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6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'EC'!$A$1:$AG$82</definedName>
    <definedName name="_xlnm.Print_Area" localSheetId="5">'FS'!$A$1:$AG$82</definedName>
    <definedName name="_xlnm.Print_Area" localSheetId="6">'GT'!$A$1:$AG$82</definedName>
    <definedName name="_xlnm.Print_Area" localSheetId="7">'KZ'!$A$1:$AG$82</definedName>
    <definedName name="_xlnm.Print_Area" localSheetId="8">'LP'!$A$1:$AG$82</definedName>
    <definedName name="_xlnm.Print_Area" localSheetId="9">'MP'!$A$1:$AG$82</definedName>
    <definedName name="_xlnm.Print_Area" localSheetId="10">'NC'!$A$1:$AG$82</definedName>
    <definedName name="_xlnm.Print_Area" localSheetId="11">'NW'!$A$1:$AG$82</definedName>
    <definedName name="_xlnm.Print_Area" localSheetId="3">'Summary per Category'!$A$1:$AG$280</definedName>
    <definedName name="_xlnm.Print_Area" localSheetId="1">'Summary per Metro'!$A$1:$AG$82</definedName>
    <definedName name="_xlnm.Print_Area" localSheetId="0">'Summary per Province'!$A$1:$AG$82</definedName>
    <definedName name="_xlnm.Print_Area" localSheetId="2">'Summary per Top 19'!$A$1:$AG$82</definedName>
    <definedName name="_xlnm.Print_Area" localSheetId="12">'WC'!$A$1:$AG$82</definedName>
  </definedNames>
  <calcPr fullCalcOnLoad="1"/>
</workbook>
</file>

<file path=xl/sharedStrings.xml><?xml version="1.0" encoding="utf-8"?>
<sst xmlns="http://schemas.openxmlformats.org/spreadsheetml/2006/main" count="1891" uniqueCount="638">
  <si>
    <t>BUDGET RATIO'S FOR 2018/19</t>
  </si>
  <si>
    <t>Figures Finalised as at 2018/10/15</t>
  </si>
  <si>
    <t>R thousands</t>
  </si>
  <si>
    <t>Code</t>
  </si>
  <si>
    <t>Own Source Revenue</t>
  </si>
  <si>
    <t>Operating Revenue</t>
  </si>
  <si>
    <t>Own Source Rev to Oper Rev</t>
  </si>
  <si>
    <t>Personnel cost</t>
  </si>
  <si>
    <t>Operating Expenditure</t>
  </si>
  <si>
    <t>Pers Cost to Oper Exp</t>
  </si>
  <si>
    <t>Personnel Cost</t>
  </si>
  <si>
    <t>Oper Exp excl Bulk Purch</t>
  </si>
  <si>
    <t>Pers Cost to Oper Exp excl Bulk</t>
  </si>
  <si>
    <t>Pers Cost to Own Source Rev</t>
  </si>
  <si>
    <t>Capital Revenue - Transfers &amp; Subs</t>
  </si>
  <si>
    <t>Capital Revenue</t>
  </si>
  <si>
    <t>Cap Rev - Trnsf &amp; Subs to Cap Rev</t>
  </si>
  <si>
    <t>Borrowing</t>
  </si>
  <si>
    <t>Borrowing to Capital Rev</t>
  </si>
  <si>
    <t>PPE</t>
  </si>
  <si>
    <t>Borrowing to PPE</t>
  </si>
  <si>
    <t>Infrastructure</t>
  </si>
  <si>
    <t>Capital Expenditure</t>
  </si>
  <si>
    <t>Infrastructure to capital Exp</t>
  </si>
  <si>
    <t>Debtors</t>
  </si>
  <si>
    <t>Service Charges</t>
  </si>
  <si>
    <t>Debtors to Service Charges</t>
  </si>
  <si>
    <t>Creditors</t>
  </si>
  <si>
    <t>Creditors to Oper Exp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</si>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</sst>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_);\(#,###.0\%\);.0\%_)"/>
    <numFmt numFmtId="178" formatCode="_(* #,##0_);_(* \(#,##0\);_(* &quot;- &quot;?_);_(@_)"/>
    <numFmt numFmtId="179" formatCode="0.0%;\(0.0%\);_(* &quot;- &quot;?_);_(@_)"/>
    <numFmt numFmtId="180" formatCode="_(* #,##0,_);_(* \(#,##0,\);_(* &quot;- &quot;?_);_(@_)"/>
    <numFmt numFmtId="181" formatCode="0.0%;\(0.0%\);_(* &quot; 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i/>
      <sz val="8"/>
      <color indexed="8"/>
      <name val="ARIAL NARROW"/>
      <family val="0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i/>
      <sz val="8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/>
      <protection/>
    </xf>
    <xf numFmtId="178" fontId="5" fillId="0" borderId="15" xfId="0" applyNumberFormat="1" applyFont="1" applyBorder="1" applyAlignment="1" applyProtection="1">
      <alignment/>
      <protection/>
    </xf>
    <xf numFmtId="178" fontId="5" fillId="0" borderId="16" xfId="0" applyNumberFormat="1" applyFont="1" applyBorder="1" applyAlignment="1" applyProtection="1">
      <alignment/>
      <protection/>
    </xf>
    <xf numFmtId="178" fontId="5" fillId="0" borderId="17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 indent="1"/>
      <protection/>
    </xf>
    <xf numFmtId="0" fontId="5" fillId="0" borderId="19" xfId="0" applyFont="1" applyBorder="1" applyAlignment="1" applyProtection="1">
      <alignment horizontal="left" indent="1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78" fontId="7" fillId="0" borderId="22" xfId="0" applyNumberFormat="1" applyFont="1" applyBorder="1" applyAlignment="1" applyProtection="1">
      <alignment/>
      <protection/>
    </xf>
    <xf numFmtId="178" fontId="7" fillId="0" borderId="23" xfId="0" applyNumberFormat="1" applyFont="1" applyBorder="1" applyAlignment="1" applyProtection="1">
      <alignment/>
      <protection/>
    </xf>
    <xf numFmtId="178" fontId="7" fillId="0" borderId="2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5" fillId="0" borderId="25" xfId="0" applyNumberFormat="1" applyFont="1" applyBorder="1" applyAlignment="1" applyProtection="1">
      <alignment/>
      <protection/>
    </xf>
    <xf numFmtId="180" fontId="5" fillId="0" borderId="26" xfId="0" applyNumberFormat="1" applyFont="1" applyBorder="1" applyAlignment="1" applyProtection="1">
      <alignment/>
      <protection/>
    </xf>
    <xf numFmtId="180" fontId="5" fillId="0" borderId="25" xfId="0" applyNumberFormat="1" applyFont="1" applyFill="1" applyBorder="1" applyAlignment="1" applyProtection="1">
      <alignment/>
      <protection/>
    </xf>
    <xf numFmtId="180" fontId="5" fillId="0" borderId="26" xfId="0" applyNumberFormat="1" applyFont="1" applyFill="1" applyBorder="1" applyAlignment="1" applyProtection="1">
      <alignment/>
      <protection/>
    </xf>
    <xf numFmtId="180" fontId="7" fillId="0" borderId="25" xfId="0" applyNumberFormat="1" applyFont="1" applyFill="1" applyBorder="1" applyAlignment="1" applyProtection="1">
      <alignment/>
      <protection/>
    </xf>
    <xf numFmtId="180" fontId="7" fillId="0" borderId="26" xfId="0" applyNumberFormat="1" applyFont="1" applyFill="1" applyBorder="1" applyAlignment="1" applyProtection="1">
      <alignment/>
      <protection/>
    </xf>
    <xf numFmtId="180" fontId="7" fillId="0" borderId="22" xfId="0" applyNumberFormat="1" applyFont="1" applyBorder="1" applyAlignment="1" applyProtection="1">
      <alignment/>
      <protection/>
    </xf>
    <xf numFmtId="180" fontId="7" fillId="0" borderId="23" xfId="0" applyNumberFormat="1" applyFont="1" applyBorder="1" applyAlignment="1" applyProtection="1">
      <alignment/>
      <protection/>
    </xf>
    <xf numFmtId="180" fontId="5" fillId="0" borderId="27" xfId="0" applyNumberFormat="1" applyFont="1" applyBorder="1" applyAlignment="1" applyProtection="1">
      <alignment/>
      <protection/>
    </xf>
    <xf numFmtId="180" fontId="5" fillId="0" borderId="27" xfId="0" applyNumberFormat="1" applyFont="1" applyFill="1" applyBorder="1" applyAlignment="1" applyProtection="1">
      <alignment/>
      <protection/>
    </xf>
    <xf numFmtId="180" fontId="7" fillId="0" borderId="27" xfId="0" applyNumberFormat="1" applyFont="1" applyFill="1" applyBorder="1" applyAlignment="1" applyProtection="1">
      <alignment/>
      <protection/>
    </xf>
    <xf numFmtId="180" fontId="7" fillId="0" borderId="24" xfId="0" applyNumberFormat="1" applyFont="1" applyBorder="1" applyAlignment="1" applyProtection="1">
      <alignment/>
      <protection/>
    </xf>
    <xf numFmtId="180" fontId="6" fillId="0" borderId="26" xfId="0" applyNumberFormat="1" applyFont="1" applyBorder="1" applyAlignment="1" applyProtection="1">
      <alignment wrapText="1"/>
      <protection/>
    </xf>
    <xf numFmtId="180" fontId="6" fillId="0" borderId="27" xfId="0" applyNumberFormat="1" applyFont="1" applyBorder="1" applyAlignment="1" applyProtection="1">
      <alignment wrapText="1"/>
      <protection/>
    </xf>
    <xf numFmtId="180" fontId="4" fillId="0" borderId="26" xfId="0" applyNumberFormat="1" applyFont="1" applyBorder="1" applyAlignment="1" applyProtection="1">
      <alignment/>
      <protection/>
    </xf>
    <xf numFmtId="180" fontId="4" fillId="0" borderId="2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180" fontId="5" fillId="0" borderId="22" xfId="0" applyNumberFormat="1" applyFont="1" applyFill="1" applyBorder="1" applyAlignment="1" applyProtection="1">
      <alignment/>
      <protection/>
    </xf>
    <xf numFmtId="180" fontId="5" fillId="0" borderId="23" xfId="0" applyNumberFormat="1" applyFont="1" applyFill="1" applyBorder="1" applyAlignment="1" applyProtection="1">
      <alignment/>
      <protection/>
    </xf>
    <xf numFmtId="180" fontId="5" fillId="0" borderId="24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180" fontId="4" fillId="0" borderId="26" xfId="0" applyNumberFormat="1" applyFont="1" applyBorder="1" applyAlignment="1" applyProtection="1">
      <alignment wrapText="1"/>
      <protection/>
    </xf>
    <xf numFmtId="180" fontId="4" fillId="0" borderId="27" xfId="0" applyNumberFormat="1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left" indent="1"/>
      <protection/>
    </xf>
    <xf numFmtId="180" fontId="6" fillId="0" borderId="23" xfId="0" applyNumberFormat="1" applyFont="1" applyBorder="1" applyAlignment="1" applyProtection="1">
      <alignment wrapText="1"/>
      <protection/>
    </xf>
    <xf numFmtId="180" fontId="6" fillId="0" borderId="24" xfId="0" applyNumberFormat="1" applyFont="1" applyBorder="1" applyAlignment="1" applyProtection="1">
      <alignment wrapText="1"/>
      <protection/>
    </xf>
    <xf numFmtId="180" fontId="0" fillId="0" borderId="0" xfId="0" applyNumberFormat="1" applyFont="1" applyAlignment="1">
      <alignment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left" wrapText="1" indent="1"/>
      <protection/>
    </xf>
    <xf numFmtId="180" fontId="0" fillId="0" borderId="25" xfId="0" applyNumberFormat="1" applyFont="1" applyBorder="1" applyAlignment="1" applyProtection="1">
      <alignment/>
      <protection/>
    </xf>
    <xf numFmtId="180" fontId="0" fillId="0" borderId="2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50" fillId="0" borderId="18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180" fontId="50" fillId="0" borderId="25" xfId="0" applyNumberFormat="1" applyFont="1" applyBorder="1" applyAlignment="1" applyProtection="1">
      <alignment horizontal="right"/>
      <protection/>
    </xf>
    <xf numFmtId="180" fontId="50" fillId="0" borderId="26" xfId="0" applyNumberFormat="1" applyFont="1" applyBorder="1" applyAlignment="1" applyProtection="1">
      <alignment horizontal="right"/>
      <protection/>
    </xf>
    <xf numFmtId="0" fontId="49" fillId="0" borderId="18" xfId="0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left"/>
      <protection/>
    </xf>
    <xf numFmtId="180" fontId="49" fillId="0" borderId="25" xfId="0" applyNumberFormat="1" applyFont="1" applyBorder="1" applyAlignment="1" applyProtection="1">
      <alignment horizontal="right"/>
      <protection/>
    </xf>
    <xf numFmtId="180" fontId="49" fillId="0" borderId="26" xfId="0" applyNumberFormat="1" applyFont="1" applyBorder="1" applyAlignment="1" applyProtection="1">
      <alignment horizontal="right"/>
      <protection/>
    </xf>
    <xf numFmtId="0" fontId="49" fillId="0" borderId="20" xfId="0" applyFont="1" applyBorder="1" applyAlignment="1" applyProtection="1">
      <alignment horizontal="right"/>
      <protection/>
    </xf>
    <xf numFmtId="0" fontId="49" fillId="0" borderId="29" xfId="0" applyFont="1" applyBorder="1" applyAlignment="1" applyProtection="1">
      <alignment horizontal="left"/>
      <protection/>
    </xf>
    <xf numFmtId="180" fontId="49" fillId="0" borderId="22" xfId="0" applyNumberFormat="1" applyFont="1" applyBorder="1" applyAlignment="1" applyProtection="1">
      <alignment horizontal="right"/>
      <protection/>
    </xf>
    <xf numFmtId="180" fontId="49" fillId="0" borderId="23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180" fontId="0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/>
    </xf>
    <xf numFmtId="0" fontId="8" fillId="0" borderId="29" xfId="0" applyFont="1" applyBorder="1" applyAlignment="1" applyProtection="1">
      <alignment horizontal="right" wrapText="1"/>
      <protection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9" fontId="5" fillId="0" borderId="31" xfId="0" applyNumberFormat="1" applyFont="1" applyBorder="1" applyAlignment="1" applyProtection="1">
      <alignment horizontal="center"/>
      <protection/>
    </xf>
    <xf numFmtId="179" fontId="5" fillId="0" borderId="32" xfId="0" applyNumberFormat="1" applyFont="1" applyBorder="1" applyAlignment="1" applyProtection="1">
      <alignment horizontal="center"/>
      <protection/>
    </xf>
    <xf numFmtId="179" fontId="5" fillId="0" borderId="32" xfId="0" applyNumberFormat="1" applyFont="1" applyFill="1" applyBorder="1" applyAlignment="1" applyProtection="1">
      <alignment horizontal="center"/>
      <protection/>
    </xf>
    <xf numFmtId="179" fontId="7" fillId="0" borderId="32" xfId="0" applyNumberFormat="1" applyFont="1" applyFill="1" applyBorder="1" applyAlignment="1" applyProtection="1">
      <alignment horizontal="center"/>
      <protection/>
    </xf>
    <xf numFmtId="179" fontId="7" fillId="0" borderId="33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4" xfId="0" applyFont="1" applyBorder="1" applyAlignment="1" applyProtection="1">
      <alignment horizontal="center"/>
      <protection/>
    </xf>
    <xf numFmtId="181" fontId="0" fillId="0" borderId="34" xfId="0" applyNumberFormat="1" applyFont="1" applyBorder="1" applyAlignment="1" applyProtection="1">
      <alignment horizontal="center"/>
      <protection/>
    </xf>
    <xf numFmtId="181" fontId="50" fillId="0" borderId="34" xfId="0" applyNumberFormat="1" applyFont="1" applyBorder="1" applyAlignment="1" applyProtection="1">
      <alignment horizontal="center"/>
      <protection/>
    </xf>
    <xf numFmtId="181" fontId="49" fillId="0" borderId="34" xfId="0" applyNumberFormat="1" applyFont="1" applyBorder="1" applyAlignment="1" applyProtection="1">
      <alignment horizontal="center"/>
      <protection/>
    </xf>
    <xf numFmtId="181" fontId="49" fillId="0" borderId="35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Alignment="1" applyProtection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5" fillId="0" borderId="33" xfId="0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81" fontId="0" fillId="0" borderId="32" xfId="0" applyNumberFormat="1" applyFont="1" applyBorder="1" applyAlignment="1" applyProtection="1">
      <alignment horizontal="center"/>
      <protection/>
    </xf>
    <xf numFmtId="181" fontId="50" fillId="0" borderId="32" xfId="0" applyNumberFormat="1" applyFont="1" applyBorder="1" applyAlignment="1" applyProtection="1">
      <alignment horizontal="center"/>
      <protection/>
    </xf>
    <xf numFmtId="181" fontId="49" fillId="0" borderId="32" xfId="0" applyNumberFormat="1" applyFont="1" applyBorder="1" applyAlignment="1" applyProtection="1">
      <alignment horizontal="center"/>
      <protection/>
    </xf>
    <xf numFmtId="181" fontId="49" fillId="0" borderId="33" xfId="0" applyNumberFormat="1" applyFont="1" applyBorder="1" applyAlignment="1" applyProtection="1">
      <alignment horizontal="center"/>
      <protection/>
    </xf>
    <xf numFmtId="179" fontId="6" fillId="0" borderId="32" xfId="0" applyNumberFormat="1" applyFont="1" applyBorder="1" applyAlignment="1" applyProtection="1">
      <alignment horizontal="center" wrapText="1"/>
      <protection/>
    </xf>
    <xf numFmtId="179" fontId="4" fillId="0" borderId="32" xfId="0" applyNumberFormat="1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2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99" customWidth="1"/>
    <col min="4" max="5" width="10.7109375" style="3" customWidth="1"/>
    <col min="6" max="6" width="10.7109375" style="99" customWidth="1"/>
    <col min="7" max="8" width="10.7109375" style="3" customWidth="1"/>
    <col min="9" max="9" width="10.7109375" style="99" customWidth="1"/>
    <col min="10" max="11" width="10.7109375" style="3" customWidth="1"/>
    <col min="12" max="12" width="10.7109375" style="99" customWidth="1"/>
    <col min="13" max="14" width="10.7109375" style="3" customWidth="1"/>
    <col min="15" max="15" width="10.7109375" style="99" customWidth="1"/>
    <col min="16" max="16" width="10.7109375" style="3" customWidth="1"/>
    <col min="17" max="17" width="11.7109375" style="3" customWidth="1"/>
    <col min="18" max="18" width="10.7109375" style="99" customWidth="1"/>
    <col min="19" max="20" width="10.7109375" style="3" customWidth="1"/>
    <col min="21" max="21" width="10.7109375" style="99" customWidth="1"/>
    <col min="22" max="23" width="10.7109375" style="3" customWidth="1"/>
    <col min="24" max="24" width="10.7109375" style="99" customWidth="1"/>
    <col min="25" max="26" width="10.7109375" style="3" customWidth="1"/>
    <col min="27" max="27" width="10.7109375" style="99" customWidth="1"/>
    <col min="28" max="29" width="10.7109375" style="3" customWidth="1"/>
    <col min="30" max="30" width="10.7109375" style="99" customWidth="1"/>
    <col min="31" max="32" width="10.7109375" style="3" customWidth="1"/>
    <col min="33" max="33" width="10.7109375" style="99" customWidth="1"/>
    <col min="34" max="16384" width="9.140625" style="3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5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6" customFormat="1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s="10" customFormat="1" ht="81.75" customHeight="1">
      <c r="A4" s="7"/>
      <c r="B4" s="8" t="s">
        <v>2</v>
      </c>
      <c r="C4" s="9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s="10" customFormat="1" ht="13.5">
      <c r="A5" s="11"/>
      <c r="B5" s="12"/>
      <c r="C5" s="116"/>
      <c r="D5" s="13"/>
      <c r="E5" s="14"/>
      <c r="F5" s="94"/>
      <c r="G5" s="15"/>
      <c r="H5" s="14"/>
      <c r="I5" s="94"/>
      <c r="J5" s="14"/>
      <c r="K5" s="14"/>
      <c r="L5" s="94"/>
      <c r="M5" s="14"/>
      <c r="N5" s="14"/>
      <c r="O5" s="94"/>
      <c r="P5" s="14"/>
      <c r="Q5" s="14"/>
      <c r="R5" s="94"/>
      <c r="S5" s="14"/>
      <c r="T5" s="15"/>
      <c r="U5" s="94"/>
      <c r="V5" s="14"/>
      <c r="W5" s="15"/>
      <c r="X5" s="94"/>
      <c r="Y5" s="14"/>
      <c r="Z5" s="14"/>
      <c r="AA5" s="94"/>
      <c r="AB5" s="14"/>
      <c r="AC5" s="14"/>
      <c r="AD5" s="94"/>
      <c r="AE5" s="14"/>
      <c r="AF5" s="14"/>
      <c r="AG5" s="94"/>
    </row>
    <row r="6" spans="1:33" s="10" customFormat="1" ht="13.5">
      <c r="A6" s="16"/>
      <c r="B6" s="17" t="s">
        <v>29</v>
      </c>
      <c r="C6" s="116"/>
      <c r="D6" s="30"/>
      <c r="E6" s="31"/>
      <c r="F6" s="95"/>
      <c r="G6" s="38"/>
      <c r="H6" s="31"/>
      <c r="I6" s="95"/>
      <c r="J6" s="31"/>
      <c r="K6" s="31"/>
      <c r="L6" s="95"/>
      <c r="M6" s="31"/>
      <c r="N6" s="31"/>
      <c r="O6" s="95"/>
      <c r="P6" s="31"/>
      <c r="Q6" s="31"/>
      <c r="R6" s="95"/>
      <c r="S6" s="31"/>
      <c r="T6" s="38"/>
      <c r="U6" s="95"/>
      <c r="V6" s="31"/>
      <c r="W6" s="38"/>
      <c r="X6" s="95"/>
      <c r="Y6" s="31"/>
      <c r="Z6" s="31"/>
      <c r="AA6" s="95"/>
      <c r="AB6" s="31"/>
      <c r="AC6" s="31"/>
      <c r="AD6" s="95"/>
      <c r="AE6" s="31"/>
      <c r="AF6" s="31"/>
      <c r="AG6" s="95"/>
    </row>
    <row r="7" spans="1:33" s="10" customFormat="1" ht="13.5">
      <c r="A7" s="16"/>
      <c r="B7" s="18"/>
      <c r="C7" s="116"/>
      <c r="D7" s="30"/>
      <c r="E7" s="31"/>
      <c r="F7" s="95"/>
      <c r="G7" s="38"/>
      <c r="H7" s="31"/>
      <c r="I7" s="95"/>
      <c r="J7" s="31"/>
      <c r="K7" s="31"/>
      <c r="L7" s="95"/>
      <c r="M7" s="31"/>
      <c r="N7" s="31"/>
      <c r="O7" s="95"/>
      <c r="P7" s="31"/>
      <c r="Q7" s="31"/>
      <c r="R7" s="95"/>
      <c r="S7" s="31"/>
      <c r="T7" s="38"/>
      <c r="U7" s="95"/>
      <c r="V7" s="31"/>
      <c r="W7" s="38"/>
      <c r="X7" s="95"/>
      <c r="Y7" s="31"/>
      <c r="Z7" s="31"/>
      <c r="AA7" s="95"/>
      <c r="AB7" s="31"/>
      <c r="AC7" s="31"/>
      <c r="AD7" s="95"/>
      <c r="AE7" s="31"/>
      <c r="AF7" s="31"/>
      <c r="AG7" s="95"/>
    </row>
    <row r="8" spans="1:33" s="10" customFormat="1" ht="13.5">
      <c r="A8" s="19"/>
      <c r="B8" s="20" t="s">
        <v>30</v>
      </c>
      <c r="C8" s="117" t="s">
        <v>31</v>
      </c>
      <c r="D8" s="32">
        <v>26688205876</v>
      </c>
      <c r="E8" s="33">
        <v>37741411757</v>
      </c>
      <c r="F8" s="96">
        <f>IF($E8=0,0,($D8/$E8))</f>
        <v>0.7071332161031328</v>
      </c>
      <c r="G8" s="39">
        <v>11269445651</v>
      </c>
      <c r="H8" s="33">
        <v>32546063508</v>
      </c>
      <c r="I8" s="96">
        <f>IF($H8=0,0,($G8/$H8))</f>
        <v>0.34626140418579066</v>
      </c>
      <c r="J8" s="33">
        <v>11269445651</v>
      </c>
      <c r="K8" s="33">
        <v>25908878252</v>
      </c>
      <c r="L8" s="96">
        <f>IF($K8=0,0,($J8/$K8))</f>
        <v>0.43496463032435884</v>
      </c>
      <c r="M8" s="33">
        <v>11269445651</v>
      </c>
      <c r="N8" s="33">
        <v>26688205876</v>
      </c>
      <c r="O8" s="96">
        <f>IF($D8=0,0,($M8/$D8))</f>
        <v>0.4222631413801523</v>
      </c>
      <c r="P8" s="33">
        <v>2341040441</v>
      </c>
      <c r="Q8" s="33">
        <v>9097631104</v>
      </c>
      <c r="R8" s="96">
        <f>IF($Q8=0,0,($P8/$Q8))</f>
        <v>0.257324177496129</v>
      </c>
      <c r="S8" s="42">
        <v>369652067</v>
      </c>
      <c r="T8" s="43">
        <v>9097631104</v>
      </c>
      <c r="U8" s="96">
        <f>IF($T8=0,0,($S8/$T8))</f>
        <v>0.040631683432126996</v>
      </c>
      <c r="V8" s="42">
        <v>369652067</v>
      </c>
      <c r="W8" s="43">
        <v>83992588477</v>
      </c>
      <c r="X8" s="96">
        <f>IF($W8=0,0,($V8/$W8))</f>
        <v>0.004401008156823542</v>
      </c>
      <c r="Y8" s="42">
        <v>7191089496</v>
      </c>
      <c r="Z8" s="42">
        <v>9097631105</v>
      </c>
      <c r="AA8" s="96">
        <f>IF($Z8=0,0,($Y8/$Z8))</f>
        <v>0.7904353796064366</v>
      </c>
      <c r="AB8" s="33">
        <v>4540529335</v>
      </c>
      <c r="AC8" s="42">
        <v>12237886680</v>
      </c>
      <c r="AD8" s="96">
        <f>IF($AC8=0,0,($AB8/$AC8))</f>
        <v>0.37102233855625144</v>
      </c>
      <c r="AE8" s="33">
        <v>6350014229</v>
      </c>
      <c r="AF8" s="42">
        <v>32546063508</v>
      </c>
      <c r="AG8" s="96">
        <f>IF($AF8=0,0,($AE8/$AF8))</f>
        <v>0.1951085183447495</v>
      </c>
    </row>
    <row r="9" spans="1:33" s="10" customFormat="1" ht="13.5">
      <c r="A9" s="19"/>
      <c r="B9" s="20" t="s">
        <v>32</v>
      </c>
      <c r="C9" s="117" t="s">
        <v>33</v>
      </c>
      <c r="D9" s="32">
        <v>15302067055</v>
      </c>
      <c r="E9" s="33">
        <v>19551422753</v>
      </c>
      <c r="F9" s="96">
        <f>IF($E9=0,0,($D9/$E9))</f>
        <v>0.7826574693983346</v>
      </c>
      <c r="G9" s="39">
        <v>5644762392</v>
      </c>
      <c r="H9" s="33">
        <v>18233619052</v>
      </c>
      <c r="I9" s="96">
        <f>IF($H9=0,0,($G9/$H9))</f>
        <v>0.30957992354133557</v>
      </c>
      <c r="J9" s="33">
        <v>5644762392</v>
      </c>
      <c r="K9" s="33">
        <v>13072279188</v>
      </c>
      <c r="L9" s="96">
        <f>IF($K9=0,0,($J9/$K9))</f>
        <v>0.4318116459126531</v>
      </c>
      <c r="M9" s="33">
        <v>5644762392</v>
      </c>
      <c r="N9" s="33">
        <v>15302067055</v>
      </c>
      <c r="O9" s="96">
        <f>IF($D9=0,0,($M9/$D9))</f>
        <v>0.36888888094079786</v>
      </c>
      <c r="P9" s="33">
        <v>899051213</v>
      </c>
      <c r="Q9" s="33">
        <v>3339386118</v>
      </c>
      <c r="R9" s="96">
        <f>IF($Q9=0,0,($P9/$Q9))</f>
        <v>0.26922649290356787</v>
      </c>
      <c r="S9" s="42">
        <v>33188260</v>
      </c>
      <c r="T9" s="43">
        <v>3339386118</v>
      </c>
      <c r="U9" s="96">
        <f>IF($T9=0,0,($S9/$T9))</f>
        <v>0.009938431444362853</v>
      </c>
      <c r="V9" s="42">
        <v>33188260</v>
      </c>
      <c r="W9" s="43">
        <v>44400368528</v>
      </c>
      <c r="X9" s="96">
        <f>IF($W9=0,0,($V9/$W9))</f>
        <v>0.0007474771291384809</v>
      </c>
      <c r="Y9" s="42">
        <v>2107667324</v>
      </c>
      <c r="Z9" s="42">
        <v>3339386117</v>
      </c>
      <c r="AA9" s="96">
        <f>IF($Z9=0,0,($Y9/$Z9))</f>
        <v>0.631154125385615</v>
      </c>
      <c r="AB9" s="33">
        <v>9415396895</v>
      </c>
      <c r="AC9" s="42">
        <v>8600985492</v>
      </c>
      <c r="AD9" s="96">
        <f>IF($AC9=0,0,($AB9/$AC9))</f>
        <v>1.094688149835563</v>
      </c>
      <c r="AE9" s="33">
        <v>11567922282</v>
      </c>
      <c r="AF9" s="42">
        <v>18233619052</v>
      </c>
      <c r="AG9" s="96">
        <f>IF($AF9=0,0,($AE9/$AF9))</f>
        <v>0.6344282091783169</v>
      </c>
    </row>
    <row r="10" spans="1:33" s="10" customFormat="1" ht="13.5">
      <c r="A10" s="19"/>
      <c r="B10" s="20" t="s">
        <v>34</v>
      </c>
      <c r="C10" s="117" t="s">
        <v>35</v>
      </c>
      <c r="D10" s="32">
        <v>121826898586</v>
      </c>
      <c r="E10" s="33">
        <v>142989043844</v>
      </c>
      <c r="F10" s="96">
        <f aca="true" t="shared" si="0" ref="F10:F17">IF($E10=0,0,($D10/$E10))</f>
        <v>0.8520016311103685</v>
      </c>
      <c r="G10" s="39">
        <v>35327286613</v>
      </c>
      <c r="H10" s="33">
        <v>132431344991</v>
      </c>
      <c r="I10" s="96">
        <f aca="true" t="shared" si="1" ref="I10:I17">IF($H10=0,0,($G10/$H10))</f>
        <v>0.2667592526180326</v>
      </c>
      <c r="J10" s="33">
        <v>35327286613</v>
      </c>
      <c r="K10" s="33">
        <v>86210145420</v>
      </c>
      <c r="L10" s="96">
        <f aca="true" t="shared" si="2" ref="L10:L17">IF($K10=0,0,($J10/$K10))</f>
        <v>0.4097810813436394</v>
      </c>
      <c r="M10" s="33">
        <v>35327286613</v>
      </c>
      <c r="N10" s="33">
        <v>121826898586</v>
      </c>
      <c r="O10" s="96">
        <f aca="true" t="shared" si="3" ref="O10:O17">IF($D10=0,0,($M10/$D10))</f>
        <v>0.2899793643524609</v>
      </c>
      <c r="P10" s="33">
        <v>11907536023</v>
      </c>
      <c r="Q10" s="33">
        <v>20239618900</v>
      </c>
      <c r="R10" s="96">
        <f aca="true" t="shared" si="4" ref="R10:R17">IF($Q10=0,0,($P10/$Q10))</f>
        <v>0.588328074843346</v>
      </c>
      <c r="S10" s="42">
        <v>7973320096</v>
      </c>
      <c r="T10" s="43">
        <v>20239618900</v>
      </c>
      <c r="U10" s="96">
        <f aca="true" t="shared" si="5" ref="U10:U17">IF($T10=0,0,($S10/$T10))</f>
        <v>0.39394615755339146</v>
      </c>
      <c r="V10" s="42">
        <v>7973320096</v>
      </c>
      <c r="W10" s="43">
        <v>200049487018</v>
      </c>
      <c r="X10" s="96">
        <f aca="true" t="shared" si="6" ref="X10:X17">IF($W10=0,0,($V10/$W10))</f>
        <v>0.03985673852431613</v>
      </c>
      <c r="Y10" s="42">
        <v>11732352527</v>
      </c>
      <c r="Z10" s="42">
        <v>20239618900</v>
      </c>
      <c r="AA10" s="96">
        <f aca="true" t="shared" si="7" ref="AA10:AA17">IF($Z10=0,0,($Y10/$Z10))</f>
        <v>0.5796726008017868</v>
      </c>
      <c r="AB10" s="33">
        <v>19797524392</v>
      </c>
      <c r="AC10" s="42">
        <v>77734865068</v>
      </c>
      <c r="AD10" s="96">
        <f aca="true" t="shared" si="8" ref="AD10:AD17">IF($AC10=0,0,($AB10/$AC10))</f>
        <v>0.25468011521833545</v>
      </c>
      <c r="AE10" s="33">
        <v>33513957214</v>
      </c>
      <c r="AF10" s="42">
        <v>132431344991</v>
      </c>
      <c r="AG10" s="96">
        <f aca="true" t="shared" si="9" ref="AG10:AG17">IF($AF10=0,0,($AE10/$AF10))</f>
        <v>0.25306665288552044</v>
      </c>
    </row>
    <row r="11" spans="1:33" s="10" customFormat="1" ht="13.5">
      <c r="A11" s="19"/>
      <c r="B11" s="20" t="s">
        <v>36</v>
      </c>
      <c r="C11" s="117" t="s">
        <v>37</v>
      </c>
      <c r="D11" s="32">
        <v>54681190206</v>
      </c>
      <c r="E11" s="33">
        <v>70759099395</v>
      </c>
      <c r="F11" s="96">
        <f t="shared" si="0"/>
        <v>0.7727796237308229</v>
      </c>
      <c r="G11" s="39">
        <v>19203523071</v>
      </c>
      <c r="H11" s="33">
        <v>63263739043</v>
      </c>
      <c r="I11" s="96">
        <f t="shared" si="1"/>
        <v>0.303547077069654</v>
      </c>
      <c r="J11" s="33">
        <v>19203523071</v>
      </c>
      <c r="K11" s="33">
        <v>45849990328</v>
      </c>
      <c r="L11" s="96">
        <f t="shared" si="2"/>
        <v>0.41883374311799265</v>
      </c>
      <c r="M11" s="33">
        <v>19203523071</v>
      </c>
      <c r="N11" s="33">
        <v>54681190206</v>
      </c>
      <c r="O11" s="96">
        <f t="shared" si="3"/>
        <v>0.35119065621385936</v>
      </c>
      <c r="P11" s="33">
        <v>5585418056</v>
      </c>
      <c r="Q11" s="33">
        <v>14164647351</v>
      </c>
      <c r="R11" s="96">
        <f t="shared" si="4"/>
        <v>0.3943210104419351</v>
      </c>
      <c r="S11" s="42">
        <v>1548975441</v>
      </c>
      <c r="T11" s="43">
        <v>14164647351</v>
      </c>
      <c r="U11" s="96">
        <f t="shared" si="5"/>
        <v>0.1093550303524249</v>
      </c>
      <c r="V11" s="42">
        <v>1548975441</v>
      </c>
      <c r="W11" s="43">
        <v>117481789982</v>
      </c>
      <c r="X11" s="96">
        <f t="shared" si="6"/>
        <v>0.013184813078157276</v>
      </c>
      <c r="Y11" s="42">
        <v>10260271249</v>
      </c>
      <c r="Z11" s="42">
        <v>14164647352</v>
      </c>
      <c r="AA11" s="96">
        <f t="shared" si="7"/>
        <v>0.7243576909488879</v>
      </c>
      <c r="AB11" s="33">
        <v>9885426917</v>
      </c>
      <c r="AC11" s="42">
        <v>29752681497</v>
      </c>
      <c r="AD11" s="96">
        <f t="shared" si="8"/>
        <v>0.3322533102771513</v>
      </c>
      <c r="AE11" s="33">
        <v>10166345181</v>
      </c>
      <c r="AF11" s="42">
        <v>63263739043</v>
      </c>
      <c r="AG11" s="96">
        <f t="shared" si="9"/>
        <v>0.16069782366309385</v>
      </c>
    </row>
    <row r="12" spans="1:33" s="10" customFormat="1" ht="13.5">
      <c r="A12" s="19"/>
      <c r="B12" s="20" t="s">
        <v>38</v>
      </c>
      <c r="C12" s="117" t="s">
        <v>39</v>
      </c>
      <c r="D12" s="32">
        <v>13024504511</v>
      </c>
      <c r="E12" s="33">
        <v>22089353665</v>
      </c>
      <c r="F12" s="96">
        <f t="shared" si="0"/>
        <v>0.5896281398055111</v>
      </c>
      <c r="G12" s="39">
        <v>5875728865</v>
      </c>
      <c r="H12" s="33">
        <v>17297346595</v>
      </c>
      <c r="I12" s="96">
        <f t="shared" si="1"/>
        <v>0.3396896068844714</v>
      </c>
      <c r="J12" s="33">
        <v>5875728865</v>
      </c>
      <c r="K12" s="33">
        <v>14225864182</v>
      </c>
      <c r="L12" s="96">
        <f t="shared" si="2"/>
        <v>0.41303141867715604</v>
      </c>
      <c r="M12" s="33">
        <v>5875728865</v>
      </c>
      <c r="N12" s="33">
        <v>13024504511</v>
      </c>
      <c r="O12" s="96">
        <f t="shared" si="3"/>
        <v>0.45112878267557766</v>
      </c>
      <c r="P12" s="33">
        <v>2199435525</v>
      </c>
      <c r="Q12" s="33">
        <v>6605560883</v>
      </c>
      <c r="R12" s="96">
        <f t="shared" si="4"/>
        <v>0.33296726257726933</v>
      </c>
      <c r="S12" s="42">
        <v>920000001</v>
      </c>
      <c r="T12" s="43">
        <v>6605560883</v>
      </c>
      <c r="U12" s="96">
        <f t="shared" si="5"/>
        <v>0.13927659093532876</v>
      </c>
      <c r="V12" s="42">
        <v>920000001</v>
      </c>
      <c r="W12" s="43">
        <v>61512894624</v>
      </c>
      <c r="X12" s="96">
        <f t="shared" si="6"/>
        <v>0.014956213760115442</v>
      </c>
      <c r="Y12" s="42">
        <v>5114884216</v>
      </c>
      <c r="Z12" s="42">
        <v>6605560884</v>
      </c>
      <c r="AA12" s="96">
        <f t="shared" si="7"/>
        <v>0.7743300388600278</v>
      </c>
      <c r="AB12" s="33">
        <v>2707483465</v>
      </c>
      <c r="AC12" s="42">
        <v>4676026509</v>
      </c>
      <c r="AD12" s="96">
        <f t="shared" si="8"/>
        <v>0.5790137117034894</v>
      </c>
      <c r="AE12" s="33">
        <v>4188640135</v>
      </c>
      <c r="AF12" s="42">
        <v>17297346595</v>
      </c>
      <c r="AG12" s="96">
        <f t="shared" si="9"/>
        <v>0.24215506765706918</v>
      </c>
    </row>
    <row r="13" spans="1:33" s="10" customFormat="1" ht="13.5">
      <c r="A13" s="19"/>
      <c r="B13" s="20" t="s">
        <v>40</v>
      </c>
      <c r="C13" s="117" t="s">
        <v>41</v>
      </c>
      <c r="D13" s="32">
        <v>14313871833</v>
      </c>
      <c r="E13" s="33">
        <v>20210376890</v>
      </c>
      <c r="F13" s="96">
        <f t="shared" si="0"/>
        <v>0.7082436864441869</v>
      </c>
      <c r="G13" s="39">
        <v>5620883440</v>
      </c>
      <c r="H13" s="33">
        <v>19176748848</v>
      </c>
      <c r="I13" s="96">
        <f t="shared" si="1"/>
        <v>0.29310930046342126</v>
      </c>
      <c r="J13" s="33">
        <v>5620883440</v>
      </c>
      <c r="K13" s="33">
        <v>14469018170</v>
      </c>
      <c r="L13" s="96">
        <f t="shared" si="2"/>
        <v>0.3884771844197636</v>
      </c>
      <c r="M13" s="33">
        <v>5620883440</v>
      </c>
      <c r="N13" s="33">
        <v>14313871833</v>
      </c>
      <c r="O13" s="96">
        <f t="shared" si="3"/>
        <v>0.39268784194653056</v>
      </c>
      <c r="P13" s="33">
        <v>703422441</v>
      </c>
      <c r="Q13" s="33">
        <v>3333575271</v>
      </c>
      <c r="R13" s="96">
        <f t="shared" si="4"/>
        <v>0.21101141681705257</v>
      </c>
      <c r="S13" s="42">
        <v>153224424</v>
      </c>
      <c r="T13" s="43">
        <v>3333575271</v>
      </c>
      <c r="U13" s="96">
        <f t="shared" si="5"/>
        <v>0.045963991073774677</v>
      </c>
      <c r="V13" s="42">
        <v>153224424</v>
      </c>
      <c r="W13" s="43">
        <v>42816506244</v>
      </c>
      <c r="X13" s="96">
        <f t="shared" si="6"/>
        <v>0.003578629772518438</v>
      </c>
      <c r="Y13" s="42">
        <v>2636574905</v>
      </c>
      <c r="Z13" s="42">
        <v>3333575271</v>
      </c>
      <c r="AA13" s="96">
        <f t="shared" si="7"/>
        <v>0.7909150658563305</v>
      </c>
      <c r="AB13" s="33">
        <v>6332541605</v>
      </c>
      <c r="AC13" s="42">
        <v>7455454360</v>
      </c>
      <c r="AD13" s="96">
        <f t="shared" si="8"/>
        <v>0.8493837262253725</v>
      </c>
      <c r="AE13" s="33">
        <v>8371935645</v>
      </c>
      <c r="AF13" s="42">
        <v>19176748848</v>
      </c>
      <c r="AG13" s="96">
        <f t="shared" si="9"/>
        <v>0.43656699638495466</v>
      </c>
    </row>
    <row r="14" spans="1:33" s="10" customFormat="1" ht="13.5">
      <c r="A14" s="19"/>
      <c r="B14" s="20" t="s">
        <v>42</v>
      </c>
      <c r="C14" s="117" t="s">
        <v>43</v>
      </c>
      <c r="D14" s="32">
        <v>14441661548</v>
      </c>
      <c r="E14" s="33">
        <v>20092196114</v>
      </c>
      <c r="F14" s="96">
        <f t="shared" si="0"/>
        <v>0.7187696887916212</v>
      </c>
      <c r="G14" s="39">
        <v>4557731229</v>
      </c>
      <c r="H14" s="33">
        <v>18980695801</v>
      </c>
      <c r="I14" s="96">
        <f t="shared" si="1"/>
        <v>0.2401245600680179</v>
      </c>
      <c r="J14" s="33">
        <v>4557731229</v>
      </c>
      <c r="K14" s="33">
        <v>14090205848</v>
      </c>
      <c r="L14" s="96">
        <f t="shared" si="2"/>
        <v>0.32346803717185835</v>
      </c>
      <c r="M14" s="33">
        <v>4557731229</v>
      </c>
      <c r="N14" s="33">
        <v>14441661548</v>
      </c>
      <c r="O14" s="96">
        <f t="shared" si="3"/>
        <v>0.315596042314895</v>
      </c>
      <c r="P14" s="33">
        <v>640612240</v>
      </c>
      <c r="Q14" s="33">
        <v>3275482059</v>
      </c>
      <c r="R14" s="96">
        <f t="shared" si="4"/>
        <v>0.19557800301173928</v>
      </c>
      <c r="S14" s="42">
        <v>303640000</v>
      </c>
      <c r="T14" s="43">
        <v>3275482059</v>
      </c>
      <c r="U14" s="96">
        <f t="shared" si="5"/>
        <v>0.09270085884478967</v>
      </c>
      <c r="V14" s="42">
        <v>303640000</v>
      </c>
      <c r="W14" s="43">
        <v>41724258200</v>
      </c>
      <c r="X14" s="96">
        <f t="shared" si="6"/>
        <v>0.007277301337378839</v>
      </c>
      <c r="Y14" s="42">
        <v>2616562693</v>
      </c>
      <c r="Z14" s="42">
        <v>3275482060</v>
      </c>
      <c r="AA14" s="96">
        <f t="shared" si="7"/>
        <v>0.7988328572924621</v>
      </c>
      <c r="AB14" s="33">
        <v>2590959446</v>
      </c>
      <c r="AC14" s="42">
        <v>7986340240</v>
      </c>
      <c r="AD14" s="96">
        <f t="shared" si="8"/>
        <v>0.32442387478347656</v>
      </c>
      <c r="AE14" s="33">
        <v>3908060031</v>
      </c>
      <c r="AF14" s="42">
        <v>18980695801</v>
      </c>
      <c r="AG14" s="96">
        <f t="shared" si="9"/>
        <v>0.2058965631172543</v>
      </c>
    </row>
    <row r="15" spans="1:33" s="10" customFormat="1" ht="13.5">
      <c r="A15" s="19"/>
      <c r="B15" s="20" t="s">
        <v>44</v>
      </c>
      <c r="C15" s="117" t="s">
        <v>45</v>
      </c>
      <c r="D15" s="32">
        <v>6223045401</v>
      </c>
      <c r="E15" s="33">
        <v>8094386314</v>
      </c>
      <c r="F15" s="96">
        <f t="shared" si="0"/>
        <v>0.7688100319892887</v>
      </c>
      <c r="G15" s="39">
        <v>2653685564</v>
      </c>
      <c r="H15" s="33">
        <v>7322086364</v>
      </c>
      <c r="I15" s="96">
        <f t="shared" si="1"/>
        <v>0.36242205186860316</v>
      </c>
      <c r="J15" s="33">
        <v>2653685564</v>
      </c>
      <c r="K15" s="33">
        <v>5615423188</v>
      </c>
      <c r="L15" s="96">
        <f t="shared" si="2"/>
        <v>0.4725708953994511</v>
      </c>
      <c r="M15" s="33">
        <v>2653685564</v>
      </c>
      <c r="N15" s="33">
        <v>6223045401</v>
      </c>
      <c r="O15" s="96">
        <f t="shared" si="3"/>
        <v>0.4264287648574075</v>
      </c>
      <c r="P15" s="33">
        <v>165016452</v>
      </c>
      <c r="Q15" s="33">
        <v>1433466144</v>
      </c>
      <c r="R15" s="96">
        <f t="shared" si="4"/>
        <v>0.11511709062031394</v>
      </c>
      <c r="S15" s="42">
        <v>1306</v>
      </c>
      <c r="T15" s="43">
        <v>1433466144</v>
      </c>
      <c r="U15" s="96">
        <f t="shared" si="5"/>
        <v>9.110783714470483E-07</v>
      </c>
      <c r="V15" s="42">
        <v>1306</v>
      </c>
      <c r="W15" s="43">
        <v>17166147317</v>
      </c>
      <c r="X15" s="96">
        <f t="shared" si="6"/>
        <v>7.607997157909978E-08</v>
      </c>
      <c r="Y15" s="42">
        <v>1300443043</v>
      </c>
      <c r="Z15" s="42">
        <v>1433466144</v>
      </c>
      <c r="AA15" s="96">
        <f t="shared" si="7"/>
        <v>0.907201783902055</v>
      </c>
      <c r="AB15" s="33">
        <v>1353354897</v>
      </c>
      <c r="AC15" s="42">
        <v>3198649495</v>
      </c>
      <c r="AD15" s="96">
        <f t="shared" si="8"/>
        <v>0.4231019682261248</v>
      </c>
      <c r="AE15" s="33">
        <v>1853022982</v>
      </c>
      <c r="AF15" s="42">
        <v>7322086364</v>
      </c>
      <c r="AG15" s="96">
        <f t="shared" si="9"/>
        <v>0.25307308462115813</v>
      </c>
    </row>
    <row r="16" spans="1:33" s="10" customFormat="1" ht="13.5">
      <c r="A16" s="19"/>
      <c r="B16" s="21" t="s">
        <v>46</v>
      </c>
      <c r="C16" s="117" t="s">
        <v>47</v>
      </c>
      <c r="D16" s="32">
        <v>51214823119</v>
      </c>
      <c r="E16" s="33">
        <v>61574696916</v>
      </c>
      <c r="F16" s="96">
        <f t="shared" si="0"/>
        <v>0.8317511199262109</v>
      </c>
      <c r="G16" s="39">
        <v>19254244940</v>
      </c>
      <c r="H16" s="33">
        <v>58638878757</v>
      </c>
      <c r="I16" s="96">
        <f t="shared" si="1"/>
        <v>0.328352883754646</v>
      </c>
      <c r="J16" s="33">
        <v>19254244940</v>
      </c>
      <c r="K16" s="33">
        <v>44628206160</v>
      </c>
      <c r="L16" s="96">
        <f t="shared" si="2"/>
        <v>0.431436676414242</v>
      </c>
      <c r="M16" s="33">
        <v>19254244940</v>
      </c>
      <c r="N16" s="33">
        <v>51214823119</v>
      </c>
      <c r="O16" s="96">
        <f t="shared" si="3"/>
        <v>0.3759506284979619</v>
      </c>
      <c r="P16" s="33">
        <v>8650262695</v>
      </c>
      <c r="Q16" s="33">
        <v>11921713544</v>
      </c>
      <c r="R16" s="96">
        <f t="shared" si="4"/>
        <v>0.7255888730318917</v>
      </c>
      <c r="S16" s="42">
        <v>4893665878</v>
      </c>
      <c r="T16" s="43">
        <v>11921713544</v>
      </c>
      <c r="U16" s="96">
        <f t="shared" si="5"/>
        <v>0.410483430921128</v>
      </c>
      <c r="V16" s="42">
        <v>4893665878</v>
      </c>
      <c r="W16" s="43">
        <v>88136016470</v>
      </c>
      <c r="X16" s="96">
        <f t="shared" si="6"/>
        <v>0.055524019282919605</v>
      </c>
      <c r="Y16" s="42">
        <v>8947999874</v>
      </c>
      <c r="Z16" s="42">
        <v>11921713543</v>
      </c>
      <c r="AA16" s="96">
        <f t="shared" si="7"/>
        <v>0.7505632341966431</v>
      </c>
      <c r="AB16" s="33">
        <v>7953123766</v>
      </c>
      <c r="AC16" s="42">
        <v>28812913259</v>
      </c>
      <c r="AD16" s="96">
        <f t="shared" si="8"/>
        <v>0.2760263668761701</v>
      </c>
      <c r="AE16" s="33">
        <v>10891931011</v>
      </c>
      <c r="AF16" s="42">
        <v>58638878757</v>
      </c>
      <c r="AG16" s="96">
        <f t="shared" si="9"/>
        <v>0.18574589490594207</v>
      </c>
    </row>
    <row r="17" spans="1:33" s="10" customFormat="1" ht="13.5">
      <c r="A17" s="22"/>
      <c r="B17" s="23" t="s">
        <v>634</v>
      </c>
      <c r="C17" s="118"/>
      <c r="D17" s="34">
        <f>SUM(D8:D16)</f>
        <v>317716268135</v>
      </c>
      <c r="E17" s="35">
        <f>SUM(E8:E16)</f>
        <v>403101987648</v>
      </c>
      <c r="F17" s="97">
        <f t="shared" si="0"/>
        <v>0.7881783714061931</v>
      </c>
      <c r="G17" s="40">
        <f>SUM(G8:G16)</f>
        <v>109407291765</v>
      </c>
      <c r="H17" s="35">
        <f>SUM(H8:H16)</f>
        <v>367890522959</v>
      </c>
      <c r="I17" s="97">
        <f t="shared" si="1"/>
        <v>0.2973908946743731</v>
      </c>
      <c r="J17" s="35">
        <f>SUM(J8:J16)</f>
        <v>109407291765</v>
      </c>
      <c r="K17" s="35">
        <f>SUM(K8:K16)</f>
        <v>264070010736</v>
      </c>
      <c r="L17" s="97">
        <f t="shared" si="2"/>
        <v>0.41431168749554936</v>
      </c>
      <c r="M17" s="35">
        <f>SUM(M8:M16)</f>
        <v>109407291765</v>
      </c>
      <c r="N17" s="35">
        <f>SUM(N8:N16)</f>
        <v>317716268135</v>
      </c>
      <c r="O17" s="97">
        <f t="shared" si="3"/>
        <v>0.34435533442219596</v>
      </c>
      <c r="P17" s="35">
        <f>SUM(P8:P16)</f>
        <v>33091795086</v>
      </c>
      <c r="Q17" s="35">
        <f>SUM(Q8:Q16)</f>
        <v>73411081374</v>
      </c>
      <c r="R17" s="97">
        <f t="shared" si="4"/>
        <v>0.4507738404970577</v>
      </c>
      <c r="S17" s="44">
        <f>SUM(S8:S16)</f>
        <v>16195667473</v>
      </c>
      <c r="T17" s="45">
        <f>SUM(T8:T16)</f>
        <v>73411081374</v>
      </c>
      <c r="U17" s="97">
        <f t="shared" si="5"/>
        <v>0.2206161136694006</v>
      </c>
      <c r="V17" s="44">
        <f>SUM(V8:V16)</f>
        <v>16195667473</v>
      </c>
      <c r="W17" s="45">
        <f>SUM(W8:W16)</f>
        <v>697280056860</v>
      </c>
      <c r="X17" s="97">
        <f t="shared" si="6"/>
        <v>0.02322691910325462</v>
      </c>
      <c r="Y17" s="44">
        <f>SUM(Y8:Y16)</f>
        <v>51907845327</v>
      </c>
      <c r="Z17" s="44">
        <f>SUM(Z8:Z16)</f>
        <v>73411081376</v>
      </c>
      <c r="AA17" s="97">
        <f t="shared" si="7"/>
        <v>0.7070846029516469</v>
      </c>
      <c r="AB17" s="35">
        <f>SUM(AB8:AB16)</f>
        <v>64576340718</v>
      </c>
      <c r="AC17" s="44">
        <f>SUM(AC8:AC16)</f>
        <v>180455802600</v>
      </c>
      <c r="AD17" s="97">
        <f t="shared" si="8"/>
        <v>0.3578512842900403</v>
      </c>
      <c r="AE17" s="35">
        <f>SUM(AE8:AE16)</f>
        <v>90811828710</v>
      </c>
      <c r="AF17" s="44">
        <f>SUM(AF8:AF16)</f>
        <v>367890522959</v>
      </c>
      <c r="AG17" s="97">
        <f t="shared" si="9"/>
        <v>0.24684470798428432</v>
      </c>
    </row>
    <row r="18" spans="1:33" s="10" customFormat="1" ht="12.75" customHeight="1">
      <c r="A18" s="24"/>
      <c r="B18" s="25"/>
      <c r="C18" s="119"/>
      <c r="D18" s="36"/>
      <c r="E18" s="37"/>
      <c r="F18" s="98"/>
      <c r="G18" s="41"/>
      <c r="H18" s="37"/>
      <c r="I18" s="98"/>
      <c r="J18" s="37"/>
      <c r="K18" s="37"/>
      <c r="L18" s="98"/>
      <c r="M18" s="37"/>
      <c r="N18" s="37"/>
      <c r="O18" s="98"/>
      <c r="P18" s="37"/>
      <c r="Q18" s="37"/>
      <c r="R18" s="98"/>
      <c r="S18" s="37"/>
      <c r="T18" s="41"/>
      <c r="U18" s="98"/>
      <c r="V18" s="37"/>
      <c r="W18" s="41"/>
      <c r="X18" s="98"/>
      <c r="Y18" s="37"/>
      <c r="Z18" s="37"/>
      <c r="AA18" s="98"/>
      <c r="AB18" s="37"/>
      <c r="AC18" s="37"/>
      <c r="AD18" s="98"/>
      <c r="AE18" s="37"/>
      <c r="AF18" s="37"/>
      <c r="AG18" s="98"/>
    </row>
    <row r="19" spans="1:33" s="10" customFormat="1" ht="13.5">
      <c r="A19" s="29"/>
      <c r="B19" s="90" t="s">
        <v>48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</row>
    <row r="20" spans="1:33" ht="12.75">
      <c r="A20" s="2"/>
      <c r="B20" s="2"/>
      <c r="C20" s="93"/>
      <c r="D20" s="2"/>
      <c r="E20" s="2"/>
      <c r="F20" s="93"/>
      <c r="G20" s="2"/>
      <c r="H20" s="2"/>
      <c r="I20" s="93"/>
      <c r="J20" s="2"/>
      <c r="K20" s="2"/>
      <c r="L20" s="93"/>
      <c r="M20" s="2"/>
      <c r="N20" s="2"/>
      <c r="O20" s="93"/>
      <c r="P20" s="2"/>
      <c r="Q20" s="2"/>
      <c r="R20" s="93"/>
      <c r="S20" s="2"/>
      <c r="T20" s="2"/>
      <c r="U20" s="93"/>
      <c r="V20" s="2"/>
      <c r="W20" s="2"/>
      <c r="X20" s="93"/>
      <c r="Y20" s="2"/>
      <c r="Z20" s="2"/>
      <c r="AA20" s="93"/>
      <c r="AB20" s="2"/>
      <c r="AC20" s="2"/>
      <c r="AD20" s="93"/>
      <c r="AE20" s="2"/>
      <c r="AF20" s="2"/>
      <c r="AG20" s="93"/>
    </row>
    <row r="21" spans="1:33" ht="12.75">
      <c r="A21" s="2"/>
      <c r="B21" s="2"/>
      <c r="C21" s="93"/>
      <c r="D21" s="2"/>
      <c r="E21" s="2"/>
      <c r="F21" s="93"/>
      <c r="G21" s="2"/>
      <c r="H21" s="2"/>
      <c r="I21" s="93"/>
      <c r="J21" s="2"/>
      <c r="K21" s="2"/>
      <c r="L21" s="93"/>
      <c r="M21" s="2"/>
      <c r="N21" s="2"/>
      <c r="O21" s="93"/>
      <c r="P21" s="2"/>
      <c r="Q21" s="2"/>
      <c r="R21" s="93"/>
      <c r="S21" s="2"/>
      <c r="T21" s="2"/>
      <c r="U21" s="93"/>
      <c r="V21" s="2"/>
      <c r="W21" s="2"/>
      <c r="X21" s="93"/>
      <c r="Y21" s="2"/>
      <c r="Z21" s="2"/>
      <c r="AA21" s="93"/>
      <c r="AB21" s="2"/>
      <c r="AC21" s="2"/>
      <c r="AD21" s="93"/>
      <c r="AE21" s="2"/>
      <c r="AF21" s="2"/>
      <c r="AG21" s="93"/>
    </row>
    <row r="22" spans="1:33" ht="12.75">
      <c r="A22" s="2"/>
      <c r="B22" s="2"/>
      <c r="C22" s="93"/>
      <c r="D22" s="2"/>
      <c r="E22" s="2"/>
      <c r="F22" s="93"/>
      <c r="G22" s="2"/>
      <c r="H22" s="2"/>
      <c r="I22" s="93"/>
      <c r="J22" s="2"/>
      <c r="K22" s="2"/>
      <c r="L22" s="93"/>
      <c r="M22" s="2"/>
      <c r="N22" s="2"/>
      <c r="O22" s="93"/>
      <c r="P22" s="2"/>
      <c r="Q22" s="2"/>
      <c r="R22" s="93"/>
      <c r="S22" s="2"/>
      <c r="T22" s="2"/>
      <c r="U22" s="93"/>
      <c r="V22" s="2"/>
      <c r="W22" s="2"/>
      <c r="X22" s="93"/>
      <c r="Y22" s="2"/>
      <c r="Z22" s="2"/>
      <c r="AA22" s="93"/>
      <c r="AB22" s="2"/>
      <c r="AC22" s="2"/>
      <c r="AD22" s="93"/>
      <c r="AE22" s="2"/>
      <c r="AF22" s="2"/>
      <c r="AG22" s="93"/>
    </row>
    <row r="23" spans="1:33" ht="12.75">
      <c r="A23" s="2"/>
      <c r="B23" s="2"/>
      <c r="C23" s="93"/>
      <c r="D23" s="2"/>
      <c r="E23" s="2"/>
      <c r="F23" s="93"/>
      <c r="G23" s="2"/>
      <c r="H23" s="2"/>
      <c r="I23" s="93"/>
      <c r="J23" s="2"/>
      <c r="K23" s="2"/>
      <c r="L23" s="93"/>
      <c r="M23" s="2"/>
      <c r="N23" s="2"/>
      <c r="O23" s="93"/>
      <c r="P23" s="2"/>
      <c r="Q23" s="2"/>
      <c r="R23" s="93"/>
      <c r="S23" s="2"/>
      <c r="T23" s="2"/>
      <c r="U23" s="93"/>
      <c r="V23" s="2"/>
      <c r="W23" s="2"/>
      <c r="X23" s="93"/>
      <c r="Y23" s="2"/>
      <c r="Z23" s="2"/>
      <c r="AA23" s="93"/>
      <c r="AB23" s="2"/>
      <c r="AC23" s="2"/>
      <c r="AD23" s="93"/>
      <c r="AE23" s="2"/>
      <c r="AF23" s="2"/>
      <c r="AG23" s="93"/>
    </row>
    <row r="24" spans="1:33" ht="12.75">
      <c r="A24" s="2"/>
      <c r="B24" s="2"/>
      <c r="C24" s="93"/>
      <c r="D24" s="2"/>
      <c r="E24" s="2"/>
      <c r="F24" s="93"/>
      <c r="G24" s="2"/>
      <c r="H24" s="2"/>
      <c r="I24" s="93"/>
      <c r="J24" s="2"/>
      <c r="K24" s="2"/>
      <c r="L24" s="93"/>
      <c r="M24" s="2"/>
      <c r="N24" s="2"/>
      <c r="O24" s="93"/>
      <c r="P24" s="2"/>
      <c r="Q24" s="2"/>
      <c r="R24" s="93"/>
      <c r="S24" s="2"/>
      <c r="T24" s="2"/>
      <c r="U24" s="93"/>
      <c r="V24" s="2"/>
      <c r="W24" s="2"/>
      <c r="X24" s="93"/>
      <c r="Y24" s="2"/>
      <c r="Z24" s="2"/>
      <c r="AA24" s="93"/>
      <c r="AB24" s="2"/>
      <c r="AC24" s="2"/>
      <c r="AD24" s="93"/>
      <c r="AE24" s="2"/>
      <c r="AF24" s="2"/>
      <c r="AG24" s="93"/>
    </row>
    <row r="25" spans="1:33" ht="12.75">
      <c r="A25" s="2"/>
      <c r="B25" s="2"/>
      <c r="C25" s="93"/>
      <c r="D25" s="2"/>
      <c r="E25" s="2"/>
      <c r="F25" s="93"/>
      <c r="G25" s="2"/>
      <c r="H25" s="2"/>
      <c r="I25" s="93"/>
      <c r="J25" s="2"/>
      <c r="K25" s="2"/>
      <c r="L25" s="93"/>
      <c r="M25" s="2"/>
      <c r="N25" s="2"/>
      <c r="O25" s="93"/>
      <c r="P25" s="2"/>
      <c r="Q25" s="2"/>
      <c r="R25" s="93"/>
      <c r="S25" s="2"/>
      <c r="T25" s="2"/>
      <c r="U25" s="93"/>
      <c r="V25" s="2"/>
      <c r="W25" s="2"/>
      <c r="X25" s="93"/>
      <c r="Y25" s="2"/>
      <c r="Z25" s="2"/>
      <c r="AA25" s="93"/>
      <c r="AB25" s="2"/>
      <c r="AC25" s="2"/>
      <c r="AD25" s="93"/>
      <c r="AE25" s="2"/>
      <c r="AF25" s="2"/>
      <c r="AG25" s="93"/>
    </row>
    <row r="26" spans="1:33" ht="12.75">
      <c r="A26" s="2"/>
      <c r="B26" s="2"/>
      <c r="C26" s="93"/>
      <c r="D26" s="2"/>
      <c r="E26" s="2"/>
      <c r="F26" s="93"/>
      <c r="G26" s="2"/>
      <c r="H26" s="2"/>
      <c r="I26" s="93"/>
      <c r="J26" s="2"/>
      <c r="K26" s="2"/>
      <c r="L26" s="93"/>
      <c r="M26" s="2"/>
      <c r="N26" s="2"/>
      <c r="O26" s="93"/>
      <c r="P26" s="2"/>
      <c r="Q26" s="2"/>
      <c r="R26" s="93"/>
      <c r="S26" s="2"/>
      <c r="T26" s="2"/>
      <c r="U26" s="93"/>
      <c r="V26" s="2"/>
      <c r="W26" s="2"/>
      <c r="X26" s="93"/>
      <c r="Y26" s="2"/>
      <c r="Z26" s="2"/>
      <c r="AA26" s="93"/>
      <c r="AB26" s="2"/>
      <c r="AC26" s="2"/>
      <c r="AD26" s="93"/>
      <c r="AE26" s="2"/>
      <c r="AF26" s="2"/>
      <c r="AG26" s="93"/>
    </row>
    <row r="27" spans="1:33" ht="12.75">
      <c r="A27" s="2"/>
      <c r="B27" s="2"/>
      <c r="C27" s="93"/>
      <c r="D27" s="2"/>
      <c r="E27" s="2"/>
      <c r="F27" s="93"/>
      <c r="G27" s="2"/>
      <c r="H27" s="2"/>
      <c r="I27" s="93"/>
      <c r="J27" s="2"/>
      <c r="K27" s="2"/>
      <c r="L27" s="93"/>
      <c r="M27" s="2"/>
      <c r="N27" s="2"/>
      <c r="O27" s="93"/>
      <c r="P27" s="2"/>
      <c r="Q27" s="2"/>
      <c r="R27" s="93"/>
      <c r="S27" s="2"/>
      <c r="T27" s="2"/>
      <c r="U27" s="93"/>
      <c r="V27" s="2"/>
      <c r="W27" s="2"/>
      <c r="X27" s="93"/>
      <c r="Y27" s="2"/>
      <c r="Z27" s="2"/>
      <c r="AA27" s="93"/>
      <c r="AB27" s="2"/>
      <c r="AC27" s="2"/>
      <c r="AD27" s="93"/>
      <c r="AE27" s="2"/>
      <c r="AF27" s="2"/>
      <c r="AG27" s="93"/>
    </row>
    <row r="28" spans="1:33" ht="12.75">
      <c r="A28" s="2"/>
      <c r="B28" s="2"/>
      <c r="C28" s="93"/>
      <c r="D28" s="2"/>
      <c r="E28" s="2"/>
      <c r="F28" s="93"/>
      <c r="G28" s="2"/>
      <c r="H28" s="2"/>
      <c r="I28" s="93"/>
      <c r="J28" s="2"/>
      <c r="K28" s="2"/>
      <c r="L28" s="93"/>
      <c r="M28" s="2"/>
      <c r="N28" s="2"/>
      <c r="O28" s="93"/>
      <c r="P28" s="2"/>
      <c r="Q28" s="2"/>
      <c r="R28" s="93"/>
      <c r="S28" s="2"/>
      <c r="T28" s="2"/>
      <c r="U28" s="93"/>
      <c r="V28" s="2"/>
      <c r="W28" s="2"/>
      <c r="X28" s="93"/>
      <c r="Y28" s="2"/>
      <c r="Z28" s="2"/>
      <c r="AA28" s="93"/>
      <c r="AB28" s="2"/>
      <c r="AC28" s="2"/>
      <c r="AD28" s="93"/>
      <c r="AE28" s="2"/>
      <c r="AF28" s="2"/>
      <c r="AG28" s="93"/>
    </row>
    <row r="29" spans="1:33" ht="12.75">
      <c r="A29" s="2"/>
      <c r="B29" s="2"/>
      <c r="C29" s="93"/>
      <c r="D29" s="2"/>
      <c r="E29" s="2"/>
      <c r="F29" s="93"/>
      <c r="G29" s="2"/>
      <c r="H29" s="2"/>
      <c r="I29" s="93"/>
      <c r="J29" s="2"/>
      <c r="K29" s="2"/>
      <c r="L29" s="93"/>
      <c r="M29" s="2"/>
      <c r="N29" s="2"/>
      <c r="O29" s="93"/>
      <c r="P29" s="2"/>
      <c r="Q29" s="2"/>
      <c r="R29" s="93"/>
      <c r="S29" s="2"/>
      <c r="T29" s="2"/>
      <c r="U29" s="93"/>
      <c r="V29" s="2"/>
      <c r="W29" s="2"/>
      <c r="X29" s="93"/>
      <c r="Y29" s="2"/>
      <c r="Z29" s="2"/>
      <c r="AA29" s="93"/>
      <c r="AB29" s="2"/>
      <c r="AC29" s="2"/>
      <c r="AD29" s="93"/>
      <c r="AE29" s="2"/>
      <c r="AF29" s="2"/>
      <c r="AG29" s="93"/>
    </row>
    <row r="30" spans="1:33" ht="12.75">
      <c r="A30" s="2"/>
      <c r="B30" s="2"/>
      <c r="C30" s="93"/>
      <c r="D30" s="2"/>
      <c r="E30" s="2"/>
      <c r="F30" s="93"/>
      <c r="G30" s="2"/>
      <c r="H30" s="2"/>
      <c r="I30" s="93"/>
      <c r="J30" s="2"/>
      <c r="K30" s="2"/>
      <c r="L30" s="93"/>
      <c r="M30" s="2"/>
      <c r="N30" s="2"/>
      <c r="O30" s="93"/>
      <c r="P30" s="2"/>
      <c r="Q30" s="2"/>
      <c r="R30" s="93"/>
      <c r="S30" s="2"/>
      <c r="T30" s="2"/>
      <c r="U30" s="93"/>
      <c r="V30" s="2"/>
      <c r="W30" s="2"/>
      <c r="X30" s="93"/>
      <c r="Y30" s="2"/>
      <c r="Z30" s="2"/>
      <c r="AA30" s="93"/>
      <c r="AB30" s="2"/>
      <c r="AC30" s="2"/>
      <c r="AD30" s="93"/>
      <c r="AE30" s="2"/>
      <c r="AF30" s="2"/>
      <c r="AG30" s="93"/>
    </row>
    <row r="31" spans="1:33" ht="12.75">
      <c r="A31" s="2"/>
      <c r="B31" s="2"/>
      <c r="C31" s="93"/>
      <c r="D31" s="2"/>
      <c r="E31" s="2"/>
      <c r="F31" s="93"/>
      <c r="G31" s="2"/>
      <c r="H31" s="2"/>
      <c r="I31" s="93"/>
      <c r="J31" s="2"/>
      <c r="K31" s="2"/>
      <c r="L31" s="93"/>
      <c r="M31" s="2"/>
      <c r="N31" s="2"/>
      <c r="O31" s="93"/>
      <c r="P31" s="2"/>
      <c r="Q31" s="2"/>
      <c r="R31" s="93"/>
      <c r="S31" s="2"/>
      <c r="T31" s="2"/>
      <c r="U31" s="93"/>
      <c r="V31" s="2"/>
      <c r="W31" s="2"/>
      <c r="X31" s="93"/>
      <c r="Y31" s="2"/>
      <c r="Z31" s="2"/>
      <c r="AA31" s="93"/>
      <c r="AB31" s="2"/>
      <c r="AC31" s="2"/>
      <c r="AD31" s="93"/>
      <c r="AE31" s="2"/>
      <c r="AF31" s="2"/>
      <c r="AG31" s="93"/>
    </row>
    <row r="32" spans="1:33" ht="12.75">
      <c r="A32" s="2"/>
      <c r="B32" s="2"/>
      <c r="C32" s="93"/>
      <c r="D32" s="2"/>
      <c r="E32" s="2"/>
      <c r="F32" s="93"/>
      <c r="G32" s="2"/>
      <c r="H32" s="2"/>
      <c r="I32" s="93"/>
      <c r="J32" s="2"/>
      <c r="K32" s="2"/>
      <c r="L32" s="93"/>
      <c r="M32" s="2"/>
      <c r="N32" s="2"/>
      <c r="O32" s="93"/>
      <c r="P32" s="2"/>
      <c r="Q32" s="2"/>
      <c r="R32" s="93"/>
      <c r="S32" s="2"/>
      <c r="T32" s="2"/>
      <c r="U32" s="93"/>
      <c r="V32" s="2"/>
      <c r="W32" s="2"/>
      <c r="X32" s="93"/>
      <c r="Y32" s="2"/>
      <c r="Z32" s="2"/>
      <c r="AA32" s="93"/>
      <c r="AB32" s="2"/>
      <c r="AC32" s="2"/>
      <c r="AD32" s="93"/>
      <c r="AE32" s="2"/>
      <c r="AF32" s="2"/>
      <c r="AG32" s="93"/>
    </row>
    <row r="33" spans="1:33" ht="12.75">
      <c r="A33" s="2"/>
      <c r="B33" s="2"/>
      <c r="C33" s="93"/>
      <c r="D33" s="2"/>
      <c r="E33" s="2"/>
      <c r="F33" s="93"/>
      <c r="G33" s="2"/>
      <c r="H33" s="2"/>
      <c r="I33" s="93"/>
      <c r="J33" s="2"/>
      <c r="K33" s="2"/>
      <c r="L33" s="93"/>
      <c r="M33" s="2"/>
      <c r="N33" s="2"/>
      <c r="O33" s="93"/>
      <c r="P33" s="2"/>
      <c r="Q33" s="2"/>
      <c r="R33" s="93"/>
      <c r="S33" s="2"/>
      <c r="T33" s="2"/>
      <c r="U33" s="93"/>
      <c r="V33" s="2"/>
      <c r="W33" s="2"/>
      <c r="X33" s="93"/>
      <c r="Y33" s="2"/>
      <c r="Z33" s="2"/>
      <c r="AA33" s="93"/>
      <c r="AB33" s="2"/>
      <c r="AC33" s="2"/>
      <c r="AD33" s="93"/>
      <c r="AE33" s="2"/>
      <c r="AF33" s="2"/>
      <c r="AG33" s="93"/>
    </row>
    <row r="34" spans="1:33" ht="12.75">
      <c r="A34" s="2"/>
      <c r="B34" s="2"/>
      <c r="C34" s="93"/>
      <c r="D34" s="2"/>
      <c r="E34" s="2"/>
      <c r="F34" s="93"/>
      <c r="G34" s="2"/>
      <c r="H34" s="2"/>
      <c r="I34" s="93"/>
      <c r="J34" s="2"/>
      <c r="K34" s="2"/>
      <c r="L34" s="93"/>
      <c r="M34" s="2"/>
      <c r="N34" s="2"/>
      <c r="O34" s="93"/>
      <c r="P34" s="2"/>
      <c r="Q34" s="2"/>
      <c r="R34" s="93"/>
      <c r="S34" s="2"/>
      <c r="T34" s="2"/>
      <c r="U34" s="93"/>
      <c r="V34" s="2"/>
      <c r="W34" s="2"/>
      <c r="X34" s="93"/>
      <c r="Y34" s="2"/>
      <c r="Z34" s="2"/>
      <c r="AA34" s="93"/>
      <c r="AB34" s="2"/>
      <c r="AC34" s="2"/>
      <c r="AD34" s="93"/>
      <c r="AE34" s="2"/>
      <c r="AF34" s="2"/>
      <c r="AG34" s="93"/>
    </row>
    <row r="35" spans="1:33" ht="12.75">
      <c r="A35" s="2"/>
      <c r="B35" s="2"/>
      <c r="C35" s="93"/>
      <c r="D35" s="2"/>
      <c r="E35" s="2"/>
      <c r="F35" s="93"/>
      <c r="G35" s="2"/>
      <c r="H35" s="2"/>
      <c r="I35" s="93"/>
      <c r="J35" s="2"/>
      <c r="K35" s="2"/>
      <c r="L35" s="93"/>
      <c r="M35" s="2"/>
      <c r="N35" s="2"/>
      <c r="O35" s="93"/>
      <c r="P35" s="2"/>
      <c r="Q35" s="2"/>
      <c r="R35" s="93"/>
      <c r="S35" s="2"/>
      <c r="T35" s="2"/>
      <c r="U35" s="93"/>
      <c r="V35" s="2"/>
      <c r="W35" s="2"/>
      <c r="X35" s="93"/>
      <c r="Y35" s="2"/>
      <c r="Z35" s="2"/>
      <c r="AA35" s="93"/>
      <c r="AB35" s="2"/>
      <c r="AC35" s="2"/>
      <c r="AD35" s="93"/>
      <c r="AE35" s="2"/>
      <c r="AF35" s="2"/>
      <c r="AG35" s="93"/>
    </row>
    <row r="36" spans="1:33" ht="12.75">
      <c r="A36" s="2"/>
      <c r="B36" s="2"/>
      <c r="C36" s="93"/>
      <c r="D36" s="2"/>
      <c r="E36" s="2"/>
      <c r="F36" s="93"/>
      <c r="G36" s="2"/>
      <c r="H36" s="2"/>
      <c r="I36" s="93"/>
      <c r="J36" s="2"/>
      <c r="K36" s="2"/>
      <c r="L36" s="93"/>
      <c r="M36" s="2"/>
      <c r="N36" s="2"/>
      <c r="O36" s="93"/>
      <c r="P36" s="2"/>
      <c r="Q36" s="2"/>
      <c r="R36" s="93"/>
      <c r="S36" s="2"/>
      <c r="T36" s="2"/>
      <c r="U36" s="93"/>
      <c r="V36" s="2"/>
      <c r="W36" s="2"/>
      <c r="X36" s="93"/>
      <c r="Y36" s="2"/>
      <c r="Z36" s="2"/>
      <c r="AA36" s="93"/>
      <c r="AB36" s="2"/>
      <c r="AC36" s="2"/>
      <c r="AD36" s="93"/>
      <c r="AE36" s="2"/>
      <c r="AF36" s="2"/>
      <c r="AG36" s="93"/>
    </row>
    <row r="37" spans="1:33" ht="12.75">
      <c r="A37" s="2"/>
      <c r="B37" s="2"/>
      <c r="C37" s="93"/>
      <c r="D37" s="2"/>
      <c r="E37" s="2"/>
      <c r="F37" s="93"/>
      <c r="G37" s="2"/>
      <c r="H37" s="2"/>
      <c r="I37" s="93"/>
      <c r="J37" s="2"/>
      <c r="K37" s="2"/>
      <c r="L37" s="93"/>
      <c r="M37" s="2"/>
      <c r="N37" s="2"/>
      <c r="O37" s="93"/>
      <c r="P37" s="2"/>
      <c r="Q37" s="2"/>
      <c r="R37" s="93"/>
      <c r="S37" s="2"/>
      <c r="T37" s="2"/>
      <c r="U37" s="93"/>
      <c r="V37" s="2"/>
      <c r="W37" s="2"/>
      <c r="X37" s="93"/>
      <c r="Y37" s="2"/>
      <c r="Z37" s="2"/>
      <c r="AA37" s="93"/>
      <c r="AB37" s="2"/>
      <c r="AC37" s="2"/>
      <c r="AD37" s="93"/>
      <c r="AE37" s="2"/>
      <c r="AF37" s="2"/>
      <c r="AG37" s="93"/>
    </row>
    <row r="38" spans="1:33" ht="12.75">
      <c r="A38" s="2"/>
      <c r="B38" s="2"/>
      <c r="C38" s="93"/>
      <c r="D38" s="2"/>
      <c r="E38" s="2"/>
      <c r="F38" s="93"/>
      <c r="G38" s="2"/>
      <c r="H38" s="2"/>
      <c r="I38" s="93"/>
      <c r="J38" s="2"/>
      <c r="K38" s="2"/>
      <c r="L38" s="93"/>
      <c r="M38" s="2"/>
      <c r="N38" s="2"/>
      <c r="O38" s="93"/>
      <c r="P38" s="2"/>
      <c r="Q38" s="2"/>
      <c r="R38" s="93"/>
      <c r="S38" s="2"/>
      <c r="T38" s="2"/>
      <c r="U38" s="93"/>
      <c r="V38" s="2"/>
      <c r="W38" s="2"/>
      <c r="X38" s="93"/>
      <c r="Y38" s="2"/>
      <c r="Z38" s="2"/>
      <c r="AA38" s="93"/>
      <c r="AB38" s="2"/>
      <c r="AC38" s="2"/>
      <c r="AD38" s="93"/>
      <c r="AE38" s="2"/>
      <c r="AF38" s="2"/>
      <c r="AG38" s="93"/>
    </row>
    <row r="39" spans="1:33" ht="12.75">
      <c r="A39" s="2"/>
      <c r="B39" s="2"/>
      <c r="C39" s="93"/>
      <c r="D39" s="2"/>
      <c r="E39" s="2"/>
      <c r="F39" s="93"/>
      <c r="G39" s="2"/>
      <c r="H39" s="2"/>
      <c r="I39" s="93"/>
      <c r="J39" s="2"/>
      <c r="K39" s="2"/>
      <c r="L39" s="93"/>
      <c r="M39" s="2"/>
      <c r="N39" s="2"/>
      <c r="O39" s="93"/>
      <c r="P39" s="2"/>
      <c r="Q39" s="2"/>
      <c r="R39" s="93"/>
      <c r="S39" s="2"/>
      <c r="T39" s="2"/>
      <c r="U39" s="93"/>
      <c r="V39" s="2"/>
      <c r="W39" s="2"/>
      <c r="X39" s="93"/>
      <c r="Y39" s="2"/>
      <c r="Z39" s="2"/>
      <c r="AA39" s="93"/>
      <c r="AB39" s="2"/>
      <c r="AC39" s="2"/>
      <c r="AD39" s="93"/>
      <c r="AE39" s="2"/>
      <c r="AF39" s="2"/>
      <c r="AG39" s="93"/>
    </row>
    <row r="40" spans="1:33" ht="12.75">
      <c r="A40" s="2"/>
      <c r="B40" s="2"/>
      <c r="C40" s="93"/>
      <c r="D40" s="2"/>
      <c r="E40" s="2"/>
      <c r="F40" s="93"/>
      <c r="G40" s="2"/>
      <c r="H40" s="2"/>
      <c r="I40" s="93"/>
      <c r="J40" s="2"/>
      <c r="K40" s="2"/>
      <c r="L40" s="93"/>
      <c r="M40" s="2"/>
      <c r="N40" s="2"/>
      <c r="O40" s="93"/>
      <c r="P40" s="2"/>
      <c r="Q40" s="2"/>
      <c r="R40" s="93"/>
      <c r="S40" s="2"/>
      <c r="T40" s="2"/>
      <c r="U40" s="93"/>
      <c r="V40" s="2"/>
      <c r="W40" s="2"/>
      <c r="X40" s="93"/>
      <c r="Y40" s="2"/>
      <c r="Z40" s="2"/>
      <c r="AA40" s="93"/>
      <c r="AB40" s="2"/>
      <c r="AC40" s="2"/>
      <c r="AD40" s="93"/>
      <c r="AE40" s="2"/>
      <c r="AF40" s="2"/>
      <c r="AG40" s="93"/>
    </row>
    <row r="41" spans="1:33" ht="12.75">
      <c r="A41" s="2"/>
      <c r="B41" s="2"/>
      <c r="C41" s="93"/>
      <c r="D41" s="2"/>
      <c r="E41" s="2"/>
      <c r="F41" s="93"/>
      <c r="G41" s="2"/>
      <c r="H41" s="2"/>
      <c r="I41" s="93"/>
      <c r="J41" s="2"/>
      <c r="K41" s="2"/>
      <c r="L41" s="93"/>
      <c r="M41" s="2"/>
      <c r="N41" s="2"/>
      <c r="O41" s="93"/>
      <c r="P41" s="2"/>
      <c r="Q41" s="2"/>
      <c r="R41" s="93"/>
      <c r="S41" s="2"/>
      <c r="T41" s="2"/>
      <c r="U41" s="93"/>
      <c r="V41" s="2"/>
      <c r="W41" s="2"/>
      <c r="X41" s="93"/>
      <c r="Y41" s="2"/>
      <c r="Z41" s="2"/>
      <c r="AA41" s="93"/>
      <c r="AB41" s="2"/>
      <c r="AC41" s="2"/>
      <c r="AD41" s="93"/>
      <c r="AE41" s="2"/>
      <c r="AF41" s="2"/>
      <c r="AG41" s="93"/>
    </row>
    <row r="42" spans="1:33" ht="12.75">
      <c r="A42" s="2"/>
      <c r="B42" s="2"/>
      <c r="C42" s="93"/>
      <c r="D42" s="2"/>
      <c r="E42" s="2"/>
      <c r="F42" s="93"/>
      <c r="G42" s="2"/>
      <c r="H42" s="2"/>
      <c r="I42" s="93"/>
      <c r="J42" s="2"/>
      <c r="K42" s="2"/>
      <c r="L42" s="93"/>
      <c r="M42" s="2"/>
      <c r="N42" s="2"/>
      <c r="O42" s="93"/>
      <c r="P42" s="2"/>
      <c r="Q42" s="2"/>
      <c r="R42" s="93"/>
      <c r="S42" s="2"/>
      <c r="T42" s="2"/>
      <c r="U42" s="93"/>
      <c r="V42" s="2"/>
      <c r="W42" s="2"/>
      <c r="X42" s="93"/>
      <c r="Y42" s="2"/>
      <c r="Z42" s="2"/>
      <c r="AA42" s="93"/>
      <c r="AB42" s="2"/>
      <c r="AC42" s="2"/>
      <c r="AD42" s="93"/>
      <c r="AE42" s="2"/>
      <c r="AF42" s="2"/>
      <c r="AG42" s="93"/>
    </row>
    <row r="43" spans="1:33" ht="12.75">
      <c r="A43" s="2"/>
      <c r="B43" s="2"/>
      <c r="C43" s="93"/>
      <c r="D43" s="2"/>
      <c r="E43" s="2"/>
      <c r="F43" s="93"/>
      <c r="G43" s="2"/>
      <c r="H43" s="2"/>
      <c r="I43" s="93"/>
      <c r="J43" s="2"/>
      <c r="K43" s="2"/>
      <c r="L43" s="93"/>
      <c r="M43" s="2"/>
      <c r="N43" s="2"/>
      <c r="O43" s="93"/>
      <c r="P43" s="2"/>
      <c r="Q43" s="2"/>
      <c r="R43" s="93"/>
      <c r="S43" s="2"/>
      <c r="T43" s="2"/>
      <c r="U43" s="93"/>
      <c r="V43" s="2"/>
      <c r="W43" s="2"/>
      <c r="X43" s="93"/>
      <c r="Y43" s="2"/>
      <c r="Z43" s="2"/>
      <c r="AA43" s="93"/>
      <c r="AB43" s="2"/>
      <c r="AC43" s="2"/>
      <c r="AD43" s="93"/>
      <c r="AE43" s="2"/>
      <c r="AF43" s="2"/>
      <c r="AG43" s="93"/>
    </row>
    <row r="44" spans="1:33" ht="12.75">
      <c r="A44" s="2"/>
      <c r="B44" s="2"/>
      <c r="C44" s="93"/>
      <c r="D44" s="2"/>
      <c r="E44" s="2"/>
      <c r="F44" s="93"/>
      <c r="G44" s="2"/>
      <c r="H44" s="2"/>
      <c r="I44" s="93"/>
      <c r="J44" s="2"/>
      <c r="K44" s="2"/>
      <c r="L44" s="93"/>
      <c r="M44" s="2"/>
      <c r="N44" s="2"/>
      <c r="O44" s="93"/>
      <c r="P44" s="2"/>
      <c r="Q44" s="2"/>
      <c r="R44" s="93"/>
      <c r="S44" s="2"/>
      <c r="T44" s="2"/>
      <c r="U44" s="93"/>
      <c r="V44" s="2"/>
      <c r="W44" s="2"/>
      <c r="X44" s="93"/>
      <c r="Y44" s="2"/>
      <c r="Z44" s="2"/>
      <c r="AA44" s="93"/>
      <c r="AB44" s="2"/>
      <c r="AC44" s="2"/>
      <c r="AD44" s="93"/>
      <c r="AE44" s="2"/>
      <c r="AF44" s="2"/>
      <c r="AG44" s="93"/>
    </row>
    <row r="45" spans="1:33" ht="12.75">
      <c r="A45" s="2"/>
      <c r="B45" s="2"/>
      <c r="C45" s="93"/>
      <c r="D45" s="2"/>
      <c r="E45" s="2"/>
      <c r="F45" s="93"/>
      <c r="G45" s="2"/>
      <c r="H45" s="2"/>
      <c r="I45" s="93"/>
      <c r="J45" s="2"/>
      <c r="K45" s="2"/>
      <c r="L45" s="93"/>
      <c r="M45" s="2"/>
      <c r="N45" s="2"/>
      <c r="O45" s="93"/>
      <c r="P45" s="2"/>
      <c r="Q45" s="2"/>
      <c r="R45" s="93"/>
      <c r="S45" s="2"/>
      <c r="T45" s="2"/>
      <c r="U45" s="93"/>
      <c r="V45" s="2"/>
      <c r="W45" s="2"/>
      <c r="X45" s="93"/>
      <c r="Y45" s="2"/>
      <c r="Z45" s="2"/>
      <c r="AA45" s="93"/>
      <c r="AB45" s="2"/>
      <c r="AC45" s="2"/>
      <c r="AD45" s="93"/>
      <c r="AE45" s="2"/>
      <c r="AF45" s="2"/>
      <c r="AG45" s="93"/>
    </row>
    <row r="46" spans="1:33" ht="12.75">
      <c r="A46" s="2"/>
      <c r="B46" s="2"/>
      <c r="C46" s="93"/>
      <c r="D46" s="2"/>
      <c r="E46" s="2"/>
      <c r="F46" s="93"/>
      <c r="G46" s="2"/>
      <c r="H46" s="2"/>
      <c r="I46" s="93"/>
      <c r="J46" s="2"/>
      <c r="K46" s="2"/>
      <c r="L46" s="93"/>
      <c r="M46" s="2"/>
      <c r="N46" s="2"/>
      <c r="O46" s="93"/>
      <c r="P46" s="2"/>
      <c r="Q46" s="2"/>
      <c r="R46" s="93"/>
      <c r="S46" s="2"/>
      <c r="T46" s="2"/>
      <c r="U46" s="93"/>
      <c r="V46" s="2"/>
      <c r="W46" s="2"/>
      <c r="X46" s="93"/>
      <c r="Y46" s="2"/>
      <c r="Z46" s="2"/>
      <c r="AA46" s="93"/>
      <c r="AB46" s="2"/>
      <c r="AC46" s="2"/>
      <c r="AD46" s="93"/>
      <c r="AE46" s="2"/>
      <c r="AF46" s="2"/>
      <c r="AG46" s="93"/>
    </row>
    <row r="47" spans="1:33" ht="12.75">
      <c r="A47" s="2"/>
      <c r="B47" s="2"/>
      <c r="C47" s="93"/>
      <c r="D47" s="2"/>
      <c r="E47" s="2"/>
      <c r="F47" s="93"/>
      <c r="G47" s="2"/>
      <c r="H47" s="2"/>
      <c r="I47" s="93"/>
      <c r="J47" s="2"/>
      <c r="K47" s="2"/>
      <c r="L47" s="93"/>
      <c r="M47" s="2"/>
      <c r="N47" s="2"/>
      <c r="O47" s="93"/>
      <c r="P47" s="2"/>
      <c r="Q47" s="2"/>
      <c r="R47" s="93"/>
      <c r="S47" s="2"/>
      <c r="T47" s="2"/>
      <c r="U47" s="93"/>
      <c r="V47" s="2"/>
      <c r="W47" s="2"/>
      <c r="X47" s="93"/>
      <c r="Y47" s="2"/>
      <c r="Z47" s="2"/>
      <c r="AA47" s="93"/>
      <c r="AB47" s="2"/>
      <c r="AC47" s="2"/>
      <c r="AD47" s="93"/>
      <c r="AE47" s="2"/>
      <c r="AF47" s="2"/>
      <c r="AG47" s="93"/>
    </row>
    <row r="48" spans="1:33" ht="12.75">
      <c r="A48" s="2"/>
      <c r="B48" s="2"/>
      <c r="C48" s="93"/>
      <c r="D48" s="2"/>
      <c r="E48" s="2"/>
      <c r="F48" s="93"/>
      <c r="G48" s="2"/>
      <c r="H48" s="2"/>
      <c r="I48" s="93"/>
      <c r="J48" s="2"/>
      <c r="K48" s="2"/>
      <c r="L48" s="93"/>
      <c r="M48" s="2"/>
      <c r="N48" s="2"/>
      <c r="O48" s="93"/>
      <c r="P48" s="2"/>
      <c r="Q48" s="2"/>
      <c r="R48" s="93"/>
      <c r="S48" s="2"/>
      <c r="T48" s="2"/>
      <c r="U48" s="93"/>
      <c r="V48" s="2"/>
      <c r="W48" s="2"/>
      <c r="X48" s="93"/>
      <c r="Y48" s="2"/>
      <c r="Z48" s="2"/>
      <c r="AA48" s="93"/>
      <c r="AB48" s="2"/>
      <c r="AC48" s="2"/>
      <c r="AD48" s="93"/>
      <c r="AE48" s="2"/>
      <c r="AF48" s="2"/>
      <c r="AG48" s="93"/>
    </row>
    <row r="49" spans="1:33" ht="12.75">
      <c r="A49" s="2"/>
      <c r="B49" s="2"/>
      <c r="C49" s="93"/>
      <c r="D49" s="2"/>
      <c r="E49" s="2"/>
      <c r="F49" s="93"/>
      <c r="G49" s="2"/>
      <c r="H49" s="2"/>
      <c r="I49" s="93"/>
      <c r="J49" s="2"/>
      <c r="K49" s="2"/>
      <c r="L49" s="93"/>
      <c r="M49" s="2"/>
      <c r="N49" s="2"/>
      <c r="O49" s="93"/>
      <c r="P49" s="2"/>
      <c r="Q49" s="2"/>
      <c r="R49" s="93"/>
      <c r="S49" s="2"/>
      <c r="T49" s="2"/>
      <c r="U49" s="93"/>
      <c r="V49" s="2"/>
      <c r="W49" s="2"/>
      <c r="X49" s="93"/>
      <c r="Y49" s="2"/>
      <c r="Z49" s="2"/>
      <c r="AA49" s="93"/>
      <c r="AB49" s="2"/>
      <c r="AC49" s="2"/>
      <c r="AD49" s="93"/>
      <c r="AE49" s="2"/>
      <c r="AF49" s="2"/>
      <c r="AG49" s="93"/>
    </row>
    <row r="50" spans="1:33" ht="12.75">
      <c r="A50" s="2"/>
      <c r="B50" s="2"/>
      <c r="C50" s="93"/>
      <c r="D50" s="2"/>
      <c r="E50" s="2"/>
      <c r="F50" s="93"/>
      <c r="G50" s="2"/>
      <c r="H50" s="2"/>
      <c r="I50" s="93"/>
      <c r="J50" s="2"/>
      <c r="K50" s="2"/>
      <c r="L50" s="93"/>
      <c r="M50" s="2"/>
      <c r="N50" s="2"/>
      <c r="O50" s="93"/>
      <c r="P50" s="2"/>
      <c r="Q50" s="2"/>
      <c r="R50" s="93"/>
      <c r="S50" s="2"/>
      <c r="T50" s="2"/>
      <c r="U50" s="93"/>
      <c r="V50" s="2"/>
      <c r="W50" s="2"/>
      <c r="X50" s="93"/>
      <c r="Y50" s="2"/>
      <c r="Z50" s="2"/>
      <c r="AA50" s="93"/>
      <c r="AB50" s="2"/>
      <c r="AC50" s="2"/>
      <c r="AD50" s="93"/>
      <c r="AE50" s="2"/>
      <c r="AF50" s="2"/>
      <c r="AG50" s="93"/>
    </row>
    <row r="51" spans="1:33" ht="12.75">
      <c r="A51" s="2"/>
      <c r="B51" s="2"/>
      <c r="C51" s="93"/>
      <c r="D51" s="2"/>
      <c r="E51" s="2"/>
      <c r="F51" s="93"/>
      <c r="G51" s="2"/>
      <c r="H51" s="2"/>
      <c r="I51" s="93"/>
      <c r="J51" s="2"/>
      <c r="K51" s="2"/>
      <c r="L51" s="93"/>
      <c r="M51" s="2"/>
      <c r="N51" s="2"/>
      <c r="O51" s="93"/>
      <c r="P51" s="2"/>
      <c r="Q51" s="2"/>
      <c r="R51" s="93"/>
      <c r="S51" s="2"/>
      <c r="T51" s="2"/>
      <c r="U51" s="93"/>
      <c r="V51" s="2"/>
      <c r="W51" s="2"/>
      <c r="X51" s="93"/>
      <c r="Y51" s="2"/>
      <c r="Z51" s="2"/>
      <c r="AA51" s="93"/>
      <c r="AB51" s="2"/>
      <c r="AC51" s="2"/>
      <c r="AD51" s="93"/>
      <c r="AE51" s="2"/>
      <c r="AF51" s="2"/>
      <c r="AG51" s="93"/>
    </row>
    <row r="52" spans="1:33" ht="12.75">
      <c r="A52" s="2"/>
      <c r="B52" s="2"/>
      <c r="C52" s="93"/>
      <c r="D52" s="2"/>
      <c r="E52" s="2"/>
      <c r="F52" s="93"/>
      <c r="G52" s="2"/>
      <c r="H52" s="2"/>
      <c r="I52" s="93"/>
      <c r="J52" s="2"/>
      <c r="K52" s="2"/>
      <c r="L52" s="93"/>
      <c r="M52" s="2"/>
      <c r="N52" s="2"/>
      <c r="O52" s="93"/>
      <c r="P52" s="2"/>
      <c r="Q52" s="2"/>
      <c r="R52" s="93"/>
      <c r="S52" s="2"/>
      <c r="T52" s="2"/>
      <c r="U52" s="93"/>
      <c r="V52" s="2"/>
      <c r="W52" s="2"/>
      <c r="X52" s="93"/>
      <c r="Y52" s="2"/>
      <c r="Z52" s="2"/>
      <c r="AA52" s="93"/>
      <c r="AB52" s="2"/>
      <c r="AC52" s="2"/>
      <c r="AD52" s="93"/>
      <c r="AE52" s="2"/>
      <c r="AF52" s="2"/>
      <c r="AG52" s="93"/>
    </row>
    <row r="53" spans="1:33" ht="12.75">
      <c r="A53" s="2"/>
      <c r="B53" s="2"/>
      <c r="C53" s="93"/>
      <c r="D53" s="2"/>
      <c r="E53" s="2"/>
      <c r="F53" s="93"/>
      <c r="G53" s="2"/>
      <c r="H53" s="2"/>
      <c r="I53" s="93"/>
      <c r="J53" s="2"/>
      <c r="K53" s="2"/>
      <c r="L53" s="93"/>
      <c r="M53" s="2"/>
      <c r="N53" s="2"/>
      <c r="O53" s="93"/>
      <c r="P53" s="2"/>
      <c r="Q53" s="2"/>
      <c r="R53" s="93"/>
      <c r="S53" s="2"/>
      <c r="T53" s="2"/>
      <c r="U53" s="93"/>
      <c r="V53" s="2"/>
      <c r="W53" s="2"/>
      <c r="X53" s="93"/>
      <c r="Y53" s="2"/>
      <c r="Z53" s="2"/>
      <c r="AA53" s="93"/>
      <c r="AB53" s="2"/>
      <c r="AC53" s="2"/>
      <c r="AD53" s="93"/>
      <c r="AE53" s="2"/>
      <c r="AF53" s="2"/>
      <c r="AG53" s="93"/>
    </row>
    <row r="54" spans="1:33" ht="12.75">
      <c r="A54" s="2"/>
      <c r="B54" s="2"/>
      <c r="C54" s="93"/>
      <c r="D54" s="2"/>
      <c r="E54" s="2"/>
      <c r="F54" s="93"/>
      <c r="G54" s="2"/>
      <c r="H54" s="2"/>
      <c r="I54" s="93"/>
      <c r="J54" s="2"/>
      <c r="K54" s="2"/>
      <c r="L54" s="93"/>
      <c r="M54" s="2"/>
      <c r="N54" s="2"/>
      <c r="O54" s="93"/>
      <c r="P54" s="2"/>
      <c r="Q54" s="2"/>
      <c r="R54" s="93"/>
      <c r="S54" s="2"/>
      <c r="T54" s="2"/>
      <c r="U54" s="93"/>
      <c r="V54" s="2"/>
      <c r="W54" s="2"/>
      <c r="X54" s="93"/>
      <c r="Y54" s="2"/>
      <c r="Z54" s="2"/>
      <c r="AA54" s="93"/>
      <c r="AB54" s="2"/>
      <c r="AC54" s="2"/>
      <c r="AD54" s="93"/>
      <c r="AE54" s="2"/>
      <c r="AF54" s="2"/>
      <c r="AG54" s="93"/>
    </row>
    <row r="55" spans="1:33" ht="12.75">
      <c r="A55" s="2"/>
      <c r="B55" s="2"/>
      <c r="C55" s="93"/>
      <c r="D55" s="2"/>
      <c r="E55" s="2"/>
      <c r="F55" s="93"/>
      <c r="G55" s="2"/>
      <c r="H55" s="2"/>
      <c r="I55" s="93"/>
      <c r="J55" s="2"/>
      <c r="K55" s="2"/>
      <c r="L55" s="93"/>
      <c r="M55" s="2"/>
      <c r="N55" s="2"/>
      <c r="O55" s="93"/>
      <c r="P55" s="2"/>
      <c r="Q55" s="2"/>
      <c r="R55" s="93"/>
      <c r="S55" s="2"/>
      <c r="T55" s="2"/>
      <c r="U55" s="93"/>
      <c r="V55" s="2"/>
      <c r="W55" s="2"/>
      <c r="X55" s="93"/>
      <c r="Y55" s="2"/>
      <c r="Z55" s="2"/>
      <c r="AA55" s="93"/>
      <c r="AB55" s="2"/>
      <c r="AC55" s="2"/>
      <c r="AD55" s="93"/>
      <c r="AE55" s="2"/>
      <c r="AF55" s="2"/>
      <c r="AG55" s="93"/>
    </row>
    <row r="56" spans="1:33" ht="12.75">
      <c r="A56" s="2"/>
      <c r="B56" s="2"/>
      <c r="C56" s="93"/>
      <c r="D56" s="2"/>
      <c r="E56" s="2"/>
      <c r="F56" s="93"/>
      <c r="G56" s="2"/>
      <c r="H56" s="2"/>
      <c r="I56" s="93"/>
      <c r="J56" s="2"/>
      <c r="K56" s="2"/>
      <c r="L56" s="93"/>
      <c r="M56" s="2"/>
      <c r="N56" s="2"/>
      <c r="O56" s="93"/>
      <c r="P56" s="2"/>
      <c r="Q56" s="2"/>
      <c r="R56" s="93"/>
      <c r="S56" s="2"/>
      <c r="T56" s="2"/>
      <c r="U56" s="93"/>
      <c r="V56" s="2"/>
      <c r="W56" s="2"/>
      <c r="X56" s="93"/>
      <c r="Y56" s="2"/>
      <c r="Z56" s="2"/>
      <c r="AA56" s="93"/>
      <c r="AB56" s="2"/>
      <c r="AC56" s="2"/>
      <c r="AD56" s="93"/>
      <c r="AE56" s="2"/>
      <c r="AF56" s="2"/>
      <c r="AG56" s="93"/>
    </row>
    <row r="57" spans="1:33" ht="12.75">
      <c r="A57" s="2"/>
      <c r="B57" s="2"/>
      <c r="C57" s="93"/>
      <c r="D57" s="2"/>
      <c r="E57" s="2"/>
      <c r="F57" s="93"/>
      <c r="G57" s="2"/>
      <c r="H57" s="2"/>
      <c r="I57" s="93"/>
      <c r="J57" s="2"/>
      <c r="K57" s="2"/>
      <c r="L57" s="93"/>
      <c r="M57" s="2"/>
      <c r="N57" s="2"/>
      <c r="O57" s="93"/>
      <c r="P57" s="2"/>
      <c r="Q57" s="2"/>
      <c r="R57" s="93"/>
      <c r="S57" s="2"/>
      <c r="T57" s="2"/>
      <c r="U57" s="93"/>
      <c r="V57" s="2"/>
      <c r="W57" s="2"/>
      <c r="X57" s="93"/>
      <c r="Y57" s="2"/>
      <c r="Z57" s="2"/>
      <c r="AA57" s="93"/>
      <c r="AB57" s="2"/>
      <c r="AC57" s="2"/>
      <c r="AD57" s="93"/>
      <c r="AE57" s="2"/>
      <c r="AF57" s="2"/>
      <c r="AG57" s="93"/>
    </row>
    <row r="58" spans="1:33" ht="12.75">
      <c r="A58" s="2"/>
      <c r="B58" s="2"/>
      <c r="C58" s="93"/>
      <c r="D58" s="2"/>
      <c r="E58" s="2"/>
      <c r="F58" s="93"/>
      <c r="G58" s="2"/>
      <c r="H58" s="2"/>
      <c r="I58" s="93"/>
      <c r="J58" s="2"/>
      <c r="K58" s="2"/>
      <c r="L58" s="93"/>
      <c r="M58" s="2"/>
      <c r="N58" s="2"/>
      <c r="O58" s="93"/>
      <c r="P58" s="2"/>
      <c r="Q58" s="2"/>
      <c r="R58" s="93"/>
      <c r="S58" s="2"/>
      <c r="T58" s="2"/>
      <c r="U58" s="93"/>
      <c r="V58" s="2"/>
      <c r="W58" s="2"/>
      <c r="X58" s="93"/>
      <c r="Y58" s="2"/>
      <c r="Z58" s="2"/>
      <c r="AA58" s="93"/>
      <c r="AB58" s="2"/>
      <c r="AC58" s="2"/>
      <c r="AD58" s="93"/>
      <c r="AE58" s="2"/>
      <c r="AF58" s="2"/>
      <c r="AG58" s="93"/>
    </row>
    <row r="59" spans="1:33" ht="12.75">
      <c r="A59" s="2"/>
      <c r="B59" s="2"/>
      <c r="C59" s="93"/>
      <c r="D59" s="2"/>
      <c r="E59" s="2"/>
      <c r="F59" s="93"/>
      <c r="G59" s="2"/>
      <c r="H59" s="2"/>
      <c r="I59" s="93"/>
      <c r="J59" s="2"/>
      <c r="K59" s="2"/>
      <c r="L59" s="93"/>
      <c r="M59" s="2"/>
      <c r="N59" s="2"/>
      <c r="O59" s="93"/>
      <c r="P59" s="2"/>
      <c r="Q59" s="2"/>
      <c r="R59" s="93"/>
      <c r="S59" s="2"/>
      <c r="T59" s="2"/>
      <c r="U59" s="93"/>
      <c r="V59" s="2"/>
      <c r="W59" s="2"/>
      <c r="X59" s="93"/>
      <c r="Y59" s="2"/>
      <c r="Z59" s="2"/>
      <c r="AA59" s="93"/>
      <c r="AB59" s="2"/>
      <c r="AC59" s="2"/>
      <c r="AD59" s="93"/>
      <c r="AE59" s="2"/>
      <c r="AF59" s="2"/>
      <c r="AG59" s="93"/>
    </row>
    <row r="60" spans="1:33" ht="12.75">
      <c r="A60" s="2"/>
      <c r="B60" s="2"/>
      <c r="C60" s="93"/>
      <c r="D60" s="2"/>
      <c r="E60" s="2"/>
      <c r="F60" s="93"/>
      <c r="G60" s="2"/>
      <c r="H60" s="2"/>
      <c r="I60" s="93"/>
      <c r="J60" s="2"/>
      <c r="K60" s="2"/>
      <c r="L60" s="93"/>
      <c r="M60" s="2"/>
      <c r="N60" s="2"/>
      <c r="O60" s="93"/>
      <c r="P60" s="2"/>
      <c r="Q60" s="2"/>
      <c r="R60" s="93"/>
      <c r="S60" s="2"/>
      <c r="T60" s="2"/>
      <c r="U60" s="93"/>
      <c r="V60" s="2"/>
      <c r="W60" s="2"/>
      <c r="X60" s="93"/>
      <c r="Y60" s="2"/>
      <c r="Z60" s="2"/>
      <c r="AA60" s="93"/>
      <c r="AB60" s="2"/>
      <c r="AC60" s="2"/>
      <c r="AD60" s="93"/>
      <c r="AE60" s="2"/>
      <c r="AF60" s="2"/>
      <c r="AG60" s="93"/>
    </row>
    <row r="61" spans="1:33" ht="12.75">
      <c r="A61" s="2"/>
      <c r="B61" s="2"/>
      <c r="C61" s="93"/>
      <c r="D61" s="2"/>
      <c r="E61" s="2"/>
      <c r="F61" s="93"/>
      <c r="G61" s="2"/>
      <c r="H61" s="2"/>
      <c r="I61" s="93"/>
      <c r="J61" s="2"/>
      <c r="K61" s="2"/>
      <c r="L61" s="93"/>
      <c r="M61" s="2"/>
      <c r="N61" s="2"/>
      <c r="O61" s="93"/>
      <c r="P61" s="2"/>
      <c r="Q61" s="2"/>
      <c r="R61" s="93"/>
      <c r="S61" s="2"/>
      <c r="T61" s="2"/>
      <c r="U61" s="93"/>
      <c r="V61" s="2"/>
      <c r="W61" s="2"/>
      <c r="X61" s="93"/>
      <c r="Y61" s="2"/>
      <c r="Z61" s="2"/>
      <c r="AA61" s="93"/>
      <c r="AB61" s="2"/>
      <c r="AC61" s="2"/>
      <c r="AD61" s="93"/>
      <c r="AE61" s="2"/>
      <c r="AF61" s="2"/>
      <c r="AG61" s="93"/>
    </row>
    <row r="62" spans="1:33" ht="12.75">
      <c r="A62" s="2"/>
      <c r="B62" s="2"/>
      <c r="C62" s="93"/>
      <c r="D62" s="2"/>
      <c r="E62" s="2"/>
      <c r="F62" s="93"/>
      <c r="G62" s="2"/>
      <c r="H62" s="2"/>
      <c r="I62" s="93"/>
      <c r="J62" s="2"/>
      <c r="K62" s="2"/>
      <c r="L62" s="93"/>
      <c r="M62" s="2"/>
      <c r="N62" s="2"/>
      <c r="O62" s="93"/>
      <c r="P62" s="2"/>
      <c r="Q62" s="2"/>
      <c r="R62" s="93"/>
      <c r="S62" s="2"/>
      <c r="T62" s="2"/>
      <c r="U62" s="93"/>
      <c r="V62" s="2"/>
      <c r="W62" s="2"/>
      <c r="X62" s="93"/>
      <c r="Y62" s="2"/>
      <c r="Z62" s="2"/>
      <c r="AA62" s="93"/>
      <c r="AB62" s="2"/>
      <c r="AC62" s="2"/>
      <c r="AD62" s="93"/>
      <c r="AE62" s="2"/>
      <c r="AF62" s="2"/>
      <c r="AG62" s="93"/>
    </row>
    <row r="63" spans="1:33" ht="12.75">
      <c r="A63" s="2"/>
      <c r="B63" s="2"/>
      <c r="C63" s="93"/>
      <c r="D63" s="2"/>
      <c r="E63" s="2"/>
      <c r="F63" s="93"/>
      <c r="G63" s="2"/>
      <c r="H63" s="2"/>
      <c r="I63" s="93"/>
      <c r="J63" s="2"/>
      <c r="K63" s="2"/>
      <c r="L63" s="93"/>
      <c r="M63" s="2"/>
      <c r="N63" s="2"/>
      <c r="O63" s="93"/>
      <c r="P63" s="2"/>
      <c r="Q63" s="2"/>
      <c r="R63" s="93"/>
      <c r="S63" s="2"/>
      <c r="T63" s="2"/>
      <c r="U63" s="93"/>
      <c r="V63" s="2"/>
      <c r="W63" s="2"/>
      <c r="X63" s="93"/>
      <c r="Y63" s="2"/>
      <c r="Z63" s="2"/>
      <c r="AA63" s="93"/>
      <c r="AB63" s="2"/>
      <c r="AC63" s="2"/>
      <c r="AD63" s="93"/>
      <c r="AE63" s="2"/>
      <c r="AF63" s="2"/>
      <c r="AG63" s="93"/>
    </row>
    <row r="64" spans="1:33" ht="12.75">
      <c r="A64" s="2"/>
      <c r="B64" s="2"/>
      <c r="C64" s="93"/>
      <c r="D64" s="2"/>
      <c r="E64" s="2"/>
      <c r="F64" s="93"/>
      <c r="G64" s="2"/>
      <c r="H64" s="2"/>
      <c r="I64" s="93"/>
      <c r="J64" s="2"/>
      <c r="K64" s="2"/>
      <c r="L64" s="93"/>
      <c r="M64" s="2"/>
      <c r="N64" s="2"/>
      <c r="O64" s="93"/>
      <c r="P64" s="2"/>
      <c r="Q64" s="2"/>
      <c r="R64" s="93"/>
      <c r="S64" s="2"/>
      <c r="T64" s="2"/>
      <c r="U64" s="93"/>
      <c r="V64" s="2"/>
      <c r="W64" s="2"/>
      <c r="X64" s="93"/>
      <c r="Y64" s="2"/>
      <c r="Z64" s="2"/>
      <c r="AA64" s="93"/>
      <c r="AB64" s="2"/>
      <c r="AC64" s="2"/>
      <c r="AD64" s="93"/>
      <c r="AE64" s="2"/>
      <c r="AF64" s="2"/>
      <c r="AG64" s="93"/>
    </row>
    <row r="65" spans="1:33" ht="12.75">
      <c r="A65" s="2"/>
      <c r="B65" s="2"/>
      <c r="C65" s="93"/>
      <c r="D65" s="2"/>
      <c r="E65" s="2"/>
      <c r="F65" s="93"/>
      <c r="G65" s="2"/>
      <c r="H65" s="2"/>
      <c r="I65" s="93"/>
      <c r="J65" s="2"/>
      <c r="K65" s="2"/>
      <c r="L65" s="93"/>
      <c r="M65" s="2"/>
      <c r="N65" s="2"/>
      <c r="O65" s="93"/>
      <c r="P65" s="2"/>
      <c r="Q65" s="2"/>
      <c r="R65" s="93"/>
      <c r="S65" s="2"/>
      <c r="T65" s="2"/>
      <c r="U65" s="93"/>
      <c r="V65" s="2"/>
      <c r="W65" s="2"/>
      <c r="X65" s="93"/>
      <c r="Y65" s="2"/>
      <c r="Z65" s="2"/>
      <c r="AA65" s="93"/>
      <c r="AB65" s="2"/>
      <c r="AC65" s="2"/>
      <c r="AD65" s="93"/>
      <c r="AE65" s="2"/>
      <c r="AF65" s="2"/>
      <c r="AG65" s="93"/>
    </row>
    <row r="66" spans="1:33" ht="12.75">
      <c r="A66" s="2"/>
      <c r="B66" s="2"/>
      <c r="C66" s="93"/>
      <c r="D66" s="2"/>
      <c r="E66" s="2"/>
      <c r="F66" s="93"/>
      <c r="G66" s="2"/>
      <c r="H66" s="2"/>
      <c r="I66" s="93"/>
      <c r="J66" s="2"/>
      <c r="K66" s="2"/>
      <c r="L66" s="93"/>
      <c r="M66" s="2"/>
      <c r="N66" s="2"/>
      <c r="O66" s="93"/>
      <c r="P66" s="2"/>
      <c r="Q66" s="2"/>
      <c r="R66" s="93"/>
      <c r="S66" s="2"/>
      <c r="T66" s="2"/>
      <c r="U66" s="93"/>
      <c r="V66" s="2"/>
      <c r="W66" s="2"/>
      <c r="X66" s="93"/>
      <c r="Y66" s="2"/>
      <c r="Z66" s="2"/>
      <c r="AA66" s="93"/>
      <c r="AB66" s="2"/>
      <c r="AC66" s="2"/>
      <c r="AD66" s="93"/>
      <c r="AE66" s="2"/>
      <c r="AF66" s="2"/>
      <c r="AG66" s="93"/>
    </row>
    <row r="67" spans="1:33" ht="12.75">
      <c r="A67" s="2"/>
      <c r="B67" s="2"/>
      <c r="C67" s="93"/>
      <c r="D67" s="2"/>
      <c r="E67" s="2"/>
      <c r="F67" s="93"/>
      <c r="G67" s="2"/>
      <c r="H67" s="2"/>
      <c r="I67" s="93"/>
      <c r="J67" s="2"/>
      <c r="K67" s="2"/>
      <c r="L67" s="93"/>
      <c r="M67" s="2"/>
      <c r="N67" s="2"/>
      <c r="O67" s="93"/>
      <c r="P67" s="2"/>
      <c r="Q67" s="2"/>
      <c r="R67" s="93"/>
      <c r="S67" s="2"/>
      <c r="T67" s="2"/>
      <c r="U67" s="93"/>
      <c r="V67" s="2"/>
      <c r="W67" s="2"/>
      <c r="X67" s="93"/>
      <c r="Y67" s="2"/>
      <c r="Z67" s="2"/>
      <c r="AA67" s="93"/>
      <c r="AB67" s="2"/>
      <c r="AC67" s="2"/>
      <c r="AD67" s="93"/>
      <c r="AE67" s="2"/>
      <c r="AF67" s="2"/>
      <c r="AG67" s="93"/>
    </row>
    <row r="68" spans="1:33" ht="12.75">
      <c r="A68" s="2"/>
      <c r="B68" s="2"/>
      <c r="C68" s="93"/>
      <c r="D68" s="2"/>
      <c r="E68" s="2"/>
      <c r="F68" s="93"/>
      <c r="G68" s="2"/>
      <c r="H68" s="2"/>
      <c r="I68" s="93"/>
      <c r="J68" s="2"/>
      <c r="K68" s="2"/>
      <c r="L68" s="93"/>
      <c r="M68" s="2"/>
      <c r="N68" s="2"/>
      <c r="O68" s="93"/>
      <c r="P68" s="2"/>
      <c r="Q68" s="2"/>
      <c r="R68" s="93"/>
      <c r="S68" s="2"/>
      <c r="T68" s="2"/>
      <c r="U68" s="93"/>
      <c r="V68" s="2"/>
      <c r="W68" s="2"/>
      <c r="X68" s="93"/>
      <c r="Y68" s="2"/>
      <c r="Z68" s="2"/>
      <c r="AA68" s="93"/>
      <c r="AB68" s="2"/>
      <c r="AC68" s="2"/>
      <c r="AD68" s="93"/>
      <c r="AE68" s="2"/>
      <c r="AF68" s="2"/>
      <c r="AG68" s="93"/>
    </row>
    <row r="69" spans="1:33" ht="12.75">
      <c r="A69" s="2"/>
      <c r="B69" s="2"/>
      <c r="C69" s="93"/>
      <c r="D69" s="2"/>
      <c r="E69" s="2"/>
      <c r="F69" s="93"/>
      <c r="G69" s="2"/>
      <c r="H69" s="2"/>
      <c r="I69" s="93"/>
      <c r="J69" s="2"/>
      <c r="K69" s="2"/>
      <c r="L69" s="93"/>
      <c r="M69" s="2"/>
      <c r="N69" s="2"/>
      <c r="O69" s="93"/>
      <c r="P69" s="2"/>
      <c r="Q69" s="2"/>
      <c r="R69" s="93"/>
      <c r="S69" s="2"/>
      <c r="T69" s="2"/>
      <c r="U69" s="93"/>
      <c r="V69" s="2"/>
      <c r="W69" s="2"/>
      <c r="X69" s="93"/>
      <c r="Y69" s="2"/>
      <c r="Z69" s="2"/>
      <c r="AA69" s="93"/>
      <c r="AB69" s="2"/>
      <c r="AC69" s="2"/>
      <c r="AD69" s="93"/>
      <c r="AE69" s="2"/>
      <c r="AF69" s="2"/>
      <c r="AG69" s="93"/>
    </row>
    <row r="70" spans="1:33" ht="12.75">
      <c r="A70" s="2"/>
      <c r="B70" s="2"/>
      <c r="C70" s="93"/>
      <c r="D70" s="2"/>
      <c r="E70" s="2"/>
      <c r="F70" s="93"/>
      <c r="G70" s="2"/>
      <c r="H70" s="2"/>
      <c r="I70" s="93"/>
      <c r="J70" s="2"/>
      <c r="K70" s="2"/>
      <c r="L70" s="93"/>
      <c r="M70" s="2"/>
      <c r="N70" s="2"/>
      <c r="O70" s="93"/>
      <c r="P70" s="2"/>
      <c r="Q70" s="2"/>
      <c r="R70" s="93"/>
      <c r="S70" s="2"/>
      <c r="T70" s="2"/>
      <c r="U70" s="93"/>
      <c r="V70" s="2"/>
      <c r="W70" s="2"/>
      <c r="X70" s="93"/>
      <c r="Y70" s="2"/>
      <c r="Z70" s="2"/>
      <c r="AA70" s="93"/>
      <c r="AB70" s="2"/>
      <c r="AC70" s="2"/>
      <c r="AD70" s="93"/>
      <c r="AE70" s="2"/>
      <c r="AF70" s="2"/>
      <c r="AG70" s="93"/>
    </row>
    <row r="71" spans="1:33" ht="12.75">
      <c r="A71" s="2"/>
      <c r="B71" s="2"/>
      <c r="C71" s="93"/>
      <c r="D71" s="2"/>
      <c r="E71" s="2"/>
      <c r="F71" s="93"/>
      <c r="G71" s="2"/>
      <c r="H71" s="2"/>
      <c r="I71" s="93"/>
      <c r="J71" s="2"/>
      <c r="K71" s="2"/>
      <c r="L71" s="93"/>
      <c r="M71" s="2"/>
      <c r="N71" s="2"/>
      <c r="O71" s="93"/>
      <c r="P71" s="2"/>
      <c r="Q71" s="2"/>
      <c r="R71" s="93"/>
      <c r="S71" s="2"/>
      <c r="T71" s="2"/>
      <c r="U71" s="93"/>
      <c r="V71" s="2"/>
      <c r="W71" s="2"/>
      <c r="X71" s="93"/>
      <c r="Y71" s="2"/>
      <c r="Z71" s="2"/>
      <c r="AA71" s="93"/>
      <c r="AB71" s="2"/>
      <c r="AC71" s="2"/>
      <c r="AD71" s="93"/>
      <c r="AE71" s="2"/>
      <c r="AF71" s="2"/>
      <c r="AG71" s="93"/>
    </row>
    <row r="72" spans="1:33" ht="12.75">
      <c r="A72" s="2"/>
      <c r="B72" s="2"/>
      <c r="C72" s="93"/>
      <c r="D72" s="2"/>
      <c r="E72" s="2"/>
      <c r="F72" s="93"/>
      <c r="G72" s="2"/>
      <c r="H72" s="2"/>
      <c r="I72" s="93"/>
      <c r="J72" s="2"/>
      <c r="K72" s="2"/>
      <c r="L72" s="93"/>
      <c r="M72" s="2"/>
      <c r="N72" s="2"/>
      <c r="O72" s="93"/>
      <c r="P72" s="2"/>
      <c r="Q72" s="2"/>
      <c r="R72" s="93"/>
      <c r="S72" s="2"/>
      <c r="T72" s="2"/>
      <c r="U72" s="93"/>
      <c r="V72" s="2"/>
      <c r="W72" s="2"/>
      <c r="X72" s="93"/>
      <c r="Y72" s="2"/>
      <c r="Z72" s="2"/>
      <c r="AA72" s="93"/>
      <c r="AB72" s="2"/>
      <c r="AC72" s="2"/>
      <c r="AD72" s="93"/>
      <c r="AE72" s="2"/>
      <c r="AF72" s="2"/>
      <c r="AG72" s="93"/>
    </row>
    <row r="73" spans="1:33" ht="12.75">
      <c r="A73" s="2"/>
      <c r="B73" s="2"/>
      <c r="C73" s="93"/>
      <c r="D73" s="2"/>
      <c r="E73" s="2"/>
      <c r="F73" s="93"/>
      <c r="G73" s="2"/>
      <c r="H73" s="2"/>
      <c r="I73" s="93"/>
      <c r="J73" s="2"/>
      <c r="K73" s="2"/>
      <c r="L73" s="93"/>
      <c r="M73" s="2"/>
      <c r="N73" s="2"/>
      <c r="O73" s="93"/>
      <c r="P73" s="2"/>
      <c r="Q73" s="2"/>
      <c r="R73" s="93"/>
      <c r="S73" s="2"/>
      <c r="T73" s="2"/>
      <c r="U73" s="93"/>
      <c r="V73" s="2"/>
      <c r="W73" s="2"/>
      <c r="X73" s="93"/>
      <c r="Y73" s="2"/>
      <c r="Z73" s="2"/>
      <c r="AA73" s="93"/>
      <c r="AB73" s="2"/>
      <c r="AC73" s="2"/>
      <c r="AD73" s="93"/>
      <c r="AE73" s="2"/>
      <c r="AF73" s="2"/>
      <c r="AG73" s="93"/>
    </row>
    <row r="74" spans="1:33" ht="12.75">
      <c r="A74" s="2"/>
      <c r="B74" s="2"/>
      <c r="C74" s="93"/>
      <c r="D74" s="2"/>
      <c r="E74" s="2"/>
      <c r="F74" s="93"/>
      <c r="G74" s="2"/>
      <c r="H74" s="2"/>
      <c r="I74" s="93"/>
      <c r="J74" s="2"/>
      <c r="K74" s="2"/>
      <c r="L74" s="93"/>
      <c r="M74" s="2"/>
      <c r="N74" s="2"/>
      <c r="O74" s="93"/>
      <c r="P74" s="2"/>
      <c r="Q74" s="2"/>
      <c r="R74" s="93"/>
      <c r="S74" s="2"/>
      <c r="T74" s="2"/>
      <c r="U74" s="93"/>
      <c r="V74" s="2"/>
      <c r="W74" s="2"/>
      <c r="X74" s="93"/>
      <c r="Y74" s="2"/>
      <c r="Z74" s="2"/>
      <c r="AA74" s="93"/>
      <c r="AB74" s="2"/>
      <c r="AC74" s="2"/>
      <c r="AD74" s="93"/>
      <c r="AE74" s="2"/>
      <c r="AF74" s="2"/>
      <c r="AG74" s="93"/>
    </row>
    <row r="75" spans="1:33" ht="12.75">
      <c r="A75" s="2"/>
      <c r="B75" s="2"/>
      <c r="C75" s="93"/>
      <c r="D75" s="2"/>
      <c r="E75" s="2"/>
      <c r="F75" s="93"/>
      <c r="G75" s="2"/>
      <c r="H75" s="2"/>
      <c r="I75" s="93"/>
      <c r="J75" s="2"/>
      <c r="K75" s="2"/>
      <c r="L75" s="93"/>
      <c r="M75" s="2"/>
      <c r="N75" s="2"/>
      <c r="O75" s="93"/>
      <c r="P75" s="2"/>
      <c r="Q75" s="2"/>
      <c r="R75" s="93"/>
      <c r="S75" s="2"/>
      <c r="T75" s="2"/>
      <c r="U75" s="93"/>
      <c r="V75" s="2"/>
      <c r="W75" s="2"/>
      <c r="X75" s="93"/>
      <c r="Y75" s="2"/>
      <c r="Z75" s="2"/>
      <c r="AA75" s="93"/>
      <c r="AB75" s="2"/>
      <c r="AC75" s="2"/>
      <c r="AD75" s="93"/>
      <c r="AE75" s="2"/>
      <c r="AF75" s="2"/>
      <c r="AG75" s="93"/>
    </row>
    <row r="76" spans="1:33" ht="12.75">
      <c r="A76" s="2"/>
      <c r="B76" s="2"/>
      <c r="C76" s="93"/>
      <c r="D76" s="2"/>
      <c r="E76" s="2"/>
      <c r="F76" s="93"/>
      <c r="G76" s="2"/>
      <c r="H76" s="2"/>
      <c r="I76" s="93"/>
      <c r="J76" s="2"/>
      <c r="K76" s="2"/>
      <c r="L76" s="93"/>
      <c r="M76" s="2"/>
      <c r="N76" s="2"/>
      <c r="O76" s="93"/>
      <c r="P76" s="2"/>
      <c r="Q76" s="2"/>
      <c r="R76" s="93"/>
      <c r="S76" s="2"/>
      <c r="T76" s="2"/>
      <c r="U76" s="93"/>
      <c r="V76" s="2"/>
      <c r="W76" s="2"/>
      <c r="X76" s="93"/>
      <c r="Y76" s="2"/>
      <c r="Z76" s="2"/>
      <c r="AA76" s="93"/>
      <c r="AB76" s="2"/>
      <c r="AC76" s="2"/>
      <c r="AD76" s="93"/>
      <c r="AE76" s="2"/>
      <c r="AF76" s="2"/>
      <c r="AG76" s="93"/>
    </row>
    <row r="77" spans="1:33" ht="12.75">
      <c r="A77" s="2"/>
      <c r="B77" s="2"/>
      <c r="C77" s="93"/>
      <c r="D77" s="2"/>
      <c r="E77" s="2"/>
      <c r="F77" s="93"/>
      <c r="G77" s="2"/>
      <c r="H77" s="2"/>
      <c r="I77" s="93"/>
      <c r="J77" s="2"/>
      <c r="K77" s="2"/>
      <c r="L77" s="93"/>
      <c r="M77" s="2"/>
      <c r="N77" s="2"/>
      <c r="O77" s="93"/>
      <c r="P77" s="2"/>
      <c r="Q77" s="2"/>
      <c r="R77" s="93"/>
      <c r="S77" s="2"/>
      <c r="T77" s="2"/>
      <c r="U77" s="93"/>
      <c r="V77" s="2"/>
      <c r="W77" s="2"/>
      <c r="X77" s="93"/>
      <c r="Y77" s="2"/>
      <c r="Z77" s="2"/>
      <c r="AA77" s="93"/>
      <c r="AB77" s="2"/>
      <c r="AC77" s="2"/>
      <c r="AD77" s="93"/>
      <c r="AE77" s="2"/>
      <c r="AF77" s="2"/>
      <c r="AG77" s="93"/>
    </row>
    <row r="78" spans="1:33" ht="12.75">
      <c r="A78" s="2"/>
      <c r="B78" s="2"/>
      <c r="C78" s="93"/>
      <c r="D78" s="2"/>
      <c r="E78" s="2"/>
      <c r="F78" s="93"/>
      <c r="G78" s="2"/>
      <c r="H78" s="2"/>
      <c r="I78" s="93"/>
      <c r="J78" s="2"/>
      <c r="K78" s="2"/>
      <c r="L78" s="93"/>
      <c r="M78" s="2"/>
      <c r="N78" s="2"/>
      <c r="O78" s="93"/>
      <c r="P78" s="2"/>
      <c r="Q78" s="2"/>
      <c r="R78" s="93"/>
      <c r="S78" s="2"/>
      <c r="T78" s="2"/>
      <c r="U78" s="93"/>
      <c r="V78" s="2"/>
      <c r="W78" s="2"/>
      <c r="X78" s="93"/>
      <c r="Y78" s="2"/>
      <c r="Z78" s="2"/>
      <c r="AA78" s="93"/>
      <c r="AB78" s="2"/>
      <c r="AC78" s="2"/>
      <c r="AD78" s="93"/>
      <c r="AE78" s="2"/>
      <c r="AF78" s="2"/>
      <c r="AG78" s="93"/>
    </row>
    <row r="79" spans="1:33" ht="12.75">
      <c r="A79" s="2"/>
      <c r="B79" s="2"/>
      <c r="C79" s="93"/>
      <c r="D79" s="2"/>
      <c r="E79" s="2"/>
      <c r="F79" s="93"/>
      <c r="G79" s="2"/>
      <c r="H79" s="2"/>
      <c r="I79" s="93"/>
      <c r="J79" s="2"/>
      <c r="K79" s="2"/>
      <c r="L79" s="93"/>
      <c r="M79" s="2"/>
      <c r="N79" s="2"/>
      <c r="O79" s="93"/>
      <c r="P79" s="2"/>
      <c r="Q79" s="2"/>
      <c r="R79" s="93"/>
      <c r="S79" s="2"/>
      <c r="T79" s="2"/>
      <c r="U79" s="93"/>
      <c r="V79" s="2"/>
      <c r="W79" s="2"/>
      <c r="X79" s="93"/>
      <c r="Y79" s="2"/>
      <c r="Z79" s="2"/>
      <c r="AA79" s="93"/>
      <c r="AB79" s="2"/>
      <c r="AC79" s="2"/>
      <c r="AD79" s="93"/>
      <c r="AE79" s="2"/>
      <c r="AF79" s="2"/>
      <c r="AG79" s="93"/>
    </row>
    <row r="80" spans="1:33" ht="12.75">
      <c r="A80" s="2"/>
      <c r="B80" s="2"/>
      <c r="C80" s="93"/>
      <c r="D80" s="2"/>
      <c r="E80" s="2"/>
      <c r="F80" s="93"/>
      <c r="G80" s="2"/>
      <c r="H80" s="2"/>
      <c r="I80" s="93"/>
      <c r="J80" s="2"/>
      <c r="K80" s="2"/>
      <c r="L80" s="93"/>
      <c r="M80" s="2"/>
      <c r="N80" s="2"/>
      <c r="O80" s="93"/>
      <c r="P80" s="2"/>
      <c r="Q80" s="2"/>
      <c r="R80" s="93"/>
      <c r="S80" s="2"/>
      <c r="T80" s="2"/>
      <c r="U80" s="93"/>
      <c r="V80" s="2"/>
      <c r="W80" s="2"/>
      <c r="X80" s="93"/>
      <c r="Y80" s="2"/>
      <c r="Z80" s="2"/>
      <c r="AA80" s="93"/>
      <c r="AB80" s="2"/>
      <c r="AC80" s="2"/>
      <c r="AD80" s="93"/>
      <c r="AE80" s="2"/>
      <c r="AF80" s="2"/>
      <c r="AG80" s="93"/>
    </row>
    <row r="81" spans="1:33" ht="12.75">
      <c r="A81" s="2"/>
      <c r="B81" s="2"/>
      <c r="C81" s="93"/>
      <c r="D81" s="2"/>
      <c r="E81" s="2"/>
      <c r="F81" s="93"/>
      <c r="G81" s="2"/>
      <c r="H81" s="2"/>
      <c r="I81" s="93"/>
      <c r="J81" s="2"/>
      <c r="K81" s="2"/>
      <c r="L81" s="93"/>
      <c r="M81" s="2"/>
      <c r="N81" s="2"/>
      <c r="O81" s="93"/>
      <c r="P81" s="2"/>
      <c r="Q81" s="2"/>
      <c r="R81" s="93"/>
      <c r="S81" s="2"/>
      <c r="T81" s="2"/>
      <c r="U81" s="93"/>
      <c r="V81" s="2"/>
      <c r="W81" s="2"/>
      <c r="X81" s="93"/>
      <c r="Y81" s="2"/>
      <c r="Z81" s="2"/>
      <c r="AA81" s="93"/>
      <c r="AB81" s="2"/>
      <c r="AC81" s="2"/>
      <c r="AD81" s="93"/>
      <c r="AE81" s="2"/>
      <c r="AF81" s="2"/>
      <c r="AG81" s="93"/>
    </row>
    <row r="82" spans="1:33" ht="12.75">
      <c r="A82" s="2"/>
      <c r="B82" s="2"/>
      <c r="C82" s="93"/>
      <c r="D82" s="2"/>
      <c r="E82" s="2"/>
      <c r="F82" s="93"/>
      <c r="G82" s="2"/>
      <c r="H82" s="2"/>
      <c r="I82" s="93"/>
      <c r="J82" s="2"/>
      <c r="K82" s="2"/>
      <c r="L82" s="93"/>
      <c r="M82" s="2"/>
      <c r="N82" s="2"/>
      <c r="O82" s="93"/>
      <c r="P82" s="2"/>
      <c r="Q82" s="2"/>
      <c r="R82" s="93"/>
      <c r="S82" s="2"/>
      <c r="T82" s="2"/>
      <c r="U82" s="93"/>
      <c r="V82" s="2"/>
      <c r="W82" s="2"/>
      <c r="X82" s="93"/>
      <c r="Y82" s="2"/>
      <c r="Z82" s="2"/>
      <c r="AA82" s="93"/>
      <c r="AB82" s="2"/>
      <c r="AC82" s="2"/>
      <c r="AD82" s="93"/>
      <c r="AE82" s="2"/>
      <c r="AF82" s="2"/>
      <c r="AG82" s="93"/>
    </row>
    <row r="83" spans="1:33" ht="12.75">
      <c r="A83" s="2"/>
      <c r="B83" s="2"/>
      <c r="C83" s="93"/>
      <c r="D83" s="2"/>
      <c r="E83" s="2"/>
      <c r="F83" s="93"/>
      <c r="G83" s="2"/>
      <c r="H83" s="2"/>
      <c r="I83" s="93"/>
      <c r="J83" s="2"/>
      <c r="K83" s="2"/>
      <c r="L83" s="93"/>
      <c r="M83" s="2"/>
      <c r="N83" s="2"/>
      <c r="O83" s="93"/>
      <c r="P83" s="2"/>
      <c r="Q83" s="2"/>
      <c r="R83" s="93"/>
      <c r="S83" s="2"/>
      <c r="T83" s="2"/>
      <c r="U83" s="93"/>
      <c r="V83" s="2"/>
      <c r="W83" s="2"/>
      <c r="X83" s="93"/>
      <c r="Y83" s="2"/>
      <c r="Z83" s="2"/>
      <c r="AA83" s="93"/>
      <c r="AB83" s="2"/>
      <c r="AC83" s="2"/>
      <c r="AD83" s="93"/>
      <c r="AE83" s="2"/>
      <c r="AF83" s="2"/>
      <c r="AG83" s="93"/>
    </row>
  </sheetData>
  <sheetProtection/>
  <mergeCells count="3">
    <mergeCell ref="B2:AG2"/>
    <mergeCell ref="B19:AG19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609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571</v>
      </c>
      <c r="B8" s="71" t="s">
        <v>333</v>
      </c>
      <c r="C8" s="122" t="s">
        <v>334</v>
      </c>
      <c r="D8" s="72">
        <v>319173725</v>
      </c>
      <c r="E8" s="73">
        <v>593261952</v>
      </c>
      <c r="F8" s="102">
        <f>IF($E8=0,0,($D8/$E8))</f>
        <v>0.5379979685601007</v>
      </c>
      <c r="G8" s="72">
        <v>101623694</v>
      </c>
      <c r="H8" s="73">
        <v>454554281</v>
      </c>
      <c r="I8" s="102">
        <f>IF($H8=0,0,($G8/$H8))</f>
        <v>0.2235677855160273</v>
      </c>
      <c r="J8" s="72">
        <v>101623694</v>
      </c>
      <c r="K8" s="73">
        <v>388478771</v>
      </c>
      <c r="L8" s="102">
        <f>IF($K8=0,0,($J8/$K8))</f>
        <v>0.26159394434451605</v>
      </c>
      <c r="M8" s="72">
        <v>101623694</v>
      </c>
      <c r="N8" s="73">
        <v>319173725</v>
      </c>
      <c r="O8" s="102">
        <f>IF($D8=0,0,($M8/$D8))</f>
        <v>0.31839617750489957</v>
      </c>
      <c r="P8" s="72">
        <v>10961285</v>
      </c>
      <c r="Q8" s="73">
        <v>134986001</v>
      </c>
      <c r="R8" s="102">
        <f>IF($Q8=0,0,($P8/$Q8))</f>
        <v>0.0812031241669275</v>
      </c>
      <c r="S8" s="72">
        <v>0</v>
      </c>
      <c r="T8" s="73">
        <v>134986001</v>
      </c>
      <c r="U8" s="102">
        <f>IF($T8=0,0,($S8/$T8))</f>
        <v>0</v>
      </c>
      <c r="V8" s="72">
        <v>0</v>
      </c>
      <c r="W8" s="73">
        <v>1280070761</v>
      </c>
      <c r="X8" s="102">
        <f>IF($W8=0,0,($V8/$W8))</f>
        <v>0</v>
      </c>
      <c r="Y8" s="72">
        <v>109488020</v>
      </c>
      <c r="Z8" s="73">
        <v>134986001</v>
      </c>
      <c r="AA8" s="102">
        <f>IF($Z8=0,0,($Y8/$Z8))</f>
        <v>0.8111064791081558</v>
      </c>
      <c r="AB8" s="72">
        <v>132057078</v>
      </c>
      <c r="AC8" s="73">
        <v>91644058</v>
      </c>
      <c r="AD8" s="102">
        <f>IF($AC8=0,0,($AB8/$AC8))</f>
        <v>1.440978071922568</v>
      </c>
      <c r="AE8" s="72">
        <v>234457800</v>
      </c>
      <c r="AF8" s="73">
        <v>454554281</v>
      </c>
      <c r="AG8" s="111">
        <f>IF($AF8=0,0,($AE8/$AF8))</f>
        <v>0.5157971441478955</v>
      </c>
    </row>
    <row r="9" spans="1:33" ht="13.5">
      <c r="A9" s="70" t="s">
        <v>571</v>
      </c>
      <c r="B9" s="71" t="s">
        <v>335</v>
      </c>
      <c r="C9" s="122" t="s">
        <v>336</v>
      </c>
      <c r="D9" s="72">
        <v>605342461</v>
      </c>
      <c r="E9" s="73">
        <v>766661890</v>
      </c>
      <c r="F9" s="102">
        <f>IF($E9=0,0,($D9/$E9))</f>
        <v>0.7895820424828994</v>
      </c>
      <c r="G9" s="72">
        <v>203103386</v>
      </c>
      <c r="H9" s="73">
        <v>849147020</v>
      </c>
      <c r="I9" s="102">
        <f>IF($H9=0,0,($G9/$H9))</f>
        <v>0.2391851837388536</v>
      </c>
      <c r="J9" s="72">
        <v>203103386</v>
      </c>
      <c r="K9" s="73">
        <v>588935085</v>
      </c>
      <c r="L9" s="102">
        <f>IF($K9=0,0,($J9/$K9))</f>
        <v>0.34486548886792845</v>
      </c>
      <c r="M9" s="72">
        <v>203103386</v>
      </c>
      <c r="N9" s="73">
        <v>605342461</v>
      </c>
      <c r="O9" s="102">
        <f>IF($D9=0,0,($M9/$D9))</f>
        <v>0.33551815556516856</v>
      </c>
      <c r="P9" s="72">
        <v>5000000</v>
      </c>
      <c r="Q9" s="73">
        <v>94283571</v>
      </c>
      <c r="R9" s="102">
        <f>IF($Q9=0,0,($P9/$Q9))</f>
        <v>0.053031508532912906</v>
      </c>
      <c r="S9" s="72">
        <v>0</v>
      </c>
      <c r="T9" s="73">
        <v>94283571</v>
      </c>
      <c r="U9" s="102">
        <f>IF($T9=0,0,($S9/$T9))</f>
        <v>0</v>
      </c>
      <c r="V9" s="72">
        <v>0</v>
      </c>
      <c r="W9" s="73">
        <v>1908815581</v>
      </c>
      <c r="X9" s="102">
        <f>IF($W9=0,0,($V9/$W9))</f>
        <v>0</v>
      </c>
      <c r="Y9" s="72">
        <v>89283571</v>
      </c>
      <c r="Z9" s="73">
        <v>94283571</v>
      </c>
      <c r="AA9" s="102">
        <f>IF($Z9=0,0,($Y9/$Z9))</f>
        <v>0.9469684914670871</v>
      </c>
      <c r="AB9" s="72">
        <v>47985559</v>
      </c>
      <c r="AC9" s="73">
        <v>336975922</v>
      </c>
      <c r="AD9" s="102">
        <f>IF($AC9=0,0,($AB9/$AC9))</f>
        <v>0.14240055703445778</v>
      </c>
      <c r="AE9" s="72">
        <v>641894926</v>
      </c>
      <c r="AF9" s="73">
        <v>849147020</v>
      </c>
      <c r="AG9" s="111">
        <f>IF($AF9=0,0,($AE9/$AF9))</f>
        <v>0.7559290804553492</v>
      </c>
    </row>
    <row r="10" spans="1:33" ht="13.5">
      <c r="A10" s="70" t="s">
        <v>571</v>
      </c>
      <c r="B10" s="71" t="s">
        <v>337</v>
      </c>
      <c r="C10" s="122" t="s">
        <v>338</v>
      </c>
      <c r="D10" s="72">
        <v>383129565</v>
      </c>
      <c r="E10" s="73">
        <v>602200265</v>
      </c>
      <c r="F10" s="102">
        <f aca="true" t="shared" si="0" ref="F10:F31">IF($E10=0,0,($D10/$E10))</f>
        <v>0.6362162012665338</v>
      </c>
      <c r="G10" s="72">
        <v>166126100</v>
      </c>
      <c r="H10" s="73">
        <v>560288752</v>
      </c>
      <c r="I10" s="102">
        <f aca="true" t="shared" si="1" ref="I10:I31">IF($H10=0,0,($G10/$H10))</f>
        <v>0.29650086568220096</v>
      </c>
      <c r="J10" s="72">
        <v>166126100</v>
      </c>
      <c r="K10" s="73">
        <v>438366652</v>
      </c>
      <c r="L10" s="102">
        <f aca="true" t="shared" si="2" ref="L10:L31">IF($K10=0,0,($J10/$K10))</f>
        <v>0.3789660989084544</v>
      </c>
      <c r="M10" s="72">
        <v>166126100</v>
      </c>
      <c r="N10" s="73">
        <v>383129565</v>
      </c>
      <c r="O10" s="102">
        <f aca="true" t="shared" si="3" ref="O10:O31">IF($D10=0,0,($M10/$D10))</f>
        <v>0.43360292490087526</v>
      </c>
      <c r="P10" s="72">
        <v>600000</v>
      </c>
      <c r="Q10" s="73">
        <v>115703665</v>
      </c>
      <c r="R10" s="102">
        <f aca="true" t="shared" si="4" ref="R10:R31">IF($Q10=0,0,($P10/$Q10))</f>
        <v>0.005185661145651696</v>
      </c>
      <c r="S10" s="72">
        <v>0</v>
      </c>
      <c r="T10" s="73">
        <v>115703665</v>
      </c>
      <c r="U10" s="102">
        <f aca="true" t="shared" si="5" ref="U10:U31">IF($T10=0,0,($S10/$T10))</f>
        <v>0</v>
      </c>
      <c r="V10" s="72">
        <v>0</v>
      </c>
      <c r="W10" s="73">
        <v>1449338805</v>
      </c>
      <c r="X10" s="102">
        <f aca="true" t="shared" si="6" ref="X10:X31">IF($W10=0,0,($V10/$W10))</f>
        <v>0</v>
      </c>
      <c r="Y10" s="72">
        <v>111603665</v>
      </c>
      <c r="Z10" s="73">
        <v>115703665</v>
      </c>
      <c r="AA10" s="102">
        <f aca="true" t="shared" si="7" ref="AA10:AA31">IF($Z10=0,0,($Y10/$Z10))</f>
        <v>0.9645646488380467</v>
      </c>
      <c r="AB10" s="72">
        <v>164868840</v>
      </c>
      <c r="AC10" s="73">
        <v>170561700</v>
      </c>
      <c r="AD10" s="102">
        <f aca="true" t="shared" si="8" ref="AD10:AD31">IF($AC10=0,0,($AB10/$AC10))</f>
        <v>0.9666228701988782</v>
      </c>
      <c r="AE10" s="72">
        <v>125542818</v>
      </c>
      <c r="AF10" s="73">
        <v>560288752</v>
      </c>
      <c r="AG10" s="111">
        <f aca="true" t="shared" si="9" ref="AG10:AG31">IF($AF10=0,0,($AE10/$AF10))</f>
        <v>0.22406806767379117</v>
      </c>
    </row>
    <row r="11" spans="1:33" ht="13.5">
      <c r="A11" s="70" t="s">
        <v>571</v>
      </c>
      <c r="B11" s="71" t="s">
        <v>339</v>
      </c>
      <c r="C11" s="122" t="s">
        <v>340</v>
      </c>
      <c r="D11" s="72">
        <v>277957233</v>
      </c>
      <c r="E11" s="73">
        <v>388554233</v>
      </c>
      <c r="F11" s="102">
        <f t="shared" si="0"/>
        <v>0.7153627715078837</v>
      </c>
      <c r="G11" s="72">
        <v>94656190</v>
      </c>
      <c r="H11" s="73">
        <v>359995212</v>
      </c>
      <c r="I11" s="102">
        <f t="shared" si="1"/>
        <v>0.26293735817797487</v>
      </c>
      <c r="J11" s="72">
        <v>94656190</v>
      </c>
      <c r="K11" s="73">
        <v>294659433</v>
      </c>
      <c r="L11" s="102">
        <f t="shared" si="2"/>
        <v>0.32123930001589324</v>
      </c>
      <c r="M11" s="72">
        <v>94656190</v>
      </c>
      <c r="N11" s="73">
        <v>277957233</v>
      </c>
      <c r="O11" s="102">
        <f t="shared" si="3"/>
        <v>0.34054228047377344</v>
      </c>
      <c r="P11" s="72">
        <v>16100000</v>
      </c>
      <c r="Q11" s="73">
        <v>84431000</v>
      </c>
      <c r="R11" s="102">
        <f t="shared" si="4"/>
        <v>0.19068825431417372</v>
      </c>
      <c r="S11" s="72">
        <v>0</v>
      </c>
      <c r="T11" s="73">
        <v>84431000</v>
      </c>
      <c r="U11" s="102">
        <f t="shared" si="5"/>
        <v>0</v>
      </c>
      <c r="V11" s="72">
        <v>0</v>
      </c>
      <c r="W11" s="73">
        <v>766718909</v>
      </c>
      <c r="X11" s="102">
        <f t="shared" si="6"/>
        <v>0</v>
      </c>
      <c r="Y11" s="72">
        <v>74331000</v>
      </c>
      <c r="Z11" s="73">
        <v>84431000</v>
      </c>
      <c r="AA11" s="102">
        <f t="shared" si="7"/>
        <v>0.8803756913929718</v>
      </c>
      <c r="AB11" s="72">
        <v>65139577</v>
      </c>
      <c r="AC11" s="73">
        <v>114728211</v>
      </c>
      <c r="AD11" s="102">
        <f t="shared" si="8"/>
        <v>0.5677729691087051</v>
      </c>
      <c r="AE11" s="72">
        <v>18891636</v>
      </c>
      <c r="AF11" s="73">
        <v>359995212</v>
      </c>
      <c r="AG11" s="111">
        <f t="shared" si="9"/>
        <v>0.05247746461694607</v>
      </c>
    </row>
    <row r="12" spans="1:33" ht="13.5">
      <c r="A12" s="70" t="s">
        <v>571</v>
      </c>
      <c r="B12" s="71" t="s">
        <v>341</v>
      </c>
      <c r="C12" s="122" t="s">
        <v>342</v>
      </c>
      <c r="D12" s="72">
        <v>705732000</v>
      </c>
      <c r="E12" s="73">
        <v>817259700</v>
      </c>
      <c r="F12" s="102">
        <f t="shared" si="0"/>
        <v>0.8635345655732198</v>
      </c>
      <c r="G12" s="72">
        <v>182749100</v>
      </c>
      <c r="H12" s="73">
        <v>864256789</v>
      </c>
      <c r="I12" s="102">
        <f t="shared" si="1"/>
        <v>0.21145231640176332</v>
      </c>
      <c r="J12" s="72">
        <v>182749100</v>
      </c>
      <c r="K12" s="73">
        <v>496298364</v>
      </c>
      <c r="L12" s="102">
        <f t="shared" si="2"/>
        <v>0.36822426438625133</v>
      </c>
      <c r="M12" s="72">
        <v>182749100</v>
      </c>
      <c r="N12" s="73">
        <v>705732000</v>
      </c>
      <c r="O12" s="102">
        <f t="shared" si="3"/>
        <v>0.25894971462254796</v>
      </c>
      <c r="P12" s="72">
        <v>0</v>
      </c>
      <c r="Q12" s="73">
        <v>53491222</v>
      </c>
      <c r="R12" s="102">
        <f t="shared" si="4"/>
        <v>0</v>
      </c>
      <c r="S12" s="72">
        <v>0</v>
      </c>
      <c r="T12" s="73">
        <v>53491222</v>
      </c>
      <c r="U12" s="102">
        <f t="shared" si="5"/>
        <v>0</v>
      </c>
      <c r="V12" s="72">
        <v>0</v>
      </c>
      <c r="W12" s="73">
        <v>1123638028</v>
      </c>
      <c r="X12" s="102">
        <f t="shared" si="6"/>
        <v>0</v>
      </c>
      <c r="Y12" s="72">
        <v>50279522</v>
      </c>
      <c r="Z12" s="73">
        <v>53491222</v>
      </c>
      <c r="AA12" s="102">
        <f t="shared" si="7"/>
        <v>0.939958372983141</v>
      </c>
      <c r="AB12" s="72">
        <v>756269096</v>
      </c>
      <c r="AC12" s="73">
        <v>517979000</v>
      </c>
      <c r="AD12" s="102">
        <f t="shared" si="8"/>
        <v>1.4600381405423772</v>
      </c>
      <c r="AE12" s="72">
        <v>1723927154</v>
      </c>
      <c r="AF12" s="73">
        <v>864256789</v>
      </c>
      <c r="AG12" s="111">
        <f t="shared" si="9"/>
        <v>1.9946932161154247</v>
      </c>
    </row>
    <row r="13" spans="1:33" ht="13.5">
      <c r="A13" s="70" t="s">
        <v>571</v>
      </c>
      <c r="B13" s="71" t="s">
        <v>343</v>
      </c>
      <c r="C13" s="122" t="s">
        <v>344</v>
      </c>
      <c r="D13" s="72">
        <v>185876495</v>
      </c>
      <c r="E13" s="73">
        <v>255571495</v>
      </c>
      <c r="F13" s="102">
        <f t="shared" si="0"/>
        <v>0.7272974437153095</v>
      </c>
      <c r="G13" s="72">
        <v>55772980</v>
      </c>
      <c r="H13" s="73">
        <v>212031743</v>
      </c>
      <c r="I13" s="102">
        <f t="shared" si="1"/>
        <v>0.2630407089564887</v>
      </c>
      <c r="J13" s="72">
        <v>55772980</v>
      </c>
      <c r="K13" s="73">
        <v>152440974</v>
      </c>
      <c r="L13" s="102">
        <f t="shared" si="2"/>
        <v>0.3658660695778551</v>
      </c>
      <c r="M13" s="72">
        <v>55772980</v>
      </c>
      <c r="N13" s="73">
        <v>185876495</v>
      </c>
      <c r="O13" s="102">
        <f t="shared" si="3"/>
        <v>0.3000539686311602</v>
      </c>
      <c r="P13" s="72">
        <v>0</v>
      </c>
      <c r="Q13" s="73">
        <v>44884200</v>
      </c>
      <c r="R13" s="102">
        <f t="shared" si="4"/>
        <v>0</v>
      </c>
      <c r="S13" s="72">
        <v>0</v>
      </c>
      <c r="T13" s="73">
        <v>44884200</v>
      </c>
      <c r="U13" s="102">
        <f t="shared" si="5"/>
        <v>0</v>
      </c>
      <c r="V13" s="72">
        <v>0</v>
      </c>
      <c r="W13" s="73">
        <v>387349360</v>
      </c>
      <c r="X13" s="102">
        <f t="shared" si="6"/>
        <v>0</v>
      </c>
      <c r="Y13" s="72">
        <v>31020200</v>
      </c>
      <c r="Z13" s="73">
        <v>44884200</v>
      </c>
      <c r="AA13" s="102">
        <f t="shared" si="7"/>
        <v>0.6911162502617848</v>
      </c>
      <c r="AB13" s="72">
        <v>50479400</v>
      </c>
      <c r="AC13" s="73">
        <v>94839695</v>
      </c>
      <c r="AD13" s="102">
        <f t="shared" si="8"/>
        <v>0.532260252418568</v>
      </c>
      <c r="AE13" s="72">
        <v>29366299</v>
      </c>
      <c r="AF13" s="73">
        <v>212031743</v>
      </c>
      <c r="AG13" s="111">
        <f t="shared" si="9"/>
        <v>0.13849954060887948</v>
      </c>
    </row>
    <row r="14" spans="1:33" ht="13.5">
      <c r="A14" s="70" t="s">
        <v>571</v>
      </c>
      <c r="B14" s="71" t="s">
        <v>81</v>
      </c>
      <c r="C14" s="122" t="s">
        <v>82</v>
      </c>
      <c r="D14" s="72">
        <v>1544146154</v>
      </c>
      <c r="E14" s="73">
        <v>1833598154</v>
      </c>
      <c r="F14" s="102">
        <f t="shared" si="0"/>
        <v>0.8421398934283613</v>
      </c>
      <c r="G14" s="72">
        <v>488009016</v>
      </c>
      <c r="H14" s="73">
        <v>1700170548</v>
      </c>
      <c r="I14" s="102">
        <f t="shared" si="1"/>
        <v>0.28703533099904044</v>
      </c>
      <c r="J14" s="72">
        <v>488009016</v>
      </c>
      <c r="K14" s="73">
        <v>1045210548</v>
      </c>
      <c r="L14" s="102">
        <f t="shared" si="2"/>
        <v>0.46690020200599813</v>
      </c>
      <c r="M14" s="72">
        <v>488009016</v>
      </c>
      <c r="N14" s="73">
        <v>1544146154</v>
      </c>
      <c r="O14" s="102">
        <f t="shared" si="3"/>
        <v>0.3160380995904096</v>
      </c>
      <c r="P14" s="72">
        <v>58796667</v>
      </c>
      <c r="Q14" s="73">
        <v>133447667</v>
      </c>
      <c r="R14" s="102">
        <f t="shared" si="4"/>
        <v>0.44059718930867486</v>
      </c>
      <c r="S14" s="72">
        <v>0</v>
      </c>
      <c r="T14" s="73">
        <v>133447667</v>
      </c>
      <c r="U14" s="102">
        <f t="shared" si="5"/>
        <v>0</v>
      </c>
      <c r="V14" s="72">
        <v>0</v>
      </c>
      <c r="W14" s="73">
        <v>2111662652</v>
      </c>
      <c r="X14" s="102">
        <f t="shared" si="6"/>
        <v>0</v>
      </c>
      <c r="Y14" s="72">
        <v>83751000</v>
      </c>
      <c r="Z14" s="73">
        <v>133447667</v>
      </c>
      <c r="AA14" s="102">
        <f t="shared" si="7"/>
        <v>0.6275943362876475</v>
      </c>
      <c r="AB14" s="72">
        <v>192544322</v>
      </c>
      <c r="AC14" s="73">
        <v>1069151126</v>
      </c>
      <c r="AD14" s="102">
        <f t="shared" si="8"/>
        <v>0.1800908377848914</v>
      </c>
      <c r="AE14" s="72">
        <v>1001421693</v>
      </c>
      <c r="AF14" s="73">
        <v>1700170548</v>
      </c>
      <c r="AG14" s="111">
        <f t="shared" si="9"/>
        <v>0.5890124929984377</v>
      </c>
    </row>
    <row r="15" spans="1:33" ht="13.5">
      <c r="A15" s="70" t="s">
        <v>572</v>
      </c>
      <c r="B15" s="71" t="s">
        <v>522</v>
      </c>
      <c r="C15" s="122" t="s">
        <v>523</v>
      </c>
      <c r="D15" s="72">
        <v>18073180</v>
      </c>
      <c r="E15" s="73">
        <v>472658180</v>
      </c>
      <c r="F15" s="102">
        <f t="shared" si="0"/>
        <v>0.03823731560088519</v>
      </c>
      <c r="G15" s="72">
        <v>153856600</v>
      </c>
      <c r="H15" s="73">
        <v>470227310</v>
      </c>
      <c r="I15" s="102">
        <f t="shared" si="1"/>
        <v>0.3271962234605217</v>
      </c>
      <c r="J15" s="72">
        <v>153856600</v>
      </c>
      <c r="K15" s="73">
        <v>470227310</v>
      </c>
      <c r="L15" s="102">
        <f t="shared" si="2"/>
        <v>0.3271962234605217</v>
      </c>
      <c r="M15" s="72">
        <v>153856600</v>
      </c>
      <c r="N15" s="73">
        <v>18073180</v>
      </c>
      <c r="O15" s="102">
        <f t="shared" si="3"/>
        <v>8.512978900226745</v>
      </c>
      <c r="P15" s="72">
        <v>38157250</v>
      </c>
      <c r="Q15" s="73">
        <v>38157250</v>
      </c>
      <c r="R15" s="102">
        <f t="shared" si="4"/>
        <v>1</v>
      </c>
      <c r="S15" s="72">
        <v>0</v>
      </c>
      <c r="T15" s="73">
        <v>38157250</v>
      </c>
      <c r="U15" s="102">
        <f t="shared" si="5"/>
        <v>0</v>
      </c>
      <c r="V15" s="72">
        <v>0</v>
      </c>
      <c r="W15" s="73">
        <v>314892398</v>
      </c>
      <c r="X15" s="102">
        <f t="shared" si="6"/>
        <v>0</v>
      </c>
      <c r="Y15" s="72">
        <v>0</v>
      </c>
      <c r="Z15" s="73">
        <v>38157250</v>
      </c>
      <c r="AA15" s="102">
        <f t="shared" si="7"/>
        <v>0</v>
      </c>
      <c r="AB15" s="72">
        <v>0</v>
      </c>
      <c r="AC15" s="73">
        <v>2756000</v>
      </c>
      <c r="AD15" s="102">
        <f t="shared" si="8"/>
        <v>0</v>
      </c>
      <c r="AE15" s="72">
        <v>0</v>
      </c>
      <c r="AF15" s="73">
        <v>470227310</v>
      </c>
      <c r="AG15" s="111">
        <f t="shared" si="9"/>
        <v>0</v>
      </c>
    </row>
    <row r="16" spans="1:33" ht="13.5">
      <c r="A16" s="74"/>
      <c r="B16" s="75" t="s">
        <v>610</v>
      </c>
      <c r="C16" s="123"/>
      <c r="D16" s="76">
        <f>SUM(D8:D15)</f>
        <v>4039430813</v>
      </c>
      <c r="E16" s="77">
        <f>SUM(E8:E15)</f>
        <v>5729765869</v>
      </c>
      <c r="F16" s="103">
        <f t="shared" si="0"/>
        <v>0.7049905537771983</v>
      </c>
      <c r="G16" s="76">
        <f>SUM(G8:G15)</f>
        <v>1445897066</v>
      </c>
      <c r="H16" s="77">
        <f>SUM(H8:H15)</f>
        <v>5470671655</v>
      </c>
      <c r="I16" s="103">
        <f t="shared" si="1"/>
        <v>0.26429973450855915</v>
      </c>
      <c r="J16" s="76">
        <f>SUM(J8:J15)</f>
        <v>1445897066</v>
      </c>
      <c r="K16" s="77">
        <f>SUM(K8:K15)</f>
        <v>3874617137</v>
      </c>
      <c r="L16" s="103">
        <f t="shared" si="2"/>
        <v>0.3731715973154227</v>
      </c>
      <c r="M16" s="76">
        <f>SUM(M8:M15)</f>
        <v>1445897066</v>
      </c>
      <c r="N16" s="77">
        <f>SUM(N8:N15)</f>
        <v>4039430813</v>
      </c>
      <c r="O16" s="103">
        <f t="shared" si="3"/>
        <v>0.35794574358018594</v>
      </c>
      <c r="P16" s="76">
        <f>SUM(P8:P15)</f>
        <v>129615202</v>
      </c>
      <c r="Q16" s="77">
        <f>SUM(Q8:Q15)</f>
        <v>699384576</v>
      </c>
      <c r="R16" s="103">
        <f t="shared" si="4"/>
        <v>0.1853275099964458</v>
      </c>
      <c r="S16" s="76">
        <f>SUM(S8:S15)</f>
        <v>0</v>
      </c>
      <c r="T16" s="77">
        <f>SUM(T8:T15)</f>
        <v>699384576</v>
      </c>
      <c r="U16" s="103">
        <f t="shared" si="5"/>
        <v>0</v>
      </c>
      <c r="V16" s="76">
        <f>SUM(V8:V15)</f>
        <v>0</v>
      </c>
      <c r="W16" s="77">
        <f>SUM(W8:W15)</f>
        <v>9342486494</v>
      </c>
      <c r="X16" s="103">
        <f t="shared" si="6"/>
        <v>0</v>
      </c>
      <c r="Y16" s="76">
        <f>SUM(Y8:Y15)</f>
        <v>549756978</v>
      </c>
      <c r="Z16" s="77">
        <f>SUM(Z8:Z15)</f>
        <v>699384576</v>
      </c>
      <c r="AA16" s="103">
        <f t="shared" si="7"/>
        <v>0.7860581958272983</v>
      </c>
      <c r="AB16" s="76">
        <f>SUM(AB8:AB15)</f>
        <v>1409343872</v>
      </c>
      <c r="AC16" s="77">
        <f>SUM(AC8:AC15)</f>
        <v>2398635712</v>
      </c>
      <c r="AD16" s="103">
        <f t="shared" si="8"/>
        <v>0.5875606141229669</v>
      </c>
      <c r="AE16" s="76">
        <f>SUM(AE8:AE15)</f>
        <v>3775502326</v>
      </c>
      <c r="AF16" s="77">
        <f>SUM(AF8:AF15)</f>
        <v>5470671655</v>
      </c>
      <c r="AG16" s="112">
        <f t="shared" si="9"/>
        <v>0.6901350627668039</v>
      </c>
    </row>
    <row r="17" spans="1:33" ht="13.5">
      <c r="A17" s="70" t="s">
        <v>571</v>
      </c>
      <c r="B17" s="71" t="s">
        <v>345</v>
      </c>
      <c r="C17" s="122" t="s">
        <v>346</v>
      </c>
      <c r="D17" s="72">
        <v>384443090</v>
      </c>
      <c r="E17" s="73">
        <v>471630125</v>
      </c>
      <c r="F17" s="102">
        <f t="shared" si="0"/>
        <v>0.8151368405485124</v>
      </c>
      <c r="G17" s="72">
        <v>153659606</v>
      </c>
      <c r="H17" s="73">
        <v>443137674</v>
      </c>
      <c r="I17" s="102">
        <f t="shared" si="1"/>
        <v>0.3467536501985611</v>
      </c>
      <c r="J17" s="72">
        <v>153659606</v>
      </c>
      <c r="K17" s="73">
        <v>300137674</v>
      </c>
      <c r="L17" s="102">
        <f t="shared" si="2"/>
        <v>0.5119637396803441</v>
      </c>
      <c r="M17" s="72">
        <v>153659606</v>
      </c>
      <c r="N17" s="73">
        <v>384443090</v>
      </c>
      <c r="O17" s="102">
        <f t="shared" si="3"/>
        <v>0.39969402493357337</v>
      </c>
      <c r="P17" s="72">
        <v>2753000</v>
      </c>
      <c r="Q17" s="73">
        <v>35362000</v>
      </c>
      <c r="R17" s="102">
        <f t="shared" si="4"/>
        <v>0.07785193145184095</v>
      </c>
      <c r="S17" s="72">
        <v>0</v>
      </c>
      <c r="T17" s="73">
        <v>35362000</v>
      </c>
      <c r="U17" s="102">
        <f t="shared" si="5"/>
        <v>0</v>
      </c>
      <c r="V17" s="72">
        <v>0</v>
      </c>
      <c r="W17" s="73">
        <v>429295250</v>
      </c>
      <c r="X17" s="102">
        <f t="shared" si="6"/>
        <v>0</v>
      </c>
      <c r="Y17" s="72">
        <v>35283000</v>
      </c>
      <c r="Z17" s="73">
        <v>35362000</v>
      </c>
      <c r="AA17" s="102">
        <f t="shared" si="7"/>
        <v>0.997765963463605</v>
      </c>
      <c r="AB17" s="72">
        <v>179056203</v>
      </c>
      <c r="AC17" s="73">
        <v>225881903</v>
      </c>
      <c r="AD17" s="102">
        <f t="shared" si="8"/>
        <v>0.7926983110284846</v>
      </c>
      <c r="AE17" s="72">
        <v>220000000</v>
      </c>
      <c r="AF17" s="73">
        <v>443137674</v>
      </c>
      <c r="AG17" s="111">
        <f t="shared" si="9"/>
        <v>0.4964597074632838</v>
      </c>
    </row>
    <row r="18" spans="1:33" ht="13.5">
      <c r="A18" s="70" t="s">
        <v>571</v>
      </c>
      <c r="B18" s="71" t="s">
        <v>83</v>
      </c>
      <c r="C18" s="122" t="s">
        <v>84</v>
      </c>
      <c r="D18" s="72">
        <v>2915256240</v>
      </c>
      <c r="E18" s="73">
        <v>3254472890</v>
      </c>
      <c r="F18" s="102">
        <f t="shared" si="0"/>
        <v>0.8957690964204037</v>
      </c>
      <c r="G18" s="72">
        <v>868353759</v>
      </c>
      <c r="H18" s="73">
        <v>3266197056</v>
      </c>
      <c r="I18" s="102">
        <f t="shared" si="1"/>
        <v>0.2658607990001201</v>
      </c>
      <c r="J18" s="72">
        <v>868353759</v>
      </c>
      <c r="K18" s="73">
        <v>2227643757</v>
      </c>
      <c r="L18" s="102">
        <f t="shared" si="2"/>
        <v>0.3898081801775274</v>
      </c>
      <c r="M18" s="72">
        <v>868353759</v>
      </c>
      <c r="N18" s="73">
        <v>2915256240</v>
      </c>
      <c r="O18" s="102">
        <f t="shared" si="3"/>
        <v>0.2978653289839112</v>
      </c>
      <c r="P18" s="72">
        <v>28510000</v>
      </c>
      <c r="Q18" s="73">
        <v>241812339</v>
      </c>
      <c r="R18" s="102">
        <f t="shared" si="4"/>
        <v>0.11790134497644474</v>
      </c>
      <c r="S18" s="72">
        <v>0</v>
      </c>
      <c r="T18" s="73">
        <v>241812339</v>
      </c>
      <c r="U18" s="102">
        <f t="shared" si="5"/>
        <v>0</v>
      </c>
      <c r="V18" s="72">
        <v>0</v>
      </c>
      <c r="W18" s="73">
        <v>5479462816</v>
      </c>
      <c r="X18" s="102">
        <f t="shared" si="6"/>
        <v>0</v>
      </c>
      <c r="Y18" s="72">
        <v>212302339</v>
      </c>
      <c r="Z18" s="73">
        <v>241812339</v>
      </c>
      <c r="AA18" s="102">
        <f t="shared" si="7"/>
        <v>0.8779632167571069</v>
      </c>
      <c r="AB18" s="72">
        <v>3112274000</v>
      </c>
      <c r="AC18" s="73">
        <v>2057422546</v>
      </c>
      <c r="AD18" s="102">
        <f t="shared" si="8"/>
        <v>1.5127053050190498</v>
      </c>
      <c r="AE18" s="72">
        <v>2416634005</v>
      </c>
      <c r="AF18" s="73">
        <v>3266197056</v>
      </c>
      <c r="AG18" s="111">
        <f t="shared" si="9"/>
        <v>0.7398922856049504</v>
      </c>
    </row>
    <row r="19" spans="1:33" ht="13.5">
      <c r="A19" s="70" t="s">
        <v>571</v>
      </c>
      <c r="B19" s="71" t="s">
        <v>85</v>
      </c>
      <c r="C19" s="122" t="s">
        <v>86</v>
      </c>
      <c r="D19" s="72">
        <v>1367674778</v>
      </c>
      <c r="E19" s="73">
        <v>1554551545</v>
      </c>
      <c r="F19" s="102">
        <f t="shared" si="0"/>
        <v>0.8797873460027342</v>
      </c>
      <c r="G19" s="72">
        <v>545555593</v>
      </c>
      <c r="H19" s="73">
        <v>1556717333</v>
      </c>
      <c r="I19" s="102">
        <f t="shared" si="1"/>
        <v>0.35045257185428924</v>
      </c>
      <c r="J19" s="72">
        <v>545555593</v>
      </c>
      <c r="K19" s="73">
        <v>1100168911</v>
      </c>
      <c r="L19" s="102">
        <f t="shared" si="2"/>
        <v>0.4958834843861535</v>
      </c>
      <c r="M19" s="72">
        <v>545555593</v>
      </c>
      <c r="N19" s="73">
        <v>1367674778</v>
      </c>
      <c r="O19" s="102">
        <f t="shared" si="3"/>
        <v>0.39889277902586284</v>
      </c>
      <c r="P19" s="72">
        <v>286205744</v>
      </c>
      <c r="Q19" s="73">
        <v>374409544</v>
      </c>
      <c r="R19" s="102">
        <f t="shared" si="4"/>
        <v>0.7644189326541313</v>
      </c>
      <c r="S19" s="72">
        <v>153224424</v>
      </c>
      <c r="T19" s="73">
        <v>374409544</v>
      </c>
      <c r="U19" s="102">
        <f t="shared" si="5"/>
        <v>0.4092428370362268</v>
      </c>
      <c r="V19" s="72">
        <v>153224424</v>
      </c>
      <c r="W19" s="73">
        <v>6542580890</v>
      </c>
      <c r="X19" s="102">
        <f t="shared" si="6"/>
        <v>0.023419568909601972</v>
      </c>
      <c r="Y19" s="72">
        <v>230732544</v>
      </c>
      <c r="Z19" s="73">
        <v>374409544</v>
      </c>
      <c r="AA19" s="102">
        <f t="shared" si="7"/>
        <v>0.6162571112236391</v>
      </c>
      <c r="AB19" s="72">
        <v>84416166</v>
      </c>
      <c r="AC19" s="73">
        <v>799237231</v>
      </c>
      <c r="AD19" s="102">
        <f t="shared" si="8"/>
        <v>0.10562091294768525</v>
      </c>
      <c r="AE19" s="72">
        <v>117108938</v>
      </c>
      <c r="AF19" s="73">
        <v>1556717333</v>
      </c>
      <c r="AG19" s="111">
        <f t="shared" si="9"/>
        <v>0.07522813263363337</v>
      </c>
    </row>
    <row r="20" spans="1:33" ht="13.5">
      <c r="A20" s="70" t="s">
        <v>571</v>
      </c>
      <c r="B20" s="71" t="s">
        <v>347</v>
      </c>
      <c r="C20" s="122" t="s">
        <v>348</v>
      </c>
      <c r="D20" s="72">
        <v>195125261</v>
      </c>
      <c r="E20" s="73">
        <v>257442561</v>
      </c>
      <c r="F20" s="102">
        <f t="shared" si="0"/>
        <v>0.7579370724174858</v>
      </c>
      <c r="G20" s="72">
        <v>97840878</v>
      </c>
      <c r="H20" s="73">
        <v>286826897</v>
      </c>
      <c r="I20" s="102">
        <f t="shared" si="1"/>
        <v>0.3411147246766052</v>
      </c>
      <c r="J20" s="72">
        <v>97840878</v>
      </c>
      <c r="K20" s="73">
        <v>234483474</v>
      </c>
      <c r="L20" s="102">
        <f t="shared" si="2"/>
        <v>0.41726129492605524</v>
      </c>
      <c r="M20" s="72">
        <v>97840878</v>
      </c>
      <c r="N20" s="73">
        <v>195125261</v>
      </c>
      <c r="O20" s="102">
        <f t="shared" si="3"/>
        <v>0.5014259942488943</v>
      </c>
      <c r="P20" s="72">
        <v>12464400</v>
      </c>
      <c r="Q20" s="73">
        <v>58529100</v>
      </c>
      <c r="R20" s="102">
        <f t="shared" si="4"/>
        <v>0.21296073235364973</v>
      </c>
      <c r="S20" s="72">
        <v>0</v>
      </c>
      <c r="T20" s="73">
        <v>58529100</v>
      </c>
      <c r="U20" s="102">
        <f t="shared" si="5"/>
        <v>0</v>
      </c>
      <c r="V20" s="72">
        <v>0</v>
      </c>
      <c r="W20" s="73">
        <v>844532421</v>
      </c>
      <c r="X20" s="102">
        <f t="shared" si="6"/>
        <v>0</v>
      </c>
      <c r="Y20" s="72">
        <v>46064700</v>
      </c>
      <c r="Z20" s="73">
        <v>58529100</v>
      </c>
      <c r="AA20" s="102">
        <f t="shared" si="7"/>
        <v>0.7870392676463502</v>
      </c>
      <c r="AB20" s="72">
        <v>69000000</v>
      </c>
      <c r="AC20" s="73">
        <v>109490937</v>
      </c>
      <c r="AD20" s="102">
        <f t="shared" si="8"/>
        <v>0.6301891452440488</v>
      </c>
      <c r="AE20" s="72">
        <v>63750099</v>
      </c>
      <c r="AF20" s="73">
        <v>286826897</v>
      </c>
      <c r="AG20" s="111">
        <f t="shared" si="9"/>
        <v>0.22225983569455832</v>
      </c>
    </row>
    <row r="21" spans="1:33" ht="13.5">
      <c r="A21" s="70" t="s">
        <v>571</v>
      </c>
      <c r="B21" s="71" t="s">
        <v>349</v>
      </c>
      <c r="C21" s="122" t="s">
        <v>350</v>
      </c>
      <c r="D21" s="72">
        <v>493079397</v>
      </c>
      <c r="E21" s="73">
        <v>867028647</v>
      </c>
      <c r="F21" s="102">
        <f t="shared" si="0"/>
        <v>0.5687002369599905</v>
      </c>
      <c r="G21" s="72">
        <v>137247906</v>
      </c>
      <c r="H21" s="73">
        <v>926344354</v>
      </c>
      <c r="I21" s="102">
        <f t="shared" si="1"/>
        <v>0.14816078427785181</v>
      </c>
      <c r="J21" s="72">
        <v>137247906</v>
      </c>
      <c r="K21" s="73">
        <v>798670950</v>
      </c>
      <c r="L21" s="102">
        <f t="shared" si="2"/>
        <v>0.17184537136351336</v>
      </c>
      <c r="M21" s="72">
        <v>137247906</v>
      </c>
      <c r="N21" s="73">
        <v>493079397</v>
      </c>
      <c r="O21" s="102">
        <f t="shared" si="3"/>
        <v>0.27834849080096524</v>
      </c>
      <c r="P21" s="72">
        <v>9180000</v>
      </c>
      <c r="Q21" s="73">
        <v>153982751</v>
      </c>
      <c r="R21" s="102">
        <f t="shared" si="4"/>
        <v>0.059617067109029635</v>
      </c>
      <c r="S21" s="72">
        <v>0</v>
      </c>
      <c r="T21" s="73">
        <v>153982751</v>
      </c>
      <c r="U21" s="102">
        <f t="shared" si="5"/>
        <v>0</v>
      </c>
      <c r="V21" s="72">
        <v>0</v>
      </c>
      <c r="W21" s="73">
        <v>1922100875</v>
      </c>
      <c r="X21" s="102">
        <f t="shared" si="6"/>
        <v>0</v>
      </c>
      <c r="Y21" s="72">
        <v>139826501</v>
      </c>
      <c r="Z21" s="73">
        <v>153982751</v>
      </c>
      <c r="AA21" s="102">
        <f t="shared" si="7"/>
        <v>0.9080660014964923</v>
      </c>
      <c r="AB21" s="72">
        <v>46744417</v>
      </c>
      <c r="AC21" s="73">
        <v>155104179</v>
      </c>
      <c r="AD21" s="102">
        <f t="shared" si="8"/>
        <v>0.30137432338299536</v>
      </c>
      <c r="AE21" s="72">
        <v>30120246</v>
      </c>
      <c r="AF21" s="73">
        <v>926344354</v>
      </c>
      <c r="AG21" s="111">
        <f t="shared" si="9"/>
        <v>0.032515171998338754</v>
      </c>
    </row>
    <row r="22" spans="1:33" ht="13.5">
      <c r="A22" s="70" t="s">
        <v>571</v>
      </c>
      <c r="B22" s="71" t="s">
        <v>351</v>
      </c>
      <c r="C22" s="122" t="s">
        <v>352</v>
      </c>
      <c r="D22" s="72">
        <v>244591000</v>
      </c>
      <c r="E22" s="73">
        <v>596558000</v>
      </c>
      <c r="F22" s="102">
        <f t="shared" si="0"/>
        <v>0.4100037213481338</v>
      </c>
      <c r="G22" s="72">
        <v>197639280</v>
      </c>
      <c r="H22" s="73">
        <v>663617000</v>
      </c>
      <c r="I22" s="102">
        <f t="shared" si="1"/>
        <v>0.29782130355310366</v>
      </c>
      <c r="J22" s="72">
        <v>197639280</v>
      </c>
      <c r="K22" s="73">
        <v>663617000</v>
      </c>
      <c r="L22" s="102">
        <f t="shared" si="2"/>
        <v>0.29782130355310366</v>
      </c>
      <c r="M22" s="72">
        <v>197639280</v>
      </c>
      <c r="N22" s="73">
        <v>244591000</v>
      </c>
      <c r="O22" s="102">
        <f t="shared" si="3"/>
        <v>0.8080398706411929</v>
      </c>
      <c r="P22" s="72">
        <v>7700000</v>
      </c>
      <c r="Q22" s="73">
        <v>126091000</v>
      </c>
      <c r="R22" s="102">
        <f t="shared" si="4"/>
        <v>0.06106700716149448</v>
      </c>
      <c r="S22" s="72">
        <v>0</v>
      </c>
      <c r="T22" s="73">
        <v>126091000</v>
      </c>
      <c r="U22" s="102">
        <f t="shared" si="5"/>
        <v>0</v>
      </c>
      <c r="V22" s="72">
        <v>0</v>
      </c>
      <c r="W22" s="73">
        <v>2000000000</v>
      </c>
      <c r="X22" s="102">
        <f t="shared" si="6"/>
        <v>0</v>
      </c>
      <c r="Y22" s="72">
        <v>115391000</v>
      </c>
      <c r="Z22" s="73">
        <v>126091000</v>
      </c>
      <c r="AA22" s="102">
        <f t="shared" si="7"/>
        <v>0.9151406523859752</v>
      </c>
      <c r="AB22" s="72">
        <v>35000000</v>
      </c>
      <c r="AC22" s="73">
        <v>45650000</v>
      </c>
      <c r="AD22" s="102">
        <f t="shared" si="8"/>
        <v>0.7667031763417306</v>
      </c>
      <c r="AE22" s="72">
        <v>0</v>
      </c>
      <c r="AF22" s="73">
        <v>663617000</v>
      </c>
      <c r="AG22" s="111">
        <f t="shared" si="9"/>
        <v>0</v>
      </c>
    </row>
    <row r="23" spans="1:33" ht="13.5">
      <c r="A23" s="70" t="s">
        <v>572</v>
      </c>
      <c r="B23" s="71" t="s">
        <v>524</v>
      </c>
      <c r="C23" s="122" t="s">
        <v>525</v>
      </c>
      <c r="D23" s="72">
        <v>26985100</v>
      </c>
      <c r="E23" s="73">
        <v>375573100</v>
      </c>
      <c r="F23" s="102">
        <f t="shared" si="0"/>
        <v>0.07185046000365841</v>
      </c>
      <c r="G23" s="72">
        <v>144286965</v>
      </c>
      <c r="H23" s="73">
        <v>445223215</v>
      </c>
      <c r="I23" s="102">
        <f t="shared" si="1"/>
        <v>0.3240778111716389</v>
      </c>
      <c r="J23" s="72">
        <v>144286965</v>
      </c>
      <c r="K23" s="73">
        <v>445223215</v>
      </c>
      <c r="L23" s="102">
        <f t="shared" si="2"/>
        <v>0.3240778111716389</v>
      </c>
      <c r="M23" s="72">
        <v>144286965</v>
      </c>
      <c r="N23" s="73">
        <v>26985100</v>
      </c>
      <c r="O23" s="102">
        <f t="shared" si="3"/>
        <v>5.346912370159829</v>
      </c>
      <c r="P23" s="72">
        <v>33248000</v>
      </c>
      <c r="Q23" s="73">
        <v>33248000</v>
      </c>
      <c r="R23" s="102">
        <f t="shared" si="4"/>
        <v>1</v>
      </c>
      <c r="S23" s="72">
        <v>0</v>
      </c>
      <c r="T23" s="73">
        <v>33248000</v>
      </c>
      <c r="U23" s="102">
        <f t="shared" si="5"/>
        <v>0</v>
      </c>
      <c r="V23" s="72">
        <v>0</v>
      </c>
      <c r="W23" s="73">
        <v>197380849</v>
      </c>
      <c r="X23" s="102">
        <f t="shared" si="6"/>
        <v>0</v>
      </c>
      <c r="Y23" s="72">
        <v>0</v>
      </c>
      <c r="Z23" s="73">
        <v>33248000</v>
      </c>
      <c r="AA23" s="102">
        <f t="shared" si="7"/>
        <v>0</v>
      </c>
      <c r="AB23" s="72">
        <v>163535</v>
      </c>
      <c r="AC23" s="73">
        <v>0</v>
      </c>
      <c r="AD23" s="102">
        <f t="shared" si="8"/>
        <v>0</v>
      </c>
      <c r="AE23" s="72">
        <v>49420000</v>
      </c>
      <c r="AF23" s="73">
        <v>445223215</v>
      </c>
      <c r="AG23" s="111">
        <f t="shared" si="9"/>
        <v>0.11100050117557325</v>
      </c>
    </row>
    <row r="24" spans="1:33" ht="13.5">
      <c r="A24" s="74"/>
      <c r="B24" s="75" t="s">
        <v>611</v>
      </c>
      <c r="C24" s="123"/>
      <c r="D24" s="76">
        <f>SUM(D17:D23)</f>
        <v>5627154866</v>
      </c>
      <c r="E24" s="77">
        <f>SUM(E17:E23)</f>
        <v>7377256868</v>
      </c>
      <c r="F24" s="103">
        <f t="shared" si="0"/>
        <v>0.7627706296101279</v>
      </c>
      <c r="G24" s="76">
        <f>SUM(G17:G23)</f>
        <v>2144583987</v>
      </c>
      <c r="H24" s="77">
        <f>SUM(H17:H23)</f>
        <v>7588063529</v>
      </c>
      <c r="I24" s="103">
        <f t="shared" si="1"/>
        <v>0.28262599262695237</v>
      </c>
      <c r="J24" s="76">
        <f>SUM(J17:J23)</f>
        <v>2144583987</v>
      </c>
      <c r="K24" s="77">
        <f>SUM(K17:K23)</f>
        <v>5769944981</v>
      </c>
      <c r="L24" s="103">
        <f t="shared" si="2"/>
        <v>0.3716818780875651</v>
      </c>
      <c r="M24" s="76">
        <f>SUM(M17:M23)</f>
        <v>2144583987</v>
      </c>
      <c r="N24" s="77">
        <f>SUM(N17:N23)</f>
        <v>5627154866</v>
      </c>
      <c r="O24" s="103">
        <f t="shared" si="3"/>
        <v>0.38111337577678106</v>
      </c>
      <c r="P24" s="76">
        <f>SUM(P17:P23)</f>
        <v>380061144</v>
      </c>
      <c r="Q24" s="77">
        <f>SUM(Q17:Q23)</f>
        <v>1023434734</v>
      </c>
      <c r="R24" s="103">
        <f t="shared" si="4"/>
        <v>0.3713584573337336</v>
      </c>
      <c r="S24" s="76">
        <f>SUM(S17:S23)</f>
        <v>153224424</v>
      </c>
      <c r="T24" s="77">
        <f>SUM(T17:T23)</f>
        <v>1023434734</v>
      </c>
      <c r="U24" s="103">
        <f t="shared" si="5"/>
        <v>0.1497158723557647</v>
      </c>
      <c r="V24" s="76">
        <f>SUM(V17:V23)</f>
        <v>153224424</v>
      </c>
      <c r="W24" s="77">
        <f>SUM(W17:W23)</f>
        <v>17415353101</v>
      </c>
      <c r="X24" s="103">
        <f t="shared" si="6"/>
        <v>0.008798238147189894</v>
      </c>
      <c r="Y24" s="76">
        <f>SUM(Y17:Y23)</f>
        <v>779600084</v>
      </c>
      <c r="Z24" s="77">
        <f>SUM(Z17:Z23)</f>
        <v>1023434734</v>
      </c>
      <c r="AA24" s="103">
        <f t="shared" si="7"/>
        <v>0.7617487057069142</v>
      </c>
      <c r="AB24" s="76">
        <f>SUM(AB17:AB23)</f>
        <v>3526654321</v>
      </c>
      <c r="AC24" s="77">
        <f>SUM(AC17:AC23)</f>
        <v>3392786796</v>
      </c>
      <c r="AD24" s="103">
        <f t="shared" si="8"/>
        <v>1.0394565096627428</v>
      </c>
      <c r="AE24" s="76">
        <f>SUM(AE17:AE23)</f>
        <v>2897033288</v>
      </c>
      <c r="AF24" s="77">
        <f>SUM(AF17:AF23)</f>
        <v>7588063529</v>
      </c>
      <c r="AG24" s="112">
        <f t="shared" si="9"/>
        <v>0.3817882226378498</v>
      </c>
    </row>
    <row r="25" spans="1:33" ht="13.5">
      <c r="A25" s="70" t="s">
        <v>571</v>
      </c>
      <c r="B25" s="71" t="s">
        <v>353</v>
      </c>
      <c r="C25" s="122" t="s">
        <v>354</v>
      </c>
      <c r="D25" s="72">
        <v>562558271</v>
      </c>
      <c r="E25" s="73">
        <v>699331271</v>
      </c>
      <c r="F25" s="102">
        <f t="shared" si="0"/>
        <v>0.8044231601363641</v>
      </c>
      <c r="G25" s="72">
        <v>193636000</v>
      </c>
      <c r="H25" s="73">
        <v>586075000</v>
      </c>
      <c r="I25" s="102">
        <f t="shared" si="1"/>
        <v>0.33039457407328415</v>
      </c>
      <c r="J25" s="72">
        <v>193636000</v>
      </c>
      <c r="K25" s="73">
        <v>413831660</v>
      </c>
      <c r="L25" s="102">
        <f t="shared" si="2"/>
        <v>0.46791006758641907</v>
      </c>
      <c r="M25" s="72">
        <v>193636000</v>
      </c>
      <c r="N25" s="73">
        <v>562558271</v>
      </c>
      <c r="O25" s="102">
        <f t="shared" si="3"/>
        <v>0.34420612047138494</v>
      </c>
      <c r="P25" s="72">
        <v>30534086</v>
      </c>
      <c r="Q25" s="73">
        <v>112153086</v>
      </c>
      <c r="R25" s="102">
        <f t="shared" si="4"/>
        <v>0.27225364088510234</v>
      </c>
      <c r="S25" s="72">
        <v>0</v>
      </c>
      <c r="T25" s="73">
        <v>112153086</v>
      </c>
      <c r="U25" s="102">
        <f t="shared" si="5"/>
        <v>0</v>
      </c>
      <c r="V25" s="72">
        <v>0</v>
      </c>
      <c r="W25" s="73">
        <v>2334897129</v>
      </c>
      <c r="X25" s="102">
        <f t="shared" si="6"/>
        <v>0</v>
      </c>
      <c r="Y25" s="72">
        <v>79273586</v>
      </c>
      <c r="Z25" s="73">
        <v>112153086</v>
      </c>
      <c r="AA25" s="102">
        <f t="shared" si="7"/>
        <v>0.7068337468663145</v>
      </c>
      <c r="AB25" s="72">
        <v>210131516</v>
      </c>
      <c r="AC25" s="73">
        <v>269686000</v>
      </c>
      <c r="AD25" s="102">
        <f t="shared" si="8"/>
        <v>0.779171021113443</v>
      </c>
      <c r="AE25" s="72">
        <v>535727346</v>
      </c>
      <c r="AF25" s="73">
        <v>586075000</v>
      </c>
      <c r="AG25" s="111">
        <f t="shared" si="9"/>
        <v>0.9140934965661391</v>
      </c>
    </row>
    <row r="26" spans="1:33" ht="13.5">
      <c r="A26" s="70" t="s">
        <v>571</v>
      </c>
      <c r="B26" s="71" t="s">
        <v>355</v>
      </c>
      <c r="C26" s="122" t="s">
        <v>356</v>
      </c>
      <c r="D26" s="72">
        <v>568593791</v>
      </c>
      <c r="E26" s="73">
        <v>1115025231</v>
      </c>
      <c r="F26" s="102">
        <f t="shared" si="0"/>
        <v>0.509938049105904</v>
      </c>
      <c r="G26" s="72">
        <v>358810803</v>
      </c>
      <c r="H26" s="73">
        <v>847057663</v>
      </c>
      <c r="I26" s="102">
        <f t="shared" si="1"/>
        <v>0.4235966672318505</v>
      </c>
      <c r="J26" s="72">
        <v>358810803</v>
      </c>
      <c r="K26" s="73">
        <v>779712926</v>
      </c>
      <c r="L26" s="102">
        <f t="shared" si="2"/>
        <v>0.4601832174833023</v>
      </c>
      <c r="M26" s="72">
        <v>358810803</v>
      </c>
      <c r="N26" s="73">
        <v>568593791</v>
      </c>
      <c r="O26" s="102">
        <f t="shared" si="3"/>
        <v>0.6310494568872279</v>
      </c>
      <c r="P26" s="72">
        <v>42912009</v>
      </c>
      <c r="Q26" s="73">
        <v>279362569</v>
      </c>
      <c r="R26" s="102">
        <f t="shared" si="4"/>
        <v>0.1536068670674345</v>
      </c>
      <c r="S26" s="72">
        <v>0</v>
      </c>
      <c r="T26" s="73">
        <v>279362569</v>
      </c>
      <c r="U26" s="102">
        <f t="shared" si="5"/>
        <v>0</v>
      </c>
      <c r="V26" s="72">
        <v>0</v>
      </c>
      <c r="W26" s="73">
        <v>2184477021</v>
      </c>
      <c r="X26" s="102">
        <f t="shared" si="6"/>
        <v>0</v>
      </c>
      <c r="Y26" s="72">
        <v>211918152</v>
      </c>
      <c r="Z26" s="73">
        <v>279362569</v>
      </c>
      <c r="AA26" s="102">
        <f t="shared" si="7"/>
        <v>0.758577474278596</v>
      </c>
      <c r="AB26" s="72">
        <v>41999578</v>
      </c>
      <c r="AC26" s="73">
        <v>138655823</v>
      </c>
      <c r="AD26" s="102">
        <f t="shared" si="8"/>
        <v>0.30290525916102345</v>
      </c>
      <c r="AE26" s="72">
        <v>88090203</v>
      </c>
      <c r="AF26" s="73">
        <v>847057663</v>
      </c>
      <c r="AG26" s="111">
        <f t="shared" si="9"/>
        <v>0.10399552102275238</v>
      </c>
    </row>
    <row r="27" spans="1:33" ht="13.5">
      <c r="A27" s="70" t="s">
        <v>571</v>
      </c>
      <c r="B27" s="71" t="s">
        <v>357</v>
      </c>
      <c r="C27" s="122" t="s">
        <v>358</v>
      </c>
      <c r="D27" s="72">
        <v>907769314</v>
      </c>
      <c r="E27" s="73">
        <v>1696123173</v>
      </c>
      <c r="F27" s="102">
        <f t="shared" si="0"/>
        <v>0.5352024714068334</v>
      </c>
      <c r="G27" s="72">
        <v>457848905</v>
      </c>
      <c r="H27" s="73">
        <v>1224121291</v>
      </c>
      <c r="I27" s="102">
        <f t="shared" si="1"/>
        <v>0.37402249954003947</v>
      </c>
      <c r="J27" s="72">
        <v>457848905</v>
      </c>
      <c r="K27" s="73">
        <v>906339154</v>
      </c>
      <c r="L27" s="102">
        <f t="shared" si="2"/>
        <v>0.5051628885052007</v>
      </c>
      <c r="M27" s="72">
        <v>457848905</v>
      </c>
      <c r="N27" s="73">
        <v>907769314</v>
      </c>
      <c r="O27" s="102">
        <f t="shared" si="3"/>
        <v>0.5043670213774157</v>
      </c>
      <c r="P27" s="72">
        <v>0</v>
      </c>
      <c r="Q27" s="73">
        <v>559596000</v>
      </c>
      <c r="R27" s="102">
        <f t="shared" si="4"/>
        <v>0</v>
      </c>
      <c r="S27" s="72">
        <v>0</v>
      </c>
      <c r="T27" s="73">
        <v>559596000</v>
      </c>
      <c r="U27" s="102">
        <f t="shared" si="5"/>
        <v>0</v>
      </c>
      <c r="V27" s="72">
        <v>0</v>
      </c>
      <c r="W27" s="73">
        <v>3343494400</v>
      </c>
      <c r="X27" s="102">
        <f t="shared" si="6"/>
        <v>0</v>
      </c>
      <c r="Y27" s="72">
        <v>429901000</v>
      </c>
      <c r="Z27" s="73">
        <v>559596000</v>
      </c>
      <c r="AA27" s="102">
        <f t="shared" si="7"/>
        <v>0.7682345835209687</v>
      </c>
      <c r="AB27" s="72">
        <v>856970860</v>
      </c>
      <c r="AC27" s="73">
        <v>77165000</v>
      </c>
      <c r="AD27" s="102">
        <f t="shared" si="8"/>
        <v>11.105693773083653</v>
      </c>
      <c r="AE27" s="72">
        <v>425711150</v>
      </c>
      <c r="AF27" s="73">
        <v>1224121291</v>
      </c>
      <c r="AG27" s="111">
        <f t="shared" si="9"/>
        <v>0.3477687653420612</v>
      </c>
    </row>
    <row r="28" spans="1:33" ht="13.5">
      <c r="A28" s="70" t="s">
        <v>571</v>
      </c>
      <c r="B28" s="71" t="s">
        <v>87</v>
      </c>
      <c r="C28" s="122" t="s">
        <v>88</v>
      </c>
      <c r="D28" s="72">
        <v>2596422778</v>
      </c>
      <c r="E28" s="73">
        <v>3337483478</v>
      </c>
      <c r="F28" s="102">
        <f t="shared" si="0"/>
        <v>0.7779582416257882</v>
      </c>
      <c r="G28" s="72">
        <v>887761680</v>
      </c>
      <c r="H28" s="73">
        <v>3210279485</v>
      </c>
      <c r="I28" s="102">
        <f t="shared" si="1"/>
        <v>0.2765371937702178</v>
      </c>
      <c r="J28" s="72">
        <v>887761680</v>
      </c>
      <c r="K28" s="73">
        <v>2474092087</v>
      </c>
      <c r="L28" s="102">
        <f t="shared" si="2"/>
        <v>0.3588232162677783</v>
      </c>
      <c r="M28" s="72">
        <v>887761680</v>
      </c>
      <c r="N28" s="73">
        <v>2596422778</v>
      </c>
      <c r="O28" s="102">
        <f t="shared" si="3"/>
        <v>0.3419172283967692</v>
      </c>
      <c r="P28" s="72">
        <v>93600000</v>
      </c>
      <c r="Q28" s="73">
        <v>630592306</v>
      </c>
      <c r="R28" s="102">
        <f t="shared" si="4"/>
        <v>0.14843187763220186</v>
      </c>
      <c r="S28" s="72">
        <v>0</v>
      </c>
      <c r="T28" s="73">
        <v>630592306</v>
      </c>
      <c r="U28" s="102">
        <f t="shared" si="5"/>
        <v>0</v>
      </c>
      <c r="V28" s="72">
        <v>0</v>
      </c>
      <c r="W28" s="73">
        <v>7965683099</v>
      </c>
      <c r="X28" s="102">
        <f t="shared" si="6"/>
        <v>0</v>
      </c>
      <c r="Y28" s="72">
        <v>557073105</v>
      </c>
      <c r="Z28" s="73">
        <v>630592306</v>
      </c>
      <c r="AA28" s="102">
        <f t="shared" si="7"/>
        <v>0.8834124674524653</v>
      </c>
      <c r="AB28" s="72">
        <v>287441458</v>
      </c>
      <c r="AC28" s="73">
        <v>1178525029</v>
      </c>
      <c r="AD28" s="102">
        <f t="shared" si="8"/>
        <v>0.24389932409318393</v>
      </c>
      <c r="AE28" s="72">
        <v>621855332</v>
      </c>
      <c r="AF28" s="73">
        <v>3210279485</v>
      </c>
      <c r="AG28" s="111">
        <f t="shared" si="9"/>
        <v>0.1937075369623153</v>
      </c>
    </row>
    <row r="29" spans="1:33" ht="13.5">
      <c r="A29" s="70" t="s">
        <v>572</v>
      </c>
      <c r="B29" s="71" t="s">
        <v>526</v>
      </c>
      <c r="C29" s="122" t="s">
        <v>527</v>
      </c>
      <c r="D29" s="72">
        <v>11942000</v>
      </c>
      <c r="E29" s="73">
        <v>255391000</v>
      </c>
      <c r="F29" s="102">
        <f t="shared" si="0"/>
        <v>0.04675967438163443</v>
      </c>
      <c r="G29" s="72">
        <v>132344999</v>
      </c>
      <c r="H29" s="73">
        <v>250480225</v>
      </c>
      <c r="I29" s="102">
        <f t="shared" si="1"/>
        <v>0.5283650595570968</v>
      </c>
      <c r="J29" s="72">
        <v>132344999</v>
      </c>
      <c r="K29" s="73">
        <v>250480225</v>
      </c>
      <c r="L29" s="102">
        <f t="shared" si="2"/>
        <v>0.5283650595570968</v>
      </c>
      <c r="M29" s="72">
        <v>132344999</v>
      </c>
      <c r="N29" s="73">
        <v>11942000</v>
      </c>
      <c r="O29" s="102">
        <f t="shared" si="3"/>
        <v>11.082314436442807</v>
      </c>
      <c r="P29" s="72">
        <v>26700000</v>
      </c>
      <c r="Q29" s="73">
        <v>29052000</v>
      </c>
      <c r="R29" s="102">
        <f t="shared" si="4"/>
        <v>0.9190417182982239</v>
      </c>
      <c r="S29" s="72">
        <v>0</v>
      </c>
      <c r="T29" s="73">
        <v>29052000</v>
      </c>
      <c r="U29" s="102">
        <f t="shared" si="5"/>
        <v>0</v>
      </c>
      <c r="V29" s="72">
        <v>0</v>
      </c>
      <c r="W29" s="73">
        <v>230115000</v>
      </c>
      <c r="X29" s="102">
        <f t="shared" si="6"/>
        <v>0</v>
      </c>
      <c r="Y29" s="72">
        <v>29052000</v>
      </c>
      <c r="Z29" s="73">
        <v>29052000</v>
      </c>
      <c r="AA29" s="102">
        <f t="shared" si="7"/>
        <v>1</v>
      </c>
      <c r="AB29" s="72">
        <v>0</v>
      </c>
      <c r="AC29" s="73">
        <v>0</v>
      </c>
      <c r="AD29" s="102">
        <f t="shared" si="8"/>
        <v>0</v>
      </c>
      <c r="AE29" s="72">
        <v>28016000</v>
      </c>
      <c r="AF29" s="73">
        <v>250480225</v>
      </c>
      <c r="AG29" s="111">
        <f t="shared" si="9"/>
        <v>0.11184914896974402</v>
      </c>
    </row>
    <row r="30" spans="1:33" ht="13.5">
      <c r="A30" s="74"/>
      <c r="B30" s="75" t="s">
        <v>612</v>
      </c>
      <c r="C30" s="123"/>
      <c r="D30" s="76">
        <f>SUM(D25:D29)</f>
        <v>4647286154</v>
      </c>
      <c r="E30" s="77">
        <f>SUM(E25:E29)</f>
        <v>7103354153</v>
      </c>
      <c r="F30" s="103">
        <f t="shared" si="0"/>
        <v>0.6542382730610842</v>
      </c>
      <c r="G30" s="76">
        <f>SUM(G25:G29)</f>
        <v>2030402387</v>
      </c>
      <c r="H30" s="77">
        <f>SUM(H25:H29)</f>
        <v>6118013664</v>
      </c>
      <c r="I30" s="103">
        <f t="shared" si="1"/>
        <v>0.33187281011603836</v>
      </c>
      <c r="J30" s="76">
        <f>SUM(J25:J29)</f>
        <v>2030402387</v>
      </c>
      <c r="K30" s="77">
        <f>SUM(K25:K29)</f>
        <v>4824456052</v>
      </c>
      <c r="L30" s="103">
        <f t="shared" si="2"/>
        <v>0.4208562302393215</v>
      </c>
      <c r="M30" s="76">
        <f>SUM(M25:M29)</f>
        <v>2030402387</v>
      </c>
      <c r="N30" s="77">
        <f>SUM(N25:N29)</f>
        <v>4647286154</v>
      </c>
      <c r="O30" s="103">
        <f t="shared" si="3"/>
        <v>0.4369006598081759</v>
      </c>
      <c r="P30" s="76">
        <f>SUM(P25:P29)</f>
        <v>193746095</v>
      </c>
      <c r="Q30" s="77">
        <f>SUM(Q25:Q29)</f>
        <v>1610755961</v>
      </c>
      <c r="R30" s="103">
        <f t="shared" si="4"/>
        <v>0.12028271177697042</v>
      </c>
      <c r="S30" s="76">
        <f>SUM(S25:S29)</f>
        <v>0</v>
      </c>
      <c r="T30" s="77">
        <f>SUM(T25:T29)</f>
        <v>1610755961</v>
      </c>
      <c r="U30" s="103">
        <f t="shared" si="5"/>
        <v>0</v>
      </c>
      <c r="V30" s="76">
        <f>SUM(V25:V29)</f>
        <v>0</v>
      </c>
      <c r="W30" s="77">
        <f>SUM(W25:W29)</f>
        <v>16058666649</v>
      </c>
      <c r="X30" s="103">
        <f t="shared" si="6"/>
        <v>0</v>
      </c>
      <c r="Y30" s="76">
        <f>SUM(Y25:Y29)</f>
        <v>1307217843</v>
      </c>
      <c r="Z30" s="77">
        <f>SUM(Z25:Z29)</f>
        <v>1610755961</v>
      </c>
      <c r="AA30" s="103">
        <f t="shared" si="7"/>
        <v>0.8115554898759738</v>
      </c>
      <c r="AB30" s="76">
        <f>SUM(AB25:AB29)</f>
        <v>1396543412</v>
      </c>
      <c r="AC30" s="77">
        <f>SUM(AC25:AC29)</f>
        <v>1664031852</v>
      </c>
      <c r="AD30" s="103">
        <f t="shared" si="8"/>
        <v>0.8392528125717632</v>
      </c>
      <c r="AE30" s="76">
        <f>SUM(AE25:AE29)</f>
        <v>1699400031</v>
      </c>
      <c r="AF30" s="77">
        <f>SUM(AF25:AF29)</f>
        <v>6118013664</v>
      </c>
      <c r="AG30" s="112">
        <f t="shared" si="9"/>
        <v>0.2777698979326765</v>
      </c>
    </row>
    <row r="31" spans="1:33" ht="13.5">
      <c r="A31" s="78"/>
      <c r="B31" s="79" t="s">
        <v>613</v>
      </c>
      <c r="C31" s="124"/>
      <c r="D31" s="80">
        <f>SUM(D8:D15,D17:D23,D25:D29)</f>
        <v>14313871833</v>
      </c>
      <c r="E31" s="81">
        <f>SUM(E8:E15,E17:E23,E25:E29)</f>
        <v>20210376890</v>
      </c>
      <c r="F31" s="104">
        <f t="shared" si="0"/>
        <v>0.7082436864441869</v>
      </c>
      <c r="G31" s="80">
        <f>SUM(G8:G15,G17:G23,G25:G29)</f>
        <v>5620883440</v>
      </c>
      <c r="H31" s="81">
        <f>SUM(H8:H15,H17:H23,H25:H29)</f>
        <v>19176748848</v>
      </c>
      <c r="I31" s="104">
        <f t="shared" si="1"/>
        <v>0.29310930046342126</v>
      </c>
      <c r="J31" s="80">
        <f>SUM(J8:J15,J17:J23,J25:J29)</f>
        <v>5620883440</v>
      </c>
      <c r="K31" s="81">
        <f>SUM(K8:K15,K17:K23,K25:K29)</f>
        <v>14469018170</v>
      </c>
      <c r="L31" s="104">
        <f t="shared" si="2"/>
        <v>0.3884771844197636</v>
      </c>
      <c r="M31" s="80">
        <f>SUM(M8:M15,M17:M23,M25:M29)</f>
        <v>5620883440</v>
      </c>
      <c r="N31" s="81">
        <f>SUM(N8:N15,N17:N23,N25:N29)</f>
        <v>14313871833</v>
      </c>
      <c r="O31" s="104">
        <f t="shared" si="3"/>
        <v>0.39268784194653056</v>
      </c>
      <c r="P31" s="80">
        <f>SUM(P8:P15,P17:P23,P25:P29)</f>
        <v>703422441</v>
      </c>
      <c r="Q31" s="81">
        <f>SUM(Q8:Q15,Q17:Q23,Q25:Q29)</f>
        <v>3333575271</v>
      </c>
      <c r="R31" s="104">
        <f t="shared" si="4"/>
        <v>0.21101141681705257</v>
      </c>
      <c r="S31" s="80">
        <f>SUM(S8:S15,S17:S23,S25:S29)</f>
        <v>153224424</v>
      </c>
      <c r="T31" s="81">
        <f>SUM(T8:T15,T17:T23,T25:T29)</f>
        <v>3333575271</v>
      </c>
      <c r="U31" s="104">
        <f t="shared" si="5"/>
        <v>0.045963991073774677</v>
      </c>
      <c r="V31" s="80">
        <f>SUM(V8:V15,V17:V23,V25:V29)</f>
        <v>153224424</v>
      </c>
      <c r="W31" s="81">
        <f>SUM(W8:W15,W17:W23,W25:W29)</f>
        <v>42816506244</v>
      </c>
      <c r="X31" s="104">
        <f t="shared" si="6"/>
        <v>0.003578629772518438</v>
      </c>
      <c r="Y31" s="80">
        <f>SUM(Y8:Y15,Y17:Y23,Y25:Y29)</f>
        <v>2636574905</v>
      </c>
      <c r="Z31" s="81">
        <f>SUM(Z8:Z15,Z17:Z23,Z25:Z29)</f>
        <v>3333575271</v>
      </c>
      <c r="AA31" s="104">
        <f t="shared" si="7"/>
        <v>0.7909150658563305</v>
      </c>
      <c r="AB31" s="80">
        <f>SUM(AB8:AB15,AB17:AB23,AB25:AB29)</f>
        <v>6332541605</v>
      </c>
      <c r="AC31" s="81">
        <f>SUM(AC8:AC15,AC17:AC23,AC25:AC29)</f>
        <v>7455454360</v>
      </c>
      <c r="AD31" s="104">
        <f t="shared" si="8"/>
        <v>0.8493837262253725</v>
      </c>
      <c r="AE31" s="80">
        <f>SUM(AE8:AE15,AE17:AE23,AE25:AE29)</f>
        <v>8371935645</v>
      </c>
      <c r="AF31" s="81">
        <f>SUM(AF8:AF15,AF17:AF23,AF25:AF29)</f>
        <v>19176748848</v>
      </c>
      <c r="AG31" s="113">
        <f t="shared" si="9"/>
        <v>0.43656699638495466</v>
      </c>
    </row>
    <row r="32" spans="1:33" ht="12.75">
      <c r="A32" s="82"/>
      <c r="B32" s="92" t="s">
        <v>48</v>
      </c>
      <c r="C32" s="125"/>
      <c r="D32" s="84"/>
      <c r="E32" s="84"/>
      <c r="F32" s="105"/>
      <c r="G32" s="84"/>
      <c r="H32" s="84"/>
      <c r="I32" s="105"/>
      <c r="J32" s="84"/>
      <c r="K32" s="84"/>
      <c r="L32" s="105"/>
      <c r="M32" s="84"/>
      <c r="N32" s="84"/>
      <c r="O32" s="105"/>
      <c r="P32" s="84"/>
      <c r="Q32" s="84"/>
      <c r="R32" s="105"/>
      <c r="S32" s="84"/>
      <c r="T32" s="84"/>
      <c r="U32" s="105"/>
      <c r="V32" s="84"/>
      <c r="W32" s="84"/>
      <c r="X32" s="105"/>
      <c r="Y32" s="84"/>
      <c r="Z32" s="84"/>
      <c r="AA32" s="105"/>
      <c r="AB32" s="84"/>
      <c r="AC32" s="84"/>
      <c r="AD32" s="105"/>
      <c r="AE32" s="84"/>
      <c r="AF32" s="84"/>
      <c r="AG32" s="105"/>
    </row>
    <row r="33" spans="1:33" ht="12.75">
      <c r="A33" s="83"/>
      <c r="C33" s="125"/>
      <c r="D33" s="84"/>
      <c r="E33" s="84"/>
      <c r="F33" s="105"/>
      <c r="G33" s="84"/>
      <c r="H33" s="84"/>
      <c r="I33" s="105"/>
      <c r="J33" s="84"/>
      <c r="K33" s="84"/>
      <c r="L33" s="105"/>
      <c r="M33" s="84"/>
      <c r="N33" s="84"/>
      <c r="O33" s="105"/>
      <c r="P33" s="84"/>
      <c r="Q33" s="84"/>
      <c r="R33" s="105"/>
      <c r="S33" s="84"/>
      <c r="T33" s="84"/>
      <c r="U33" s="105"/>
      <c r="V33" s="84"/>
      <c r="W33" s="84"/>
      <c r="X33" s="105"/>
      <c r="Y33" s="84"/>
      <c r="Z33" s="84"/>
      <c r="AA33" s="105"/>
      <c r="AB33" s="84"/>
      <c r="AC33" s="84"/>
      <c r="AD33" s="105"/>
      <c r="AE33" s="84"/>
      <c r="AF33" s="84"/>
      <c r="AG33" s="105"/>
    </row>
    <row r="34" spans="1:33" ht="12.75">
      <c r="A34" s="82"/>
      <c r="B34" s="82"/>
      <c r="C34" s="125"/>
      <c r="D34" s="84"/>
      <c r="E34" s="84"/>
      <c r="F34" s="105"/>
      <c r="G34" s="84"/>
      <c r="H34" s="84"/>
      <c r="I34" s="105"/>
      <c r="J34" s="84"/>
      <c r="K34" s="84"/>
      <c r="L34" s="105"/>
      <c r="M34" s="84"/>
      <c r="N34" s="84"/>
      <c r="O34" s="105"/>
      <c r="P34" s="84"/>
      <c r="Q34" s="84"/>
      <c r="R34" s="105"/>
      <c r="S34" s="84"/>
      <c r="T34" s="84"/>
      <c r="U34" s="105"/>
      <c r="V34" s="84"/>
      <c r="W34" s="84"/>
      <c r="X34" s="105"/>
      <c r="Y34" s="84"/>
      <c r="Z34" s="84"/>
      <c r="AA34" s="105"/>
      <c r="AB34" s="84"/>
      <c r="AC34" s="84"/>
      <c r="AD34" s="105"/>
      <c r="AE34" s="84"/>
      <c r="AF34" s="84"/>
      <c r="AG34" s="105"/>
    </row>
    <row r="35" spans="1:33" ht="12.75">
      <c r="A35" s="82"/>
      <c r="B35" s="82"/>
      <c r="C35" s="125"/>
      <c r="D35" s="84"/>
      <c r="E35" s="84"/>
      <c r="F35" s="105"/>
      <c r="G35" s="84"/>
      <c r="H35" s="84"/>
      <c r="I35" s="105"/>
      <c r="J35" s="84"/>
      <c r="K35" s="84"/>
      <c r="L35" s="105"/>
      <c r="M35" s="84"/>
      <c r="N35" s="84"/>
      <c r="O35" s="105"/>
      <c r="P35" s="84"/>
      <c r="Q35" s="84"/>
      <c r="R35" s="105"/>
      <c r="S35" s="84"/>
      <c r="T35" s="84"/>
      <c r="U35" s="105"/>
      <c r="V35" s="84"/>
      <c r="W35" s="84"/>
      <c r="X35" s="105"/>
      <c r="Y35" s="84"/>
      <c r="Z35" s="84"/>
      <c r="AA35" s="105"/>
      <c r="AB35" s="84"/>
      <c r="AC35" s="84"/>
      <c r="AD35" s="105"/>
      <c r="AE35" s="84"/>
      <c r="AF35" s="84"/>
      <c r="AG35" s="105"/>
    </row>
    <row r="36" spans="1:33" ht="12.75">
      <c r="A36" s="82"/>
      <c r="B36" s="82"/>
      <c r="C36" s="125"/>
      <c r="D36" s="84"/>
      <c r="E36" s="84"/>
      <c r="F36" s="105"/>
      <c r="G36" s="84"/>
      <c r="H36" s="84"/>
      <c r="I36" s="105"/>
      <c r="J36" s="84"/>
      <c r="K36" s="84"/>
      <c r="L36" s="105"/>
      <c r="M36" s="84"/>
      <c r="N36" s="84"/>
      <c r="O36" s="105"/>
      <c r="P36" s="84"/>
      <c r="Q36" s="84"/>
      <c r="R36" s="105"/>
      <c r="S36" s="84"/>
      <c r="T36" s="84"/>
      <c r="U36" s="105"/>
      <c r="V36" s="84"/>
      <c r="W36" s="84"/>
      <c r="X36" s="105"/>
      <c r="Y36" s="84"/>
      <c r="Z36" s="84"/>
      <c r="AA36" s="105"/>
      <c r="AB36" s="84"/>
      <c r="AC36" s="84"/>
      <c r="AD36" s="105"/>
      <c r="AE36" s="84"/>
      <c r="AF36" s="84"/>
      <c r="AG36" s="105"/>
    </row>
    <row r="37" spans="1:33" ht="12.75">
      <c r="A37" s="82"/>
      <c r="B37" s="82"/>
      <c r="C37" s="125"/>
      <c r="D37" s="84"/>
      <c r="E37" s="84"/>
      <c r="F37" s="105"/>
      <c r="G37" s="84"/>
      <c r="H37" s="84"/>
      <c r="I37" s="105"/>
      <c r="J37" s="84"/>
      <c r="K37" s="84"/>
      <c r="L37" s="105"/>
      <c r="M37" s="84"/>
      <c r="N37" s="84"/>
      <c r="O37" s="105"/>
      <c r="P37" s="84"/>
      <c r="Q37" s="84"/>
      <c r="R37" s="105"/>
      <c r="S37" s="84"/>
      <c r="T37" s="84"/>
      <c r="U37" s="105"/>
      <c r="V37" s="84"/>
      <c r="W37" s="84"/>
      <c r="X37" s="105"/>
      <c r="Y37" s="84"/>
      <c r="Z37" s="84"/>
      <c r="AA37" s="105"/>
      <c r="AB37" s="84"/>
      <c r="AC37" s="84"/>
      <c r="AD37" s="105"/>
      <c r="AE37" s="84"/>
      <c r="AF37" s="84"/>
      <c r="AG37" s="105"/>
    </row>
    <row r="38" spans="1:33" ht="12.75">
      <c r="A38" s="82"/>
      <c r="B38" s="82"/>
      <c r="C38" s="125"/>
      <c r="D38" s="84"/>
      <c r="E38" s="84"/>
      <c r="F38" s="105"/>
      <c r="G38" s="84"/>
      <c r="H38" s="84"/>
      <c r="I38" s="105"/>
      <c r="J38" s="84"/>
      <c r="K38" s="84"/>
      <c r="L38" s="105"/>
      <c r="M38" s="84"/>
      <c r="N38" s="84"/>
      <c r="O38" s="105"/>
      <c r="P38" s="84"/>
      <c r="Q38" s="84"/>
      <c r="R38" s="105"/>
      <c r="S38" s="84"/>
      <c r="T38" s="84"/>
      <c r="U38" s="105"/>
      <c r="V38" s="84"/>
      <c r="W38" s="84"/>
      <c r="X38" s="105"/>
      <c r="Y38" s="84"/>
      <c r="Z38" s="84"/>
      <c r="AA38" s="105"/>
      <c r="AB38" s="84"/>
      <c r="AC38" s="84"/>
      <c r="AD38" s="105"/>
      <c r="AE38" s="84"/>
      <c r="AF38" s="84"/>
      <c r="AG38" s="105"/>
    </row>
    <row r="39" spans="1:33" ht="12.75">
      <c r="A39" s="82"/>
      <c r="B39" s="82"/>
      <c r="C39" s="125"/>
      <c r="D39" s="84"/>
      <c r="E39" s="84"/>
      <c r="F39" s="105"/>
      <c r="G39" s="84"/>
      <c r="H39" s="84"/>
      <c r="I39" s="105"/>
      <c r="J39" s="84"/>
      <c r="K39" s="84"/>
      <c r="L39" s="105"/>
      <c r="M39" s="84"/>
      <c r="N39" s="84"/>
      <c r="O39" s="105"/>
      <c r="P39" s="84"/>
      <c r="Q39" s="84"/>
      <c r="R39" s="105"/>
      <c r="S39" s="84"/>
      <c r="T39" s="84"/>
      <c r="U39" s="105"/>
      <c r="V39" s="84"/>
      <c r="W39" s="84"/>
      <c r="X39" s="105"/>
      <c r="Y39" s="84"/>
      <c r="Z39" s="84"/>
      <c r="AA39" s="105"/>
      <c r="AB39" s="84"/>
      <c r="AC39" s="84"/>
      <c r="AD39" s="105"/>
      <c r="AE39" s="84"/>
      <c r="AF39" s="84"/>
      <c r="AG39" s="105"/>
    </row>
    <row r="40" spans="1:33" ht="12.75">
      <c r="A40" s="82"/>
      <c r="B40" s="82"/>
      <c r="C40" s="125"/>
      <c r="D40" s="84"/>
      <c r="E40" s="84"/>
      <c r="F40" s="105"/>
      <c r="G40" s="84"/>
      <c r="H40" s="84"/>
      <c r="I40" s="105"/>
      <c r="J40" s="84"/>
      <c r="K40" s="84"/>
      <c r="L40" s="105"/>
      <c r="M40" s="84"/>
      <c r="N40" s="84"/>
      <c r="O40" s="105"/>
      <c r="P40" s="84"/>
      <c r="Q40" s="84"/>
      <c r="R40" s="105"/>
      <c r="S40" s="84"/>
      <c r="T40" s="84"/>
      <c r="U40" s="105"/>
      <c r="V40" s="84"/>
      <c r="W40" s="84"/>
      <c r="X40" s="105"/>
      <c r="Y40" s="84"/>
      <c r="Z40" s="84"/>
      <c r="AA40" s="105"/>
      <c r="AB40" s="84"/>
      <c r="AC40" s="84"/>
      <c r="AD40" s="105"/>
      <c r="AE40" s="84"/>
      <c r="AF40" s="84"/>
      <c r="AG40" s="105"/>
    </row>
    <row r="41" spans="1:33" ht="12.75">
      <c r="A41" s="82"/>
      <c r="B41" s="82"/>
      <c r="C41" s="125"/>
      <c r="D41" s="84"/>
      <c r="E41" s="84"/>
      <c r="F41" s="105"/>
      <c r="G41" s="84"/>
      <c r="H41" s="84"/>
      <c r="I41" s="105"/>
      <c r="J41" s="84"/>
      <c r="K41" s="84"/>
      <c r="L41" s="105"/>
      <c r="M41" s="84"/>
      <c r="N41" s="84"/>
      <c r="O41" s="105"/>
      <c r="P41" s="84"/>
      <c r="Q41" s="84"/>
      <c r="R41" s="105"/>
      <c r="S41" s="84"/>
      <c r="T41" s="84"/>
      <c r="U41" s="105"/>
      <c r="V41" s="84"/>
      <c r="W41" s="84"/>
      <c r="X41" s="105"/>
      <c r="Y41" s="84"/>
      <c r="Z41" s="84"/>
      <c r="AA41" s="105"/>
      <c r="AB41" s="84"/>
      <c r="AC41" s="84"/>
      <c r="AD41" s="105"/>
      <c r="AE41" s="84"/>
      <c r="AF41" s="84"/>
      <c r="AG41" s="105"/>
    </row>
    <row r="42" spans="1:33" ht="12.75">
      <c r="A42" s="82"/>
      <c r="B42" s="82"/>
      <c r="C42" s="125"/>
      <c r="D42" s="84"/>
      <c r="E42" s="84"/>
      <c r="F42" s="105"/>
      <c r="G42" s="84"/>
      <c r="H42" s="84"/>
      <c r="I42" s="105"/>
      <c r="J42" s="84"/>
      <c r="K42" s="84"/>
      <c r="L42" s="105"/>
      <c r="M42" s="84"/>
      <c r="N42" s="84"/>
      <c r="O42" s="105"/>
      <c r="P42" s="84"/>
      <c r="Q42" s="84"/>
      <c r="R42" s="105"/>
      <c r="S42" s="84"/>
      <c r="T42" s="84"/>
      <c r="U42" s="105"/>
      <c r="V42" s="84"/>
      <c r="W42" s="84"/>
      <c r="X42" s="105"/>
      <c r="Y42" s="84"/>
      <c r="Z42" s="84"/>
      <c r="AA42" s="105"/>
      <c r="AB42" s="84"/>
      <c r="AC42" s="84"/>
      <c r="AD42" s="105"/>
      <c r="AE42" s="84"/>
      <c r="AF42" s="84"/>
      <c r="AG42" s="105"/>
    </row>
    <row r="43" spans="1:33" ht="12.75">
      <c r="A43" s="82"/>
      <c r="B43" s="82"/>
      <c r="C43" s="125"/>
      <c r="D43" s="84"/>
      <c r="E43" s="84"/>
      <c r="F43" s="105"/>
      <c r="G43" s="84"/>
      <c r="H43" s="84"/>
      <c r="I43" s="105"/>
      <c r="J43" s="84"/>
      <c r="K43" s="84"/>
      <c r="L43" s="105"/>
      <c r="M43" s="84"/>
      <c r="N43" s="84"/>
      <c r="O43" s="105"/>
      <c r="P43" s="84"/>
      <c r="Q43" s="84"/>
      <c r="R43" s="105"/>
      <c r="S43" s="84"/>
      <c r="T43" s="84"/>
      <c r="U43" s="105"/>
      <c r="V43" s="84"/>
      <c r="W43" s="84"/>
      <c r="X43" s="105"/>
      <c r="Y43" s="84"/>
      <c r="Z43" s="84"/>
      <c r="AA43" s="105"/>
      <c r="AB43" s="84"/>
      <c r="AC43" s="84"/>
      <c r="AD43" s="105"/>
      <c r="AE43" s="84"/>
      <c r="AF43" s="84"/>
      <c r="AG43" s="105"/>
    </row>
    <row r="44" spans="1:33" ht="12.75">
      <c r="A44" s="82"/>
      <c r="B44" s="82"/>
      <c r="C44" s="125"/>
      <c r="D44" s="84"/>
      <c r="E44" s="84"/>
      <c r="F44" s="105"/>
      <c r="G44" s="84"/>
      <c r="H44" s="84"/>
      <c r="I44" s="105"/>
      <c r="J44" s="84"/>
      <c r="K44" s="84"/>
      <c r="L44" s="105"/>
      <c r="M44" s="84"/>
      <c r="N44" s="84"/>
      <c r="O44" s="105"/>
      <c r="P44" s="84"/>
      <c r="Q44" s="84"/>
      <c r="R44" s="105"/>
      <c r="S44" s="84"/>
      <c r="T44" s="84"/>
      <c r="U44" s="105"/>
      <c r="V44" s="84"/>
      <c r="W44" s="84"/>
      <c r="X44" s="105"/>
      <c r="Y44" s="84"/>
      <c r="Z44" s="84"/>
      <c r="AA44" s="105"/>
      <c r="AB44" s="84"/>
      <c r="AC44" s="84"/>
      <c r="AD44" s="105"/>
      <c r="AE44" s="84"/>
      <c r="AF44" s="84"/>
      <c r="AG44" s="105"/>
    </row>
    <row r="45" spans="1:33" ht="12.75">
      <c r="A45" s="82"/>
      <c r="B45" s="82"/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2"/>
      <c r="B46" s="82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6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614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571</v>
      </c>
      <c r="B8" s="71" t="s">
        <v>403</v>
      </c>
      <c r="C8" s="122" t="s">
        <v>404</v>
      </c>
      <c r="D8" s="72">
        <v>166839496</v>
      </c>
      <c r="E8" s="73">
        <v>300626496</v>
      </c>
      <c r="F8" s="102">
        <f>IF($E8=0,0,($D8/$E8))</f>
        <v>0.5549726927595896</v>
      </c>
      <c r="G8" s="72">
        <v>67354198</v>
      </c>
      <c r="H8" s="73">
        <v>178437692</v>
      </c>
      <c r="I8" s="102">
        <f>IF($H8=0,0,($G8/$H8))</f>
        <v>0.3774662026002892</v>
      </c>
      <c r="J8" s="72">
        <v>67354198</v>
      </c>
      <c r="K8" s="73">
        <v>164721376</v>
      </c>
      <c r="L8" s="102">
        <f>IF($K8=0,0,($J8/$K8))</f>
        <v>0.40889773771680976</v>
      </c>
      <c r="M8" s="72">
        <v>67354198</v>
      </c>
      <c r="N8" s="73">
        <v>166839496</v>
      </c>
      <c r="O8" s="102">
        <f>IF($D8=0,0,($M8/$D8))</f>
        <v>0.40370655399246713</v>
      </c>
      <c r="P8" s="72">
        <v>6657000</v>
      </c>
      <c r="Q8" s="73">
        <v>120534558</v>
      </c>
      <c r="R8" s="102">
        <f>IF($Q8=0,0,($P8/$Q8))</f>
        <v>0.05522897424985787</v>
      </c>
      <c r="S8" s="72">
        <v>0</v>
      </c>
      <c r="T8" s="73">
        <v>120534558</v>
      </c>
      <c r="U8" s="102">
        <f>IF($T8=0,0,($S8/$T8))</f>
        <v>0</v>
      </c>
      <c r="V8" s="72">
        <v>0</v>
      </c>
      <c r="W8" s="73">
        <v>1924846843</v>
      </c>
      <c r="X8" s="102">
        <f>IF($W8=0,0,($V8/$W8))</f>
        <v>0</v>
      </c>
      <c r="Y8" s="72">
        <v>113582800</v>
      </c>
      <c r="Z8" s="73">
        <v>120534558</v>
      </c>
      <c r="AA8" s="102">
        <f>IF($Z8=0,0,($Y8/$Z8))</f>
        <v>0.9423256025877658</v>
      </c>
      <c r="AB8" s="72">
        <v>44158612</v>
      </c>
      <c r="AC8" s="73">
        <v>20368163</v>
      </c>
      <c r="AD8" s="102">
        <f>IF($AC8=0,0,($AB8/$AC8))</f>
        <v>2.1680213380067705</v>
      </c>
      <c r="AE8" s="72">
        <v>0</v>
      </c>
      <c r="AF8" s="73">
        <v>178437692</v>
      </c>
      <c r="AG8" s="111">
        <f>IF($AF8=0,0,($AE8/$AF8))</f>
        <v>0</v>
      </c>
    </row>
    <row r="9" spans="1:33" ht="13.5">
      <c r="A9" s="70" t="s">
        <v>571</v>
      </c>
      <c r="B9" s="71" t="s">
        <v>405</v>
      </c>
      <c r="C9" s="122" t="s">
        <v>406</v>
      </c>
      <c r="D9" s="72">
        <v>311269013</v>
      </c>
      <c r="E9" s="73">
        <v>477321296</v>
      </c>
      <c r="F9" s="102">
        <f>IF($E9=0,0,($D9/$E9))</f>
        <v>0.6521163325593585</v>
      </c>
      <c r="G9" s="72">
        <v>126394680</v>
      </c>
      <c r="H9" s="73">
        <v>381446379</v>
      </c>
      <c r="I9" s="102">
        <f>IF($H9=0,0,($G9/$H9))</f>
        <v>0.3313563503508838</v>
      </c>
      <c r="J9" s="72">
        <v>126394680</v>
      </c>
      <c r="K9" s="73">
        <v>276373699</v>
      </c>
      <c r="L9" s="102">
        <f>IF($K9=0,0,($J9/$K9))</f>
        <v>0.45733251918446843</v>
      </c>
      <c r="M9" s="72">
        <v>126394680</v>
      </c>
      <c r="N9" s="73">
        <v>311269013</v>
      </c>
      <c r="O9" s="102">
        <f>IF($D9=0,0,($M9/$D9))</f>
        <v>0.40606252058890296</v>
      </c>
      <c r="P9" s="72">
        <v>5744500</v>
      </c>
      <c r="Q9" s="73">
        <v>100176217</v>
      </c>
      <c r="R9" s="102">
        <f>IF($Q9=0,0,($P9/$Q9))</f>
        <v>0.05734395021125623</v>
      </c>
      <c r="S9" s="72">
        <v>0</v>
      </c>
      <c r="T9" s="73">
        <v>100176217</v>
      </c>
      <c r="U9" s="102">
        <f>IF($T9=0,0,($S9/$T9))</f>
        <v>0</v>
      </c>
      <c r="V9" s="72">
        <v>0</v>
      </c>
      <c r="W9" s="73">
        <v>1279413473</v>
      </c>
      <c r="X9" s="102">
        <f>IF($W9=0,0,($V9/$W9))</f>
        <v>0</v>
      </c>
      <c r="Y9" s="72">
        <v>76327469</v>
      </c>
      <c r="Z9" s="73">
        <v>100176217</v>
      </c>
      <c r="AA9" s="102">
        <f>IF($Z9=0,0,($Y9/$Z9))</f>
        <v>0.7619320362237276</v>
      </c>
      <c r="AB9" s="72">
        <v>28606000</v>
      </c>
      <c r="AC9" s="73">
        <v>138596759</v>
      </c>
      <c r="AD9" s="102">
        <f>IF($AC9=0,0,($AB9/$AC9))</f>
        <v>0.20639732275413453</v>
      </c>
      <c r="AE9" s="72">
        <v>54656756</v>
      </c>
      <c r="AF9" s="73">
        <v>381446379</v>
      </c>
      <c r="AG9" s="111">
        <f>IF($AF9=0,0,($AE9/$AF9))</f>
        <v>0.1432881762917456</v>
      </c>
    </row>
    <row r="10" spans="1:33" ht="13.5">
      <c r="A10" s="70" t="s">
        <v>571</v>
      </c>
      <c r="B10" s="71" t="s">
        <v>407</v>
      </c>
      <c r="C10" s="122" t="s">
        <v>408</v>
      </c>
      <c r="D10" s="72">
        <v>419494327</v>
      </c>
      <c r="E10" s="73">
        <v>456563327</v>
      </c>
      <c r="F10" s="102">
        <f aca="true" t="shared" si="0" ref="F10:F44">IF($E10=0,0,($D10/$E10))</f>
        <v>0.9188086344044011</v>
      </c>
      <c r="G10" s="72">
        <v>151433545</v>
      </c>
      <c r="H10" s="73">
        <v>495954826</v>
      </c>
      <c r="I10" s="102">
        <f aca="true" t="shared" si="1" ref="I10:I44">IF($H10=0,0,($G10/$H10))</f>
        <v>0.3053373756262229</v>
      </c>
      <c r="J10" s="72">
        <v>151433545</v>
      </c>
      <c r="K10" s="73">
        <v>357697175</v>
      </c>
      <c r="L10" s="102">
        <f aca="true" t="shared" si="2" ref="L10:L44">IF($K10=0,0,($J10/$K10))</f>
        <v>0.4233568380851764</v>
      </c>
      <c r="M10" s="72">
        <v>151433545</v>
      </c>
      <c r="N10" s="73">
        <v>419494327</v>
      </c>
      <c r="O10" s="102">
        <f aca="true" t="shared" si="3" ref="O10:O44">IF($D10=0,0,($M10/$D10))</f>
        <v>0.3609906862935956</v>
      </c>
      <c r="P10" s="72">
        <v>0</v>
      </c>
      <c r="Q10" s="73">
        <v>75482000</v>
      </c>
      <c r="R10" s="102">
        <f aca="true" t="shared" si="4" ref="R10:R44">IF($Q10=0,0,($P10/$Q10))</f>
        <v>0</v>
      </c>
      <c r="S10" s="72">
        <v>0</v>
      </c>
      <c r="T10" s="73">
        <v>75482000</v>
      </c>
      <c r="U10" s="102">
        <f aca="true" t="shared" si="5" ref="U10:U44">IF($T10=0,0,($S10/$T10))</f>
        <v>0</v>
      </c>
      <c r="V10" s="72">
        <v>0</v>
      </c>
      <c r="W10" s="73">
        <v>944224805</v>
      </c>
      <c r="X10" s="102">
        <f aca="true" t="shared" si="6" ref="X10:X44">IF($W10=0,0,($V10/$W10))</f>
        <v>0</v>
      </c>
      <c r="Y10" s="72">
        <v>73335000</v>
      </c>
      <c r="Z10" s="73">
        <v>75482000</v>
      </c>
      <c r="AA10" s="102">
        <f aca="true" t="shared" si="7" ref="AA10:AA44">IF($Z10=0,0,($Y10/$Z10))</f>
        <v>0.9715561325879017</v>
      </c>
      <c r="AB10" s="72">
        <v>70383846</v>
      </c>
      <c r="AC10" s="73">
        <v>261475090</v>
      </c>
      <c r="AD10" s="102">
        <f aca="true" t="shared" si="8" ref="AD10:AD44">IF($AC10=0,0,($AB10/$AC10))</f>
        <v>0.2691799283824704</v>
      </c>
      <c r="AE10" s="72">
        <v>68000000</v>
      </c>
      <c r="AF10" s="73">
        <v>495954826</v>
      </c>
      <c r="AG10" s="111">
        <f aca="true" t="shared" si="9" ref="AG10:AG44">IF($AF10=0,0,($AE10/$AF10))</f>
        <v>0.13710926164069628</v>
      </c>
    </row>
    <row r="11" spans="1:33" ht="13.5">
      <c r="A11" s="70" t="s">
        <v>572</v>
      </c>
      <c r="B11" s="71" t="s">
        <v>552</v>
      </c>
      <c r="C11" s="122" t="s">
        <v>553</v>
      </c>
      <c r="D11" s="72">
        <v>6385428</v>
      </c>
      <c r="E11" s="73">
        <v>100409428</v>
      </c>
      <c r="F11" s="102">
        <f t="shared" si="0"/>
        <v>0.06359390873135937</v>
      </c>
      <c r="G11" s="72">
        <v>61935055</v>
      </c>
      <c r="H11" s="73">
        <v>99639000</v>
      </c>
      <c r="I11" s="102">
        <f t="shared" si="1"/>
        <v>0.6215945061672639</v>
      </c>
      <c r="J11" s="72">
        <v>61935055</v>
      </c>
      <c r="K11" s="73">
        <v>99639000</v>
      </c>
      <c r="L11" s="102">
        <f t="shared" si="2"/>
        <v>0.6215945061672639</v>
      </c>
      <c r="M11" s="72">
        <v>61935055</v>
      </c>
      <c r="N11" s="73">
        <v>6385428</v>
      </c>
      <c r="O11" s="102">
        <f t="shared" si="3"/>
        <v>9.699436748797417</v>
      </c>
      <c r="P11" s="72">
        <v>0</v>
      </c>
      <c r="Q11" s="73">
        <v>770000</v>
      </c>
      <c r="R11" s="102">
        <f t="shared" si="4"/>
        <v>0</v>
      </c>
      <c r="S11" s="72">
        <v>0</v>
      </c>
      <c r="T11" s="73">
        <v>770000</v>
      </c>
      <c r="U11" s="102">
        <f t="shared" si="5"/>
        <v>0</v>
      </c>
      <c r="V11" s="72">
        <v>0</v>
      </c>
      <c r="W11" s="73">
        <v>69204281</v>
      </c>
      <c r="X11" s="102">
        <f t="shared" si="6"/>
        <v>0</v>
      </c>
      <c r="Y11" s="72">
        <v>35000</v>
      </c>
      <c r="Z11" s="73">
        <v>770000</v>
      </c>
      <c r="AA11" s="102">
        <f t="shared" si="7"/>
        <v>0.045454545454545456</v>
      </c>
      <c r="AB11" s="72">
        <v>18145678</v>
      </c>
      <c r="AC11" s="73">
        <v>0</v>
      </c>
      <c r="AD11" s="102">
        <f t="shared" si="8"/>
        <v>0</v>
      </c>
      <c r="AE11" s="72">
        <v>15521807</v>
      </c>
      <c r="AF11" s="73">
        <v>99639000</v>
      </c>
      <c r="AG11" s="111">
        <f t="shared" si="9"/>
        <v>0.15578043737893796</v>
      </c>
    </row>
    <row r="12" spans="1:33" ht="13.5">
      <c r="A12" s="74"/>
      <c r="B12" s="75" t="s">
        <v>615</v>
      </c>
      <c r="C12" s="123"/>
      <c r="D12" s="76">
        <f>SUM(D8:D11)</f>
        <v>903988264</v>
      </c>
      <c r="E12" s="77">
        <f>SUM(E8:E11)</f>
        <v>1334920547</v>
      </c>
      <c r="F12" s="103">
        <f t="shared" si="0"/>
        <v>0.6771850699515827</v>
      </c>
      <c r="G12" s="76">
        <f>SUM(G8:G11)</f>
        <v>407117478</v>
      </c>
      <c r="H12" s="77">
        <f>SUM(H8:H11)</f>
        <v>1155477897</v>
      </c>
      <c r="I12" s="103">
        <f t="shared" si="1"/>
        <v>0.3523368807460624</v>
      </c>
      <c r="J12" s="76">
        <f>SUM(J8:J11)</f>
        <v>407117478</v>
      </c>
      <c r="K12" s="77">
        <f>SUM(K8:K11)</f>
        <v>898431250</v>
      </c>
      <c r="L12" s="103">
        <f t="shared" si="2"/>
        <v>0.4531426060703031</v>
      </c>
      <c r="M12" s="76">
        <f>SUM(M8:M11)</f>
        <v>407117478</v>
      </c>
      <c r="N12" s="77">
        <f>SUM(N8:N11)</f>
        <v>903988264</v>
      </c>
      <c r="O12" s="103">
        <f t="shared" si="3"/>
        <v>0.450357039148464</v>
      </c>
      <c r="P12" s="76">
        <f>SUM(P8:P11)</f>
        <v>12401500</v>
      </c>
      <c r="Q12" s="77">
        <f>SUM(Q8:Q11)</f>
        <v>296962775</v>
      </c>
      <c r="R12" s="103">
        <f t="shared" si="4"/>
        <v>0.0417611264576848</v>
      </c>
      <c r="S12" s="76">
        <f>SUM(S8:S11)</f>
        <v>0</v>
      </c>
      <c r="T12" s="77">
        <f>SUM(T8:T11)</f>
        <v>296962775</v>
      </c>
      <c r="U12" s="103">
        <f t="shared" si="5"/>
        <v>0</v>
      </c>
      <c r="V12" s="76">
        <f>SUM(V8:V11)</f>
        <v>0</v>
      </c>
      <c r="W12" s="77">
        <f>SUM(W8:W11)</f>
        <v>4217689402</v>
      </c>
      <c r="X12" s="103">
        <f t="shared" si="6"/>
        <v>0</v>
      </c>
      <c r="Y12" s="76">
        <f>SUM(Y8:Y11)</f>
        <v>263280269</v>
      </c>
      <c r="Z12" s="77">
        <f>SUM(Z8:Z11)</f>
        <v>296962775</v>
      </c>
      <c r="AA12" s="103">
        <f t="shared" si="7"/>
        <v>0.8865766727833143</v>
      </c>
      <c r="AB12" s="76">
        <f>SUM(AB8:AB11)</f>
        <v>161294136</v>
      </c>
      <c r="AC12" s="77">
        <f>SUM(AC8:AC11)</f>
        <v>420440012</v>
      </c>
      <c r="AD12" s="103">
        <f t="shared" si="8"/>
        <v>0.3836317462572996</v>
      </c>
      <c r="AE12" s="76">
        <f>SUM(AE8:AE11)</f>
        <v>138178563</v>
      </c>
      <c r="AF12" s="77">
        <f>SUM(AF8:AF11)</f>
        <v>1155477897</v>
      </c>
      <c r="AG12" s="112">
        <f t="shared" si="9"/>
        <v>0.11958563929154933</v>
      </c>
    </row>
    <row r="13" spans="1:33" ht="13.5">
      <c r="A13" s="70" t="s">
        <v>571</v>
      </c>
      <c r="B13" s="71" t="s">
        <v>359</v>
      </c>
      <c r="C13" s="122" t="s">
        <v>360</v>
      </c>
      <c r="D13" s="72">
        <v>77441183</v>
      </c>
      <c r="E13" s="73">
        <v>96512183</v>
      </c>
      <c r="F13" s="102">
        <f t="shared" si="0"/>
        <v>0.8023980039908537</v>
      </c>
      <c r="G13" s="72">
        <v>26568805</v>
      </c>
      <c r="H13" s="73">
        <v>70624061</v>
      </c>
      <c r="I13" s="102">
        <f t="shared" si="1"/>
        <v>0.37620047082820685</v>
      </c>
      <c r="J13" s="72">
        <v>26568805</v>
      </c>
      <c r="K13" s="73">
        <v>56056793</v>
      </c>
      <c r="L13" s="102">
        <f t="shared" si="2"/>
        <v>0.47396227251173645</v>
      </c>
      <c r="M13" s="72">
        <v>26568805</v>
      </c>
      <c r="N13" s="73">
        <v>77441183</v>
      </c>
      <c r="O13" s="102">
        <f t="shared" si="3"/>
        <v>0.343083666477564</v>
      </c>
      <c r="P13" s="72">
        <v>74700</v>
      </c>
      <c r="Q13" s="73">
        <v>26661700</v>
      </c>
      <c r="R13" s="102">
        <f t="shared" si="4"/>
        <v>0.002801771830003338</v>
      </c>
      <c r="S13" s="72">
        <v>0</v>
      </c>
      <c r="T13" s="73">
        <v>26661700</v>
      </c>
      <c r="U13" s="102">
        <f t="shared" si="5"/>
        <v>0</v>
      </c>
      <c r="V13" s="72">
        <v>0</v>
      </c>
      <c r="W13" s="73">
        <v>134028466</v>
      </c>
      <c r="X13" s="102">
        <f t="shared" si="6"/>
        <v>0</v>
      </c>
      <c r="Y13" s="72">
        <v>26587000</v>
      </c>
      <c r="Z13" s="73">
        <v>26661700</v>
      </c>
      <c r="AA13" s="102">
        <f t="shared" si="7"/>
        <v>0.9971982281699967</v>
      </c>
      <c r="AB13" s="72">
        <v>4149613</v>
      </c>
      <c r="AC13" s="73">
        <v>29704716</v>
      </c>
      <c r="AD13" s="102">
        <f t="shared" si="8"/>
        <v>0.1396954274870024</v>
      </c>
      <c r="AE13" s="72">
        <v>8136237</v>
      </c>
      <c r="AF13" s="73">
        <v>70624061</v>
      </c>
      <c r="AG13" s="111">
        <f t="shared" si="9"/>
        <v>0.11520488746745956</v>
      </c>
    </row>
    <row r="14" spans="1:33" ht="13.5">
      <c r="A14" s="70" t="s">
        <v>571</v>
      </c>
      <c r="B14" s="71" t="s">
        <v>361</v>
      </c>
      <c r="C14" s="122" t="s">
        <v>362</v>
      </c>
      <c r="D14" s="72">
        <v>234093593</v>
      </c>
      <c r="E14" s="73">
        <v>282020593</v>
      </c>
      <c r="F14" s="102">
        <f t="shared" si="0"/>
        <v>0.8300585092380116</v>
      </c>
      <c r="G14" s="72">
        <v>87600199</v>
      </c>
      <c r="H14" s="73">
        <v>324959669</v>
      </c>
      <c r="I14" s="102">
        <f t="shared" si="1"/>
        <v>0.2695725265525181</v>
      </c>
      <c r="J14" s="72">
        <v>87600199</v>
      </c>
      <c r="K14" s="73">
        <v>219612493</v>
      </c>
      <c r="L14" s="102">
        <f t="shared" si="2"/>
        <v>0.398885317512424</v>
      </c>
      <c r="M14" s="72">
        <v>87600199</v>
      </c>
      <c r="N14" s="73">
        <v>234093593</v>
      </c>
      <c r="O14" s="102">
        <f t="shared" si="3"/>
        <v>0.3742101519198776</v>
      </c>
      <c r="P14" s="72">
        <v>0</v>
      </c>
      <c r="Q14" s="73">
        <v>23384000</v>
      </c>
      <c r="R14" s="102">
        <f t="shared" si="4"/>
        <v>0</v>
      </c>
      <c r="S14" s="72">
        <v>0</v>
      </c>
      <c r="T14" s="73">
        <v>23384000</v>
      </c>
      <c r="U14" s="102">
        <f t="shared" si="5"/>
        <v>0</v>
      </c>
      <c r="V14" s="72">
        <v>0</v>
      </c>
      <c r="W14" s="73">
        <v>627912868</v>
      </c>
      <c r="X14" s="102">
        <f t="shared" si="6"/>
        <v>0</v>
      </c>
      <c r="Y14" s="72">
        <v>23384000</v>
      </c>
      <c r="Z14" s="73">
        <v>23384000</v>
      </c>
      <c r="AA14" s="102">
        <f t="shared" si="7"/>
        <v>1</v>
      </c>
      <c r="AB14" s="72">
        <v>19262418</v>
      </c>
      <c r="AC14" s="73">
        <v>140309625</v>
      </c>
      <c r="AD14" s="102">
        <f t="shared" si="8"/>
        <v>0.13728507933792852</v>
      </c>
      <c r="AE14" s="72">
        <v>110387047</v>
      </c>
      <c r="AF14" s="73">
        <v>324959669</v>
      </c>
      <c r="AG14" s="111">
        <f t="shared" si="9"/>
        <v>0.33969460684057995</v>
      </c>
    </row>
    <row r="15" spans="1:33" ht="13.5">
      <c r="A15" s="70" t="s">
        <v>571</v>
      </c>
      <c r="B15" s="71" t="s">
        <v>363</v>
      </c>
      <c r="C15" s="122" t="s">
        <v>364</v>
      </c>
      <c r="D15" s="72">
        <v>51323958</v>
      </c>
      <c r="E15" s="73">
        <v>74506958</v>
      </c>
      <c r="F15" s="102">
        <f t="shared" si="0"/>
        <v>0.6888478523039419</v>
      </c>
      <c r="G15" s="72">
        <v>22517214</v>
      </c>
      <c r="H15" s="73">
        <v>62287359</v>
      </c>
      <c r="I15" s="102">
        <f t="shared" si="1"/>
        <v>0.3615053577725137</v>
      </c>
      <c r="J15" s="72">
        <v>22517214</v>
      </c>
      <c r="K15" s="73">
        <v>51301627</v>
      </c>
      <c r="L15" s="102">
        <f t="shared" si="2"/>
        <v>0.4389181263198534</v>
      </c>
      <c r="M15" s="72">
        <v>22517214</v>
      </c>
      <c r="N15" s="73">
        <v>51323958</v>
      </c>
      <c r="O15" s="102">
        <f t="shared" si="3"/>
        <v>0.43872715350597086</v>
      </c>
      <c r="P15" s="72">
        <v>578118</v>
      </c>
      <c r="Q15" s="73">
        <v>20145000</v>
      </c>
      <c r="R15" s="102">
        <f t="shared" si="4"/>
        <v>0.02869784065524944</v>
      </c>
      <c r="S15" s="72">
        <v>0</v>
      </c>
      <c r="T15" s="73">
        <v>20145000</v>
      </c>
      <c r="U15" s="102">
        <f t="shared" si="5"/>
        <v>0</v>
      </c>
      <c r="V15" s="72">
        <v>0</v>
      </c>
      <c r="W15" s="73">
        <v>191177000</v>
      </c>
      <c r="X15" s="102">
        <f t="shared" si="6"/>
        <v>0</v>
      </c>
      <c r="Y15" s="72">
        <v>15775000</v>
      </c>
      <c r="Z15" s="73">
        <v>20145000</v>
      </c>
      <c r="AA15" s="102">
        <f t="shared" si="7"/>
        <v>0.7830727227599901</v>
      </c>
      <c r="AB15" s="72">
        <v>11653000</v>
      </c>
      <c r="AC15" s="73">
        <v>17539000</v>
      </c>
      <c r="AD15" s="102">
        <f t="shared" si="8"/>
        <v>0.6644050401961343</v>
      </c>
      <c r="AE15" s="72">
        <v>25744250</v>
      </c>
      <c r="AF15" s="73">
        <v>62287359</v>
      </c>
      <c r="AG15" s="111">
        <f t="shared" si="9"/>
        <v>0.4133142007192824</v>
      </c>
    </row>
    <row r="16" spans="1:33" ht="13.5">
      <c r="A16" s="70" t="s">
        <v>571</v>
      </c>
      <c r="B16" s="71" t="s">
        <v>365</v>
      </c>
      <c r="C16" s="122" t="s">
        <v>366</v>
      </c>
      <c r="D16" s="72">
        <v>129264768</v>
      </c>
      <c r="E16" s="73">
        <v>156477768</v>
      </c>
      <c r="F16" s="102">
        <f t="shared" si="0"/>
        <v>0.8260903107973779</v>
      </c>
      <c r="G16" s="72">
        <v>41314004</v>
      </c>
      <c r="H16" s="73">
        <v>113376453</v>
      </c>
      <c r="I16" s="102">
        <f t="shared" si="1"/>
        <v>0.36439668826118593</v>
      </c>
      <c r="J16" s="72">
        <v>41314004</v>
      </c>
      <c r="K16" s="73">
        <v>89165132</v>
      </c>
      <c r="L16" s="102">
        <f t="shared" si="2"/>
        <v>0.4633425989881336</v>
      </c>
      <c r="M16" s="72">
        <v>41314004</v>
      </c>
      <c r="N16" s="73">
        <v>129264768</v>
      </c>
      <c r="O16" s="102">
        <f t="shared" si="3"/>
        <v>0.3196076134217794</v>
      </c>
      <c r="P16" s="72">
        <v>800000</v>
      </c>
      <c r="Q16" s="73">
        <v>62203000</v>
      </c>
      <c r="R16" s="102">
        <f t="shared" si="4"/>
        <v>0.012861116023342925</v>
      </c>
      <c r="S16" s="72">
        <v>0</v>
      </c>
      <c r="T16" s="73">
        <v>62203000</v>
      </c>
      <c r="U16" s="102">
        <f t="shared" si="5"/>
        <v>0</v>
      </c>
      <c r="V16" s="72">
        <v>0</v>
      </c>
      <c r="W16" s="73">
        <v>330235809</v>
      </c>
      <c r="X16" s="102">
        <f t="shared" si="6"/>
        <v>0</v>
      </c>
      <c r="Y16" s="72">
        <v>58723000</v>
      </c>
      <c r="Z16" s="73">
        <v>62203000</v>
      </c>
      <c r="AA16" s="102">
        <f t="shared" si="7"/>
        <v>0.9440541452984583</v>
      </c>
      <c r="AB16" s="72">
        <v>2100000</v>
      </c>
      <c r="AC16" s="73">
        <v>53036324</v>
      </c>
      <c r="AD16" s="102">
        <f t="shared" si="8"/>
        <v>0.039595504394309075</v>
      </c>
      <c r="AE16" s="72">
        <v>12811180</v>
      </c>
      <c r="AF16" s="73">
        <v>113376453</v>
      </c>
      <c r="AG16" s="111">
        <f t="shared" si="9"/>
        <v>0.11299683189065722</v>
      </c>
    </row>
    <row r="17" spans="1:33" ht="13.5">
      <c r="A17" s="70" t="s">
        <v>571</v>
      </c>
      <c r="B17" s="71" t="s">
        <v>367</v>
      </c>
      <c r="C17" s="122" t="s">
        <v>368</v>
      </c>
      <c r="D17" s="72">
        <v>74332200</v>
      </c>
      <c r="E17" s="73">
        <v>98250200</v>
      </c>
      <c r="F17" s="102">
        <f t="shared" si="0"/>
        <v>0.7565602919892275</v>
      </c>
      <c r="G17" s="72">
        <v>25753200</v>
      </c>
      <c r="H17" s="73">
        <v>54175200</v>
      </c>
      <c r="I17" s="102">
        <f t="shared" si="1"/>
        <v>0.47536880343773535</v>
      </c>
      <c r="J17" s="72">
        <v>25753200</v>
      </c>
      <c r="K17" s="73">
        <v>46062200</v>
      </c>
      <c r="L17" s="102">
        <f t="shared" si="2"/>
        <v>0.5590961786453968</v>
      </c>
      <c r="M17" s="72">
        <v>25753200</v>
      </c>
      <c r="N17" s="73">
        <v>74332200</v>
      </c>
      <c r="O17" s="102">
        <f t="shared" si="3"/>
        <v>0.3464608877444768</v>
      </c>
      <c r="P17" s="72">
        <v>0</v>
      </c>
      <c r="Q17" s="73">
        <v>44020000</v>
      </c>
      <c r="R17" s="102">
        <f t="shared" si="4"/>
        <v>0</v>
      </c>
      <c r="S17" s="72">
        <v>0</v>
      </c>
      <c r="T17" s="73">
        <v>44020000</v>
      </c>
      <c r="U17" s="102">
        <f t="shared" si="5"/>
        <v>0</v>
      </c>
      <c r="V17" s="72">
        <v>0</v>
      </c>
      <c r="W17" s="73">
        <v>232037200</v>
      </c>
      <c r="X17" s="102">
        <f t="shared" si="6"/>
        <v>0</v>
      </c>
      <c r="Y17" s="72">
        <v>44020000</v>
      </c>
      <c r="Z17" s="73">
        <v>44020000</v>
      </c>
      <c r="AA17" s="102">
        <f t="shared" si="7"/>
        <v>1</v>
      </c>
      <c r="AB17" s="72">
        <v>8628263</v>
      </c>
      <c r="AC17" s="73">
        <v>17453100</v>
      </c>
      <c r="AD17" s="102">
        <f t="shared" si="8"/>
        <v>0.494368507600369</v>
      </c>
      <c r="AE17" s="72">
        <v>3689000</v>
      </c>
      <c r="AF17" s="73">
        <v>54175200</v>
      </c>
      <c r="AG17" s="111">
        <f t="shared" si="9"/>
        <v>0.06809388797826312</v>
      </c>
    </row>
    <row r="18" spans="1:33" ht="13.5">
      <c r="A18" s="70" t="s">
        <v>571</v>
      </c>
      <c r="B18" s="71" t="s">
        <v>369</v>
      </c>
      <c r="C18" s="122" t="s">
        <v>370</v>
      </c>
      <c r="D18" s="72">
        <v>52858029</v>
      </c>
      <c r="E18" s="73">
        <v>74961942</v>
      </c>
      <c r="F18" s="102">
        <f t="shared" si="0"/>
        <v>0.7051315319445699</v>
      </c>
      <c r="G18" s="72">
        <v>28124979</v>
      </c>
      <c r="H18" s="73">
        <v>69084625</v>
      </c>
      <c r="I18" s="102">
        <f t="shared" si="1"/>
        <v>0.40710909265267053</v>
      </c>
      <c r="J18" s="72">
        <v>28124979</v>
      </c>
      <c r="K18" s="73">
        <v>55826225</v>
      </c>
      <c r="L18" s="102">
        <f t="shared" si="2"/>
        <v>0.5037951070487033</v>
      </c>
      <c r="M18" s="72">
        <v>28124979</v>
      </c>
      <c r="N18" s="73">
        <v>52858029</v>
      </c>
      <c r="O18" s="102">
        <f t="shared" si="3"/>
        <v>0.5320852769595324</v>
      </c>
      <c r="P18" s="72">
        <v>150000</v>
      </c>
      <c r="Q18" s="73">
        <v>27506087</v>
      </c>
      <c r="R18" s="102">
        <f t="shared" si="4"/>
        <v>0.005453338382882305</v>
      </c>
      <c r="S18" s="72">
        <v>0</v>
      </c>
      <c r="T18" s="73">
        <v>27506087</v>
      </c>
      <c r="U18" s="102">
        <f t="shared" si="5"/>
        <v>0</v>
      </c>
      <c r="V18" s="72">
        <v>0</v>
      </c>
      <c r="W18" s="73">
        <v>161855451</v>
      </c>
      <c r="X18" s="102">
        <f t="shared" si="6"/>
        <v>0</v>
      </c>
      <c r="Y18" s="72">
        <v>24997826</v>
      </c>
      <c r="Z18" s="73">
        <v>27506087</v>
      </c>
      <c r="AA18" s="102">
        <f t="shared" si="7"/>
        <v>0.9088106934294217</v>
      </c>
      <c r="AB18" s="72">
        <v>11337039</v>
      </c>
      <c r="AC18" s="73">
        <v>17733555</v>
      </c>
      <c r="AD18" s="102">
        <f t="shared" si="8"/>
        <v>0.6392987192923246</v>
      </c>
      <c r="AE18" s="72">
        <v>24148919</v>
      </c>
      <c r="AF18" s="73">
        <v>69084625</v>
      </c>
      <c r="AG18" s="111">
        <f t="shared" si="9"/>
        <v>0.3495556210951424</v>
      </c>
    </row>
    <row r="19" spans="1:33" ht="13.5">
      <c r="A19" s="70" t="s">
        <v>572</v>
      </c>
      <c r="B19" s="71" t="s">
        <v>560</v>
      </c>
      <c r="C19" s="122" t="s">
        <v>561</v>
      </c>
      <c r="D19" s="72">
        <v>15056251</v>
      </c>
      <c r="E19" s="73">
        <v>66432251</v>
      </c>
      <c r="F19" s="102">
        <f t="shared" si="0"/>
        <v>0.22664068691575723</v>
      </c>
      <c r="G19" s="72">
        <v>38312422</v>
      </c>
      <c r="H19" s="73">
        <v>70047648</v>
      </c>
      <c r="I19" s="102">
        <f t="shared" si="1"/>
        <v>0.5469480145857288</v>
      </c>
      <c r="J19" s="72">
        <v>38312422</v>
      </c>
      <c r="K19" s="73">
        <v>70047648</v>
      </c>
      <c r="L19" s="102">
        <f t="shared" si="2"/>
        <v>0.5469480145857288</v>
      </c>
      <c r="M19" s="72">
        <v>38312422</v>
      </c>
      <c r="N19" s="73">
        <v>15056251</v>
      </c>
      <c r="O19" s="102">
        <f t="shared" si="3"/>
        <v>2.5446189758659044</v>
      </c>
      <c r="P19" s="72">
        <v>2820140</v>
      </c>
      <c r="Q19" s="73">
        <v>2820140</v>
      </c>
      <c r="R19" s="102">
        <f t="shared" si="4"/>
        <v>1</v>
      </c>
      <c r="S19" s="72">
        <v>0</v>
      </c>
      <c r="T19" s="73">
        <v>2820140</v>
      </c>
      <c r="U19" s="102">
        <f t="shared" si="5"/>
        <v>0</v>
      </c>
      <c r="V19" s="72">
        <v>0</v>
      </c>
      <c r="W19" s="73">
        <v>9607780</v>
      </c>
      <c r="X19" s="102">
        <f t="shared" si="6"/>
        <v>0</v>
      </c>
      <c r="Y19" s="72">
        <v>0</v>
      </c>
      <c r="Z19" s="73">
        <v>2820140</v>
      </c>
      <c r="AA19" s="102">
        <f t="shared" si="7"/>
        <v>0</v>
      </c>
      <c r="AB19" s="72">
        <v>0</v>
      </c>
      <c r="AC19" s="73">
        <v>0</v>
      </c>
      <c r="AD19" s="102">
        <f t="shared" si="8"/>
        <v>0</v>
      </c>
      <c r="AE19" s="72">
        <v>1937236</v>
      </c>
      <c r="AF19" s="73">
        <v>70047648</v>
      </c>
      <c r="AG19" s="111">
        <f t="shared" si="9"/>
        <v>0.02765597497292129</v>
      </c>
    </row>
    <row r="20" spans="1:33" ht="13.5">
      <c r="A20" s="74"/>
      <c r="B20" s="75" t="s">
        <v>616</v>
      </c>
      <c r="C20" s="123"/>
      <c r="D20" s="76">
        <f>SUM(D13:D19)</f>
        <v>634369982</v>
      </c>
      <c r="E20" s="77">
        <f>SUM(E13:E19)</f>
        <v>849161895</v>
      </c>
      <c r="F20" s="103">
        <f t="shared" si="0"/>
        <v>0.7470542257433725</v>
      </c>
      <c r="G20" s="76">
        <f>SUM(G13:G19)</f>
        <v>270190823</v>
      </c>
      <c r="H20" s="77">
        <f>SUM(H13:H19)</f>
        <v>764555015</v>
      </c>
      <c r="I20" s="103">
        <f t="shared" si="1"/>
        <v>0.35339618169923326</v>
      </c>
      <c r="J20" s="76">
        <f>SUM(J13:J19)</f>
        <v>270190823</v>
      </c>
      <c r="K20" s="77">
        <f>SUM(K13:K19)</f>
        <v>588072118</v>
      </c>
      <c r="L20" s="103">
        <f t="shared" si="2"/>
        <v>0.4594518507677319</v>
      </c>
      <c r="M20" s="76">
        <f>SUM(M13:M19)</f>
        <v>270190823</v>
      </c>
      <c r="N20" s="77">
        <f>SUM(N13:N19)</f>
        <v>634369982</v>
      </c>
      <c r="O20" s="103">
        <f t="shared" si="3"/>
        <v>0.4259199373655105</v>
      </c>
      <c r="P20" s="76">
        <f>SUM(P13:P19)</f>
        <v>4422958</v>
      </c>
      <c r="Q20" s="77">
        <f>SUM(Q13:Q19)</f>
        <v>206739927</v>
      </c>
      <c r="R20" s="103">
        <f t="shared" si="4"/>
        <v>0.021393825876701602</v>
      </c>
      <c r="S20" s="76">
        <f>SUM(S13:S19)</f>
        <v>0</v>
      </c>
      <c r="T20" s="77">
        <f>SUM(T13:T19)</f>
        <v>206739927</v>
      </c>
      <c r="U20" s="103">
        <f t="shared" si="5"/>
        <v>0</v>
      </c>
      <c r="V20" s="76">
        <f>SUM(V13:V19)</f>
        <v>0</v>
      </c>
      <c r="W20" s="77">
        <f>SUM(W13:W19)</f>
        <v>1686854574</v>
      </c>
      <c r="X20" s="103">
        <f t="shared" si="6"/>
        <v>0</v>
      </c>
      <c r="Y20" s="76">
        <f>SUM(Y13:Y19)</f>
        <v>193486826</v>
      </c>
      <c r="Z20" s="77">
        <f>SUM(Z13:Z19)</f>
        <v>206739927</v>
      </c>
      <c r="AA20" s="103">
        <f t="shared" si="7"/>
        <v>0.935894816292549</v>
      </c>
      <c r="AB20" s="76">
        <f>SUM(AB13:AB19)</f>
        <v>57130333</v>
      </c>
      <c r="AC20" s="77">
        <f>SUM(AC13:AC19)</f>
        <v>275776320</v>
      </c>
      <c r="AD20" s="103">
        <f t="shared" si="8"/>
        <v>0.2071618513148627</v>
      </c>
      <c r="AE20" s="76">
        <f>SUM(AE13:AE19)</f>
        <v>186853869</v>
      </c>
      <c r="AF20" s="77">
        <f>SUM(AF13:AF19)</f>
        <v>764555015</v>
      </c>
      <c r="AG20" s="112">
        <f t="shared" si="9"/>
        <v>0.24439558348852108</v>
      </c>
    </row>
    <row r="21" spans="1:33" ht="13.5">
      <c r="A21" s="70" t="s">
        <v>571</v>
      </c>
      <c r="B21" s="71" t="s">
        <v>371</v>
      </c>
      <c r="C21" s="122" t="s">
        <v>372</v>
      </c>
      <c r="D21" s="72">
        <v>86467137</v>
      </c>
      <c r="E21" s="73">
        <v>124262137</v>
      </c>
      <c r="F21" s="102">
        <f t="shared" si="0"/>
        <v>0.6958445998719626</v>
      </c>
      <c r="G21" s="72">
        <v>35828809</v>
      </c>
      <c r="H21" s="73">
        <v>184536942</v>
      </c>
      <c r="I21" s="102">
        <f t="shared" si="1"/>
        <v>0.19415521148063675</v>
      </c>
      <c r="J21" s="72">
        <v>35828809</v>
      </c>
      <c r="K21" s="73">
        <v>165413686</v>
      </c>
      <c r="L21" s="102">
        <f t="shared" si="2"/>
        <v>0.21660123697382574</v>
      </c>
      <c r="M21" s="72">
        <v>35828809</v>
      </c>
      <c r="N21" s="73">
        <v>86467137</v>
      </c>
      <c r="O21" s="102">
        <f t="shared" si="3"/>
        <v>0.4143633089181616</v>
      </c>
      <c r="P21" s="72">
        <v>0</v>
      </c>
      <c r="Q21" s="73">
        <v>14862000</v>
      </c>
      <c r="R21" s="102">
        <f t="shared" si="4"/>
        <v>0</v>
      </c>
      <c r="S21" s="72">
        <v>0</v>
      </c>
      <c r="T21" s="73">
        <v>14862000</v>
      </c>
      <c r="U21" s="102">
        <f t="shared" si="5"/>
        <v>0</v>
      </c>
      <c r="V21" s="72">
        <v>0</v>
      </c>
      <c r="W21" s="73">
        <v>624867326</v>
      </c>
      <c r="X21" s="102">
        <f t="shared" si="6"/>
        <v>0</v>
      </c>
      <c r="Y21" s="72">
        <v>14862000</v>
      </c>
      <c r="Z21" s="73">
        <v>14862000</v>
      </c>
      <c r="AA21" s="102">
        <f t="shared" si="7"/>
        <v>1</v>
      </c>
      <c r="AB21" s="72">
        <v>12599030</v>
      </c>
      <c r="AC21" s="73">
        <v>26051135</v>
      </c>
      <c r="AD21" s="102">
        <f t="shared" si="8"/>
        <v>0.4836269129924666</v>
      </c>
      <c r="AE21" s="72">
        <v>61376313</v>
      </c>
      <c r="AF21" s="73">
        <v>184536942</v>
      </c>
      <c r="AG21" s="111">
        <f t="shared" si="9"/>
        <v>0.3325963481068197</v>
      </c>
    </row>
    <row r="22" spans="1:33" ht="13.5">
      <c r="A22" s="70" t="s">
        <v>571</v>
      </c>
      <c r="B22" s="71" t="s">
        <v>373</v>
      </c>
      <c r="C22" s="122" t="s">
        <v>374</v>
      </c>
      <c r="D22" s="72">
        <v>116835597</v>
      </c>
      <c r="E22" s="73">
        <v>166110997</v>
      </c>
      <c r="F22" s="102">
        <f t="shared" si="0"/>
        <v>0.7033585922068724</v>
      </c>
      <c r="G22" s="72">
        <v>53559144</v>
      </c>
      <c r="H22" s="73">
        <v>155860126</v>
      </c>
      <c r="I22" s="102">
        <f t="shared" si="1"/>
        <v>0.3436359598477419</v>
      </c>
      <c r="J22" s="72">
        <v>53559144</v>
      </c>
      <c r="K22" s="73">
        <v>133912109</v>
      </c>
      <c r="L22" s="102">
        <f t="shared" si="2"/>
        <v>0.3999574377549382</v>
      </c>
      <c r="M22" s="72">
        <v>53559144</v>
      </c>
      <c r="N22" s="73">
        <v>116835597</v>
      </c>
      <c r="O22" s="102">
        <f t="shared" si="3"/>
        <v>0.45841460458322475</v>
      </c>
      <c r="P22" s="72">
        <v>1876876</v>
      </c>
      <c r="Q22" s="73">
        <v>25657476</v>
      </c>
      <c r="R22" s="102">
        <f t="shared" si="4"/>
        <v>0.07315123280247832</v>
      </c>
      <c r="S22" s="72">
        <v>0</v>
      </c>
      <c r="T22" s="73">
        <v>25657476</v>
      </c>
      <c r="U22" s="102">
        <f t="shared" si="5"/>
        <v>0</v>
      </c>
      <c r="V22" s="72">
        <v>0</v>
      </c>
      <c r="W22" s="73">
        <v>549879229</v>
      </c>
      <c r="X22" s="102">
        <f t="shared" si="6"/>
        <v>0</v>
      </c>
      <c r="Y22" s="72">
        <v>23780600</v>
      </c>
      <c r="Z22" s="73">
        <v>25657476</v>
      </c>
      <c r="AA22" s="102">
        <f t="shared" si="7"/>
        <v>0.9268487671975217</v>
      </c>
      <c r="AB22" s="72">
        <v>21446359</v>
      </c>
      <c r="AC22" s="73">
        <v>62863484</v>
      </c>
      <c r="AD22" s="102">
        <f t="shared" si="8"/>
        <v>0.34115765839513446</v>
      </c>
      <c r="AE22" s="72">
        <v>18116660</v>
      </c>
      <c r="AF22" s="73">
        <v>155860126</v>
      </c>
      <c r="AG22" s="111">
        <f t="shared" si="9"/>
        <v>0.11623665696253832</v>
      </c>
    </row>
    <row r="23" spans="1:33" ht="13.5">
      <c r="A23" s="70" t="s">
        <v>571</v>
      </c>
      <c r="B23" s="71" t="s">
        <v>375</v>
      </c>
      <c r="C23" s="122" t="s">
        <v>376</v>
      </c>
      <c r="D23" s="72">
        <v>242947528</v>
      </c>
      <c r="E23" s="73">
        <v>287133528</v>
      </c>
      <c r="F23" s="102">
        <f t="shared" si="0"/>
        <v>0.8461134082537376</v>
      </c>
      <c r="G23" s="72">
        <v>82290780</v>
      </c>
      <c r="H23" s="73">
        <v>246162021</v>
      </c>
      <c r="I23" s="102">
        <f t="shared" si="1"/>
        <v>0.33429519170221633</v>
      </c>
      <c r="J23" s="72">
        <v>82290780</v>
      </c>
      <c r="K23" s="73">
        <v>181347825</v>
      </c>
      <c r="L23" s="102">
        <f t="shared" si="2"/>
        <v>0.4537731842110596</v>
      </c>
      <c r="M23" s="72">
        <v>82290780</v>
      </c>
      <c r="N23" s="73">
        <v>242947528</v>
      </c>
      <c r="O23" s="102">
        <f t="shared" si="3"/>
        <v>0.33871832604116886</v>
      </c>
      <c r="P23" s="72">
        <v>6246050</v>
      </c>
      <c r="Q23" s="73">
        <v>58436050</v>
      </c>
      <c r="R23" s="102">
        <f t="shared" si="4"/>
        <v>0.1068869302425472</v>
      </c>
      <c r="S23" s="72">
        <v>0</v>
      </c>
      <c r="T23" s="73">
        <v>58436050</v>
      </c>
      <c r="U23" s="102">
        <f t="shared" si="5"/>
        <v>0</v>
      </c>
      <c r="V23" s="72">
        <v>0</v>
      </c>
      <c r="W23" s="73">
        <v>1068289632</v>
      </c>
      <c r="X23" s="102">
        <f t="shared" si="6"/>
        <v>0</v>
      </c>
      <c r="Y23" s="72">
        <v>51060000</v>
      </c>
      <c r="Z23" s="73">
        <v>58436050</v>
      </c>
      <c r="AA23" s="102">
        <f t="shared" si="7"/>
        <v>0.873775691546571</v>
      </c>
      <c r="AB23" s="72">
        <v>56306284</v>
      </c>
      <c r="AC23" s="73">
        <v>124266150</v>
      </c>
      <c r="AD23" s="102">
        <f t="shared" si="8"/>
        <v>0.45311039249224344</v>
      </c>
      <c r="AE23" s="72">
        <v>37181915</v>
      </c>
      <c r="AF23" s="73">
        <v>246162021</v>
      </c>
      <c r="AG23" s="111">
        <f t="shared" si="9"/>
        <v>0.15104651338558842</v>
      </c>
    </row>
    <row r="24" spans="1:33" ht="13.5">
      <c r="A24" s="70" t="s">
        <v>571</v>
      </c>
      <c r="B24" s="71" t="s">
        <v>377</v>
      </c>
      <c r="C24" s="122" t="s">
        <v>378</v>
      </c>
      <c r="D24" s="72">
        <v>113204703</v>
      </c>
      <c r="E24" s="73">
        <v>139310703</v>
      </c>
      <c r="F24" s="102">
        <f t="shared" si="0"/>
        <v>0.8126059273421368</v>
      </c>
      <c r="G24" s="72">
        <v>21001755</v>
      </c>
      <c r="H24" s="73">
        <v>73244235</v>
      </c>
      <c r="I24" s="102">
        <f t="shared" si="1"/>
        <v>0.28673594583928685</v>
      </c>
      <c r="J24" s="72">
        <v>21001755</v>
      </c>
      <c r="K24" s="73">
        <v>61432163</v>
      </c>
      <c r="L24" s="102">
        <f t="shared" si="2"/>
        <v>0.3418690466751106</v>
      </c>
      <c r="M24" s="72">
        <v>21001755</v>
      </c>
      <c r="N24" s="73">
        <v>113204703</v>
      </c>
      <c r="O24" s="102">
        <f t="shared" si="3"/>
        <v>0.18552016341582558</v>
      </c>
      <c r="P24" s="72">
        <v>5875000</v>
      </c>
      <c r="Q24" s="73">
        <v>71297000</v>
      </c>
      <c r="R24" s="102">
        <f t="shared" si="4"/>
        <v>0.08240178408628694</v>
      </c>
      <c r="S24" s="72">
        <v>0</v>
      </c>
      <c r="T24" s="73">
        <v>71297000</v>
      </c>
      <c r="U24" s="102">
        <f t="shared" si="5"/>
        <v>0</v>
      </c>
      <c r="V24" s="72">
        <v>0</v>
      </c>
      <c r="W24" s="73">
        <v>160747749</v>
      </c>
      <c r="X24" s="102">
        <f t="shared" si="6"/>
        <v>0</v>
      </c>
      <c r="Y24" s="72">
        <v>67622000</v>
      </c>
      <c r="Z24" s="73">
        <v>71297000</v>
      </c>
      <c r="AA24" s="102">
        <f t="shared" si="7"/>
        <v>0.9484550542098545</v>
      </c>
      <c r="AB24" s="72">
        <v>2894188</v>
      </c>
      <c r="AC24" s="73">
        <v>17820303</v>
      </c>
      <c r="AD24" s="102">
        <f t="shared" si="8"/>
        <v>0.16240958416924786</v>
      </c>
      <c r="AE24" s="72">
        <v>7221964</v>
      </c>
      <c r="AF24" s="73">
        <v>73244235</v>
      </c>
      <c r="AG24" s="111">
        <f t="shared" si="9"/>
        <v>0.09860112539915257</v>
      </c>
    </row>
    <row r="25" spans="1:33" ht="13.5">
      <c r="A25" s="70" t="s">
        <v>571</v>
      </c>
      <c r="B25" s="71" t="s">
        <v>379</v>
      </c>
      <c r="C25" s="122" t="s">
        <v>380</v>
      </c>
      <c r="D25" s="72">
        <v>30905397</v>
      </c>
      <c r="E25" s="73">
        <v>56638697</v>
      </c>
      <c r="F25" s="102">
        <f t="shared" si="0"/>
        <v>0.5456586863218269</v>
      </c>
      <c r="G25" s="72">
        <v>19718000</v>
      </c>
      <c r="H25" s="73">
        <v>69086748</v>
      </c>
      <c r="I25" s="102">
        <f t="shared" si="1"/>
        <v>0.2854092944134525</v>
      </c>
      <c r="J25" s="72">
        <v>19718000</v>
      </c>
      <c r="K25" s="73">
        <v>59855748</v>
      </c>
      <c r="L25" s="102">
        <f t="shared" si="2"/>
        <v>0.3294253377303045</v>
      </c>
      <c r="M25" s="72">
        <v>19718000</v>
      </c>
      <c r="N25" s="73">
        <v>30905397</v>
      </c>
      <c r="O25" s="102">
        <f t="shared" si="3"/>
        <v>0.6380115421264447</v>
      </c>
      <c r="P25" s="72">
        <v>0</v>
      </c>
      <c r="Q25" s="73">
        <v>15926000</v>
      </c>
      <c r="R25" s="102">
        <f t="shared" si="4"/>
        <v>0</v>
      </c>
      <c r="S25" s="72">
        <v>0</v>
      </c>
      <c r="T25" s="73">
        <v>15926000</v>
      </c>
      <c r="U25" s="102">
        <f t="shared" si="5"/>
        <v>0</v>
      </c>
      <c r="V25" s="72">
        <v>0</v>
      </c>
      <c r="W25" s="73">
        <v>1107300000</v>
      </c>
      <c r="X25" s="102">
        <f t="shared" si="6"/>
        <v>0</v>
      </c>
      <c r="Y25" s="72">
        <v>15926000</v>
      </c>
      <c r="Z25" s="73">
        <v>15926000</v>
      </c>
      <c r="AA25" s="102">
        <f t="shared" si="7"/>
        <v>1</v>
      </c>
      <c r="AB25" s="72">
        <v>58817905</v>
      </c>
      <c r="AC25" s="73">
        <v>11314363</v>
      </c>
      <c r="AD25" s="102">
        <f t="shared" si="8"/>
        <v>5.19851669952608</v>
      </c>
      <c r="AE25" s="72">
        <v>70981493</v>
      </c>
      <c r="AF25" s="73">
        <v>69086748</v>
      </c>
      <c r="AG25" s="111">
        <f t="shared" si="9"/>
        <v>1.0274255925318703</v>
      </c>
    </row>
    <row r="26" spans="1:33" ht="13.5">
      <c r="A26" s="70" t="s">
        <v>571</v>
      </c>
      <c r="B26" s="71" t="s">
        <v>381</v>
      </c>
      <c r="C26" s="122" t="s">
        <v>382</v>
      </c>
      <c r="D26" s="72">
        <v>73881204</v>
      </c>
      <c r="E26" s="73">
        <v>101816803</v>
      </c>
      <c r="F26" s="102">
        <f t="shared" si="0"/>
        <v>0.72562879429636</v>
      </c>
      <c r="G26" s="72">
        <v>27896780</v>
      </c>
      <c r="H26" s="73">
        <v>67355896</v>
      </c>
      <c r="I26" s="102">
        <f t="shared" si="1"/>
        <v>0.41416983006209285</v>
      </c>
      <c r="J26" s="72">
        <v>27896780</v>
      </c>
      <c r="K26" s="73">
        <v>60290912</v>
      </c>
      <c r="L26" s="102">
        <f t="shared" si="2"/>
        <v>0.46270290288526406</v>
      </c>
      <c r="M26" s="72">
        <v>27896780</v>
      </c>
      <c r="N26" s="73">
        <v>73881204</v>
      </c>
      <c r="O26" s="102">
        <f t="shared" si="3"/>
        <v>0.37758967761272544</v>
      </c>
      <c r="P26" s="72">
        <v>157159</v>
      </c>
      <c r="Q26" s="73">
        <v>33366559</v>
      </c>
      <c r="R26" s="102">
        <f t="shared" si="4"/>
        <v>0.0047100751384042926</v>
      </c>
      <c r="S26" s="72">
        <v>1306</v>
      </c>
      <c r="T26" s="73">
        <v>33366559</v>
      </c>
      <c r="U26" s="102">
        <f t="shared" si="5"/>
        <v>3.914098543994303E-05</v>
      </c>
      <c r="V26" s="72">
        <v>1306</v>
      </c>
      <c r="W26" s="73">
        <v>216201089</v>
      </c>
      <c r="X26" s="102">
        <f t="shared" si="6"/>
        <v>6.040672625844174E-06</v>
      </c>
      <c r="Y26" s="72">
        <v>33262450</v>
      </c>
      <c r="Z26" s="73">
        <v>33366559</v>
      </c>
      <c r="AA26" s="102">
        <f t="shared" si="7"/>
        <v>0.9968798400818016</v>
      </c>
      <c r="AB26" s="72">
        <v>10324665</v>
      </c>
      <c r="AC26" s="73">
        <v>25230867</v>
      </c>
      <c r="AD26" s="102">
        <f t="shared" si="8"/>
        <v>0.40920769785675615</v>
      </c>
      <c r="AE26" s="72">
        <v>25573158</v>
      </c>
      <c r="AF26" s="73">
        <v>67355896</v>
      </c>
      <c r="AG26" s="111">
        <f t="shared" si="9"/>
        <v>0.3796721522344532</v>
      </c>
    </row>
    <row r="27" spans="1:33" ht="13.5">
      <c r="A27" s="70" t="s">
        <v>571</v>
      </c>
      <c r="B27" s="71" t="s">
        <v>383</v>
      </c>
      <c r="C27" s="122" t="s">
        <v>384</v>
      </c>
      <c r="D27" s="72">
        <v>92177344</v>
      </c>
      <c r="E27" s="73">
        <v>126530117</v>
      </c>
      <c r="F27" s="102">
        <f t="shared" si="0"/>
        <v>0.7285012152482243</v>
      </c>
      <c r="G27" s="72">
        <v>44162999</v>
      </c>
      <c r="H27" s="73">
        <v>108583336</v>
      </c>
      <c r="I27" s="102">
        <f t="shared" si="1"/>
        <v>0.40671985800841487</v>
      </c>
      <c r="J27" s="72">
        <v>44162999</v>
      </c>
      <c r="K27" s="73">
        <v>88508326</v>
      </c>
      <c r="L27" s="102">
        <f t="shared" si="2"/>
        <v>0.4989699952070046</v>
      </c>
      <c r="M27" s="72">
        <v>44162999</v>
      </c>
      <c r="N27" s="73">
        <v>92177344</v>
      </c>
      <c r="O27" s="102">
        <f t="shared" si="3"/>
        <v>0.47910904223927303</v>
      </c>
      <c r="P27" s="72">
        <v>0</v>
      </c>
      <c r="Q27" s="73">
        <v>18324000</v>
      </c>
      <c r="R27" s="102">
        <f t="shared" si="4"/>
        <v>0</v>
      </c>
      <c r="S27" s="72">
        <v>0</v>
      </c>
      <c r="T27" s="73">
        <v>18324000</v>
      </c>
      <c r="U27" s="102">
        <f t="shared" si="5"/>
        <v>0</v>
      </c>
      <c r="V27" s="72">
        <v>0</v>
      </c>
      <c r="W27" s="73">
        <v>426268115</v>
      </c>
      <c r="X27" s="102">
        <f t="shared" si="6"/>
        <v>0</v>
      </c>
      <c r="Y27" s="72">
        <v>18324000</v>
      </c>
      <c r="Z27" s="73">
        <v>18324000</v>
      </c>
      <c r="AA27" s="102">
        <f t="shared" si="7"/>
        <v>1</v>
      </c>
      <c r="AB27" s="72">
        <v>6800684</v>
      </c>
      <c r="AC27" s="73">
        <v>37581850</v>
      </c>
      <c r="AD27" s="102">
        <f t="shared" si="8"/>
        <v>0.18095660538265146</v>
      </c>
      <c r="AE27" s="72">
        <v>34524500</v>
      </c>
      <c r="AF27" s="73">
        <v>108583336</v>
      </c>
      <c r="AG27" s="111">
        <f t="shared" si="9"/>
        <v>0.31795394460895915</v>
      </c>
    </row>
    <row r="28" spans="1:33" ht="13.5">
      <c r="A28" s="70" t="s">
        <v>571</v>
      </c>
      <c r="B28" s="71" t="s">
        <v>385</v>
      </c>
      <c r="C28" s="122" t="s">
        <v>386</v>
      </c>
      <c r="D28" s="72">
        <v>116595349</v>
      </c>
      <c r="E28" s="73">
        <v>166074349</v>
      </c>
      <c r="F28" s="102">
        <f t="shared" si="0"/>
        <v>0.7020671747447284</v>
      </c>
      <c r="G28" s="72">
        <v>65096116</v>
      </c>
      <c r="H28" s="73">
        <v>185237583</v>
      </c>
      <c r="I28" s="102">
        <f t="shared" si="1"/>
        <v>0.3514195928587559</v>
      </c>
      <c r="J28" s="72">
        <v>65096116</v>
      </c>
      <c r="K28" s="73">
        <v>142837583</v>
      </c>
      <c r="L28" s="102">
        <f t="shared" si="2"/>
        <v>0.45573521080932883</v>
      </c>
      <c r="M28" s="72">
        <v>65096116</v>
      </c>
      <c r="N28" s="73">
        <v>116595349</v>
      </c>
      <c r="O28" s="102">
        <f t="shared" si="3"/>
        <v>0.5583079990609231</v>
      </c>
      <c r="P28" s="72">
        <v>2171000</v>
      </c>
      <c r="Q28" s="73">
        <v>31026000</v>
      </c>
      <c r="R28" s="102">
        <f t="shared" si="4"/>
        <v>0.06997357055372913</v>
      </c>
      <c r="S28" s="72">
        <v>0</v>
      </c>
      <c r="T28" s="73">
        <v>31026000</v>
      </c>
      <c r="U28" s="102">
        <f t="shared" si="5"/>
        <v>0</v>
      </c>
      <c r="V28" s="72">
        <v>0</v>
      </c>
      <c r="W28" s="73">
        <v>458045000</v>
      </c>
      <c r="X28" s="102">
        <f t="shared" si="6"/>
        <v>0</v>
      </c>
      <c r="Y28" s="72">
        <v>31026000</v>
      </c>
      <c r="Z28" s="73">
        <v>31026000</v>
      </c>
      <c r="AA28" s="102">
        <f t="shared" si="7"/>
        <v>1</v>
      </c>
      <c r="AB28" s="72">
        <v>17755303</v>
      </c>
      <c r="AC28" s="73">
        <v>67760024</v>
      </c>
      <c r="AD28" s="102">
        <f t="shared" si="8"/>
        <v>0.2620321238375004</v>
      </c>
      <c r="AE28" s="72">
        <v>149155000</v>
      </c>
      <c r="AF28" s="73">
        <v>185237583</v>
      </c>
      <c r="AG28" s="111">
        <f t="shared" si="9"/>
        <v>0.805209167515428</v>
      </c>
    </row>
    <row r="29" spans="1:33" ht="13.5">
      <c r="A29" s="70" t="s">
        <v>572</v>
      </c>
      <c r="B29" s="71" t="s">
        <v>562</v>
      </c>
      <c r="C29" s="122" t="s">
        <v>563</v>
      </c>
      <c r="D29" s="72">
        <v>3653085</v>
      </c>
      <c r="E29" s="73">
        <v>57191085</v>
      </c>
      <c r="F29" s="102">
        <f t="shared" si="0"/>
        <v>0.06387507773283196</v>
      </c>
      <c r="G29" s="72">
        <v>33571287</v>
      </c>
      <c r="H29" s="73">
        <v>55772687</v>
      </c>
      <c r="I29" s="102">
        <f t="shared" si="1"/>
        <v>0.6019306009050631</v>
      </c>
      <c r="J29" s="72">
        <v>33571287</v>
      </c>
      <c r="K29" s="73">
        <v>55772687</v>
      </c>
      <c r="L29" s="102">
        <f t="shared" si="2"/>
        <v>0.6019306009050631</v>
      </c>
      <c r="M29" s="72">
        <v>33571287</v>
      </c>
      <c r="N29" s="73">
        <v>3653085</v>
      </c>
      <c r="O29" s="102">
        <f t="shared" si="3"/>
        <v>9.189845568882191</v>
      </c>
      <c r="P29" s="72">
        <v>1650000</v>
      </c>
      <c r="Q29" s="73">
        <v>1650000</v>
      </c>
      <c r="R29" s="102">
        <f t="shared" si="4"/>
        <v>1</v>
      </c>
      <c r="S29" s="72">
        <v>0</v>
      </c>
      <c r="T29" s="73">
        <v>1650000</v>
      </c>
      <c r="U29" s="102">
        <f t="shared" si="5"/>
        <v>0</v>
      </c>
      <c r="V29" s="72">
        <v>0</v>
      </c>
      <c r="W29" s="73">
        <v>12451599</v>
      </c>
      <c r="X29" s="102">
        <f t="shared" si="6"/>
        <v>0</v>
      </c>
      <c r="Y29" s="72">
        <v>0</v>
      </c>
      <c r="Z29" s="73">
        <v>1650000</v>
      </c>
      <c r="AA29" s="102">
        <f t="shared" si="7"/>
        <v>0</v>
      </c>
      <c r="AB29" s="72">
        <v>0</v>
      </c>
      <c r="AC29" s="73">
        <v>0</v>
      </c>
      <c r="AD29" s="102">
        <f t="shared" si="8"/>
        <v>0</v>
      </c>
      <c r="AE29" s="72">
        <v>5641500</v>
      </c>
      <c r="AF29" s="73">
        <v>55772687</v>
      </c>
      <c r="AG29" s="111">
        <f t="shared" si="9"/>
        <v>0.1011516622822924</v>
      </c>
    </row>
    <row r="30" spans="1:33" ht="13.5">
      <c r="A30" s="74"/>
      <c r="B30" s="75" t="s">
        <v>617</v>
      </c>
      <c r="C30" s="123"/>
      <c r="D30" s="76">
        <f>SUM(D21:D29)</f>
        <v>876667344</v>
      </c>
      <c r="E30" s="77">
        <f>SUM(E21:E29)</f>
        <v>1225068416</v>
      </c>
      <c r="F30" s="103">
        <f t="shared" si="0"/>
        <v>0.7156068449323242</v>
      </c>
      <c r="G30" s="76">
        <f>SUM(G21:G29)</f>
        <v>383125670</v>
      </c>
      <c r="H30" s="77">
        <f>SUM(H21:H29)</f>
        <v>1145839574</v>
      </c>
      <c r="I30" s="103">
        <f t="shared" si="1"/>
        <v>0.3343624000195336</v>
      </c>
      <c r="J30" s="76">
        <f>SUM(J21:J29)</f>
        <v>383125670</v>
      </c>
      <c r="K30" s="77">
        <f>SUM(K21:K29)</f>
        <v>949371039</v>
      </c>
      <c r="L30" s="103">
        <f t="shared" si="2"/>
        <v>0.4035573598322078</v>
      </c>
      <c r="M30" s="76">
        <f>SUM(M21:M29)</f>
        <v>383125670</v>
      </c>
      <c r="N30" s="77">
        <f>SUM(N21:N29)</f>
        <v>876667344</v>
      </c>
      <c r="O30" s="103">
        <f t="shared" si="3"/>
        <v>0.4370251414315257</v>
      </c>
      <c r="P30" s="76">
        <f>SUM(P21:P29)</f>
        <v>17976085</v>
      </c>
      <c r="Q30" s="77">
        <f>SUM(Q21:Q29)</f>
        <v>270545085</v>
      </c>
      <c r="R30" s="103">
        <f t="shared" si="4"/>
        <v>0.066443953324822</v>
      </c>
      <c r="S30" s="76">
        <f>SUM(S21:S29)</f>
        <v>1306</v>
      </c>
      <c r="T30" s="77">
        <f>SUM(T21:T29)</f>
        <v>270545085</v>
      </c>
      <c r="U30" s="103">
        <f t="shared" si="5"/>
        <v>4.827291539966435E-06</v>
      </c>
      <c r="V30" s="76">
        <f>SUM(V21:V29)</f>
        <v>1306</v>
      </c>
      <c r="W30" s="77">
        <f>SUM(W21:W29)</f>
        <v>4624049739</v>
      </c>
      <c r="X30" s="103">
        <f t="shared" si="6"/>
        <v>2.824364082818963E-07</v>
      </c>
      <c r="Y30" s="76">
        <f>SUM(Y21:Y29)</f>
        <v>255863050</v>
      </c>
      <c r="Z30" s="77">
        <f>SUM(Z21:Z29)</f>
        <v>270545085</v>
      </c>
      <c r="AA30" s="103">
        <f t="shared" si="7"/>
        <v>0.9457316513438047</v>
      </c>
      <c r="AB30" s="76">
        <f>SUM(AB21:AB29)</f>
        <v>186944418</v>
      </c>
      <c r="AC30" s="77">
        <f>SUM(AC21:AC29)</f>
        <v>372888176</v>
      </c>
      <c r="AD30" s="103">
        <f t="shared" si="8"/>
        <v>0.5013417695497001</v>
      </c>
      <c r="AE30" s="76">
        <f>SUM(AE21:AE29)</f>
        <v>409772503</v>
      </c>
      <c r="AF30" s="77">
        <f>SUM(AF21:AF29)</f>
        <v>1145839574</v>
      </c>
      <c r="AG30" s="112">
        <f t="shared" si="9"/>
        <v>0.35761769125282455</v>
      </c>
    </row>
    <row r="31" spans="1:33" ht="13.5">
      <c r="A31" s="70" t="s">
        <v>571</v>
      </c>
      <c r="B31" s="71" t="s">
        <v>387</v>
      </c>
      <c r="C31" s="122" t="s">
        <v>388</v>
      </c>
      <c r="D31" s="72">
        <v>175416150</v>
      </c>
      <c r="E31" s="73">
        <v>257665950</v>
      </c>
      <c r="F31" s="102">
        <f t="shared" si="0"/>
        <v>0.680789021599478</v>
      </c>
      <c r="G31" s="72">
        <v>101837468</v>
      </c>
      <c r="H31" s="73">
        <v>231231758</v>
      </c>
      <c r="I31" s="102">
        <f t="shared" si="1"/>
        <v>0.44041298168048354</v>
      </c>
      <c r="J31" s="72">
        <v>101837468</v>
      </c>
      <c r="K31" s="73">
        <v>172575673</v>
      </c>
      <c r="L31" s="102">
        <f t="shared" si="2"/>
        <v>0.5901032644386675</v>
      </c>
      <c r="M31" s="72">
        <v>101837468</v>
      </c>
      <c r="N31" s="73">
        <v>175416150</v>
      </c>
      <c r="O31" s="102">
        <f t="shared" si="3"/>
        <v>0.5805478457941301</v>
      </c>
      <c r="P31" s="72">
        <v>500000</v>
      </c>
      <c r="Q31" s="73">
        <v>26434200</v>
      </c>
      <c r="R31" s="102">
        <f t="shared" si="4"/>
        <v>0.01891489055844323</v>
      </c>
      <c r="S31" s="72">
        <v>0</v>
      </c>
      <c r="T31" s="73">
        <v>26434200</v>
      </c>
      <c r="U31" s="102">
        <f t="shared" si="5"/>
        <v>0</v>
      </c>
      <c r="V31" s="72">
        <v>0</v>
      </c>
      <c r="W31" s="73">
        <v>830643592</v>
      </c>
      <c r="X31" s="102">
        <f t="shared" si="6"/>
        <v>0</v>
      </c>
      <c r="Y31" s="72">
        <v>25934200</v>
      </c>
      <c r="Z31" s="73">
        <v>26434200</v>
      </c>
      <c r="AA31" s="102">
        <f t="shared" si="7"/>
        <v>0.9810851094415568</v>
      </c>
      <c r="AB31" s="72">
        <v>52792927</v>
      </c>
      <c r="AC31" s="73">
        <v>115471854</v>
      </c>
      <c r="AD31" s="102">
        <f t="shared" si="8"/>
        <v>0.4571930316456164</v>
      </c>
      <c r="AE31" s="72">
        <v>219237000</v>
      </c>
      <c r="AF31" s="73">
        <v>231231758</v>
      </c>
      <c r="AG31" s="111">
        <f t="shared" si="9"/>
        <v>0.9481266842247508</v>
      </c>
    </row>
    <row r="32" spans="1:33" ht="13.5">
      <c r="A32" s="70" t="s">
        <v>571</v>
      </c>
      <c r="B32" s="71" t="s">
        <v>389</v>
      </c>
      <c r="C32" s="122" t="s">
        <v>390</v>
      </c>
      <c r="D32" s="72">
        <v>32498377</v>
      </c>
      <c r="E32" s="73">
        <v>59826377</v>
      </c>
      <c r="F32" s="102">
        <f t="shared" si="0"/>
        <v>0.5432115168866067</v>
      </c>
      <c r="G32" s="72">
        <v>28963741</v>
      </c>
      <c r="H32" s="73">
        <v>59721935</v>
      </c>
      <c r="I32" s="102">
        <f t="shared" si="1"/>
        <v>0.48497660030606843</v>
      </c>
      <c r="J32" s="72">
        <v>28963741</v>
      </c>
      <c r="K32" s="73">
        <v>58371517</v>
      </c>
      <c r="L32" s="102">
        <f t="shared" si="2"/>
        <v>0.49619647541454165</v>
      </c>
      <c r="M32" s="72">
        <v>28963741</v>
      </c>
      <c r="N32" s="73">
        <v>32498377</v>
      </c>
      <c r="O32" s="102">
        <f t="shared" si="3"/>
        <v>0.8912365377507929</v>
      </c>
      <c r="P32" s="72">
        <v>0</v>
      </c>
      <c r="Q32" s="73">
        <v>14567000</v>
      </c>
      <c r="R32" s="102">
        <f t="shared" si="4"/>
        <v>0</v>
      </c>
      <c r="S32" s="72">
        <v>0</v>
      </c>
      <c r="T32" s="73">
        <v>14567000</v>
      </c>
      <c r="U32" s="102">
        <f t="shared" si="5"/>
        <v>0</v>
      </c>
      <c r="V32" s="72">
        <v>0</v>
      </c>
      <c r="W32" s="73">
        <v>190940000</v>
      </c>
      <c r="X32" s="102">
        <f t="shared" si="6"/>
        <v>0</v>
      </c>
      <c r="Y32" s="72">
        <v>14567000</v>
      </c>
      <c r="Z32" s="73">
        <v>14567000</v>
      </c>
      <c r="AA32" s="102">
        <f t="shared" si="7"/>
        <v>1</v>
      </c>
      <c r="AB32" s="72">
        <v>27179000</v>
      </c>
      <c r="AC32" s="73">
        <v>8971150</v>
      </c>
      <c r="AD32" s="102">
        <f t="shared" si="8"/>
        <v>3.0296004414149804</v>
      </c>
      <c r="AE32" s="72">
        <v>8504000</v>
      </c>
      <c r="AF32" s="73">
        <v>59721935</v>
      </c>
      <c r="AG32" s="111">
        <f t="shared" si="9"/>
        <v>0.14239324295168937</v>
      </c>
    </row>
    <row r="33" spans="1:33" ht="13.5">
      <c r="A33" s="70" t="s">
        <v>571</v>
      </c>
      <c r="B33" s="71" t="s">
        <v>391</v>
      </c>
      <c r="C33" s="122" t="s">
        <v>392</v>
      </c>
      <c r="D33" s="72">
        <v>208613096</v>
      </c>
      <c r="E33" s="73">
        <v>249372696</v>
      </c>
      <c r="F33" s="102">
        <f t="shared" si="0"/>
        <v>0.8365514723392171</v>
      </c>
      <c r="G33" s="72">
        <v>81160999</v>
      </c>
      <c r="H33" s="73">
        <v>227937823</v>
      </c>
      <c r="I33" s="102">
        <f t="shared" si="1"/>
        <v>0.3560663953520342</v>
      </c>
      <c r="J33" s="72">
        <v>81160999</v>
      </c>
      <c r="K33" s="73">
        <v>172051823</v>
      </c>
      <c r="L33" s="102">
        <f t="shared" si="2"/>
        <v>0.47172414441665056</v>
      </c>
      <c r="M33" s="72">
        <v>81160999</v>
      </c>
      <c r="N33" s="73">
        <v>208613096</v>
      </c>
      <c r="O33" s="102">
        <f t="shared" si="3"/>
        <v>0.3890503547294078</v>
      </c>
      <c r="P33" s="72">
        <v>1283000</v>
      </c>
      <c r="Q33" s="73">
        <v>20829000</v>
      </c>
      <c r="R33" s="102">
        <f t="shared" si="4"/>
        <v>0.06159681213692448</v>
      </c>
      <c r="S33" s="72">
        <v>0</v>
      </c>
      <c r="T33" s="73">
        <v>20829000</v>
      </c>
      <c r="U33" s="102">
        <f t="shared" si="5"/>
        <v>0</v>
      </c>
      <c r="V33" s="72">
        <v>0</v>
      </c>
      <c r="W33" s="73">
        <v>705525758</v>
      </c>
      <c r="X33" s="102">
        <f t="shared" si="6"/>
        <v>0</v>
      </c>
      <c r="Y33" s="72">
        <v>19546000</v>
      </c>
      <c r="Z33" s="73">
        <v>20829000</v>
      </c>
      <c r="AA33" s="102">
        <f t="shared" si="7"/>
        <v>0.9384031878630755</v>
      </c>
      <c r="AB33" s="72">
        <v>63396341</v>
      </c>
      <c r="AC33" s="73">
        <v>149232167</v>
      </c>
      <c r="AD33" s="102">
        <f t="shared" si="8"/>
        <v>0.42481686270762253</v>
      </c>
      <c r="AE33" s="72">
        <v>154564924</v>
      </c>
      <c r="AF33" s="73">
        <v>227937823</v>
      </c>
      <c r="AG33" s="111">
        <f t="shared" si="9"/>
        <v>0.6781012557095449</v>
      </c>
    </row>
    <row r="34" spans="1:33" ht="13.5">
      <c r="A34" s="70" t="s">
        <v>571</v>
      </c>
      <c r="B34" s="71" t="s">
        <v>393</v>
      </c>
      <c r="C34" s="122" t="s">
        <v>394</v>
      </c>
      <c r="D34" s="72">
        <v>89593439</v>
      </c>
      <c r="E34" s="73">
        <v>113142439</v>
      </c>
      <c r="F34" s="102">
        <f t="shared" si="0"/>
        <v>0.7918641297806918</v>
      </c>
      <c r="G34" s="72">
        <v>31509686</v>
      </c>
      <c r="H34" s="73">
        <v>97319022</v>
      </c>
      <c r="I34" s="102">
        <f t="shared" si="1"/>
        <v>0.3237772570299771</v>
      </c>
      <c r="J34" s="72">
        <v>31509686</v>
      </c>
      <c r="K34" s="73">
        <v>74129064</v>
      </c>
      <c r="L34" s="102">
        <f t="shared" si="2"/>
        <v>0.42506520789200847</v>
      </c>
      <c r="M34" s="72">
        <v>31509686</v>
      </c>
      <c r="N34" s="73">
        <v>89593439</v>
      </c>
      <c r="O34" s="102">
        <f t="shared" si="3"/>
        <v>0.35169635580123226</v>
      </c>
      <c r="P34" s="72">
        <v>1600000</v>
      </c>
      <c r="Q34" s="73">
        <v>17275000</v>
      </c>
      <c r="R34" s="102">
        <f t="shared" si="4"/>
        <v>0.09261939218523878</v>
      </c>
      <c r="S34" s="72">
        <v>0</v>
      </c>
      <c r="T34" s="73">
        <v>17275000</v>
      </c>
      <c r="U34" s="102">
        <f t="shared" si="5"/>
        <v>0</v>
      </c>
      <c r="V34" s="72">
        <v>0</v>
      </c>
      <c r="W34" s="73">
        <v>278091000</v>
      </c>
      <c r="X34" s="102">
        <f t="shared" si="6"/>
        <v>0</v>
      </c>
      <c r="Y34" s="72">
        <v>15675000</v>
      </c>
      <c r="Z34" s="73">
        <v>17275000</v>
      </c>
      <c r="AA34" s="102">
        <f t="shared" si="7"/>
        <v>0.9073806078147613</v>
      </c>
      <c r="AB34" s="72">
        <v>18500000</v>
      </c>
      <c r="AC34" s="73">
        <v>45983767</v>
      </c>
      <c r="AD34" s="102">
        <f t="shared" si="8"/>
        <v>0.40231588682153857</v>
      </c>
      <c r="AE34" s="72">
        <v>27029000</v>
      </c>
      <c r="AF34" s="73">
        <v>97319022</v>
      </c>
      <c r="AG34" s="111">
        <f t="shared" si="9"/>
        <v>0.27773604218916215</v>
      </c>
    </row>
    <row r="35" spans="1:33" ht="13.5">
      <c r="A35" s="70" t="s">
        <v>571</v>
      </c>
      <c r="B35" s="71" t="s">
        <v>395</v>
      </c>
      <c r="C35" s="122" t="s">
        <v>396</v>
      </c>
      <c r="D35" s="72">
        <v>664075351</v>
      </c>
      <c r="E35" s="73">
        <v>757467009</v>
      </c>
      <c r="F35" s="102">
        <f t="shared" si="0"/>
        <v>0.8767053127194349</v>
      </c>
      <c r="G35" s="72">
        <v>325494430</v>
      </c>
      <c r="H35" s="73">
        <v>748051411</v>
      </c>
      <c r="I35" s="102">
        <f t="shared" si="1"/>
        <v>0.4351230747160505</v>
      </c>
      <c r="J35" s="72">
        <v>325494430</v>
      </c>
      <c r="K35" s="73">
        <v>562551411</v>
      </c>
      <c r="L35" s="102">
        <f t="shared" si="2"/>
        <v>0.5786038815926106</v>
      </c>
      <c r="M35" s="72">
        <v>325494430</v>
      </c>
      <c r="N35" s="73">
        <v>664075351</v>
      </c>
      <c r="O35" s="102">
        <f t="shared" si="3"/>
        <v>0.4901468327500082</v>
      </c>
      <c r="P35" s="72">
        <v>58243469</v>
      </c>
      <c r="Q35" s="73">
        <v>104150203</v>
      </c>
      <c r="R35" s="102">
        <f t="shared" si="4"/>
        <v>0.5592256886911685</v>
      </c>
      <c r="S35" s="72">
        <v>0</v>
      </c>
      <c r="T35" s="73">
        <v>104150203</v>
      </c>
      <c r="U35" s="102">
        <f t="shared" si="5"/>
        <v>0</v>
      </c>
      <c r="V35" s="72">
        <v>0</v>
      </c>
      <c r="W35" s="73">
        <v>1833405984</v>
      </c>
      <c r="X35" s="102">
        <f t="shared" si="6"/>
        <v>0</v>
      </c>
      <c r="Y35" s="72">
        <v>82947471</v>
      </c>
      <c r="Z35" s="73">
        <v>104150203</v>
      </c>
      <c r="AA35" s="102">
        <f t="shared" si="7"/>
        <v>0.7964215969891101</v>
      </c>
      <c r="AB35" s="72">
        <v>59987426</v>
      </c>
      <c r="AC35" s="73">
        <v>447594620</v>
      </c>
      <c r="AD35" s="102">
        <f t="shared" si="8"/>
        <v>0.13402177622242198</v>
      </c>
      <c r="AE35" s="72">
        <v>76611000</v>
      </c>
      <c r="AF35" s="73">
        <v>748051411</v>
      </c>
      <c r="AG35" s="111">
        <f t="shared" si="9"/>
        <v>0.10241408394322245</v>
      </c>
    </row>
    <row r="36" spans="1:33" ht="13.5">
      <c r="A36" s="70" t="s">
        <v>572</v>
      </c>
      <c r="B36" s="71" t="s">
        <v>564</v>
      </c>
      <c r="C36" s="122" t="s">
        <v>565</v>
      </c>
      <c r="D36" s="72">
        <v>1560000</v>
      </c>
      <c r="E36" s="73">
        <v>74608000</v>
      </c>
      <c r="F36" s="102">
        <f t="shared" si="0"/>
        <v>0.020909285867467296</v>
      </c>
      <c r="G36" s="72">
        <v>50697682</v>
      </c>
      <c r="H36" s="73">
        <v>70326695</v>
      </c>
      <c r="I36" s="102">
        <f t="shared" si="1"/>
        <v>0.7208881634491711</v>
      </c>
      <c r="J36" s="72">
        <v>50697682</v>
      </c>
      <c r="K36" s="73">
        <v>70326695</v>
      </c>
      <c r="L36" s="102">
        <f t="shared" si="2"/>
        <v>0.7208881634491711</v>
      </c>
      <c r="M36" s="72">
        <v>50697682</v>
      </c>
      <c r="N36" s="73">
        <v>1560000</v>
      </c>
      <c r="O36" s="102">
        <f t="shared" si="3"/>
        <v>32.4985141025641</v>
      </c>
      <c r="P36" s="72">
        <v>2094600</v>
      </c>
      <c r="Q36" s="73">
        <v>2904600</v>
      </c>
      <c r="R36" s="102">
        <f t="shared" si="4"/>
        <v>0.7211319975211733</v>
      </c>
      <c r="S36" s="72">
        <v>0</v>
      </c>
      <c r="T36" s="73">
        <v>2904600</v>
      </c>
      <c r="U36" s="102">
        <f t="shared" si="5"/>
        <v>0</v>
      </c>
      <c r="V36" s="72">
        <v>0</v>
      </c>
      <c r="W36" s="73">
        <v>23500000</v>
      </c>
      <c r="X36" s="102">
        <f t="shared" si="6"/>
        <v>0</v>
      </c>
      <c r="Y36" s="72">
        <v>0</v>
      </c>
      <c r="Z36" s="73">
        <v>2904600</v>
      </c>
      <c r="AA36" s="102">
        <f t="shared" si="7"/>
        <v>0</v>
      </c>
      <c r="AB36" s="72">
        <v>0</v>
      </c>
      <c r="AC36" s="73">
        <v>0</v>
      </c>
      <c r="AD36" s="102">
        <f t="shared" si="8"/>
        <v>0</v>
      </c>
      <c r="AE36" s="72">
        <v>16600000</v>
      </c>
      <c r="AF36" s="73">
        <v>70326695</v>
      </c>
      <c r="AG36" s="111">
        <f t="shared" si="9"/>
        <v>0.23604123583512635</v>
      </c>
    </row>
    <row r="37" spans="1:33" ht="13.5">
      <c r="A37" s="74"/>
      <c r="B37" s="75" t="s">
        <v>618</v>
      </c>
      <c r="C37" s="123"/>
      <c r="D37" s="76">
        <f>SUM(D31:D36)</f>
        <v>1171756413</v>
      </c>
      <c r="E37" s="77">
        <f>SUM(E31:E36)</f>
        <v>1512082471</v>
      </c>
      <c r="F37" s="103">
        <f t="shared" si="0"/>
        <v>0.7749289046549631</v>
      </c>
      <c r="G37" s="76">
        <f>SUM(G31:G36)</f>
        <v>619664006</v>
      </c>
      <c r="H37" s="77">
        <f>SUM(H31:H36)</f>
        <v>1434588644</v>
      </c>
      <c r="I37" s="103">
        <f t="shared" si="1"/>
        <v>0.43194542811395625</v>
      </c>
      <c r="J37" s="76">
        <f>SUM(J31:J36)</f>
        <v>619664006</v>
      </c>
      <c r="K37" s="77">
        <f>SUM(K31:K36)</f>
        <v>1110006183</v>
      </c>
      <c r="L37" s="103">
        <f t="shared" si="2"/>
        <v>0.5582527516425555</v>
      </c>
      <c r="M37" s="76">
        <f>SUM(M31:M36)</f>
        <v>619664006</v>
      </c>
      <c r="N37" s="77">
        <f>SUM(N31:N36)</f>
        <v>1171756413</v>
      </c>
      <c r="O37" s="103">
        <f t="shared" si="3"/>
        <v>0.5288334666874147</v>
      </c>
      <c r="P37" s="76">
        <f>SUM(P31:P36)</f>
        <v>63721069</v>
      </c>
      <c r="Q37" s="77">
        <f>SUM(Q31:Q36)</f>
        <v>186160003</v>
      </c>
      <c r="R37" s="103">
        <f t="shared" si="4"/>
        <v>0.34229194227075727</v>
      </c>
      <c r="S37" s="76">
        <f>SUM(S31:S36)</f>
        <v>0</v>
      </c>
      <c r="T37" s="77">
        <f>SUM(T31:T36)</f>
        <v>186160003</v>
      </c>
      <c r="U37" s="103">
        <f t="shared" si="5"/>
        <v>0</v>
      </c>
      <c r="V37" s="76">
        <f>SUM(V31:V36)</f>
        <v>0</v>
      </c>
      <c r="W37" s="77">
        <f>SUM(W31:W36)</f>
        <v>3862106334</v>
      </c>
      <c r="X37" s="103">
        <f t="shared" si="6"/>
        <v>0</v>
      </c>
      <c r="Y37" s="76">
        <f>SUM(Y31:Y36)</f>
        <v>158669671</v>
      </c>
      <c r="Z37" s="77">
        <f>SUM(Z31:Z36)</f>
        <v>186160003</v>
      </c>
      <c r="AA37" s="103">
        <f t="shared" si="7"/>
        <v>0.8523295468576029</v>
      </c>
      <c r="AB37" s="76">
        <f>SUM(AB31:AB36)</f>
        <v>221855694</v>
      </c>
      <c r="AC37" s="77">
        <f>SUM(AC31:AC36)</f>
        <v>767253558</v>
      </c>
      <c r="AD37" s="103">
        <f t="shared" si="8"/>
        <v>0.2891556405138235</v>
      </c>
      <c r="AE37" s="76">
        <f>SUM(AE31:AE36)</f>
        <v>502545924</v>
      </c>
      <c r="AF37" s="77">
        <f>SUM(AF31:AF36)</f>
        <v>1434588644</v>
      </c>
      <c r="AG37" s="112">
        <f t="shared" si="9"/>
        <v>0.35030663744749396</v>
      </c>
    </row>
    <row r="38" spans="1:33" ht="13.5">
      <c r="A38" s="70" t="s">
        <v>571</v>
      </c>
      <c r="B38" s="71" t="s">
        <v>89</v>
      </c>
      <c r="C38" s="122" t="s">
        <v>90</v>
      </c>
      <c r="D38" s="72">
        <v>2147760752</v>
      </c>
      <c r="E38" s="73">
        <v>2338902339</v>
      </c>
      <c r="F38" s="102">
        <f t="shared" si="0"/>
        <v>0.9182772261103801</v>
      </c>
      <c r="G38" s="72">
        <v>716651971</v>
      </c>
      <c r="H38" s="73">
        <v>2046855015</v>
      </c>
      <c r="I38" s="102">
        <f t="shared" si="1"/>
        <v>0.35012346538868067</v>
      </c>
      <c r="J38" s="72">
        <v>716651971</v>
      </c>
      <c r="K38" s="73">
        <v>1494355015</v>
      </c>
      <c r="L38" s="102">
        <f t="shared" si="2"/>
        <v>0.47957276805471827</v>
      </c>
      <c r="M38" s="72">
        <v>716651971</v>
      </c>
      <c r="N38" s="73">
        <v>2147760752</v>
      </c>
      <c r="O38" s="102">
        <f t="shared" si="3"/>
        <v>0.33367402320423817</v>
      </c>
      <c r="P38" s="72">
        <v>50446017</v>
      </c>
      <c r="Q38" s="73">
        <v>333241530</v>
      </c>
      <c r="R38" s="102">
        <f t="shared" si="4"/>
        <v>0.1513797424948805</v>
      </c>
      <c r="S38" s="72">
        <v>0</v>
      </c>
      <c r="T38" s="73">
        <v>333241530</v>
      </c>
      <c r="U38" s="102">
        <f t="shared" si="5"/>
        <v>0</v>
      </c>
      <c r="V38" s="72">
        <v>0</v>
      </c>
      <c r="W38" s="73">
        <v>1870185603</v>
      </c>
      <c r="X38" s="102">
        <f t="shared" si="6"/>
        <v>0</v>
      </c>
      <c r="Y38" s="72">
        <v>312476803</v>
      </c>
      <c r="Z38" s="73">
        <v>333241530</v>
      </c>
      <c r="AA38" s="102">
        <f t="shared" si="7"/>
        <v>0.9376886578332538</v>
      </c>
      <c r="AB38" s="72">
        <v>505520666</v>
      </c>
      <c r="AC38" s="73">
        <v>1107508354</v>
      </c>
      <c r="AD38" s="102">
        <f t="shared" si="8"/>
        <v>0.4564486255784938</v>
      </c>
      <c r="AE38" s="72">
        <v>221172267</v>
      </c>
      <c r="AF38" s="73">
        <v>2046855015</v>
      </c>
      <c r="AG38" s="111">
        <f t="shared" si="9"/>
        <v>0.10805468163557251</v>
      </c>
    </row>
    <row r="39" spans="1:33" ht="13.5">
      <c r="A39" s="70" t="s">
        <v>571</v>
      </c>
      <c r="B39" s="71" t="s">
        <v>397</v>
      </c>
      <c r="C39" s="122" t="s">
        <v>398</v>
      </c>
      <c r="D39" s="72">
        <v>96655728</v>
      </c>
      <c r="E39" s="73">
        <v>176831728</v>
      </c>
      <c r="F39" s="102">
        <f t="shared" si="0"/>
        <v>0.5465972034158938</v>
      </c>
      <c r="G39" s="72">
        <v>40022234</v>
      </c>
      <c r="H39" s="73">
        <v>192383653</v>
      </c>
      <c r="I39" s="102">
        <f t="shared" si="1"/>
        <v>0.20803344450476777</v>
      </c>
      <c r="J39" s="72">
        <v>40022234</v>
      </c>
      <c r="K39" s="73">
        <v>121916653</v>
      </c>
      <c r="L39" s="102">
        <f t="shared" si="2"/>
        <v>0.3282753669426932</v>
      </c>
      <c r="M39" s="72">
        <v>40022234</v>
      </c>
      <c r="N39" s="73">
        <v>96655728</v>
      </c>
      <c r="O39" s="102">
        <f t="shared" si="3"/>
        <v>0.41406996593104134</v>
      </c>
      <c r="P39" s="72">
        <v>0</v>
      </c>
      <c r="Q39" s="73">
        <v>32710000</v>
      </c>
      <c r="R39" s="102">
        <f t="shared" si="4"/>
        <v>0</v>
      </c>
      <c r="S39" s="72">
        <v>0</v>
      </c>
      <c r="T39" s="73">
        <v>32710000</v>
      </c>
      <c r="U39" s="102">
        <f t="shared" si="5"/>
        <v>0</v>
      </c>
      <c r="V39" s="72">
        <v>0</v>
      </c>
      <c r="W39" s="73">
        <v>507898279</v>
      </c>
      <c r="X39" s="102">
        <f t="shared" si="6"/>
        <v>0</v>
      </c>
      <c r="Y39" s="72">
        <v>32710000</v>
      </c>
      <c r="Z39" s="73">
        <v>32710000</v>
      </c>
      <c r="AA39" s="102">
        <f t="shared" si="7"/>
        <v>1</v>
      </c>
      <c r="AB39" s="72">
        <v>80717897</v>
      </c>
      <c r="AC39" s="73">
        <v>59208000</v>
      </c>
      <c r="AD39" s="102">
        <f t="shared" si="8"/>
        <v>1.3632937609782463</v>
      </c>
      <c r="AE39" s="72">
        <v>108000000</v>
      </c>
      <c r="AF39" s="73">
        <v>192383653</v>
      </c>
      <c r="AG39" s="111">
        <f t="shared" si="9"/>
        <v>0.5613782580581314</v>
      </c>
    </row>
    <row r="40" spans="1:33" ht="13.5">
      <c r="A40" s="70" t="s">
        <v>571</v>
      </c>
      <c r="B40" s="71" t="s">
        <v>399</v>
      </c>
      <c r="C40" s="122" t="s">
        <v>400</v>
      </c>
      <c r="D40" s="72">
        <v>99369264</v>
      </c>
      <c r="E40" s="73">
        <v>146781264</v>
      </c>
      <c r="F40" s="102">
        <f t="shared" si="0"/>
        <v>0.6769887470106539</v>
      </c>
      <c r="G40" s="72">
        <v>42411533</v>
      </c>
      <c r="H40" s="73">
        <v>150073451</v>
      </c>
      <c r="I40" s="102">
        <f t="shared" si="1"/>
        <v>0.28260516911815403</v>
      </c>
      <c r="J40" s="72">
        <v>42411533</v>
      </c>
      <c r="K40" s="73">
        <v>111528512</v>
      </c>
      <c r="L40" s="102">
        <f t="shared" si="2"/>
        <v>0.3802752519463364</v>
      </c>
      <c r="M40" s="72">
        <v>42411533</v>
      </c>
      <c r="N40" s="73">
        <v>99369264</v>
      </c>
      <c r="O40" s="102">
        <f t="shared" si="3"/>
        <v>0.42680735765538125</v>
      </c>
      <c r="P40" s="72">
        <v>0</v>
      </c>
      <c r="Q40" s="73">
        <v>30166000</v>
      </c>
      <c r="R40" s="102">
        <f t="shared" si="4"/>
        <v>0</v>
      </c>
      <c r="S40" s="72">
        <v>0</v>
      </c>
      <c r="T40" s="73">
        <v>30166000</v>
      </c>
      <c r="U40" s="102">
        <f t="shared" si="5"/>
        <v>0</v>
      </c>
      <c r="V40" s="72">
        <v>0</v>
      </c>
      <c r="W40" s="73">
        <v>107560447</v>
      </c>
      <c r="X40" s="102">
        <f t="shared" si="6"/>
        <v>0</v>
      </c>
      <c r="Y40" s="72">
        <v>30166000</v>
      </c>
      <c r="Z40" s="73">
        <v>30166000</v>
      </c>
      <c r="AA40" s="102">
        <f t="shared" si="7"/>
        <v>1</v>
      </c>
      <c r="AB40" s="72">
        <v>88957651</v>
      </c>
      <c r="AC40" s="73">
        <v>42785490</v>
      </c>
      <c r="AD40" s="102">
        <f t="shared" si="8"/>
        <v>2.0791546620127526</v>
      </c>
      <c r="AE40" s="72">
        <v>107258979</v>
      </c>
      <c r="AF40" s="73">
        <v>150073451</v>
      </c>
      <c r="AG40" s="111">
        <f t="shared" si="9"/>
        <v>0.7147098856279382</v>
      </c>
    </row>
    <row r="41" spans="1:33" ht="13.5">
      <c r="A41" s="70" t="s">
        <v>571</v>
      </c>
      <c r="B41" s="71" t="s">
        <v>401</v>
      </c>
      <c r="C41" s="122" t="s">
        <v>402</v>
      </c>
      <c r="D41" s="72">
        <v>286169794</v>
      </c>
      <c r="E41" s="73">
        <v>383018794</v>
      </c>
      <c r="F41" s="102">
        <f t="shared" si="0"/>
        <v>0.7471429561234533</v>
      </c>
      <c r="G41" s="72">
        <v>101810089</v>
      </c>
      <c r="H41" s="73">
        <v>303795865</v>
      </c>
      <c r="I41" s="102">
        <f t="shared" si="1"/>
        <v>0.3351266449923537</v>
      </c>
      <c r="J41" s="72">
        <v>101810089</v>
      </c>
      <c r="K41" s="73">
        <v>213225168</v>
      </c>
      <c r="L41" s="102">
        <f t="shared" si="2"/>
        <v>0.477476884905069</v>
      </c>
      <c r="M41" s="72">
        <v>101810089</v>
      </c>
      <c r="N41" s="73">
        <v>286169794</v>
      </c>
      <c r="O41" s="102">
        <f t="shared" si="3"/>
        <v>0.35576811786082496</v>
      </c>
      <c r="P41" s="72">
        <v>7999173</v>
      </c>
      <c r="Q41" s="73">
        <v>68891174</v>
      </c>
      <c r="R41" s="102">
        <f t="shared" si="4"/>
        <v>0.11611317583294486</v>
      </c>
      <c r="S41" s="72">
        <v>0</v>
      </c>
      <c r="T41" s="73">
        <v>68891174</v>
      </c>
      <c r="U41" s="102">
        <f t="shared" si="5"/>
        <v>0</v>
      </c>
      <c r="V41" s="72">
        <v>0</v>
      </c>
      <c r="W41" s="73">
        <v>233446058</v>
      </c>
      <c r="X41" s="102">
        <f t="shared" si="6"/>
        <v>0</v>
      </c>
      <c r="Y41" s="72">
        <v>53790424</v>
      </c>
      <c r="Z41" s="73">
        <v>68891174</v>
      </c>
      <c r="AA41" s="102">
        <f t="shared" si="7"/>
        <v>0.7808028354982018</v>
      </c>
      <c r="AB41" s="72">
        <v>50934102</v>
      </c>
      <c r="AC41" s="73">
        <v>152789585</v>
      </c>
      <c r="AD41" s="102">
        <f t="shared" si="8"/>
        <v>0.3333610860975897</v>
      </c>
      <c r="AE41" s="72">
        <v>166483877</v>
      </c>
      <c r="AF41" s="73">
        <v>303795865</v>
      </c>
      <c r="AG41" s="111">
        <f t="shared" si="9"/>
        <v>0.5480123207075251</v>
      </c>
    </row>
    <row r="42" spans="1:33" ht="13.5">
      <c r="A42" s="70" t="s">
        <v>572</v>
      </c>
      <c r="B42" s="71" t="s">
        <v>566</v>
      </c>
      <c r="C42" s="122" t="s">
        <v>567</v>
      </c>
      <c r="D42" s="72">
        <v>6307860</v>
      </c>
      <c r="E42" s="73">
        <v>127618860</v>
      </c>
      <c r="F42" s="102">
        <f t="shared" si="0"/>
        <v>0.049427333859587835</v>
      </c>
      <c r="G42" s="72">
        <v>72691760</v>
      </c>
      <c r="H42" s="73">
        <v>128517250</v>
      </c>
      <c r="I42" s="102">
        <f t="shared" si="1"/>
        <v>0.5656187009915011</v>
      </c>
      <c r="J42" s="72">
        <v>72691760</v>
      </c>
      <c r="K42" s="73">
        <v>128517250</v>
      </c>
      <c r="L42" s="102">
        <f t="shared" si="2"/>
        <v>0.5656187009915011</v>
      </c>
      <c r="M42" s="72">
        <v>72691760</v>
      </c>
      <c r="N42" s="73">
        <v>6307860</v>
      </c>
      <c r="O42" s="102">
        <f t="shared" si="3"/>
        <v>11.52399704495661</v>
      </c>
      <c r="P42" s="72">
        <v>8049650</v>
      </c>
      <c r="Q42" s="73">
        <v>8049650</v>
      </c>
      <c r="R42" s="102">
        <f t="shared" si="4"/>
        <v>1</v>
      </c>
      <c r="S42" s="72">
        <v>0</v>
      </c>
      <c r="T42" s="73">
        <v>8049650</v>
      </c>
      <c r="U42" s="102">
        <f t="shared" si="5"/>
        <v>0</v>
      </c>
      <c r="V42" s="72">
        <v>0</v>
      </c>
      <c r="W42" s="73">
        <v>56356881</v>
      </c>
      <c r="X42" s="102">
        <f t="shared" si="6"/>
        <v>0</v>
      </c>
      <c r="Y42" s="72">
        <v>0</v>
      </c>
      <c r="Z42" s="73">
        <v>8049650</v>
      </c>
      <c r="AA42" s="102">
        <f t="shared" si="7"/>
        <v>0</v>
      </c>
      <c r="AB42" s="72">
        <v>0</v>
      </c>
      <c r="AC42" s="73">
        <v>0</v>
      </c>
      <c r="AD42" s="102">
        <f t="shared" si="8"/>
        <v>0</v>
      </c>
      <c r="AE42" s="72">
        <v>12757000</v>
      </c>
      <c r="AF42" s="73">
        <v>128517250</v>
      </c>
      <c r="AG42" s="111">
        <f t="shared" si="9"/>
        <v>0.0992629394108573</v>
      </c>
    </row>
    <row r="43" spans="1:33" ht="13.5">
      <c r="A43" s="74"/>
      <c r="B43" s="75" t="s">
        <v>619</v>
      </c>
      <c r="C43" s="123"/>
      <c r="D43" s="76">
        <f>SUM(D38:D42)</f>
        <v>2636263398</v>
      </c>
      <c r="E43" s="77">
        <f>SUM(E38:E42)</f>
        <v>3173152985</v>
      </c>
      <c r="F43" s="103">
        <f t="shared" si="0"/>
        <v>0.8308024890265415</v>
      </c>
      <c r="G43" s="76">
        <f>SUM(G38:G42)</f>
        <v>973587587</v>
      </c>
      <c r="H43" s="77">
        <f>SUM(H38:H42)</f>
        <v>2821625234</v>
      </c>
      <c r="I43" s="103">
        <f t="shared" si="1"/>
        <v>0.3450449674423347</v>
      </c>
      <c r="J43" s="76">
        <f>SUM(J38:J42)</f>
        <v>973587587</v>
      </c>
      <c r="K43" s="77">
        <f>SUM(K38:K42)</f>
        <v>2069542598</v>
      </c>
      <c r="L43" s="103">
        <f t="shared" si="2"/>
        <v>0.4704361185611121</v>
      </c>
      <c r="M43" s="76">
        <f>SUM(M38:M42)</f>
        <v>973587587</v>
      </c>
      <c r="N43" s="77">
        <f>SUM(N38:N42)</f>
        <v>2636263398</v>
      </c>
      <c r="O43" s="103">
        <f t="shared" si="3"/>
        <v>0.3693058848894279</v>
      </c>
      <c r="P43" s="76">
        <f>SUM(P38:P42)</f>
        <v>66494840</v>
      </c>
      <c r="Q43" s="77">
        <f>SUM(Q38:Q42)</f>
        <v>473058354</v>
      </c>
      <c r="R43" s="103">
        <f t="shared" si="4"/>
        <v>0.14056371573981336</v>
      </c>
      <c r="S43" s="76">
        <f>SUM(S38:S42)</f>
        <v>0</v>
      </c>
      <c r="T43" s="77">
        <f>SUM(T38:T42)</f>
        <v>473058354</v>
      </c>
      <c r="U43" s="103">
        <f t="shared" si="5"/>
        <v>0</v>
      </c>
      <c r="V43" s="76">
        <f>SUM(V38:V42)</f>
        <v>0</v>
      </c>
      <c r="W43" s="77">
        <f>SUM(W38:W42)</f>
        <v>2775447268</v>
      </c>
      <c r="X43" s="103">
        <f t="shared" si="6"/>
        <v>0</v>
      </c>
      <c r="Y43" s="76">
        <f>SUM(Y38:Y42)</f>
        <v>429143227</v>
      </c>
      <c r="Z43" s="77">
        <f>SUM(Z38:Z42)</f>
        <v>473058354</v>
      </c>
      <c r="AA43" s="103">
        <f t="shared" si="7"/>
        <v>0.9071676324312412</v>
      </c>
      <c r="AB43" s="76">
        <f>SUM(AB38:AB42)</f>
        <v>726130316</v>
      </c>
      <c r="AC43" s="77">
        <f>SUM(AC38:AC42)</f>
        <v>1362291429</v>
      </c>
      <c r="AD43" s="103">
        <f t="shared" si="8"/>
        <v>0.5330212761692418</v>
      </c>
      <c r="AE43" s="76">
        <f>SUM(AE38:AE42)</f>
        <v>615672123</v>
      </c>
      <c r="AF43" s="77">
        <f>SUM(AF38:AF42)</f>
        <v>2821625234</v>
      </c>
      <c r="AG43" s="112">
        <f t="shared" si="9"/>
        <v>0.2181976952790464</v>
      </c>
    </row>
    <row r="44" spans="1:33" ht="13.5">
      <c r="A44" s="78"/>
      <c r="B44" s="79" t="s">
        <v>620</v>
      </c>
      <c r="C44" s="124"/>
      <c r="D44" s="80">
        <f>SUM(D8:D11,D13:D19,D21:D29,D31:D36,D38:D42)</f>
        <v>6223045401</v>
      </c>
      <c r="E44" s="81">
        <f>SUM(E8:E11,E13:E19,E21:E29,E31:E36,E38:E42)</f>
        <v>8094386314</v>
      </c>
      <c r="F44" s="104">
        <f t="shared" si="0"/>
        <v>0.7688100319892887</v>
      </c>
      <c r="G44" s="80">
        <f>SUM(G8:G11,G13:G19,G21:G29,G31:G36,G38:G42)</f>
        <v>2653685564</v>
      </c>
      <c r="H44" s="81">
        <f>SUM(H8:H11,H13:H19,H21:H29,H31:H36,H38:H42)</f>
        <v>7322086364</v>
      </c>
      <c r="I44" s="104">
        <f t="shared" si="1"/>
        <v>0.36242205186860316</v>
      </c>
      <c r="J44" s="80">
        <f>SUM(J8:J11,J13:J19,J21:J29,J31:J36,J38:J42)</f>
        <v>2653685564</v>
      </c>
      <c r="K44" s="81">
        <f>SUM(K8:K11,K13:K19,K21:K29,K31:K36,K38:K42)</f>
        <v>5615423188</v>
      </c>
      <c r="L44" s="104">
        <f t="shared" si="2"/>
        <v>0.4725708953994511</v>
      </c>
      <c r="M44" s="80">
        <f>SUM(M8:M11,M13:M19,M21:M29,M31:M36,M38:M42)</f>
        <v>2653685564</v>
      </c>
      <c r="N44" s="81">
        <f>SUM(N8:N11,N13:N19,N21:N29,N31:N36,N38:N42)</f>
        <v>6223045401</v>
      </c>
      <c r="O44" s="104">
        <f t="shared" si="3"/>
        <v>0.4264287648574075</v>
      </c>
      <c r="P44" s="80">
        <f>SUM(P8:P11,P13:P19,P21:P29,P31:P36,P38:P42)</f>
        <v>165016452</v>
      </c>
      <c r="Q44" s="81">
        <f>SUM(Q8:Q11,Q13:Q19,Q21:Q29,Q31:Q36,Q38:Q42)</f>
        <v>1433466144</v>
      </c>
      <c r="R44" s="104">
        <f t="shared" si="4"/>
        <v>0.11511709062031394</v>
      </c>
      <c r="S44" s="80">
        <f>SUM(S8:S11,S13:S19,S21:S29,S31:S36,S38:S42)</f>
        <v>1306</v>
      </c>
      <c r="T44" s="81">
        <f>SUM(T8:T11,T13:T19,T21:T29,T31:T36,T38:T42)</f>
        <v>1433466144</v>
      </c>
      <c r="U44" s="104">
        <f t="shared" si="5"/>
        <v>9.110783714470483E-07</v>
      </c>
      <c r="V44" s="80">
        <f>SUM(V8:V11,V13:V19,V21:V29,V31:V36,V38:V42)</f>
        <v>1306</v>
      </c>
      <c r="W44" s="81">
        <f>SUM(W8:W11,W13:W19,W21:W29,W31:W36,W38:W42)</f>
        <v>17166147317</v>
      </c>
      <c r="X44" s="104">
        <f t="shared" si="6"/>
        <v>7.607997157909978E-08</v>
      </c>
      <c r="Y44" s="80">
        <f>SUM(Y8:Y11,Y13:Y19,Y21:Y29,Y31:Y36,Y38:Y42)</f>
        <v>1300443043</v>
      </c>
      <c r="Z44" s="81">
        <f>SUM(Z8:Z11,Z13:Z19,Z21:Z29,Z31:Z36,Z38:Z42)</f>
        <v>1433466144</v>
      </c>
      <c r="AA44" s="104">
        <f t="shared" si="7"/>
        <v>0.907201783902055</v>
      </c>
      <c r="AB44" s="80">
        <f>SUM(AB8:AB11,AB13:AB19,AB21:AB29,AB31:AB36,AB38:AB42)</f>
        <v>1353354897</v>
      </c>
      <c r="AC44" s="81">
        <f>SUM(AC8:AC11,AC13:AC19,AC21:AC29,AC31:AC36,AC38:AC42)</f>
        <v>3198649495</v>
      </c>
      <c r="AD44" s="104">
        <f t="shared" si="8"/>
        <v>0.4231019682261248</v>
      </c>
      <c r="AE44" s="80">
        <f>SUM(AE8:AE11,AE13:AE19,AE21:AE29,AE31:AE36,AE38:AE42)</f>
        <v>1853022982</v>
      </c>
      <c r="AF44" s="81">
        <f>SUM(AF8:AF11,AF13:AF19,AF21:AF29,AF31:AF36,AF38:AF42)</f>
        <v>7322086364</v>
      </c>
      <c r="AG44" s="113">
        <f t="shared" si="9"/>
        <v>0.25307308462115813</v>
      </c>
    </row>
    <row r="45" spans="1:33" ht="12.75">
      <c r="A45" s="82"/>
      <c r="B45" s="92" t="s">
        <v>48</v>
      </c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3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621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571</v>
      </c>
      <c r="B8" s="71" t="s">
        <v>409</v>
      </c>
      <c r="C8" s="122" t="s">
        <v>410</v>
      </c>
      <c r="D8" s="72">
        <v>288784545</v>
      </c>
      <c r="E8" s="73">
        <v>600281545</v>
      </c>
      <c r="F8" s="102">
        <f>IF($E8=0,0,($D8/$E8))</f>
        <v>0.48108183135964977</v>
      </c>
      <c r="G8" s="72">
        <v>134591638</v>
      </c>
      <c r="H8" s="73">
        <v>476225205</v>
      </c>
      <c r="I8" s="102">
        <f>IF($H8=0,0,($G8/$H8))</f>
        <v>0.2826218280487695</v>
      </c>
      <c r="J8" s="72">
        <v>134591638</v>
      </c>
      <c r="K8" s="73">
        <v>450492984</v>
      </c>
      <c r="L8" s="102">
        <f>IF($K8=0,0,($J8/$K8))</f>
        <v>0.2987652256089298</v>
      </c>
      <c r="M8" s="72">
        <v>134591638</v>
      </c>
      <c r="N8" s="73">
        <v>288784545</v>
      </c>
      <c r="O8" s="102">
        <f>IF($D8=0,0,($M8/$D8))</f>
        <v>0.46606246882082975</v>
      </c>
      <c r="P8" s="72">
        <v>30500000</v>
      </c>
      <c r="Q8" s="73">
        <v>197384000</v>
      </c>
      <c r="R8" s="102">
        <f>IF($Q8=0,0,($P8/$Q8))</f>
        <v>0.1545211364649617</v>
      </c>
      <c r="S8" s="72">
        <v>0</v>
      </c>
      <c r="T8" s="73">
        <v>197384000</v>
      </c>
      <c r="U8" s="102">
        <f>IF($T8=0,0,($S8/$T8))</f>
        <v>0</v>
      </c>
      <c r="V8" s="72">
        <v>0</v>
      </c>
      <c r="W8" s="73">
        <v>892030227</v>
      </c>
      <c r="X8" s="102">
        <f>IF($W8=0,0,($V8/$W8))</f>
        <v>0</v>
      </c>
      <c r="Y8" s="72">
        <v>165700000</v>
      </c>
      <c r="Z8" s="73">
        <v>197384000</v>
      </c>
      <c r="AA8" s="102">
        <f>IF($Z8=0,0,($Y8/$Z8))</f>
        <v>0.8394804036801362</v>
      </c>
      <c r="AB8" s="72">
        <v>80425553</v>
      </c>
      <c r="AC8" s="73">
        <v>40946035</v>
      </c>
      <c r="AD8" s="102">
        <f>IF($AC8=0,0,($AB8/$AC8))</f>
        <v>1.964184151163843</v>
      </c>
      <c r="AE8" s="72">
        <v>40997004</v>
      </c>
      <c r="AF8" s="73">
        <v>476225205</v>
      </c>
      <c r="AG8" s="111">
        <f>IF($AF8=0,0,($AE8/$AF8))</f>
        <v>0.08608743000068633</v>
      </c>
    </row>
    <row r="9" spans="1:33" ht="13.5">
      <c r="A9" s="70" t="s">
        <v>571</v>
      </c>
      <c r="B9" s="71" t="s">
        <v>91</v>
      </c>
      <c r="C9" s="122" t="s">
        <v>92</v>
      </c>
      <c r="D9" s="72">
        <v>1447371000</v>
      </c>
      <c r="E9" s="73">
        <v>2075258000</v>
      </c>
      <c r="F9" s="102">
        <f>IF($E9=0,0,($D9/$E9))</f>
        <v>0.6974414747467543</v>
      </c>
      <c r="G9" s="72">
        <v>390960000</v>
      </c>
      <c r="H9" s="73">
        <v>2385364400</v>
      </c>
      <c r="I9" s="102">
        <f>IF($H9=0,0,($G9/$H9))</f>
        <v>0.16389948638455407</v>
      </c>
      <c r="J9" s="72">
        <v>390960000</v>
      </c>
      <c r="K9" s="73">
        <v>1835364400</v>
      </c>
      <c r="L9" s="102">
        <f>IF($K9=0,0,($J9/$K9))</f>
        <v>0.21301491954404259</v>
      </c>
      <c r="M9" s="72">
        <v>390960000</v>
      </c>
      <c r="N9" s="73">
        <v>1447371000</v>
      </c>
      <c r="O9" s="102">
        <f>IF($D9=0,0,($M9/$D9))</f>
        <v>0.2701173368818361</v>
      </c>
      <c r="P9" s="72">
        <v>0</v>
      </c>
      <c r="Q9" s="73">
        <v>285258000</v>
      </c>
      <c r="R9" s="102">
        <f>IF($Q9=0,0,($P9/$Q9))</f>
        <v>0</v>
      </c>
      <c r="S9" s="72">
        <v>0</v>
      </c>
      <c r="T9" s="73">
        <v>285258000</v>
      </c>
      <c r="U9" s="102">
        <f>IF($T9=0,0,($S9/$T9))</f>
        <v>0</v>
      </c>
      <c r="V9" s="72">
        <v>0</v>
      </c>
      <c r="W9" s="73">
        <v>6108458265</v>
      </c>
      <c r="X9" s="102">
        <f>IF($W9=0,0,($V9/$W9))</f>
        <v>0</v>
      </c>
      <c r="Y9" s="72">
        <v>275758000</v>
      </c>
      <c r="Z9" s="73">
        <v>285258000</v>
      </c>
      <c r="AA9" s="102">
        <f>IF($Z9=0,0,($Y9/$Z9))</f>
        <v>0.9666968148132568</v>
      </c>
      <c r="AB9" s="72">
        <v>421200000</v>
      </c>
      <c r="AC9" s="73">
        <v>728867500</v>
      </c>
      <c r="AD9" s="102">
        <f>IF($AC9=0,0,($AB9/$AC9))</f>
        <v>0.5778828113477416</v>
      </c>
      <c r="AE9" s="72">
        <v>256405500</v>
      </c>
      <c r="AF9" s="73">
        <v>2385364400</v>
      </c>
      <c r="AG9" s="111">
        <f>IF($AF9=0,0,($AE9/$AF9))</f>
        <v>0.1074911237880468</v>
      </c>
    </row>
    <row r="10" spans="1:33" ht="13.5">
      <c r="A10" s="70" t="s">
        <v>571</v>
      </c>
      <c r="B10" s="71" t="s">
        <v>93</v>
      </c>
      <c r="C10" s="122" t="s">
        <v>94</v>
      </c>
      <c r="D10" s="72">
        <v>4582898331</v>
      </c>
      <c r="E10" s="73">
        <v>5286171933</v>
      </c>
      <c r="F10" s="102">
        <f aca="true" t="shared" si="0" ref="F10:F34">IF($E10=0,0,($D10/$E10))</f>
        <v>0.8669597563390491</v>
      </c>
      <c r="G10" s="72">
        <v>689646004</v>
      </c>
      <c r="H10" s="73">
        <v>4772532066</v>
      </c>
      <c r="I10" s="102">
        <f aca="true" t="shared" si="1" ref="I10:I34">IF($H10=0,0,($G10/$H10))</f>
        <v>0.14450316822659143</v>
      </c>
      <c r="J10" s="72">
        <v>689646004</v>
      </c>
      <c r="K10" s="73">
        <v>2763697235</v>
      </c>
      <c r="L10" s="102">
        <f aca="true" t="shared" si="2" ref="L10:L34">IF($K10=0,0,($J10/$K10))</f>
        <v>0.2495374657057903</v>
      </c>
      <c r="M10" s="72">
        <v>689646004</v>
      </c>
      <c r="N10" s="73">
        <v>4582898331</v>
      </c>
      <c r="O10" s="102">
        <f aca="true" t="shared" si="3" ref="O10:O34">IF($D10=0,0,($M10/$D10))</f>
        <v>0.15048250128854976</v>
      </c>
      <c r="P10" s="72">
        <v>322607222</v>
      </c>
      <c r="Q10" s="73">
        <v>829492454</v>
      </c>
      <c r="R10" s="102">
        <f aca="true" t="shared" si="4" ref="R10:R34">IF($Q10=0,0,($P10/$Q10))</f>
        <v>0.38892122579815536</v>
      </c>
      <c r="S10" s="72">
        <v>203000000</v>
      </c>
      <c r="T10" s="73">
        <v>829492454</v>
      </c>
      <c r="U10" s="102">
        <f aca="true" t="shared" si="5" ref="U10:U34">IF($T10=0,0,($S10/$T10))</f>
        <v>0.244727964698278</v>
      </c>
      <c r="V10" s="72">
        <v>203000000</v>
      </c>
      <c r="W10" s="73">
        <v>10400719000</v>
      </c>
      <c r="X10" s="102">
        <f aca="true" t="shared" si="6" ref="X10:X34">IF($W10=0,0,($V10/$W10))</f>
        <v>0.019517881408006504</v>
      </c>
      <c r="Y10" s="72">
        <v>618963732</v>
      </c>
      <c r="Z10" s="73">
        <v>829492454</v>
      </c>
      <c r="AA10" s="102">
        <f aca="true" t="shared" si="7" ref="AA10:AA34">IF($Z10=0,0,($Y10/$Z10))</f>
        <v>0.746195735736012</v>
      </c>
      <c r="AB10" s="72">
        <v>554213000</v>
      </c>
      <c r="AC10" s="73">
        <v>3031240135</v>
      </c>
      <c r="AD10" s="102">
        <f aca="true" t="shared" si="8" ref="AD10:AD34">IF($AC10=0,0,($AB10/$AC10))</f>
        <v>0.18283374965936178</v>
      </c>
      <c r="AE10" s="72">
        <v>616184000</v>
      </c>
      <c r="AF10" s="73">
        <v>4772532066</v>
      </c>
      <c r="AG10" s="111">
        <f aca="true" t="shared" si="9" ref="AG10:AG34">IF($AF10=0,0,($AE10/$AF10))</f>
        <v>0.1291104997260798</v>
      </c>
    </row>
    <row r="11" spans="1:33" ht="13.5">
      <c r="A11" s="70" t="s">
        <v>571</v>
      </c>
      <c r="B11" s="71" t="s">
        <v>411</v>
      </c>
      <c r="C11" s="122" t="s">
        <v>412</v>
      </c>
      <c r="D11" s="72">
        <v>212300863</v>
      </c>
      <c r="E11" s="73">
        <v>298650463</v>
      </c>
      <c r="F11" s="102">
        <f t="shared" si="0"/>
        <v>0.7108673492999071</v>
      </c>
      <c r="G11" s="72">
        <v>50787041</v>
      </c>
      <c r="H11" s="73">
        <v>228992614</v>
      </c>
      <c r="I11" s="102">
        <f t="shared" si="1"/>
        <v>0.2217846248962423</v>
      </c>
      <c r="J11" s="72">
        <v>50787041</v>
      </c>
      <c r="K11" s="73">
        <v>199942098</v>
      </c>
      <c r="L11" s="102">
        <f t="shared" si="2"/>
        <v>0.2540087430712065</v>
      </c>
      <c r="M11" s="72">
        <v>50787041</v>
      </c>
      <c r="N11" s="73">
        <v>212300863</v>
      </c>
      <c r="O11" s="102">
        <f t="shared" si="3"/>
        <v>0.2392220186123313</v>
      </c>
      <c r="P11" s="72">
        <v>0</v>
      </c>
      <c r="Q11" s="73">
        <v>59122400</v>
      </c>
      <c r="R11" s="102">
        <f t="shared" si="4"/>
        <v>0</v>
      </c>
      <c r="S11" s="72">
        <v>0</v>
      </c>
      <c r="T11" s="73">
        <v>59122400</v>
      </c>
      <c r="U11" s="102">
        <f t="shared" si="5"/>
        <v>0</v>
      </c>
      <c r="V11" s="72">
        <v>0</v>
      </c>
      <c r="W11" s="73">
        <v>639008470</v>
      </c>
      <c r="X11" s="102">
        <f t="shared" si="6"/>
        <v>0</v>
      </c>
      <c r="Y11" s="72">
        <v>59122400</v>
      </c>
      <c r="Z11" s="73">
        <v>59122400</v>
      </c>
      <c r="AA11" s="102">
        <f t="shared" si="7"/>
        <v>1</v>
      </c>
      <c r="AB11" s="72">
        <v>40610817</v>
      </c>
      <c r="AC11" s="73">
        <v>61026914</v>
      </c>
      <c r="AD11" s="102">
        <f t="shared" si="8"/>
        <v>0.6654574897888496</v>
      </c>
      <c r="AE11" s="72">
        <v>89126000</v>
      </c>
      <c r="AF11" s="73">
        <v>228992614</v>
      </c>
      <c r="AG11" s="111">
        <f t="shared" si="9"/>
        <v>0.3892090598170996</v>
      </c>
    </row>
    <row r="12" spans="1:33" ht="13.5">
      <c r="A12" s="70" t="s">
        <v>571</v>
      </c>
      <c r="B12" s="71" t="s">
        <v>413</v>
      </c>
      <c r="C12" s="122" t="s">
        <v>414</v>
      </c>
      <c r="D12" s="72">
        <v>553800600</v>
      </c>
      <c r="E12" s="73">
        <v>946882313</v>
      </c>
      <c r="F12" s="102">
        <f t="shared" si="0"/>
        <v>0.5848674036854673</v>
      </c>
      <c r="G12" s="72">
        <v>233217586</v>
      </c>
      <c r="H12" s="73">
        <v>858516546</v>
      </c>
      <c r="I12" s="102">
        <f t="shared" si="1"/>
        <v>0.2716518244017629</v>
      </c>
      <c r="J12" s="72">
        <v>233217586</v>
      </c>
      <c r="K12" s="73">
        <v>778516546</v>
      </c>
      <c r="L12" s="102">
        <f t="shared" si="2"/>
        <v>0.29956664016746537</v>
      </c>
      <c r="M12" s="72">
        <v>233217586</v>
      </c>
      <c r="N12" s="73">
        <v>553800600</v>
      </c>
      <c r="O12" s="102">
        <f t="shared" si="3"/>
        <v>0.4211219453355594</v>
      </c>
      <c r="P12" s="72">
        <v>36850000</v>
      </c>
      <c r="Q12" s="73">
        <v>241734000</v>
      </c>
      <c r="R12" s="102">
        <f t="shared" si="4"/>
        <v>0.15244028560318368</v>
      </c>
      <c r="S12" s="72">
        <v>14000000</v>
      </c>
      <c r="T12" s="73">
        <v>241734000</v>
      </c>
      <c r="U12" s="102">
        <f t="shared" si="5"/>
        <v>0.057914898193882534</v>
      </c>
      <c r="V12" s="72">
        <v>14000000</v>
      </c>
      <c r="W12" s="73">
        <v>1524137000</v>
      </c>
      <c r="X12" s="102">
        <f t="shared" si="6"/>
        <v>0.009185525973058852</v>
      </c>
      <c r="Y12" s="72">
        <v>204510000</v>
      </c>
      <c r="Z12" s="73">
        <v>241734000</v>
      </c>
      <c r="AA12" s="102">
        <f t="shared" si="7"/>
        <v>0.8460125592593511</v>
      </c>
      <c r="AB12" s="72">
        <v>251173000</v>
      </c>
      <c r="AC12" s="73">
        <v>145025600</v>
      </c>
      <c r="AD12" s="102">
        <f t="shared" si="8"/>
        <v>1.7319218124248408</v>
      </c>
      <c r="AE12" s="72">
        <v>40000000</v>
      </c>
      <c r="AF12" s="73">
        <v>858516546</v>
      </c>
      <c r="AG12" s="111">
        <f t="shared" si="9"/>
        <v>0.04659199660899721</v>
      </c>
    </row>
    <row r="13" spans="1:33" ht="13.5">
      <c r="A13" s="70" t="s">
        <v>572</v>
      </c>
      <c r="B13" s="71" t="s">
        <v>536</v>
      </c>
      <c r="C13" s="122" t="s">
        <v>537</v>
      </c>
      <c r="D13" s="72">
        <v>1750000</v>
      </c>
      <c r="E13" s="73">
        <v>329874000</v>
      </c>
      <c r="F13" s="102">
        <f t="shared" si="0"/>
        <v>0.00530505586981696</v>
      </c>
      <c r="G13" s="72">
        <v>177597989</v>
      </c>
      <c r="H13" s="73">
        <v>302435273</v>
      </c>
      <c r="I13" s="102">
        <f t="shared" si="1"/>
        <v>0.5872264410110656</v>
      </c>
      <c r="J13" s="72">
        <v>177597989</v>
      </c>
      <c r="K13" s="73">
        <v>302435273</v>
      </c>
      <c r="L13" s="102">
        <f t="shared" si="2"/>
        <v>0.5872264410110656</v>
      </c>
      <c r="M13" s="72">
        <v>177597989</v>
      </c>
      <c r="N13" s="73">
        <v>1750000</v>
      </c>
      <c r="O13" s="102">
        <f t="shared" si="3"/>
        <v>101.48456514285714</v>
      </c>
      <c r="P13" s="72">
        <v>19671395</v>
      </c>
      <c r="Q13" s="73">
        <v>19671395</v>
      </c>
      <c r="R13" s="102">
        <f t="shared" si="4"/>
        <v>1</v>
      </c>
      <c r="S13" s="72">
        <v>0</v>
      </c>
      <c r="T13" s="73">
        <v>19671395</v>
      </c>
      <c r="U13" s="102">
        <f t="shared" si="5"/>
        <v>0</v>
      </c>
      <c r="V13" s="72">
        <v>0</v>
      </c>
      <c r="W13" s="73">
        <v>71974000</v>
      </c>
      <c r="X13" s="102">
        <f t="shared" si="6"/>
        <v>0</v>
      </c>
      <c r="Y13" s="72">
        <v>12000000</v>
      </c>
      <c r="Z13" s="73">
        <v>19671395</v>
      </c>
      <c r="AA13" s="102">
        <f t="shared" si="7"/>
        <v>0.6100228275625598</v>
      </c>
      <c r="AB13" s="72">
        <v>0</v>
      </c>
      <c r="AC13" s="73">
        <v>0</v>
      </c>
      <c r="AD13" s="102">
        <f t="shared" si="8"/>
        <v>0</v>
      </c>
      <c r="AE13" s="72">
        <v>2000000</v>
      </c>
      <c r="AF13" s="73">
        <v>302435273</v>
      </c>
      <c r="AG13" s="111">
        <f t="shared" si="9"/>
        <v>0.006612985251888922</v>
      </c>
    </row>
    <row r="14" spans="1:33" ht="13.5">
      <c r="A14" s="74"/>
      <c r="B14" s="75" t="s">
        <v>622</v>
      </c>
      <c r="C14" s="123"/>
      <c r="D14" s="76">
        <f>SUM(D8:D13)</f>
        <v>7086905339</v>
      </c>
      <c r="E14" s="77">
        <f>SUM(E8:E13)</f>
        <v>9537118254</v>
      </c>
      <c r="F14" s="103">
        <f t="shared" si="0"/>
        <v>0.7430866589105838</v>
      </c>
      <c r="G14" s="76">
        <f>SUM(G8:G13)</f>
        <v>1676800258</v>
      </c>
      <c r="H14" s="77">
        <f>SUM(H8:H13)</f>
        <v>9024066104</v>
      </c>
      <c r="I14" s="103">
        <f t="shared" si="1"/>
        <v>0.18581427027188363</v>
      </c>
      <c r="J14" s="76">
        <f>SUM(J8:J13)</f>
        <v>1676800258</v>
      </c>
      <c r="K14" s="77">
        <f>SUM(K8:K13)</f>
        <v>6330448536</v>
      </c>
      <c r="L14" s="103">
        <f t="shared" si="2"/>
        <v>0.2648785861640563</v>
      </c>
      <c r="M14" s="76">
        <f>SUM(M8:M13)</f>
        <v>1676800258</v>
      </c>
      <c r="N14" s="77">
        <f>SUM(N8:N13)</f>
        <v>7086905339</v>
      </c>
      <c r="O14" s="103">
        <f t="shared" si="3"/>
        <v>0.23660542617556754</v>
      </c>
      <c r="P14" s="76">
        <f>SUM(P8:P13)</f>
        <v>409628617</v>
      </c>
      <c r="Q14" s="77">
        <f>SUM(Q8:Q13)</f>
        <v>1632662249</v>
      </c>
      <c r="R14" s="103">
        <f t="shared" si="4"/>
        <v>0.25089611599147105</v>
      </c>
      <c r="S14" s="76">
        <f>SUM(S8:S13)</f>
        <v>217000000</v>
      </c>
      <c r="T14" s="77">
        <f>SUM(T8:T13)</f>
        <v>1632662249</v>
      </c>
      <c r="U14" s="103">
        <f t="shared" si="5"/>
        <v>0.132911752037454</v>
      </c>
      <c r="V14" s="76">
        <f>SUM(V8:V13)</f>
        <v>217000000</v>
      </c>
      <c r="W14" s="77">
        <f>SUM(W8:W13)</f>
        <v>19636326962</v>
      </c>
      <c r="X14" s="103">
        <f t="shared" si="6"/>
        <v>0.011050946565512785</v>
      </c>
      <c r="Y14" s="76">
        <f>SUM(Y8:Y13)</f>
        <v>1336054132</v>
      </c>
      <c r="Z14" s="77">
        <f>SUM(Z8:Z13)</f>
        <v>1632662249</v>
      </c>
      <c r="AA14" s="103">
        <f t="shared" si="7"/>
        <v>0.8183285506958519</v>
      </c>
      <c r="AB14" s="76">
        <f>SUM(AB8:AB13)</f>
        <v>1347622370</v>
      </c>
      <c r="AC14" s="77">
        <f>SUM(AC8:AC13)</f>
        <v>4007106184</v>
      </c>
      <c r="AD14" s="103">
        <f t="shared" si="8"/>
        <v>0.33630812564461854</v>
      </c>
      <c r="AE14" s="76">
        <f>SUM(AE8:AE13)</f>
        <v>1044712504</v>
      </c>
      <c r="AF14" s="77">
        <f>SUM(AF8:AF13)</f>
        <v>9024066104</v>
      </c>
      <c r="AG14" s="112">
        <f t="shared" si="9"/>
        <v>0.11576959786862838</v>
      </c>
    </row>
    <row r="15" spans="1:33" ht="13.5">
      <c r="A15" s="70" t="s">
        <v>571</v>
      </c>
      <c r="B15" s="71" t="s">
        <v>415</v>
      </c>
      <c r="C15" s="122" t="s">
        <v>416</v>
      </c>
      <c r="D15" s="72">
        <v>54220821</v>
      </c>
      <c r="E15" s="73">
        <v>170425821</v>
      </c>
      <c r="F15" s="102">
        <f t="shared" si="0"/>
        <v>0.3181490966676933</v>
      </c>
      <c r="G15" s="72">
        <v>73177396</v>
      </c>
      <c r="H15" s="73">
        <v>148708372</v>
      </c>
      <c r="I15" s="102">
        <f t="shared" si="1"/>
        <v>0.49208659213887435</v>
      </c>
      <c r="J15" s="72">
        <v>73177396</v>
      </c>
      <c r="K15" s="73">
        <v>148708372</v>
      </c>
      <c r="L15" s="102">
        <f t="shared" si="2"/>
        <v>0.49208659213887435</v>
      </c>
      <c r="M15" s="72">
        <v>73177396</v>
      </c>
      <c r="N15" s="73">
        <v>54220821</v>
      </c>
      <c r="O15" s="102">
        <f t="shared" si="3"/>
        <v>1.349618000066801</v>
      </c>
      <c r="P15" s="72">
        <v>5285000</v>
      </c>
      <c r="Q15" s="73">
        <v>32708650</v>
      </c>
      <c r="R15" s="102">
        <f t="shared" si="4"/>
        <v>0.1615780535118386</v>
      </c>
      <c r="S15" s="72">
        <v>0</v>
      </c>
      <c r="T15" s="73">
        <v>32708650</v>
      </c>
      <c r="U15" s="102">
        <f t="shared" si="5"/>
        <v>0</v>
      </c>
      <c r="V15" s="72">
        <v>0</v>
      </c>
      <c r="W15" s="73">
        <v>338023650</v>
      </c>
      <c r="X15" s="102">
        <f t="shared" si="6"/>
        <v>0</v>
      </c>
      <c r="Y15" s="72">
        <v>17900000</v>
      </c>
      <c r="Z15" s="73">
        <v>32708650</v>
      </c>
      <c r="AA15" s="102">
        <f t="shared" si="7"/>
        <v>0.547255848223635</v>
      </c>
      <c r="AB15" s="72">
        <v>23600000</v>
      </c>
      <c r="AC15" s="73">
        <v>0</v>
      </c>
      <c r="AD15" s="102">
        <f t="shared" si="8"/>
        <v>0</v>
      </c>
      <c r="AE15" s="72">
        <v>18000000</v>
      </c>
      <c r="AF15" s="73">
        <v>148708372</v>
      </c>
      <c r="AG15" s="111">
        <f t="shared" si="9"/>
        <v>0.12104227729693659</v>
      </c>
    </row>
    <row r="16" spans="1:33" ht="13.5">
      <c r="A16" s="70" t="s">
        <v>571</v>
      </c>
      <c r="B16" s="71" t="s">
        <v>417</v>
      </c>
      <c r="C16" s="122" t="s">
        <v>418</v>
      </c>
      <c r="D16" s="72">
        <v>151231431</v>
      </c>
      <c r="E16" s="73">
        <v>258997431</v>
      </c>
      <c r="F16" s="102">
        <f t="shared" si="0"/>
        <v>0.5839109307613171</v>
      </c>
      <c r="G16" s="72">
        <v>86772526</v>
      </c>
      <c r="H16" s="73">
        <v>200323301</v>
      </c>
      <c r="I16" s="102">
        <f t="shared" si="1"/>
        <v>0.4331624207809954</v>
      </c>
      <c r="J16" s="72">
        <v>86772526</v>
      </c>
      <c r="K16" s="73">
        <v>158965174</v>
      </c>
      <c r="L16" s="102">
        <f t="shared" si="2"/>
        <v>0.545858717457196</v>
      </c>
      <c r="M16" s="72">
        <v>86772526</v>
      </c>
      <c r="N16" s="73">
        <v>151231431</v>
      </c>
      <c r="O16" s="102">
        <f t="shared" si="3"/>
        <v>0.5737730935046168</v>
      </c>
      <c r="P16" s="72">
        <v>0</v>
      </c>
      <c r="Q16" s="73">
        <v>51044000</v>
      </c>
      <c r="R16" s="102">
        <f t="shared" si="4"/>
        <v>0</v>
      </c>
      <c r="S16" s="72">
        <v>0</v>
      </c>
      <c r="T16" s="73">
        <v>51044000</v>
      </c>
      <c r="U16" s="102">
        <f t="shared" si="5"/>
        <v>0</v>
      </c>
      <c r="V16" s="72">
        <v>0</v>
      </c>
      <c r="W16" s="73">
        <v>606426977</v>
      </c>
      <c r="X16" s="102">
        <f t="shared" si="6"/>
        <v>0</v>
      </c>
      <c r="Y16" s="72">
        <v>39294000</v>
      </c>
      <c r="Z16" s="73">
        <v>51044000</v>
      </c>
      <c r="AA16" s="102">
        <f t="shared" si="7"/>
        <v>0.7698064415014497</v>
      </c>
      <c r="AB16" s="72">
        <v>46608383</v>
      </c>
      <c r="AC16" s="73">
        <v>66884260</v>
      </c>
      <c r="AD16" s="102">
        <f t="shared" si="8"/>
        <v>0.6968512920678198</v>
      </c>
      <c r="AE16" s="72">
        <v>180737127</v>
      </c>
      <c r="AF16" s="73">
        <v>200323301</v>
      </c>
      <c r="AG16" s="111">
        <f t="shared" si="9"/>
        <v>0.9022271802519868</v>
      </c>
    </row>
    <row r="17" spans="1:33" ht="13.5">
      <c r="A17" s="70" t="s">
        <v>571</v>
      </c>
      <c r="B17" s="71" t="s">
        <v>419</v>
      </c>
      <c r="C17" s="122" t="s">
        <v>420</v>
      </c>
      <c r="D17" s="72">
        <v>735475388</v>
      </c>
      <c r="E17" s="73">
        <v>977203388</v>
      </c>
      <c r="F17" s="102">
        <f t="shared" si="0"/>
        <v>0.7526328674578848</v>
      </c>
      <c r="G17" s="72">
        <v>240000000</v>
      </c>
      <c r="H17" s="73">
        <v>751796875</v>
      </c>
      <c r="I17" s="102">
        <f t="shared" si="1"/>
        <v>0.319235165748727</v>
      </c>
      <c r="J17" s="72">
        <v>240000000</v>
      </c>
      <c r="K17" s="73">
        <v>668422875</v>
      </c>
      <c r="L17" s="102">
        <f t="shared" si="2"/>
        <v>0.35905413919294726</v>
      </c>
      <c r="M17" s="72">
        <v>240000000</v>
      </c>
      <c r="N17" s="73">
        <v>735475388</v>
      </c>
      <c r="O17" s="102">
        <f t="shared" si="3"/>
        <v>0.3263195531976116</v>
      </c>
      <c r="P17" s="72">
        <v>88740000</v>
      </c>
      <c r="Q17" s="73">
        <v>148744000</v>
      </c>
      <c r="R17" s="102">
        <f t="shared" si="4"/>
        <v>0.5965954929274458</v>
      </c>
      <c r="S17" s="72">
        <v>56640000</v>
      </c>
      <c r="T17" s="73">
        <v>148744000</v>
      </c>
      <c r="U17" s="102">
        <f t="shared" si="5"/>
        <v>0.3807884687785726</v>
      </c>
      <c r="V17" s="72">
        <v>56640000</v>
      </c>
      <c r="W17" s="73">
        <v>1321568746</v>
      </c>
      <c r="X17" s="102">
        <f t="shared" si="6"/>
        <v>0.0428581563928722</v>
      </c>
      <c r="Y17" s="72">
        <v>34077696</v>
      </c>
      <c r="Z17" s="73">
        <v>148744000</v>
      </c>
      <c r="AA17" s="102">
        <f t="shared" si="7"/>
        <v>0.2291029957510891</v>
      </c>
      <c r="AB17" s="72">
        <v>74999166</v>
      </c>
      <c r="AC17" s="73">
        <v>261285084</v>
      </c>
      <c r="AD17" s="102">
        <f t="shared" si="8"/>
        <v>0.2870396000102325</v>
      </c>
      <c r="AE17" s="72">
        <v>249929295</v>
      </c>
      <c r="AF17" s="73">
        <v>751796875</v>
      </c>
      <c r="AG17" s="111">
        <f t="shared" si="9"/>
        <v>0.3324425829782812</v>
      </c>
    </row>
    <row r="18" spans="1:33" ht="13.5">
      <c r="A18" s="70" t="s">
        <v>571</v>
      </c>
      <c r="B18" s="71" t="s">
        <v>421</v>
      </c>
      <c r="C18" s="122" t="s">
        <v>422</v>
      </c>
      <c r="D18" s="72">
        <v>425601000</v>
      </c>
      <c r="E18" s="73">
        <v>542494000</v>
      </c>
      <c r="F18" s="102">
        <f t="shared" si="0"/>
        <v>0.7845266491426633</v>
      </c>
      <c r="G18" s="72">
        <v>184000000</v>
      </c>
      <c r="H18" s="73">
        <v>467243000</v>
      </c>
      <c r="I18" s="102">
        <f t="shared" si="1"/>
        <v>0.3937993720612187</v>
      </c>
      <c r="J18" s="72">
        <v>184000000</v>
      </c>
      <c r="K18" s="73">
        <v>377243000</v>
      </c>
      <c r="L18" s="102">
        <f t="shared" si="2"/>
        <v>0.48774927566581755</v>
      </c>
      <c r="M18" s="72">
        <v>184000000</v>
      </c>
      <c r="N18" s="73">
        <v>425601000</v>
      </c>
      <c r="O18" s="102">
        <f t="shared" si="3"/>
        <v>0.43232981125514275</v>
      </c>
      <c r="P18" s="72">
        <v>0</v>
      </c>
      <c r="Q18" s="73">
        <v>45851000</v>
      </c>
      <c r="R18" s="102">
        <f t="shared" si="4"/>
        <v>0</v>
      </c>
      <c r="S18" s="72">
        <v>0</v>
      </c>
      <c r="T18" s="73">
        <v>45851000</v>
      </c>
      <c r="U18" s="102">
        <f t="shared" si="5"/>
        <v>0</v>
      </c>
      <c r="V18" s="72">
        <v>0</v>
      </c>
      <c r="W18" s="73">
        <v>718861000</v>
      </c>
      <c r="X18" s="102">
        <f t="shared" si="6"/>
        <v>0</v>
      </c>
      <c r="Y18" s="72">
        <v>45851000</v>
      </c>
      <c r="Z18" s="73">
        <v>45851000</v>
      </c>
      <c r="AA18" s="102">
        <f t="shared" si="7"/>
        <v>1</v>
      </c>
      <c r="AB18" s="72">
        <v>105306000</v>
      </c>
      <c r="AC18" s="73">
        <v>287250000</v>
      </c>
      <c r="AD18" s="102">
        <f t="shared" si="8"/>
        <v>0.3666005221932115</v>
      </c>
      <c r="AE18" s="72">
        <v>210600000</v>
      </c>
      <c r="AF18" s="73">
        <v>467243000</v>
      </c>
      <c r="AG18" s="111">
        <f t="shared" si="9"/>
        <v>0.4507290638918079</v>
      </c>
    </row>
    <row r="19" spans="1:33" ht="13.5">
      <c r="A19" s="70" t="s">
        <v>571</v>
      </c>
      <c r="B19" s="71" t="s">
        <v>423</v>
      </c>
      <c r="C19" s="122" t="s">
        <v>424</v>
      </c>
      <c r="D19" s="72">
        <v>223048095</v>
      </c>
      <c r="E19" s="73">
        <v>380810095</v>
      </c>
      <c r="F19" s="102">
        <f t="shared" si="0"/>
        <v>0.5857200161671134</v>
      </c>
      <c r="G19" s="72">
        <v>128865402</v>
      </c>
      <c r="H19" s="73">
        <v>333943404</v>
      </c>
      <c r="I19" s="102">
        <f t="shared" si="1"/>
        <v>0.3858899455909002</v>
      </c>
      <c r="J19" s="72">
        <v>128865402</v>
      </c>
      <c r="K19" s="73">
        <v>290384904</v>
      </c>
      <c r="L19" s="102">
        <f t="shared" si="2"/>
        <v>0.4437744532339739</v>
      </c>
      <c r="M19" s="72">
        <v>128865402</v>
      </c>
      <c r="N19" s="73">
        <v>223048095</v>
      </c>
      <c r="O19" s="102">
        <f t="shared" si="3"/>
        <v>0.5777471535903501</v>
      </c>
      <c r="P19" s="72">
        <v>0</v>
      </c>
      <c r="Q19" s="73">
        <v>55120000</v>
      </c>
      <c r="R19" s="102">
        <f t="shared" si="4"/>
        <v>0</v>
      </c>
      <c r="S19" s="72">
        <v>0</v>
      </c>
      <c r="T19" s="73">
        <v>55120000</v>
      </c>
      <c r="U19" s="102">
        <f t="shared" si="5"/>
        <v>0</v>
      </c>
      <c r="V19" s="72">
        <v>0</v>
      </c>
      <c r="W19" s="73">
        <v>0</v>
      </c>
      <c r="X19" s="102">
        <f t="shared" si="6"/>
        <v>0</v>
      </c>
      <c r="Y19" s="72">
        <v>55120000</v>
      </c>
      <c r="Z19" s="73">
        <v>55120000</v>
      </c>
      <c r="AA19" s="102">
        <f t="shared" si="7"/>
        <v>1</v>
      </c>
      <c r="AB19" s="72">
        <v>135000000</v>
      </c>
      <c r="AC19" s="73">
        <v>111626610</v>
      </c>
      <c r="AD19" s="102">
        <f t="shared" si="8"/>
        <v>1.209389051589043</v>
      </c>
      <c r="AE19" s="72">
        <v>50000000</v>
      </c>
      <c r="AF19" s="73">
        <v>333943404</v>
      </c>
      <c r="AG19" s="111">
        <f t="shared" si="9"/>
        <v>0.14972596973348215</v>
      </c>
    </row>
    <row r="20" spans="1:33" ht="13.5">
      <c r="A20" s="70" t="s">
        <v>572</v>
      </c>
      <c r="B20" s="71" t="s">
        <v>538</v>
      </c>
      <c r="C20" s="122" t="s">
        <v>539</v>
      </c>
      <c r="D20" s="72">
        <v>297822596</v>
      </c>
      <c r="E20" s="73">
        <v>997333596</v>
      </c>
      <c r="F20" s="102">
        <f t="shared" si="0"/>
        <v>0.29861883445466525</v>
      </c>
      <c r="G20" s="72">
        <v>326847762</v>
      </c>
      <c r="H20" s="73">
        <v>882401556</v>
      </c>
      <c r="I20" s="102">
        <f t="shared" si="1"/>
        <v>0.37040705535655244</v>
      </c>
      <c r="J20" s="72">
        <v>326847762</v>
      </c>
      <c r="K20" s="73">
        <v>864401556</v>
      </c>
      <c r="L20" s="102">
        <f t="shared" si="2"/>
        <v>0.37812028417959026</v>
      </c>
      <c r="M20" s="72">
        <v>326847762</v>
      </c>
      <c r="N20" s="73">
        <v>297822596</v>
      </c>
      <c r="O20" s="102">
        <f t="shared" si="3"/>
        <v>1.0974579041007353</v>
      </c>
      <c r="P20" s="72">
        <v>16422300</v>
      </c>
      <c r="Q20" s="73">
        <v>306210300</v>
      </c>
      <c r="R20" s="102">
        <f t="shared" si="4"/>
        <v>0.053630789036162405</v>
      </c>
      <c r="S20" s="72">
        <v>0</v>
      </c>
      <c r="T20" s="73">
        <v>306210300</v>
      </c>
      <c r="U20" s="102">
        <f t="shared" si="5"/>
        <v>0</v>
      </c>
      <c r="V20" s="72">
        <v>0</v>
      </c>
      <c r="W20" s="73">
        <v>2525835472</v>
      </c>
      <c r="X20" s="102">
        <f t="shared" si="6"/>
        <v>0</v>
      </c>
      <c r="Y20" s="72">
        <v>289608000</v>
      </c>
      <c r="Z20" s="73">
        <v>306210300</v>
      </c>
      <c r="AA20" s="102">
        <f t="shared" si="7"/>
        <v>0.9457813796596652</v>
      </c>
      <c r="AB20" s="72">
        <v>0</v>
      </c>
      <c r="AC20" s="73">
        <v>533865</v>
      </c>
      <c r="AD20" s="102">
        <f t="shared" si="8"/>
        <v>0</v>
      </c>
      <c r="AE20" s="72">
        <v>99126037</v>
      </c>
      <c r="AF20" s="73">
        <v>882401556</v>
      </c>
      <c r="AG20" s="111">
        <f t="shared" si="9"/>
        <v>0.11233665254325549</v>
      </c>
    </row>
    <row r="21" spans="1:33" ht="13.5">
      <c r="A21" s="74"/>
      <c r="B21" s="75" t="s">
        <v>623</v>
      </c>
      <c r="C21" s="123"/>
      <c r="D21" s="76">
        <f>SUM(D15:D20)</f>
        <v>1887399331</v>
      </c>
      <c r="E21" s="77">
        <f>SUM(E15:E20)</f>
        <v>3327264331</v>
      </c>
      <c r="F21" s="103">
        <f t="shared" si="0"/>
        <v>0.5672525964995235</v>
      </c>
      <c r="G21" s="76">
        <f>SUM(G15:G20)</f>
        <v>1039663086</v>
      </c>
      <c r="H21" s="77">
        <f>SUM(H15:H20)</f>
        <v>2784416508</v>
      </c>
      <c r="I21" s="103">
        <f t="shared" si="1"/>
        <v>0.3733863389377664</v>
      </c>
      <c r="J21" s="76">
        <f>SUM(J15:J20)</f>
        <v>1039663086</v>
      </c>
      <c r="K21" s="77">
        <f>SUM(K15:K20)</f>
        <v>2508125881</v>
      </c>
      <c r="L21" s="103">
        <f t="shared" si="2"/>
        <v>0.41451790513221054</v>
      </c>
      <c r="M21" s="76">
        <f>SUM(M15:M20)</f>
        <v>1039663086</v>
      </c>
      <c r="N21" s="77">
        <f>SUM(N15:N20)</f>
        <v>1887399331</v>
      </c>
      <c r="O21" s="103">
        <f t="shared" si="3"/>
        <v>0.5508442590414376</v>
      </c>
      <c r="P21" s="76">
        <f>SUM(P15:P20)</f>
        <v>110447300</v>
      </c>
      <c r="Q21" s="77">
        <f>SUM(Q15:Q20)</f>
        <v>639677950</v>
      </c>
      <c r="R21" s="103">
        <f t="shared" si="4"/>
        <v>0.17266078969894147</v>
      </c>
      <c r="S21" s="76">
        <f>SUM(S15:S20)</f>
        <v>56640000</v>
      </c>
      <c r="T21" s="77">
        <f>SUM(T15:T20)</f>
        <v>639677950</v>
      </c>
      <c r="U21" s="103">
        <f t="shared" si="5"/>
        <v>0.08854455589722922</v>
      </c>
      <c r="V21" s="76">
        <f>SUM(V15:V20)</f>
        <v>56640000</v>
      </c>
      <c r="W21" s="77">
        <f>SUM(W15:W20)</f>
        <v>5510715845</v>
      </c>
      <c r="X21" s="103">
        <f t="shared" si="6"/>
        <v>0.01027815652142376</v>
      </c>
      <c r="Y21" s="76">
        <f>SUM(Y15:Y20)</f>
        <v>481850696</v>
      </c>
      <c r="Z21" s="77">
        <f>SUM(Z15:Z20)</f>
        <v>639677950</v>
      </c>
      <c r="AA21" s="103">
        <f t="shared" si="7"/>
        <v>0.7532707607007557</v>
      </c>
      <c r="AB21" s="76">
        <f>SUM(AB15:AB20)</f>
        <v>385513549</v>
      </c>
      <c r="AC21" s="77">
        <f>SUM(AC15:AC20)</f>
        <v>727579819</v>
      </c>
      <c r="AD21" s="103">
        <f t="shared" si="8"/>
        <v>0.5298573969930301</v>
      </c>
      <c r="AE21" s="76">
        <f>SUM(AE15:AE20)</f>
        <v>808392459</v>
      </c>
      <c r="AF21" s="77">
        <f>SUM(AF15:AF20)</f>
        <v>2784416508</v>
      </c>
      <c r="AG21" s="112">
        <f t="shared" si="9"/>
        <v>0.29032741929139577</v>
      </c>
    </row>
    <row r="22" spans="1:33" ht="13.5">
      <c r="A22" s="70" t="s">
        <v>571</v>
      </c>
      <c r="B22" s="71" t="s">
        <v>425</v>
      </c>
      <c r="C22" s="122" t="s">
        <v>426</v>
      </c>
      <c r="D22" s="72">
        <v>362667021</v>
      </c>
      <c r="E22" s="73">
        <v>414935021</v>
      </c>
      <c r="F22" s="102">
        <f t="shared" si="0"/>
        <v>0.8740332886965451</v>
      </c>
      <c r="G22" s="72">
        <v>161404085</v>
      </c>
      <c r="H22" s="73">
        <v>372792425</v>
      </c>
      <c r="I22" s="102">
        <f t="shared" si="1"/>
        <v>0.4329596691778273</v>
      </c>
      <c r="J22" s="72">
        <v>161404085</v>
      </c>
      <c r="K22" s="73">
        <v>267597422</v>
      </c>
      <c r="L22" s="102">
        <f t="shared" si="2"/>
        <v>0.6031600894869608</v>
      </c>
      <c r="M22" s="72">
        <v>161404085</v>
      </c>
      <c r="N22" s="73">
        <v>362667021</v>
      </c>
      <c r="O22" s="102">
        <f t="shared" si="3"/>
        <v>0.44504759367133084</v>
      </c>
      <c r="P22" s="72">
        <v>1050000</v>
      </c>
      <c r="Q22" s="73">
        <v>36127100</v>
      </c>
      <c r="R22" s="102">
        <f t="shared" si="4"/>
        <v>0.02906405440790985</v>
      </c>
      <c r="S22" s="72">
        <v>0</v>
      </c>
      <c r="T22" s="73">
        <v>36127100</v>
      </c>
      <c r="U22" s="102">
        <f t="shared" si="5"/>
        <v>0</v>
      </c>
      <c r="V22" s="72">
        <v>0</v>
      </c>
      <c r="W22" s="73">
        <v>808802606</v>
      </c>
      <c r="X22" s="102">
        <f t="shared" si="6"/>
        <v>0</v>
      </c>
      <c r="Y22" s="72">
        <v>10325000</v>
      </c>
      <c r="Z22" s="73">
        <v>36127100</v>
      </c>
      <c r="AA22" s="102">
        <f t="shared" si="7"/>
        <v>0.2857965350111135</v>
      </c>
      <c r="AB22" s="72">
        <v>129879640</v>
      </c>
      <c r="AC22" s="73">
        <v>222716685</v>
      </c>
      <c r="AD22" s="102">
        <f t="shared" si="8"/>
        <v>0.5831607991112117</v>
      </c>
      <c r="AE22" s="72">
        <v>469464095</v>
      </c>
      <c r="AF22" s="73">
        <v>372792425</v>
      </c>
      <c r="AG22" s="111">
        <f t="shared" si="9"/>
        <v>1.2593176886574344</v>
      </c>
    </row>
    <row r="23" spans="1:33" ht="13.5">
      <c r="A23" s="70" t="s">
        <v>571</v>
      </c>
      <c r="B23" s="71" t="s">
        <v>427</v>
      </c>
      <c r="C23" s="122" t="s">
        <v>428</v>
      </c>
      <c r="D23" s="72">
        <v>103634171</v>
      </c>
      <c r="E23" s="73">
        <v>159803171</v>
      </c>
      <c r="F23" s="102">
        <f t="shared" si="0"/>
        <v>0.6485113552596525</v>
      </c>
      <c r="G23" s="72">
        <v>68212609</v>
      </c>
      <c r="H23" s="73">
        <v>180899905</v>
      </c>
      <c r="I23" s="102">
        <f t="shared" si="1"/>
        <v>0.3770737690547709</v>
      </c>
      <c r="J23" s="72">
        <v>68212609</v>
      </c>
      <c r="K23" s="73">
        <v>151971910</v>
      </c>
      <c r="L23" s="102">
        <f t="shared" si="2"/>
        <v>0.4488501131557799</v>
      </c>
      <c r="M23" s="72">
        <v>68212609</v>
      </c>
      <c r="N23" s="73">
        <v>103634171</v>
      </c>
      <c r="O23" s="102">
        <f t="shared" si="3"/>
        <v>0.6582057668990279</v>
      </c>
      <c r="P23" s="72">
        <v>0</v>
      </c>
      <c r="Q23" s="73">
        <v>27710900</v>
      </c>
      <c r="R23" s="102">
        <f t="shared" si="4"/>
        <v>0</v>
      </c>
      <c r="S23" s="72">
        <v>0</v>
      </c>
      <c r="T23" s="73">
        <v>27710900</v>
      </c>
      <c r="U23" s="102">
        <f t="shared" si="5"/>
        <v>0</v>
      </c>
      <c r="V23" s="72">
        <v>0</v>
      </c>
      <c r="W23" s="73">
        <v>358458869</v>
      </c>
      <c r="X23" s="102">
        <f t="shared" si="6"/>
        <v>0</v>
      </c>
      <c r="Y23" s="72">
        <v>13975820</v>
      </c>
      <c r="Z23" s="73">
        <v>27710900</v>
      </c>
      <c r="AA23" s="102">
        <f t="shared" si="7"/>
        <v>0.5043437780801057</v>
      </c>
      <c r="AB23" s="72">
        <v>56307704</v>
      </c>
      <c r="AC23" s="73">
        <v>55572121</v>
      </c>
      <c r="AD23" s="102">
        <f t="shared" si="8"/>
        <v>1.013236547152843</v>
      </c>
      <c r="AE23" s="72">
        <v>111586817</v>
      </c>
      <c r="AF23" s="73">
        <v>180899905</v>
      </c>
      <c r="AG23" s="111">
        <f t="shared" si="9"/>
        <v>0.6168428723055438</v>
      </c>
    </row>
    <row r="24" spans="1:33" ht="13.5">
      <c r="A24" s="70" t="s">
        <v>571</v>
      </c>
      <c r="B24" s="71" t="s">
        <v>429</v>
      </c>
      <c r="C24" s="122" t="s">
        <v>430</v>
      </c>
      <c r="D24" s="72">
        <v>114368250</v>
      </c>
      <c r="E24" s="73">
        <v>296503000</v>
      </c>
      <c r="F24" s="102">
        <f t="shared" si="0"/>
        <v>0.38572375321666225</v>
      </c>
      <c r="G24" s="72">
        <v>95553650</v>
      </c>
      <c r="H24" s="73">
        <v>263436500</v>
      </c>
      <c r="I24" s="102">
        <f t="shared" si="1"/>
        <v>0.36271985848582106</v>
      </c>
      <c r="J24" s="72">
        <v>95553650</v>
      </c>
      <c r="K24" s="73">
        <v>259344500</v>
      </c>
      <c r="L24" s="102">
        <f t="shared" si="2"/>
        <v>0.3684429397962941</v>
      </c>
      <c r="M24" s="72">
        <v>95553650</v>
      </c>
      <c r="N24" s="73">
        <v>114368250</v>
      </c>
      <c r="O24" s="102">
        <f t="shared" si="3"/>
        <v>0.8354910563027763</v>
      </c>
      <c r="P24" s="72">
        <v>13620000</v>
      </c>
      <c r="Q24" s="73">
        <v>58461250</v>
      </c>
      <c r="R24" s="102">
        <f t="shared" si="4"/>
        <v>0.2329748337574034</v>
      </c>
      <c r="S24" s="72">
        <v>0</v>
      </c>
      <c r="T24" s="73">
        <v>58461250</v>
      </c>
      <c r="U24" s="102">
        <f t="shared" si="5"/>
        <v>0</v>
      </c>
      <c r="V24" s="72">
        <v>0</v>
      </c>
      <c r="W24" s="73">
        <v>1096711227</v>
      </c>
      <c r="X24" s="102">
        <f t="shared" si="6"/>
        <v>0</v>
      </c>
      <c r="Y24" s="72">
        <v>25818500</v>
      </c>
      <c r="Z24" s="73">
        <v>58461251</v>
      </c>
      <c r="AA24" s="102">
        <f t="shared" si="7"/>
        <v>0.44163440840497925</v>
      </c>
      <c r="AB24" s="72">
        <v>60153901</v>
      </c>
      <c r="AC24" s="73">
        <v>9688000</v>
      </c>
      <c r="AD24" s="102">
        <f t="shared" si="8"/>
        <v>6.209114471511148</v>
      </c>
      <c r="AE24" s="72">
        <v>33792007</v>
      </c>
      <c r="AF24" s="73">
        <v>263436500</v>
      </c>
      <c r="AG24" s="111">
        <f t="shared" si="9"/>
        <v>0.12827382310348034</v>
      </c>
    </row>
    <row r="25" spans="1:33" ht="13.5">
      <c r="A25" s="70" t="s">
        <v>571</v>
      </c>
      <c r="B25" s="71" t="s">
        <v>431</v>
      </c>
      <c r="C25" s="122" t="s">
        <v>432</v>
      </c>
      <c r="D25" s="72">
        <v>231129669</v>
      </c>
      <c r="E25" s="73">
        <v>279067667</v>
      </c>
      <c r="F25" s="102">
        <f t="shared" si="0"/>
        <v>0.8282208809234787</v>
      </c>
      <c r="G25" s="72">
        <v>60187124</v>
      </c>
      <c r="H25" s="73">
        <v>282711808</v>
      </c>
      <c r="I25" s="102">
        <f t="shared" si="1"/>
        <v>0.21289214775210238</v>
      </c>
      <c r="J25" s="72">
        <v>60187124</v>
      </c>
      <c r="K25" s="73">
        <v>201328993</v>
      </c>
      <c r="L25" s="102">
        <f t="shared" si="2"/>
        <v>0.2989491136033249</v>
      </c>
      <c r="M25" s="72">
        <v>60187124</v>
      </c>
      <c r="N25" s="73">
        <v>231129669</v>
      </c>
      <c r="O25" s="102">
        <f t="shared" si="3"/>
        <v>0.2604041456919146</v>
      </c>
      <c r="P25" s="72">
        <v>1564106</v>
      </c>
      <c r="Q25" s="73">
        <v>23360143</v>
      </c>
      <c r="R25" s="102">
        <f t="shared" si="4"/>
        <v>0.06695618258843707</v>
      </c>
      <c r="S25" s="72">
        <v>0</v>
      </c>
      <c r="T25" s="73">
        <v>23360143</v>
      </c>
      <c r="U25" s="102">
        <f t="shared" si="5"/>
        <v>0</v>
      </c>
      <c r="V25" s="72">
        <v>0</v>
      </c>
      <c r="W25" s="73">
        <v>386907353</v>
      </c>
      <c r="X25" s="102">
        <f t="shared" si="6"/>
        <v>0</v>
      </c>
      <c r="Y25" s="72">
        <v>22029000</v>
      </c>
      <c r="Z25" s="73">
        <v>23360143</v>
      </c>
      <c r="AA25" s="102">
        <f t="shared" si="7"/>
        <v>0.943016487527495</v>
      </c>
      <c r="AB25" s="72">
        <v>153382282</v>
      </c>
      <c r="AC25" s="73">
        <v>143554417</v>
      </c>
      <c r="AD25" s="102">
        <f t="shared" si="8"/>
        <v>1.0684609028783838</v>
      </c>
      <c r="AE25" s="72">
        <v>142892238</v>
      </c>
      <c r="AF25" s="73">
        <v>282711808</v>
      </c>
      <c r="AG25" s="111">
        <f t="shared" si="9"/>
        <v>0.5054342760242968</v>
      </c>
    </row>
    <row r="26" spans="1:33" ht="13.5">
      <c r="A26" s="70" t="s">
        <v>571</v>
      </c>
      <c r="B26" s="71" t="s">
        <v>433</v>
      </c>
      <c r="C26" s="122" t="s">
        <v>434</v>
      </c>
      <c r="D26" s="72">
        <v>50473818</v>
      </c>
      <c r="E26" s="73">
        <v>174053819</v>
      </c>
      <c r="F26" s="102">
        <f t="shared" si="0"/>
        <v>0.2899897186398421</v>
      </c>
      <c r="G26" s="72">
        <v>34395956</v>
      </c>
      <c r="H26" s="73">
        <v>179088908</v>
      </c>
      <c r="I26" s="102">
        <f t="shared" si="1"/>
        <v>0.19206078357460307</v>
      </c>
      <c r="J26" s="72">
        <v>34395956</v>
      </c>
      <c r="K26" s="73">
        <v>179088908</v>
      </c>
      <c r="L26" s="102">
        <f t="shared" si="2"/>
        <v>0.19206078357460307</v>
      </c>
      <c r="M26" s="72">
        <v>34395956</v>
      </c>
      <c r="N26" s="73">
        <v>50473818</v>
      </c>
      <c r="O26" s="102">
        <f t="shared" si="3"/>
        <v>0.6814613469502149</v>
      </c>
      <c r="P26" s="72">
        <v>27629000</v>
      </c>
      <c r="Q26" s="73">
        <v>57150000</v>
      </c>
      <c r="R26" s="102">
        <f t="shared" si="4"/>
        <v>0.48344706911636043</v>
      </c>
      <c r="S26" s="72">
        <v>0</v>
      </c>
      <c r="T26" s="73">
        <v>57150000</v>
      </c>
      <c r="U26" s="102">
        <f t="shared" si="5"/>
        <v>0</v>
      </c>
      <c r="V26" s="72">
        <v>0</v>
      </c>
      <c r="W26" s="73">
        <v>970284148</v>
      </c>
      <c r="X26" s="102">
        <f t="shared" si="6"/>
        <v>0</v>
      </c>
      <c r="Y26" s="72">
        <v>31000000</v>
      </c>
      <c r="Z26" s="73">
        <v>57150000</v>
      </c>
      <c r="AA26" s="102">
        <f t="shared" si="7"/>
        <v>0.5424321959755031</v>
      </c>
      <c r="AB26" s="72">
        <v>650000</v>
      </c>
      <c r="AC26" s="73">
        <v>0</v>
      </c>
      <c r="AD26" s="102">
        <f t="shared" si="8"/>
        <v>0</v>
      </c>
      <c r="AE26" s="72">
        <v>3935800</v>
      </c>
      <c r="AF26" s="73">
        <v>179088908</v>
      </c>
      <c r="AG26" s="111">
        <f t="shared" si="9"/>
        <v>0.021976793783342517</v>
      </c>
    </row>
    <row r="27" spans="1:33" ht="13.5">
      <c r="A27" s="70" t="s">
        <v>572</v>
      </c>
      <c r="B27" s="71" t="s">
        <v>540</v>
      </c>
      <c r="C27" s="122" t="s">
        <v>541</v>
      </c>
      <c r="D27" s="72">
        <v>373085000</v>
      </c>
      <c r="E27" s="73">
        <v>715332102</v>
      </c>
      <c r="F27" s="102">
        <f t="shared" si="0"/>
        <v>0.5215549518285145</v>
      </c>
      <c r="G27" s="72">
        <v>137836000</v>
      </c>
      <c r="H27" s="73">
        <v>375791000</v>
      </c>
      <c r="I27" s="102">
        <f t="shared" si="1"/>
        <v>0.3667889864312876</v>
      </c>
      <c r="J27" s="72">
        <v>137836000</v>
      </c>
      <c r="K27" s="73">
        <v>260780000</v>
      </c>
      <c r="L27" s="102">
        <f t="shared" si="2"/>
        <v>0.5285528031290743</v>
      </c>
      <c r="M27" s="72">
        <v>137836000</v>
      </c>
      <c r="N27" s="73">
        <v>373085000</v>
      </c>
      <c r="O27" s="102">
        <f t="shared" si="3"/>
        <v>0.3694493212002627</v>
      </c>
      <c r="P27" s="72">
        <v>6574898</v>
      </c>
      <c r="Q27" s="73">
        <v>375989898</v>
      </c>
      <c r="R27" s="102">
        <f t="shared" si="4"/>
        <v>0.017486900671996247</v>
      </c>
      <c r="S27" s="72">
        <v>0</v>
      </c>
      <c r="T27" s="73">
        <v>375989898</v>
      </c>
      <c r="U27" s="102">
        <f t="shared" si="5"/>
        <v>0</v>
      </c>
      <c r="V27" s="72">
        <v>0</v>
      </c>
      <c r="W27" s="73">
        <v>2600389000</v>
      </c>
      <c r="X27" s="102">
        <f t="shared" si="6"/>
        <v>0</v>
      </c>
      <c r="Y27" s="72">
        <v>369414900</v>
      </c>
      <c r="Z27" s="73">
        <v>375989898</v>
      </c>
      <c r="AA27" s="102">
        <f t="shared" si="7"/>
        <v>0.9825128333634112</v>
      </c>
      <c r="AB27" s="72">
        <v>45395000</v>
      </c>
      <c r="AC27" s="73">
        <v>0</v>
      </c>
      <c r="AD27" s="102">
        <f t="shared" si="8"/>
        <v>0</v>
      </c>
      <c r="AE27" s="72">
        <v>205977000</v>
      </c>
      <c r="AF27" s="73">
        <v>375791000</v>
      </c>
      <c r="AG27" s="111">
        <f t="shared" si="9"/>
        <v>0.54811584098608</v>
      </c>
    </row>
    <row r="28" spans="1:33" ht="13.5">
      <c r="A28" s="74"/>
      <c r="B28" s="75" t="s">
        <v>624</v>
      </c>
      <c r="C28" s="123"/>
      <c r="D28" s="76">
        <f>SUM(D22:D27)</f>
        <v>1235357929</v>
      </c>
      <c r="E28" s="77">
        <f>SUM(E22:E27)</f>
        <v>2039694780</v>
      </c>
      <c r="F28" s="103">
        <f t="shared" si="0"/>
        <v>0.6056582294141087</v>
      </c>
      <c r="G28" s="76">
        <f>SUM(G22:G27)</f>
        <v>557589424</v>
      </c>
      <c r="H28" s="77">
        <f>SUM(H22:H27)</f>
        <v>1654720546</v>
      </c>
      <c r="I28" s="103">
        <f t="shared" si="1"/>
        <v>0.33696893735191463</v>
      </c>
      <c r="J28" s="76">
        <f>SUM(J22:J27)</f>
        <v>557589424</v>
      </c>
      <c r="K28" s="77">
        <f>SUM(K22:K27)</f>
        <v>1320111733</v>
      </c>
      <c r="L28" s="103">
        <f t="shared" si="2"/>
        <v>0.4223804773955448</v>
      </c>
      <c r="M28" s="76">
        <f>SUM(M22:M27)</f>
        <v>557589424</v>
      </c>
      <c r="N28" s="77">
        <f>SUM(N22:N27)</f>
        <v>1235357929</v>
      </c>
      <c r="O28" s="103">
        <f t="shared" si="3"/>
        <v>0.45135859892149527</v>
      </c>
      <c r="P28" s="76">
        <f>SUM(P22:P27)</f>
        <v>50438004</v>
      </c>
      <c r="Q28" s="77">
        <f>SUM(Q22:Q27)</f>
        <v>578799291</v>
      </c>
      <c r="R28" s="103">
        <f t="shared" si="4"/>
        <v>0.08714247716657966</v>
      </c>
      <c r="S28" s="76">
        <f>SUM(S22:S27)</f>
        <v>0</v>
      </c>
      <c r="T28" s="77">
        <f>SUM(T22:T27)</f>
        <v>578799291</v>
      </c>
      <c r="U28" s="103">
        <f t="shared" si="5"/>
        <v>0</v>
      </c>
      <c r="V28" s="76">
        <f>SUM(V22:V27)</f>
        <v>0</v>
      </c>
      <c r="W28" s="77">
        <f>SUM(W22:W27)</f>
        <v>6221553203</v>
      </c>
      <c r="X28" s="103">
        <f t="shared" si="6"/>
        <v>0</v>
      </c>
      <c r="Y28" s="76">
        <f>SUM(Y22:Y27)</f>
        <v>472563220</v>
      </c>
      <c r="Z28" s="77">
        <f>SUM(Z22:Z27)</f>
        <v>578799292</v>
      </c>
      <c r="AA28" s="103">
        <f t="shared" si="7"/>
        <v>0.8164543850202222</v>
      </c>
      <c r="AB28" s="76">
        <f>SUM(AB22:AB27)</f>
        <v>445768527</v>
      </c>
      <c r="AC28" s="77">
        <f>SUM(AC22:AC27)</f>
        <v>431531223</v>
      </c>
      <c r="AD28" s="103">
        <f t="shared" si="8"/>
        <v>1.0329925234633601</v>
      </c>
      <c r="AE28" s="76">
        <f>SUM(AE22:AE27)</f>
        <v>967647957</v>
      </c>
      <c r="AF28" s="77">
        <f>SUM(AF22:AF27)</f>
        <v>1654720546</v>
      </c>
      <c r="AG28" s="112">
        <f t="shared" si="9"/>
        <v>0.5847802877284151</v>
      </c>
    </row>
    <row r="29" spans="1:33" ht="13.5">
      <c r="A29" s="70" t="s">
        <v>571</v>
      </c>
      <c r="B29" s="71" t="s">
        <v>95</v>
      </c>
      <c r="C29" s="122" t="s">
        <v>96</v>
      </c>
      <c r="D29" s="72">
        <v>2480421575</v>
      </c>
      <c r="E29" s="73">
        <v>2889529575</v>
      </c>
      <c r="F29" s="102">
        <f t="shared" si="0"/>
        <v>0.8584170919932529</v>
      </c>
      <c r="G29" s="72">
        <v>652667779</v>
      </c>
      <c r="H29" s="73">
        <v>3119078323</v>
      </c>
      <c r="I29" s="102">
        <f t="shared" si="1"/>
        <v>0.20925020516068651</v>
      </c>
      <c r="J29" s="72">
        <v>652667779</v>
      </c>
      <c r="K29" s="73">
        <v>2221178708</v>
      </c>
      <c r="L29" s="102">
        <f t="shared" si="2"/>
        <v>0.2938384816355803</v>
      </c>
      <c r="M29" s="72">
        <v>652667779</v>
      </c>
      <c r="N29" s="73">
        <v>2480421575</v>
      </c>
      <c r="O29" s="102">
        <f t="shared" si="3"/>
        <v>0.2631277624651366</v>
      </c>
      <c r="P29" s="72">
        <v>51500000</v>
      </c>
      <c r="Q29" s="73">
        <v>220389550</v>
      </c>
      <c r="R29" s="102">
        <f t="shared" si="4"/>
        <v>0.2336771412256162</v>
      </c>
      <c r="S29" s="72">
        <v>30000000</v>
      </c>
      <c r="T29" s="73">
        <v>220389550</v>
      </c>
      <c r="U29" s="102">
        <f t="shared" si="5"/>
        <v>0.1361226065391939</v>
      </c>
      <c r="V29" s="72">
        <v>30000000</v>
      </c>
      <c r="W29" s="73">
        <v>5029200550</v>
      </c>
      <c r="X29" s="102">
        <f t="shared" si="6"/>
        <v>0.00596516279312027</v>
      </c>
      <c r="Y29" s="72">
        <v>156889550</v>
      </c>
      <c r="Z29" s="73">
        <v>220389550</v>
      </c>
      <c r="AA29" s="102">
        <f t="shared" si="7"/>
        <v>0.7118738161587063</v>
      </c>
      <c r="AB29" s="72">
        <v>207905000</v>
      </c>
      <c r="AC29" s="73">
        <v>1700589131</v>
      </c>
      <c r="AD29" s="102">
        <f t="shared" si="8"/>
        <v>0.12225469174776232</v>
      </c>
      <c r="AE29" s="72">
        <v>677745875</v>
      </c>
      <c r="AF29" s="73">
        <v>3119078323</v>
      </c>
      <c r="AG29" s="111">
        <f t="shared" si="9"/>
        <v>0.21729043160036093</v>
      </c>
    </row>
    <row r="30" spans="1:33" ht="13.5">
      <c r="A30" s="70" t="s">
        <v>571</v>
      </c>
      <c r="B30" s="71" t="s">
        <v>435</v>
      </c>
      <c r="C30" s="122" t="s">
        <v>436</v>
      </c>
      <c r="D30" s="72">
        <v>357576871</v>
      </c>
      <c r="E30" s="73">
        <v>478038671</v>
      </c>
      <c r="F30" s="102">
        <f t="shared" si="0"/>
        <v>0.7480082526628897</v>
      </c>
      <c r="G30" s="72">
        <v>92823815</v>
      </c>
      <c r="H30" s="73">
        <v>398309383</v>
      </c>
      <c r="I30" s="102">
        <f t="shared" si="1"/>
        <v>0.23304451002601664</v>
      </c>
      <c r="J30" s="72">
        <v>92823815</v>
      </c>
      <c r="K30" s="73">
        <v>290189053</v>
      </c>
      <c r="L30" s="102">
        <f t="shared" si="2"/>
        <v>0.31987359288842643</v>
      </c>
      <c r="M30" s="72">
        <v>92823815</v>
      </c>
      <c r="N30" s="73">
        <v>357576871</v>
      </c>
      <c r="O30" s="102">
        <f t="shared" si="3"/>
        <v>0.2595912166813496</v>
      </c>
      <c r="P30" s="72">
        <v>3226319</v>
      </c>
      <c r="Q30" s="73">
        <v>68034519</v>
      </c>
      <c r="R30" s="102">
        <f t="shared" si="4"/>
        <v>0.047421794809778844</v>
      </c>
      <c r="S30" s="72">
        <v>0</v>
      </c>
      <c r="T30" s="73">
        <v>68034519</v>
      </c>
      <c r="U30" s="102">
        <f t="shared" si="5"/>
        <v>0</v>
      </c>
      <c r="V30" s="72">
        <v>0</v>
      </c>
      <c r="W30" s="73">
        <v>971796990</v>
      </c>
      <c r="X30" s="102">
        <f t="shared" si="6"/>
        <v>0</v>
      </c>
      <c r="Y30" s="72">
        <v>64101285</v>
      </c>
      <c r="Z30" s="73">
        <v>68034519</v>
      </c>
      <c r="AA30" s="102">
        <f t="shared" si="7"/>
        <v>0.9421876709380425</v>
      </c>
      <c r="AB30" s="72">
        <v>21700000</v>
      </c>
      <c r="AC30" s="73">
        <v>178975384</v>
      </c>
      <c r="AD30" s="102">
        <f t="shared" si="8"/>
        <v>0.1212457239370974</v>
      </c>
      <c r="AE30" s="72">
        <v>189700000</v>
      </c>
      <c r="AF30" s="73">
        <v>398309383</v>
      </c>
      <c r="AG30" s="111">
        <f t="shared" si="9"/>
        <v>0.4762629455806719</v>
      </c>
    </row>
    <row r="31" spans="1:33" ht="13.5">
      <c r="A31" s="70" t="s">
        <v>571</v>
      </c>
      <c r="B31" s="71" t="s">
        <v>97</v>
      </c>
      <c r="C31" s="122" t="s">
        <v>98</v>
      </c>
      <c r="D31" s="72">
        <v>1391512503</v>
      </c>
      <c r="E31" s="73">
        <v>1633418503</v>
      </c>
      <c r="F31" s="102">
        <f t="shared" si="0"/>
        <v>0.85190200823873</v>
      </c>
      <c r="G31" s="72">
        <v>439667857</v>
      </c>
      <c r="H31" s="73">
        <v>1812441805</v>
      </c>
      <c r="I31" s="102">
        <f t="shared" si="1"/>
        <v>0.24258315813897263</v>
      </c>
      <c r="J31" s="72">
        <v>439667857</v>
      </c>
      <c r="K31" s="73">
        <v>1232488805</v>
      </c>
      <c r="L31" s="102">
        <f t="shared" si="2"/>
        <v>0.3567317246342047</v>
      </c>
      <c r="M31" s="72">
        <v>439667857</v>
      </c>
      <c r="N31" s="73">
        <v>1391512503</v>
      </c>
      <c r="O31" s="102">
        <f t="shared" si="3"/>
        <v>0.31596400036083616</v>
      </c>
      <c r="P31" s="72">
        <v>11900000</v>
      </c>
      <c r="Q31" s="73">
        <v>132446500</v>
      </c>
      <c r="R31" s="102">
        <f t="shared" si="4"/>
        <v>0.0898475988417965</v>
      </c>
      <c r="S31" s="72">
        <v>0</v>
      </c>
      <c r="T31" s="73">
        <v>132446500</v>
      </c>
      <c r="U31" s="102">
        <f t="shared" si="5"/>
        <v>0</v>
      </c>
      <c r="V31" s="72">
        <v>0</v>
      </c>
      <c r="W31" s="73">
        <v>4325276000</v>
      </c>
      <c r="X31" s="102">
        <f t="shared" si="6"/>
        <v>0</v>
      </c>
      <c r="Y31" s="72">
        <v>104953810</v>
      </c>
      <c r="Z31" s="73">
        <v>132446500</v>
      </c>
      <c r="AA31" s="102">
        <f t="shared" si="7"/>
        <v>0.7924241863695908</v>
      </c>
      <c r="AB31" s="72">
        <v>182450000</v>
      </c>
      <c r="AC31" s="73">
        <v>940558499</v>
      </c>
      <c r="AD31" s="102">
        <f t="shared" si="8"/>
        <v>0.1939804915845006</v>
      </c>
      <c r="AE31" s="72">
        <v>192200000</v>
      </c>
      <c r="AF31" s="73">
        <v>1812441805</v>
      </c>
      <c r="AG31" s="111">
        <f t="shared" si="9"/>
        <v>0.1060447841523938</v>
      </c>
    </row>
    <row r="32" spans="1:33" ht="13.5">
      <c r="A32" s="70" t="s">
        <v>572</v>
      </c>
      <c r="B32" s="71" t="s">
        <v>544</v>
      </c>
      <c r="C32" s="122" t="s">
        <v>545</v>
      </c>
      <c r="D32" s="72">
        <v>2488000</v>
      </c>
      <c r="E32" s="73">
        <v>187132000</v>
      </c>
      <c r="F32" s="102">
        <f t="shared" si="0"/>
        <v>0.013295427826347177</v>
      </c>
      <c r="G32" s="72">
        <v>98519010</v>
      </c>
      <c r="H32" s="73">
        <v>187663132</v>
      </c>
      <c r="I32" s="102">
        <f t="shared" si="1"/>
        <v>0.5249779695672989</v>
      </c>
      <c r="J32" s="72">
        <v>98519010</v>
      </c>
      <c r="K32" s="73">
        <v>187663132</v>
      </c>
      <c r="L32" s="102">
        <f t="shared" si="2"/>
        <v>0.5249779695672989</v>
      </c>
      <c r="M32" s="72">
        <v>98519010</v>
      </c>
      <c r="N32" s="73">
        <v>2488000</v>
      </c>
      <c r="O32" s="102">
        <f t="shared" si="3"/>
        <v>39.597672829581995</v>
      </c>
      <c r="P32" s="72">
        <v>3472000</v>
      </c>
      <c r="Q32" s="73">
        <v>3472000</v>
      </c>
      <c r="R32" s="102">
        <f t="shared" si="4"/>
        <v>1</v>
      </c>
      <c r="S32" s="72">
        <v>0</v>
      </c>
      <c r="T32" s="73">
        <v>3472000</v>
      </c>
      <c r="U32" s="102">
        <f t="shared" si="5"/>
        <v>0</v>
      </c>
      <c r="V32" s="72">
        <v>0</v>
      </c>
      <c r="W32" s="73">
        <v>29388650</v>
      </c>
      <c r="X32" s="102">
        <f t="shared" si="6"/>
        <v>0</v>
      </c>
      <c r="Y32" s="72">
        <v>150000</v>
      </c>
      <c r="Z32" s="73">
        <v>3472000</v>
      </c>
      <c r="AA32" s="102">
        <f t="shared" si="7"/>
        <v>0.043202764976958526</v>
      </c>
      <c r="AB32" s="72">
        <v>0</v>
      </c>
      <c r="AC32" s="73">
        <v>0</v>
      </c>
      <c r="AD32" s="102">
        <f t="shared" si="8"/>
        <v>0</v>
      </c>
      <c r="AE32" s="72">
        <v>27661236</v>
      </c>
      <c r="AF32" s="73">
        <v>187663132</v>
      </c>
      <c r="AG32" s="111">
        <f t="shared" si="9"/>
        <v>0.14739834993268683</v>
      </c>
    </row>
    <row r="33" spans="1:33" ht="13.5">
      <c r="A33" s="74"/>
      <c r="B33" s="75" t="s">
        <v>625</v>
      </c>
      <c r="C33" s="123"/>
      <c r="D33" s="76">
        <f>SUM(D29:D32)</f>
        <v>4231998949</v>
      </c>
      <c r="E33" s="77">
        <f>SUM(E29:E32)</f>
        <v>5188118749</v>
      </c>
      <c r="F33" s="103">
        <f t="shared" si="0"/>
        <v>0.8157097309724666</v>
      </c>
      <c r="G33" s="76">
        <f>SUM(G29:G32)</f>
        <v>1283678461</v>
      </c>
      <c r="H33" s="77">
        <f>SUM(H29:H32)</f>
        <v>5517492643</v>
      </c>
      <c r="I33" s="103">
        <f t="shared" si="1"/>
        <v>0.23265612553713014</v>
      </c>
      <c r="J33" s="76">
        <f>SUM(J29:J32)</f>
        <v>1283678461</v>
      </c>
      <c r="K33" s="77">
        <f>SUM(K29:K32)</f>
        <v>3931519698</v>
      </c>
      <c r="L33" s="103">
        <f t="shared" si="2"/>
        <v>0.3265094822373697</v>
      </c>
      <c r="M33" s="76">
        <f>SUM(M29:M32)</f>
        <v>1283678461</v>
      </c>
      <c r="N33" s="77">
        <f>SUM(N29:N32)</f>
        <v>4231998949</v>
      </c>
      <c r="O33" s="103">
        <f t="shared" si="3"/>
        <v>0.3033267438082249</v>
      </c>
      <c r="P33" s="76">
        <f>SUM(P29:P32)</f>
        <v>70098319</v>
      </c>
      <c r="Q33" s="77">
        <f>SUM(Q29:Q32)</f>
        <v>424342569</v>
      </c>
      <c r="R33" s="103">
        <f t="shared" si="4"/>
        <v>0.16519275726965776</v>
      </c>
      <c r="S33" s="76">
        <f>SUM(S29:S32)</f>
        <v>30000000</v>
      </c>
      <c r="T33" s="77">
        <f>SUM(T29:T32)</f>
        <v>424342569</v>
      </c>
      <c r="U33" s="103">
        <f t="shared" si="5"/>
        <v>0.07069759715763987</v>
      </c>
      <c r="V33" s="76">
        <f>SUM(V29:V32)</f>
        <v>30000000</v>
      </c>
      <c r="W33" s="77">
        <f>SUM(W29:W32)</f>
        <v>10355662190</v>
      </c>
      <c r="X33" s="103">
        <f t="shared" si="6"/>
        <v>0.0028969658771768026</v>
      </c>
      <c r="Y33" s="76">
        <f>SUM(Y29:Y32)</f>
        <v>326094645</v>
      </c>
      <c r="Z33" s="77">
        <f>SUM(Z29:Z32)</f>
        <v>424342569</v>
      </c>
      <c r="AA33" s="103">
        <f t="shared" si="7"/>
        <v>0.7684702615824527</v>
      </c>
      <c r="AB33" s="76">
        <f>SUM(AB29:AB32)</f>
        <v>412055000</v>
      </c>
      <c r="AC33" s="77">
        <f>SUM(AC29:AC32)</f>
        <v>2820123014</v>
      </c>
      <c r="AD33" s="103">
        <f t="shared" si="8"/>
        <v>0.1461124206123017</v>
      </c>
      <c r="AE33" s="76">
        <f>SUM(AE29:AE32)</f>
        <v>1087307111</v>
      </c>
      <c r="AF33" s="77">
        <f>SUM(AF29:AF32)</f>
        <v>5517492643</v>
      </c>
      <c r="AG33" s="112">
        <f t="shared" si="9"/>
        <v>0.19706543920442887</v>
      </c>
    </row>
    <row r="34" spans="1:33" ht="13.5">
      <c r="A34" s="78"/>
      <c r="B34" s="79" t="s">
        <v>626</v>
      </c>
      <c r="C34" s="124"/>
      <c r="D34" s="80">
        <f>SUM(D8:D13,D15:D20,D22:D27,D29:D32)</f>
        <v>14441661548</v>
      </c>
      <c r="E34" s="81">
        <f>SUM(E8:E13,E15:E20,E22:E27,E29:E32)</f>
        <v>20092196114</v>
      </c>
      <c r="F34" s="104">
        <f t="shared" si="0"/>
        <v>0.7187696887916212</v>
      </c>
      <c r="G34" s="80">
        <f>SUM(G8:G13,G15:G20,G22:G27,G29:G32)</f>
        <v>4557731229</v>
      </c>
      <c r="H34" s="81">
        <f>SUM(H8:H13,H15:H20,H22:H27,H29:H32)</f>
        <v>18980695801</v>
      </c>
      <c r="I34" s="104">
        <f t="shared" si="1"/>
        <v>0.2401245600680179</v>
      </c>
      <c r="J34" s="80">
        <f>SUM(J8:J13,J15:J20,J22:J27,J29:J32)</f>
        <v>4557731229</v>
      </c>
      <c r="K34" s="81">
        <f>SUM(K8:K13,K15:K20,K22:K27,K29:K32)</f>
        <v>14090205848</v>
      </c>
      <c r="L34" s="104">
        <f t="shared" si="2"/>
        <v>0.32346803717185835</v>
      </c>
      <c r="M34" s="80">
        <f>SUM(M8:M13,M15:M20,M22:M27,M29:M32)</f>
        <v>4557731229</v>
      </c>
      <c r="N34" s="81">
        <f>SUM(N8:N13,N15:N20,N22:N27,N29:N32)</f>
        <v>14441661548</v>
      </c>
      <c r="O34" s="104">
        <f t="shared" si="3"/>
        <v>0.315596042314895</v>
      </c>
      <c r="P34" s="80">
        <f>SUM(P8:P13,P15:P20,P22:P27,P29:P32)</f>
        <v>640612240</v>
      </c>
      <c r="Q34" s="81">
        <f>SUM(Q8:Q13,Q15:Q20,Q22:Q27,Q29:Q32)</f>
        <v>3275482059</v>
      </c>
      <c r="R34" s="104">
        <f t="shared" si="4"/>
        <v>0.19557800301173928</v>
      </c>
      <c r="S34" s="80">
        <f>SUM(S8:S13,S15:S20,S22:S27,S29:S32)</f>
        <v>303640000</v>
      </c>
      <c r="T34" s="81">
        <f>SUM(T8:T13,T15:T20,T22:T27,T29:T32)</f>
        <v>3275482059</v>
      </c>
      <c r="U34" s="104">
        <f t="shared" si="5"/>
        <v>0.09270085884478967</v>
      </c>
      <c r="V34" s="80">
        <f>SUM(V8:V13,V15:V20,V22:V27,V29:V32)</f>
        <v>303640000</v>
      </c>
      <c r="W34" s="81">
        <f>SUM(W8:W13,W15:W20,W22:W27,W29:W32)</f>
        <v>41724258200</v>
      </c>
      <c r="X34" s="104">
        <f t="shared" si="6"/>
        <v>0.007277301337378839</v>
      </c>
      <c r="Y34" s="80">
        <f>SUM(Y8:Y13,Y15:Y20,Y22:Y27,Y29:Y32)</f>
        <v>2616562693</v>
      </c>
      <c r="Z34" s="81">
        <f>SUM(Z8:Z13,Z15:Z20,Z22:Z27,Z29:Z32)</f>
        <v>3275482060</v>
      </c>
      <c r="AA34" s="104">
        <f t="shared" si="7"/>
        <v>0.7988328572924621</v>
      </c>
      <c r="AB34" s="80">
        <f>SUM(AB8:AB13,AB15:AB20,AB22:AB27,AB29:AB32)</f>
        <v>2590959446</v>
      </c>
      <c r="AC34" s="81">
        <f>SUM(AC8:AC13,AC15:AC20,AC22:AC27,AC29:AC32)</f>
        <v>7986340240</v>
      </c>
      <c r="AD34" s="104">
        <f t="shared" si="8"/>
        <v>0.32442387478347656</v>
      </c>
      <c r="AE34" s="80">
        <f>SUM(AE8:AE13,AE15:AE20,AE22:AE27,AE29:AE32)</f>
        <v>3908060031</v>
      </c>
      <c r="AF34" s="81">
        <f>SUM(AF8:AF13,AF15:AF20,AF22:AF27,AF29:AF32)</f>
        <v>18980695801</v>
      </c>
      <c r="AG34" s="113">
        <f t="shared" si="9"/>
        <v>0.2058965631172543</v>
      </c>
    </row>
    <row r="35" spans="1:33" ht="12.75">
      <c r="A35" s="82"/>
      <c r="B35" s="92" t="s">
        <v>48</v>
      </c>
      <c r="C35" s="125"/>
      <c r="D35" s="84"/>
      <c r="E35" s="84"/>
      <c r="F35" s="105"/>
      <c r="G35" s="84"/>
      <c r="H35" s="84"/>
      <c r="I35" s="105"/>
      <c r="J35" s="84"/>
      <c r="K35" s="84"/>
      <c r="L35" s="105"/>
      <c r="M35" s="84"/>
      <c r="N35" s="84"/>
      <c r="O35" s="105"/>
      <c r="P35" s="84"/>
      <c r="Q35" s="84"/>
      <c r="R35" s="105"/>
      <c r="S35" s="84"/>
      <c r="T35" s="84"/>
      <c r="U35" s="105"/>
      <c r="V35" s="84"/>
      <c r="W35" s="84"/>
      <c r="X35" s="105"/>
      <c r="Y35" s="84"/>
      <c r="Z35" s="84"/>
      <c r="AA35" s="105"/>
      <c r="AB35" s="84"/>
      <c r="AC35" s="84"/>
      <c r="AD35" s="105"/>
      <c r="AE35" s="84"/>
      <c r="AF35" s="84"/>
      <c r="AG35" s="105"/>
    </row>
    <row r="36" spans="1:33" ht="12.75">
      <c r="A36" s="83"/>
      <c r="C36" s="125"/>
      <c r="D36" s="84"/>
      <c r="E36" s="84"/>
      <c r="F36" s="105"/>
      <c r="G36" s="84"/>
      <c r="H36" s="84"/>
      <c r="I36" s="105"/>
      <c r="J36" s="84"/>
      <c r="K36" s="84"/>
      <c r="L36" s="105"/>
      <c r="M36" s="84"/>
      <c r="N36" s="84"/>
      <c r="O36" s="105"/>
      <c r="P36" s="84"/>
      <c r="Q36" s="84"/>
      <c r="R36" s="105"/>
      <c r="S36" s="84"/>
      <c r="T36" s="84"/>
      <c r="U36" s="105"/>
      <c r="V36" s="84"/>
      <c r="W36" s="84"/>
      <c r="X36" s="105"/>
      <c r="Y36" s="84"/>
      <c r="Z36" s="84"/>
      <c r="AA36" s="105"/>
      <c r="AB36" s="84"/>
      <c r="AC36" s="84"/>
      <c r="AD36" s="105"/>
      <c r="AE36" s="84"/>
      <c r="AF36" s="84"/>
      <c r="AG36" s="105"/>
    </row>
    <row r="37" spans="1:33" ht="12.75">
      <c r="A37" s="82"/>
      <c r="B37" s="82"/>
      <c r="C37" s="125"/>
      <c r="D37" s="84"/>
      <c r="E37" s="84"/>
      <c r="F37" s="105"/>
      <c r="G37" s="84"/>
      <c r="H37" s="84"/>
      <c r="I37" s="105"/>
      <c r="J37" s="84"/>
      <c r="K37" s="84"/>
      <c r="L37" s="105"/>
      <c r="M37" s="84"/>
      <c r="N37" s="84"/>
      <c r="O37" s="105"/>
      <c r="P37" s="84"/>
      <c r="Q37" s="84"/>
      <c r="R37" s="105"/>
      <c r="S37" s="84"/>
      <c r="T37" s="84"/>
      <c r="U37" s="105"/>
      <c r="V37" s="84"/>
      <c r="W37" s="84"/>
      <c r="X37" s="105"/>
      <c r="Y37" s="84"/>
      <c r="Z37" s="84"/>
      <c r="AA37" s="105"/>
      <c r="AB37" s="84"/>
      <c r="AC37" s="84"/>
      <c r="AD37" s="105"/>
      <c r="AE37" s="84"/>
      <c r="AF37" s="84"/>
      <c r="AG37" s="105"/>
    </row>
    <row r="38" spans="1:33" ht="12.75">
      <c r="A38" s="82"/>
      <c r="B38" s="82"/>
      <c r="C38" s="125"/>
      <c r="D38" s="84"/>
      <c r="E38" s="84"/>
      <c r="F38" s="105"/>
      <c r="G38" s="84"/>
      <c r="H38" s="84"/>
      <c r="I38" s="105"/>
      <c r="J38" s="84"/>
      <c r="K38" s="84"/>
      <c r="L38" s="105"/>
      <c r="M38" s="84"/>
      <c r="N38" s="84"/>
      <c r="O38" s="105"/>
      <c r="P38" s="84"/>
      <c r="Q38" s="84"/>
      <c r="R38" s="105"/>
      <c r="S38" s="84"/>
      <c r="T38" s="84"/>
      <c r="U38" s="105"/>
      <c r="V38" s="84"/>
      <c r="W38" s="84"/>
      <c r="X38" s="105"/>
      <c r="Y38" s="84"/>
      <c r="Z38" s="84"/>
      <c r="AA38" s="105"/>
      <c r="AB38" s="84"/>
      <c r="AC38" s="84"/>
      <c r="AD38" s="105"/>
      <c r="AE38" s="84"/>
      <c r="AF38" s="84"/>
      <c r="AG38" s="105"/>
    </row>
    <row r="39" spans="1:33" ht="12.75">
      <c r="A39" s="82"/>
      <c r="B39" s="82"/>
      <c r="C39" s="125"/>
      <c r="D39" s="84"/>
      <c r="E39" s="84"/>
      <c r="F39" s="105"/>
      <c r="G39" s="84"/>
      <c r="H39" s="84"/>
      <c r="I39" s="105"/>
      <c r="J39" s="84"/>
      <c r="K39" s="84"/>
      <c r="L39" s="105"/>
      <c r="M39" s="84"/>
      <c r="N39" s="84"/>
      <c r="O39" s="105"/>
      <c r="P39" s="84"/>
      <c r="Q39" s="84"/>
      <c r="R39" s="105"/>
      <c r="S39" s="84"/>
      <c r="T39" s="84"/>
      <c r="U39" s="105"/>
      <c r="V39" s="84"/>
      <c r="W39" s="84"/>
      <c r="X39" s="105"/>
      <c r="Y39" s="84"/>
      <c r="Z39" s="84"/>
      <c r="AA39" s="105"/>
      <c r="AB39" s="84"/>
      <c r="AC39" s="84"/>
      <c r="AD39" s="105"/>
      <c r="AE39" s="84"/>
      <c r="AF39" s="84"/>
      <c r="AG39" s="105"/>
    </row>
    <row r="40" spans="1:33" ht="12.75">
      <c r="A40" s="82"/>
      <c r="B40" s="82"/>
      <c r="C40" s="125"/>
      <c r="D40" s="84"/>
      <c r="E40" s="84"/>
      <c r="F40" s="105"/>
      <c r="G40" s="84"/>
      <c r="H40" s="84"/>
      <c r="I40" s="105"/>
      <c r="J40" s="84"/>
      <c r="K40" s="84"/>
      <c r="L40" s="105"/>
      <c r="M40" s="84"/>
      <c r="N40" s="84"/>
      <c r="O40" s="105"/>
      <c r="P40" s="84"/>
      <c r="Q40" s="84"/>
      <c r="R40" s="105"/>
      <c r="S40" s="84"/>
      <c r="T40" s="84"/>
      <c r="U40" s="105"/>
      <c r="V40" s="84"/>
      <c r="W40" s="84"/>
      <c r="X40" s="105"/>
      <c r="Y40" s="84"/>
      <c r="Z40" s="84"/>
      <c r="AA40" s="105"/>
      <c r="AB40" s="84"/>
      <c r="AC40" s="84"/>
      <c r="AD40" s="105"/>
      <c r="AE40" s="84"/>
      <c r="AF40" s="84"/>
      <c r="AG40" s="105"/>
    </row>
    <row r="41" spans="1:33" ht="12.75">
      <c r="A41" s="82"/>
      <c r="B41" s="82"/>
      <c r="C41" s="125"/>
      <c r="D41" s="84"/>
      <c r="E41" s="84"/>
      <c r="F41" s="105"/>
      <c r="G41" s="84"/>
      <c r="H41" s="84"/>
      <c r="I41" s="105"/>
      <c r="J41" s="84"/>
      <c r="K41" s="84"/>
      <c r="L41" s="105"/>
      <c r="M41" s="84"/>
      <c r="N41" s="84"/>
      <c r="O41" s="105"/>
      <c r="P41" s="84"/>
      <c r="Q41" s="84"/>
      <c r="R41" s="105"/>
      <c r="S41" s="84"/>
      <c r="T41" s="84"/>
      <c r="U41" s="105"/>
      <c r="V41" s="84"/>
      <c r="W41" s="84"/>
      <c r="X41" s="105"/>
      <c r="Y41" s="84"/>
      <c r="Z41" s="84"/>
      <c r="AA41" s="105"/>
      <c r="AB41" s="84"/>
      <c r="AC41" s="84"/>
      <c r="AD41" s="105"/>
      <c r="AE41" s="84"/>
      <c r="AF41" s="84"/>
      <c r="AG41" s="105"/>
    </row>
    <row r="42" spans="1:33" ht="12.75">
      <c r="A42" s="82"/>
      <c r="B42" s="82"/>
      <c r="C42" s="125"/>
      <c r="D42" s="84"/>
      <c r="E42" s="84"/>
      <c r="F42" s="105"/>
      <c r="G42" s="84"/>
      <c r="H42" s="84"/>
      <c r="I42" s="105"/>
      <c r="J42" s="84"/>
      <c r="K42" s="84"/>
      <c r="L42" s="105"/>
      <c r="M42" s="84"/>
      <c r="N42" s="84"/>
      <c r="O42" s="105"/>
      <c r="P42" s="84"/>
      <c r="Q42" s="84"/>
      <c r="R42" s="105"/>
      <c r="S42" s="84"/>
      <c r="T42" s="84"/>
      <c r="U42" s="105"/>
      <c r="V42" s="84"/>
      <c r="W42" s="84"/>
      <c r="X42" s="105"/>
      <c r="Y42" s="84"/>
      <c r="Z42" s="84"/>
      <c r="AA42" s="105"/>
      <c r="AB42" s="84"/>
      <c r="AC42" s="84"/>
      <c r="AD42" s="105"/>
      <c r="AE42" s="84"/>
      <c r="AF42" s="84"/>
      <c r="AG42" s="105"/>
    </row>
    <row r="43" spans="1:33" ht="12.75">
      <c r="A43" s="82"/>
      <c r="B43" s="82"/>
      <c r="C43" s="125"/>
      <c r="D43" s="84"/>
      <c r="E43" s="84"/>
      <c r="F43" s="105"/>
      <c r="G43" s="84"/>
      <c r="H43" s="84"/>
      <c r="I43" s="105"/>
      <c r="J43" s="84"/>
      <c r="K43" s="84"/>
      <c r="L43" s="105"/>
      <c r="M43" s="84"/>
      <c r="N43" s="84"/>
      <c r="O43" s="105"/>
      <c r="P43" s="84"/>
      <c r="Q43" s="84"/>
      <c r="R43" s="105"/>
      <c r="S43" s="84"/>
      <c r="T43" s="84"/>
      <c r="U43" s="105"/>
      <c r="V43" s="84"/>
      <c r="W43" s="84"/>
      <c r="X43" s="105"/>
      <c r="Y43" s="84"/>
      <c r="Z43" s="84"/>
      <c r="AA43" s="105"/>
      <c r="AB43" s="84"/>
      <c r="AC43" s="84"/>
      <c r="AD43" s="105"/>
      <c r="AE43" s="84"/>
      <c r="AF43" s="84"/>
      <c r="AG43" s="105"/>
    </row>
    <row r="44" spans="1:33" ht="12.75">
      <c r="A44" s="82"/>
      <c r="B44" s="82"/>
      <c r="C44" s="125"/>
      <c r="D44" s="84"/>
      <c r="E44" s="84"/>
      <c r="F44" s="105"/>
      <c r="G44" s="84"/>
      <c r="H44" s="84"/>
      <c r="I44" s="105"/>
      <c r="J44" s="84"/>
      <c r="K44" s="84"/>
      <c r="L44" s="105"/>
      <c r="M44" s="84"/>
      <c r="N44" s="84"/>
      <c r="O44" s="105"/>
      <c r="P44" s="84"/>
      <c r="Q44" s="84"/>
      <c r="R44" s="105"/>
      <c r="S44" s="84"/>
      <c r="T44" s="84"/>
      <c r="U44" s="105"/>
      <c r="V44" s="84"/>
      <c r="W44" s="84"/>
      <c r="X44" s="105"/>
      <c r="Y44" s="84"/>
      <c r="Z44" s="84"/>
      <c r="AA44" s="105"/>
      <c r="AB44" s="84"/>
      <c r="AC44" s="84"/>
      <c r="AD44" s="105"/>
      <c r="AE44" s="84"/>
      <c r="AF44" s="84"/>
      <c r="AG44" s="105"/>
    </row>
    <row r="45" spans="1:33" ht="12.75">
      <c r="A45" s="82"/>
      <c r="B45" s="82"/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2"/>
      <c r="B46" s="82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9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627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569</v>
      </c>
      <c r="B8" s="71" t="s">
        <v>52</v>
      </c>
      <c r="C8" s="122" t="s">
        <v>53</v>
      </c>
      <c r="D8" s="72">
        <v>35000165947</v>
      </c>
      <c r="E8" s="73">
        <v>41803773450</v>
      </c>
      <c r="F8" s="102">
        <f>IF($E8=0,0,($D8/$E8))</f>
        <v>0.8372489624378634</v>
      </c>
      <c r="G8" s="72">
        <v>13054088700</v>
      </c>
      <c r="H8" s="73">
        <v>39604509287</v>
      </c>
      <c r="I8" s="102">
        <f>IF($H8=0,0,($G8/$H8))</f>
        <v>0.3296111714300408</v>
      </c>
      <c r="J8" s="72">
        <v>13054088700</v>
      </c>
      <c r="K8" s="73">
        <v>30117377270</v>
      </c>
      <c r="L8" s="102">
        <f>IF($K8=0,0,($J8/$K8))</f>
        <v>0.43344042155367934</v>
      </c>
      <c r="M8" s="72">
        <v>13054088700</v>
      </c>
      <c r="N8" s="73">
        <v>35000165947</v>
      </c>
      <c r="O8" s="102">
        <f>IF($D8=0,0,($M8/$D8))</f>
        <v>0.3729721944680927</v>
      </c>
      <c r="P8" s="72">
        <v>6388852225</v>
      </c>
      <c r="Q8" s="73">
        <v>8456748211</v>
      </c>
      <c r="R8" s="102">
        <f>IF($Q8=0,0,($P8/$Q8))</f>
        <v>0.7554738612992861</v>
      </c>
      <c r="S8" s="72">
        <v>4000000000</v>
      </c>
      <c r="T8" s="73">
        <v>8456748211</v>
      </c>
      <c r="U8" s="102">
        <f>IF($T8=0,0,($S8/$T8))</f>
        <v>0.47299504492720434</v>
      </c>
      <c r="V8" s="72">
        <v>4000000000</v>
      </c>
      <c r="W8" s="73">
        <v>51039917632</v>
      </c>
      <c r="X8" s="102">
        <f>IF($W8=0,0,($V8/$W8))</f>
        <v>0.07837003242913071</v>
      </c>
      <c r="Y8" s="72">
        <v>6301712306</v>
      </c>
      <c r="Z8" s="73">
        <v>8456748210</v>
      </c>
      <c r="AA8" s="102">
        <f>IF($Z8=0,0,($Y8/$Z8))</f>
        <v>0.745169673911812</v>
      </c>
      <c r="AB8" s="72">
        <v>6349964260</v>
      </c>
      <c r="AC8" s="73">
        <v>19179838070</v>
      </c>
      <c r="AD8" s="102">
        <f>IF($AC8=0,0,($AB8/$AC8))</f>
        <v>0.33107496720382895</v>
      </c>
      <c r="AE8" s="72">
        <v>8978400906</v>
      </c>
      <c r="AF8" s="73">
        <v>39604509287</v>
      </c>
      <c r="AG8" s="111">
        <f>IF($AF8=0,0,($AE8/$AF8))</f>
        <v>0.22670148090806214</v>
      </c>
    </row>
    <row r="9" spans="1:33" ht="13.5">
      <c r="A9" s="74"/>
      <c r="B9" s="75" t="s">
        <v>570</v>
      </c>
      <c r="C9" s="123"/>
      <c r="D9" s="76">
        <f>D8</f>
        <v>35000165947</v>
      </c>
      <c r="E9" s="77">
        <f>E8</f>
        <v>41803773450</v>
      </c>
      <c r="F9" s="103">
        <f>IF($E9=0,0,($D9/$E9))</f>
        <v>0.8372489624378634</v>
      </c>
      <c r="G9" s="76">
        <f>G8</f>
        <v>13054088700</v>
      </c>
      <c r="H9" s="77">
        <f>H8</f>
        <v>39604509287</v>
      </c>
      <c r="I9" s="103">
        <f>IF($H9=0,0,($G9/$H9))</f>
        <v>0.3296111714300408</v>
      </c>
      <c r="J9" s="76">
        <f>J8</f>
        <v>13054088700</v>
      </c>
      <c r="K9" s="77">
        <f>K8</f>
        <v>30117377270</v>
      </c>
      <c r="L9" s="103">
        <f>IF($K9=0,0,($J9/$K9))</f>
        <v>0.43344042155367934</v>
      </c>
      <c r="M9" s="76">
        <f>M8</f>
        <v>13054088700</v>
      </c>
      <c r="N9" s="77">
        <f>N8</f>
        <v>35000165947</v>
      </c>
      <c r="O9" s="103">
        <f>IF($D9=0,0,($M9/$D9))</f>
        <v>0.3729721944680927</v>
      </c>
      <c r="P9" s="76">
        <f>P8</f>
        <v>6388852225</v>
      </c>
      <c r="Q9" s="77">
        <f>Q8</f>
        <v>8456748211</v>
      </c>
      <c r="R9" s="103">
        <f>IF($Q9=0,0,($P9/$Q9))</f>
        <v>0.7554738612992861</v>
      </c>
      <c r="S9" s="76">
        <f>S8</f>
        <v>4000000000</v>
      </c>
      <c r="T9" s="77">
        <f>T8</f>
        <v>8456748211</v>
      </c>
      <c r="U9" s="103">
        <f>IF($T9=0,0,($S9/$T9))</f>
        <v>0.47299504492720434</v>
      </c>
      <c r="V9" s="76">
        <f>V8</f>
        <v>4000000000</v>
      </c>
      <c r="W9" s="77">
        <f>W8</f>
        <v>51039917632</v>
      </c>
      <c r="X9" s="103">
        <f>IF($W9=0,0,($V9/$W9))</f>
        <v>0.07837003242913071</v>
      </c>
      <c r="Y9" s="76">
        <f>Y8</f>
        <v>6301712306</v>
      </c>
      <c r="Z9" s="77">
        <f>Z8</f>
        <v>8456748210</v>
      </c>
      <c r="AA9" s="103">
        <f>IF($Z9=0,0,($Y9/$Z9))</f>
        <v>0.745169673911812</v>
      </c>
      <c r="AB9" s="76">
        <f>AB8</f>
        <v>6349964260</v>
      </c>
      <c r="AC9" s="77">
        <f>AC8</f>
        <v>19179838070</v>
      </c>
      <c r="AD9" s="103">
        <f>IF($AC9=0,0,($AB9/$AC9))</f>
        <v>0.33107496720382895</v>
      </c>
      <c r="AE9" s="76">
        <f>AE8</f>
        <v>8978400906</v>
      </c>
      <c r="AF9" s="77">
        <f>AF8</f>
        <v>39604509287</v>
      </c>
      <c r="AG9" s="112">
        <f>IF($AF9=0,0,($AE9/$AF9))</f>
        <v>0.22670148090806214</v>
      </c>
    </row>
    <row r="10" spans="1:33" ht="13.5">
      <c r="A10" s="70" t="s">
        <v>571</v>
      </c>
      <c r="B10" s="71" t="s">
        <v>437</v>
      </c>
      <c r="C10" s="122" t="s">
        <v>438</v>
      </c>
      <c r="D10" s="72">
        <v>294748227</v>
      </c>
      <c r="E10" s="73">
        <v>358837707</v>
      </c>
      <c r="F10" s="102">
        <f aca="true" t="shared" si="0" ref="F10:F44">IF($E10=0,0,($D10/$E10))</f>
        <v>0.8213970306080459</v>
      </c>
      <c r="G10" s="72">
        <v>122492653</v>
      </c>
      <c r="H10" s="73">
        <v>313307774</v>
      </c>
      <c r="I10" s="102">
        <f aca="true" t="shared" si="1" ref="I10:I44">IF($H10=0,0,($G10/$H10))</f>
        <v>0.39096589093892065</v>
      </c>
      <c r="J10" s="72">
        <v>122492653</v>
      </c>
      <c r="K10" s="73">
        <v>218864587</v>
      </c>
      <c r="L10" s="102">
        <f aca="true" t="shared" si="2" ref="L10:L44">IF($K10=0,0,($J10/$K10))</f>
        <v>0.5596732421586321</v>
      </c>
      <c r="M10" s="72">
        <v>122492653</v>
      </c>
      <c r="N10" s="73">
        <v>294748227</v>
      </c>
      <c r="O10" s="102">
        <f aca="true" t="shared" si="3" ref="O10:O44">IF($D10=0,0,($M10/$D10))</f>
        <v>0.41558401978105874</v>
      </c>
      <c r="P10" s="72">
        <v>19545000</v>
      </c>
      <c r="Q10" s="73">
        <v>59862228</v>
      </c>
      <c r="R10" s="102">
        <f aca="true" t="shared" si="4" ref="R10:R44">IF($Q10=0,0,($P10/$Q10))</f>
        <v>0.3264997086309584</v>
      </c>
      <c r="S10" s="72">
        <v>10000000</v>
      </c>
      <c r="T10" s="73">
        <v>59862228</v>
      </c>
      <c r="U10" s="102">
        <f aca="true" t="shared" si="5" ref="U10:U44">IF($T10=0,0,($S10/$T10))</f>
        <v>0.16705024744484953</v>
      </c>
      <c r="V10" s="72">
        <v>10000000</v>
      </c>
      <c r="W10" s="73">
        <v>638402885</v>
      </c>
      <c r="X10" s="102">
        <f aca="true" t="shared" si="6" ref="X10:X44">IF($W10=0,0,($V10/$W10))</f>
        <v>0.015664089613254176</v>
      </c>
      <c r="Y10" s="72">
        <v>44993761</v>
      </c>
      <c r="Z10" s="73">
        <v>59862228</v>
      </c>
      <c r="AA10" s="102">
        <f aca="true" t="shared" si="7" ref="AA10:AA44">IF($Z10=0,0,($Y10/$Z10))</f>
        <v>0.751621890852442</v>
      </c>
      <c r="AB10" s="72">
        <v>26805851</v>
      </c>
      <c r="AC10" s="73">
        <v>170656059</v>
      </c>
      <c r="AD10" s="102">
        <f aca="true" t="shared" si="8" ref="AD10:AD44">IF($AC10=0,0,($AB10/$AC10))</f>
        <v>0.157075296107711</v>
      </c>
      <c r="AE10" s="72">
        <v>17206088</v>
      </c>
      <c r="AF10" s="73">
        <v>313307774</v>
      </c>
      <c r="AG10" s="111">
        <f aca="true" t="shared" si="9" ref="AG10:AG44">IF($AF10=0,0,($AE10/$AF10))</f>
        <v>0.054917526559682496</v>
      </c>
    </row>
    <row r="11" spans="1:33" ht="13.5">
      <c r="A11" s="70" t="s">
        <v>571</v>
      </c>
      <c r="B11" s="71" t="s">
        <v>439</v>
      </c>
      <c r="C11" s="122" t="s">
        <v>440</v>
      </c>
      <c r="D11" s="72">
        <v>273557600</v>
      </c>
      <c r="E11" s="73">
        <v>338857200</v>
      </c>
      <c r="F11" s="102">
        <f t="shared" si="0"/>
        <v>0.8072946362066381</v>
      </c>
      <c r="G11" s="72">
        <v>106311100</v>
      </c>
      <c r="H11" s="73">
        <v>291743800</v>
      </c>
      <c r="I11" s="102">
        <f t="shared" si="1"/>
        <v>0.3643988321259955</v>
      </c>
      <c r="J11" s="72">
        <v>106311100</v>
      </c>
      <c r="K11" s="73">
        <v>217506900</v>
      </c>
      <c r="L11" s="102">
        <f t="shared" si="2"/>
        <v>0.48877116082294403</v>
      </c>
      <c r="M11" s="72">
        <v>106311100</v>
      </c>
      <c r="N11" s="73">
        <v>273557600</v>
      </c>
      <c r="O11" s="102">
        <f t="shared" si="3"/>
        <v>0.38862418737406673</v>
      </c>
      <c r="P11" s="72">
        <v>9618000</v>
      </c>
      <c r="Q11" s="73">
        <v>68091327</v>
      </c>
      <c r="R11" s="102">
        <f t="shared" si="4"/>
        <v>0.14125146951534664</v>
      </c>
      <c r="S11" s="72">
        <v>800000</v>
      </c>
      <c r="T11" s="73">
        <v>68091327</v>
      </c>
      <c r="U11" s="102">
        <f t="shared" si="5"/>
        <v>0.011748926555653703</v>
      </c>
      <c r="V11" s="72">
        <v>800000</v>
      </c>
      <c r="W11" s="73">
        <v>595505067</v>
      </c>
      <c r="X11" s="102">
        <f t="shared" si="6"/>
        <v>0.001343397469361919</v>
      </c>
      <c r="Y11" s="72">
        <v>61769827</v>
      </c>
      <c r="Z11" s="73">
        <v>68091327</v>
      </c>
      <c r="AA11" s="102">
        <f t="shared" si="7"/>
        <v>0.9071614509730439</v>
      </c>
      <c r="AB11" s="72">
        <v>32098311</v>
      </c>
      <c r="AC11" s="73">
        <v>134687300</v>
      </c>
      <c r="AD11" s="102">
        <f t="shared" si="8"/>
        <v>0.2383172800999055</v>
      </c>
      <c r="AE11" s="72">
        <v>30674515</v>
      </c>
      <c r="AF11" s="73">
        <v>291743800</v>
      </c>
      <c r="AG11" s="111">
        <f t="shared" si="9"/>
        <v>0.10514196017190425</v>
      </c>
    </row>
    <row r="12" spans="1:33" ht="13.5">
      <c r="A12" s="70" t="s">
        <v>571</v>
      </c>
      <c r="B12" s="71" t="s">
        <v>441</v>
      </c>
      <c r="C12" s="122" t="s">
        <v>442</v>
      </c>
      <c r="D12" s="72">
        <v>288413308</v>
      </c>
      <c r="E12" s="73">
        <v>350161438</v>
      </c>
      <c r="F12" s="102">
        <f t="shared" si="0"/>
        <v>0.823658109377538</v>
      </c>
      <c r="G12" s="72">
        <v>125026679</v>
      </c>
      <c r="H12" s="73">
        <v>335845285</v>
      </c>
      <c r="I12" s="102">
        <f t="shared" si="1"/>
        <v>0.3722746293728673</v>
      </c>
      <c r="J12" s="72">
        <v>125026679</v>
      </c>
      <c r="K12" s="73">
        <v>256365285</v>
      </c>
      <c r="L12" s="102">
        <f t="shared" si="2"/>
        <v>0.48768958324447087</v>
      </c>
      <c r="M12" s="72">
        <v>125026679</v>
      </c>
      <c r="N12" s="73">
        <v>288413308</v>
      </c>
      <c r="O12" s="102">
        <f t="shared" si="3"/>
        <v>0.43349830098686015</v>
      </c>
      <c r="P12" s="72">
        <v>24229000</v>
      </c>
      <c r="Q12" s="73">
        <v>45663870</v>
      </c>
      <c r="R12" s="102">
        <f t="shared" si="4"/>
        <v>0.530594537869874</v>
      </c>
      <c r="S12" s="72">
        <v>6950000</v>
      </c>
      <c r="T12" s="73">
        <v>45663870</v>
      </c>
      <c r="U12" s="102">
        <f t="shared" si="5"/>
        <v>0.15219910182820684</v>
      </c>
      <c r="V12" s="72">
        <v>6950000</v>
      </c>
      <c r="W12" s="73">
        <v>374850949</v>
      </c>
      <c r="X12" s="102">
        <f t="shared" si="6"/>
        <v>0.018540702694072677</v>
      </c>
      <c r="Y12" s="72">
        <v>28753696</v>
      </c>
      <c r="Z12" s="73">
        <v>45663870</v>
      </c>
      <c r="AA12" s="102">
        <f t="shared" si="7"/>
        <v>0.6296815403512668</v>
      </c>
      <c r="AB12" s="72">
        <v>72416507</v>
      </c>
      <c r="AC12" s="73">
        <v>168198368</v>
      </c>
      <c r="AD12" s="102">
        <f t="shared" si="8"/>
        <v>0.4305422689951427</v>
      </c>
      <c r="AE12" s="72">
        <v>30665571</v>
      </c>
      <c r="AF12" s="73">
        <v>335845285</v>
      </c>
      <c r="AG12" s="111">
        <f t="shared" si="9"/>
        <v>0.09130862444592605</v>
      </c>
    </row>
    <row r="13" spans="1:33" ht="13.5">
      <c r="A13" s="70" t="s">
        <v>571</v>
      </c>
      <c r="B13" s="71" t="s">
        <v>443</v>
      </c>
      <c r="C13" s="122" t="s">
        <v>444</v>
      </c>
      <c r="D13" s="72">
        <v>1017077738</v>
      </c>
      <c r="E13" s="73">
        <v>1111152788</v>
      </c>
      <c r="F13" s="102">
        <f t="shared" si="0"/>
        <v>0.9153356306927612</v>
      </c>
      <c r="G13" s="72">
        <v>362612887</v>
      </c>
      <c r="H13" s="73">
        <v>1149252284</v>
      </c>
      <c r="I13" s="102">
        <f t="shared" si="1"/>
        <v>0.3155207016321231</v>
      </c>
      <c r="J13" s="72">
        <v>362612887</v>
      </c>
      <c r="K13" s="73">
        <v>819825610</v>
      </c>
      <c r="L13" s="102">
        <f t="shared" si="2"/>
        <v>0.44230490311226067</v>
      </c>
      <c r="M13" s="72">
        <v>362612887</v>
      </c>
      <c r="N13" s="73">
        <v>1017077738</v>
      </c>
      <c r="O13" s="102">
        <f t="shared" si="3"/>
        <v>0.3565242591122371</v>
      </c>
      <c r="P13" s="72">
        <v>282821936</v>
      </c>
      <c r="Q13" s="73">
        <v>329140434</v>
      </c>
      <c r="R13" s="102">
        <f t="shared" si="4"/>
        <v>0.859274360682164</v>
      </c>
      <c r="S13" s="72">
        <v>6283993</v>
      </c>
      <c r="T13" s="73">
        <v>329140434</v>
      </c>
      <c r="U13" s="102">
        <f t="shared" si="5"/>
        <v>0.019092133177414476</v>
      </c>
      <c r="V13" s="72">
        <v>6283993</v>
      </c>
      <c r="W13" s="73">
        <v>2780257475</v>
      </c>
      <c r="X13" s="102">
        <f t="shared" si="6"/>
        <v>0.0022602198021246214</v>
      </c>
      <c r="Y13" s="72">
        <v>264942088</v>
      </c>
      <c r="Z13" s="73">
        <v>329140434</v>
      </c>
      <c r="AA13" s="102">
        <f t="shared" si="7"/>
        <v>0.8049515058973277</v>
      </c>
      <c r="AB13" s="72">
        <v>101479708</v>
      </c>
      <c r="AC13" s="73">
        <v>614511616</v>
      </c>
      <c r="AD13" s="102">
        <f t="shared" si="8"/>
        <v>0.16513879535842654</v>
      </c>
      <c r="AE13" s="72">
        <v>111644852</v>
      </c>
      <c r="AF13" s="73">
        <v>1149252284</v>
      </c>
      <c r="AG13" s="111">
        <f t="shared" si="9"/>
        <v>0.09714564291438033</v>
      </c>
    </row>
    <row r="14" spans="1:33" ht="13.5">
      <c r="A14" s="70" t="s">
        <v>571</v>
      </c>
      <c r="B14" s="71" t="s">
        <v>445</v>
      </c>
      <c r="C14" s="122" t="s">
        <v>446</v>
      </c>
      <c r="D14" s="72">
        <v>602444904</v>
      </c>
      <c r="E14" s="73">
        <v>734630081</v>
      </c>
      <c r="F14" s="102">
        <f t="shared" si="0"/>
        <v>0.8200656624078534</v>
      </c>
      <c r="G14" s="72">
        <v>202968396</v>
      </c>
      <c r="H14" s="73">
        <v>686703474</v>
      </c>
      <c r="I14" s="102">
        <f t="shared" si="1"/>
        <v>0.29556919934848036</v>
      </c>
      <c r="J14" s="72">
        <v>202968396</v>
      </c>
      <c r="K14" s="73">
        <v>475275878</v>
      </c>
      <c r="L14" s="102">
        <f t="shared" si="2"/>
        <v>0.4270538552347906</v>
      </c>
      <c r="M14" s="72">
        <v>202968396</v>
      </c>
      <c r="N14" s="73">
        <v>602444904</v>
      </c>
      <c r="O14" s="102">
        <f t="shared" si="3"/>
        <v>0.3369078145609146</v>
      </c>
      <c r="P14" s="72">
        <v>50270909</v>
      </c>
      <c r="Q14" s="73">
        <v>87245909</v>
      </c>
      <c r="R14" s="102">
        <f t="shared" si="4"/>
        <v>0.5761978937029586</v>
      </c>
      <c r="S14" s="72">
        <v>0</v>
      </c>
      <c r="T14" s="73">
        <v>87245909</v>
      </c>
      <c r="U14" s="102">
        <f t="shared" si="5"/>
        <v>0</v>
      </c>
      <c r="V14" s="72">
        <v>0</v>
      </c>
      <c r="W14" s="73">
        <v>1794787403</v>
      </c>
      <c r="X14" s="102">
        <f t="shared" si="6"/>
        <v>0</v>
      </c>
      <c r="Y14" s="72">
        <v>56983024</v>
      </c>
      <c r="Z14" s="73">
        <v>87245909</v>
      </c>
      <c r="AA14" s="102">
        <f t="shared" si="7"/>
        <v>0.65313118578431</v>
      </c>
      <c r="AB14" s="72">
        <v>87272677</v>
      </c>
      <c r="AC14" s="73">
        <v>384068971</v>
      </c>
      <c r="AD14" s="102">
        <f t="shared" si="8"/>
        <v>0.2272317828039277</v>
      </c>
      <c r="AE14" s="72">
        <v>78218841</v>
      </c>
      <c r="AF14" s="73">
        <v>686703474</v>
      </c>
      <c r="AG14" s="111">
        <f t="shared" si="9"/>
        <v>0.11390482786461045</v>
      </c>
    </row>
    <row r="15" spans="1:33" ht="13.5">
      <c r="A15" s="70" t="s">
        <v>572</v>
      </c>
      <c r="B15" s="71" t="s">
        <v>480</v>
      </c>
      <c r="C15" s="122" t="s">
        <v>481</v>
      </c>
      <c r="D15" s="72">
        <v>262566557</v>
      </c>
      <c r="E15" s="73">
        <v>355178557</v>
      </c>
      <c r="F15" s="102">
        <f t="shared" si="0"/>
        <v>0.7392522769892328</v>
      </c>
      <c r="G15" s="72">
        <v>176749529</v>
      </c>
      <c r="H15" s="73">
        <v>353844512</v>
      </c>
      <c r="I15" s="102">
        <f t="shared" si="1"/>
        <v>0.4995118562132737</v>
      </c>
      <c r="J15" s="72">
        <v>176749529</v>
      </c>
      <c r="K15" s="73">
        <v>341582130</v>
      </c>
      <c r="L15" s="102">
        <f t="shared" si="2"/>
        <v>0.5174437228317535</v>
      </c>
      <c r="M15" s="72">
        <v>176749529</v>
      </c>
      <c r="N15" s="73">
        <v>262566557</v>
      </c>
      <c r="O15" s="102">
        <f t="shared" si="3"/>
        <v>0.6731608587913197</v>
      </c>
      <c r="P15" s="72">
        <v>3354590</v>
      </c>
      <c r="Q15" s="73">
        <v>3354590</v>
      </c>
      <c r="R15" s="102">
        <f t="shared" si="4"/>
        <v>1</v>
      </c>
      <c r="S15" s="72">
        <v>0</v>
      </c>
      <c r="T15" s="73">
        <v>3354590</v>
      </c>
      <c r="U15" s="102">
        <f t="shared" si="5"/>
        <v>0</v>
      </c>
      <c r="V15" s="72">
        <v>0</v>
      </c>
      <c r="W15" s="73">
        <v>75146033</v>
      </c>
      <c r="X15" s="102">
        <f t="shared" si="6"/>
        <v>0</v>
      </c>
      <c r="Y15" s="72">
        <v>0</v>
      </c>
      <c r="Z15" s="73">
        <v>3354590</v>
      </c>
      <c r="AA15" s="102">
        <f t="shared" si="7"/>
        <v>0</v>
      </c>
      <c r="AB15" s="72">
        <v>6988519</v>
      </c>
      <c r="AC15" s="73">
        <v>99089214</v>
      </c>
      <c r="AD15" s="102">
        <f t="shared" si="8"/>
        <v>0.07052754500605889</v>
      </c>
      <c r="AE15" s="72">
        <v>15864951</v>
      </c>
      <c r="AF15" s="73">
        <v>353844512</v>
      </c>
      <c r="AG15" s="111">
        <f t="shared" si="9"/>
        <v>0.04483593912571406</v>
      </c>
    </row>
    <row r="16" spans="1:33" ht="13.5">
      <c r="A16" s="74"/>
      <c r="B16" s="75" t="s">
        <v>628</v>
      </c>
      <c r="C16" s="123"/>
      <c r="D16" s="76">
        <f>SUM(D10:D15)</f>
        <v>2738808334</v>
      </c>
      <c r="E16" s="77">
        <f>SUM(E10:E15)</f>
        <v>3248817771</v>
      </c>
      <c r="F16" s="103">
        <f t="shared" si="0"/>
        <v>0.8430169147828144</v>
      </c>
      <c r="G16" s="76">
        <f>SUM(G10:G15)</f>
        <v>1096161244</v>
      </c>
      <c r="H16" s="77">
        <f>SUM(H10:H15)</f>
        <v>3130697129</v>
      </c>
      <c r="I16" s="103">
        <f t="shared" si="1"/>
        <v>0.35013327665782007</v>
      </c>
      <c r="J16" s="76">
        <f>SUM(J10:J15)</f>
        <v>1096161244</v>
      </c>
      <c r="K16" s="77">
        <f>SUM(K10:K15)</f>
        <v>2329420390</v>
      </c>
      <c r="L16" s="103">
        <f t="shared" si="2"/>
        <v>0.4705725289886382</v>
      </c>
      <c r="M16" s="76">
        <f>SUM(M10:M15)</f>
        <v>1096161244</v>
      </c>
      <c r="N16" s="77">
        <f>SUM(N10:N15)</f>
        <v>2738808334</v>
      </c>
      <c r="O16" s="103">
        <f t="shared" si="3"/>
        <v>0.4002329153128683</v>
      </c>
      <c r="P16" s="76">
        <f>SUM(P10:P15)</f>
        <v>389839435</v>
      </c>
      <c r="Q16" s="77">
        <f>SUM(Q10:Q15)</f>
        <v>593358358</v>
      </c>
      <c r="R16" s="103">
        <f t="shared" si="4"/>
        <v>0.6570050455074233</v>
      </c>
      <c r="S16" s="76">
        <f>SUM(S10:S15)</f>
        <v>24033993</v>
      </c>
      <c r="T16" s="77">
        <f>SUM(T10:T15)</f>
        <v>593358358</v>
      </c>
      <c r="U16" s="103">
        <f t="shared" si="5"/>
        <v>0.040505021419113475</v>
      </c>
      <c r="V16" s="76">
        <f>SUM(V10:V15)</f>
        <v>24033993</v>
      </c>
      <c r="W16" s="77">
        <f>SUM(W10:W15)</f>
        <v>6258949812</v>
      </c>
      <c r="X16" s="103">
        <f t="shared" si="6"/>
        <v>0.0038399402011373724</v>
      </c>
      <c r="Y16" s="76">
        <f>SUM(Y10:Y15)</f>
        <v>457442396</v>
      </c>
      <c r="Z16" s="77">
        <f>SUM(Z10:Z15)</f>
        <v>593358358</v>
      </c>
      <c r="AA16" s="103">
        <f t="shared" si="7"/>
        <v>0.7709378149519552</v>
      </c>
      <c r="AB16" s="76">
        <f>SUM(AB10:AB15)</f>
        <v>327061573</v>
      </c>
      <c r="AC16" s="77">
        <f>SUM(AC10:AC15)</f>
        <v>1571211528</v>
      </c>
      <c r="AD16" s="103">
        <f t="shared" si="8"/>
        <v>0.2081588425056413</v>
      </c>
      <c r="AE16" s="76">
        <f>SUM(AE10:AE15)</f>
        <v>284274818</v>
      </c>
      <c r="AF16" s="77">
        <f>SUM(AF10:AF15)</f>
        <v>3130697129</v>
      </c>
      <c r="AG16" s="112">
        <f t="shared" si="9"/>
        <v>0.09080240160146133</v>
      </c>
    </row>
    <row r="17" spans="1:33" ht="13.5">
      <c r="A17" s="70" t="s">
        <v>571</v>
      </c>
      <c r="B17" s="71" t="s">
        <v>447</v>
      </c>
      <c r="C17" s="122" t="s">
        <v>448</v>
      </c>
      <c r="D17" s="72">
        <v>478702391</v>
      </c>
      <c r="E17" s="73">
        <v>614083017</v>
      </c>
      <c r="F17" s="102">
        <f t="shared" si="0"/>
        <v>0.7795401887819998</v>
      </c>
      <c r="G17" s="72">
        <v>179864102</v>
      </c>
      <c r="H17" s="73">
        <v>584582857</v>
      </c>
      <c r="I17" s="102">
        <f t="shared" si="1"/>
        <v>0.30767939881617157</v>
      </c>
      <c r="J17" s="72">
        <v>179864102</v>
      </c>
      <c r="K17" s="73">
        <v>387042125</v>
      </c>
      <c r="L17" s="102">
        <f t="shared" si="2"/>
        <v>0.46471453720961253</v>
      </c>
      <c r="M17" s="72">
        <v>179864102</v>
      </c>
      <c r="N17" s="73">
        <v>478702391</v>
      </c>
      <c r="O17" s="102">
        <f t="shared" si="3"/>
        <v>0.37573261671884983</v>
      </c>
      <c r="P17" s="72">
        <v>28383180</v>
      </c>
      <c r="Q17" s="73">
        <v>81321329</v>
      </c>
      <c r="R17" s="102">
        <f t="shared" si="4"/>
        <v>0.3490250386832709</v>
      </c>
      <c r="S17" s="72">
        <v>1550000</v>
      </c>
      <c r="T17" s="73">
        <v>81321329</v>
      </c>
      <c r="U17" s="102">
        <f t="shared" si="5"/>
        <v>0.01906019022389563</v>
      </c>
      <c r="V17" s="72">
        <v>1550000</v>
      </c>
      <c r="W17" s="73">
        <v>866797122</v>
      </c>
      <c r="X17" s="102">
        <f t="shared" si="6"/>
        <v>0.0017881923701172603</v>
      </c>
      <c r="Y17" s="72">
        <v>72239329</v>
      </c>
      <c r="Z17" s="73">
        <v>81321329</v>
      </c>
      <c r="AA17" s="102">
        <f t="shared" si="7"/>
        <v>0.8883195821848903</v>
      </c>
      <c r="AB17" s="72">
        <v>43609370</v>
      </c>
      <c r="AC17" s="73">
        <v>316406573</v>
      </c>
      <c r="AD17" s="102">
        <f t="shared" si="8"/>
        <v>0.13782700399210734</v>
      </c>
      <c r="AE17" s="72">
        <v>53495323</v>
      </c>
      <c r="AF17" s="73">
        <v>584582857</v>
      </c>
      <c r="AG17" s="111">
        <f t="shared" si="9"/>
        <v>0.09151024933322668</v>
      </c>
    </row>
    <row r="18" spans="1:33" ht="13.5">
      <c r="A18" s="70" t="s">
        <v>571</v>
      </c>
      <c r="B18" s="71" t="s">
        <v>99</v>
      </c>
      <c r="C18" s="122" t="s">
        <v>100</v>
      </c>
      <c r="D18" s="72">
        <v>2069146667</v>
      </c>
      <c r="E18" s="73">
        <v>2334259048</v>
      </c>
      <c r="F18" s="102">
        <f t="shared" si="0"/>
        <v>0.8864254671189348</v>
      </c>
      <c r="G18" s="72">
        <v>625426030</v>
      </c>
      <c r="H18" s="73">
        <v>2334692570</v>
      </c>
      <c r="I18" s="102">
        <f t="shared" si="1"/>
        <v>0.2678836768645732</v>
      </c>
      <c r="J18" s="72">
        <v>625426030</v>
      </c>
      <c r="K18" s="73">
        <v>1622252670</v>
      </c>
      <c r="L18" s="102">
        <f t="shared" si="2"/>
        <v>0.3855293577664446</v>
      </c>
      <c r="M18" s="72">
        <v>625426030</v>
      </c>
      <c r="N18" s="73">
        <v>2069146667</v>
      </c>
      <c r="O18" s="102">
        <f t="shared" si="3"/>
        <v>0.3022627829987462</v>
      </c>
      <c r="P18" s="72">
        <v>379533410</v>
      </c>
      <c r="Q18" s="73">
        <v>454040366</v>
      </c>
      <c r="R18" s="102">
        <f t="shared" si="4"/>
        <v>0.835902352347236</v>
      </c>
      <c r="S18" s="72">
        <v>331834792</v>
      </c>
      <c r="T18" s="73">
        <v>454040366</v>
      </c>
      <c r="U18" s="102">
        <f t="shared" si="5"/>
        <v>0.7308486576279432</v>
      </c>
      <c r="V18" s="72">
        <v>331834792</v>
      </c>
      <c r="W18" s="73">
        <v>6080923547</v>
      </c>
      <c r="X18" s="102">
        <f t="shared" si="6"/>
        <v>0.05456980168147475</v>
      </c>
      <c r="Y18" s="72">
        <v>349152698</v>
      </c>
      <c r="Z18" s="73">
        <v>454040366</v>
      </c>
      <c r="AA18" s="102">
        <f t="shared" si="7"/>
        <v>0.7689904337712563</v>
      </c>
      <c r="AB18" s="72">
        <v>281455673</v>
      </c>
      <c r="AC18" s="73">
        <v>1531917858</v>
      </c>
      <c r="AD18" s="102">
        <f t="shared" si="8"/>
        <v>0.18372765323556925</v>
      </c>
      <c r="AE18" s="72">
        <v>206815946</v>
      </c>
      <c r="AF18" s="73">
        <v>2334692570</v>
      </c>
      <c r="AG18" s="111">
        <f t="shared" si="9"/>
        <v>0.08858380270598111</v>
      </c>
    </row>
    <row r="19" spans="1:33" ht="13.5">
      <c r="A19" s="70" t="s">
        <v>571</v>
      </c>
      <c r="B19" s="71" t="s">
        <v>101</v>
      </c>
      <c r="C19" s="122" t="s">
        <v>102</v>
      </c>
      <c r="D19" s="72">
        <v>1576649935</v>
      </c>
      <c r="E19" s="73">
        <v>1721349936</v>
      </c>
      <c r="F19" s="102">
        <f t="shared" si="0"/>
        <v>0.915938068155829</v>
      </c>
      <c r="G19" s="72">
        <v>566807500</v>
      </c>
      <c r="H19" s="73">
        <v>1716330148</v>
      </c>
      <c r="I19" s="102">
        <f t="shared" si="1"/>
        <v>0.3302438640144425</v>
      </c>
      <c r="J19" s="72">
        <v>566807500</v>
      </c>
      <c r="K19" s="73">
        <v>1333048438</v>
      </c>
      <c r="L19" s="102">
        <f t="shared" si="2"/>
        <v>0.4251964773691142</v>
      </c>
      <c r="M19" s="72">
        <v>566807500</v>
      </c>
      <c r="N19" s="73">
        <v>1576649935</v>
      </c>
      <c r="O19" s="102">
        <f t="shared" si="3"/>
        <v>0.35950117233855083</v>
      </c>
      <c r="P19" s="72">
        <v>436236751</v>
      </c>
      <c r="Q19" s="73">
        <v>528040751</v>
      </c>
      <c r="R19" s="102">
        <f t="shared" si="4"/>
        <v>0.8261422062101416</v>
      </c>
      <c r="S19" s="72">
        <v>160000000</v>
      </c>
      <c r="T19" s="73">
        <v>528040751</v>
      </c>
      <c r="U19" s="102">
        <f t="shared" si="5"/>
        <v>0.3030069169794056</v>
      </c>
      <c r="V19" s="72">
        <v>160000000</v>
      </c>
      <c r="W19" s="73">
        <v>5076612310</v>
      </c>
      <c r="X19" s="102">
        <f t="shared" si="6"/>
        <v>0.03151708072819136</v>
      </c>
      <c r="Y19" s="72">
        <v>418612247</v>
      </c>
      <c r="Z19" s="73">
        <v>528040751</v>
      </c>
      <c r="AA19" s="102">
        <f t="shared" si="7"/>
        <v>0.7927650398330716</v>
      </c>
      <c r="AB19" s="72">
        <v>165802343</v>
      </c>
      <c r="AC19" s="73">
        <v>937772339</v>
      </c>
      <c r="AD19" s="102">
        <f t="shared" si="8"/>
        <v>0.17680447173010505</v>
      </c>
      <c r="AE19" s="72">
        <v>241569841</v>
      </c>
      <c r="AF19" s="73">
        <v>1716330148</v>
      </c>
      <c r="AG19" s="111">
        <f t="shared" si="9"/>
        <v>0.14074788657735562</v>
      </c>
    </row>
    <row r="20" spans="1:33" ht="13.5">
      <c r="A20" s="70" t="s">
        <v>571</v>
      </c>
      <c r="B20" s="71" t="s">
        <v>449</v>
      </c>
      <c r="C20" s="122" t="s">
        <v>450</v>
      </c>
      <c r="D20" s="72">
        <v>988763800</v>
      </c>
      <c r="E20" s="73">
        <v>1135219047</v>
      </c>
      <c r="F20" s="102">
        <f t="shared" si="0"/>
        <v>0.8709894382172043</v>
      </c>
      <c r="G20" s="72">
        <v>309933860</v>
      </c>
      <c r="H20" s="73">
        <v>1011347518</v>
      </c>
      <c r="I20" s="102">
        <f t="shared" si="1"/>
        <v>0.3064563411525572</v>
      </c>
      <c r="J20" s="72">
        <v>309933860</v>
      </c>
      <c r="K20" s="73">
        <v>729455605</v>
      </c>
      <c r="L20" s="102">
        <f t="shared" si="2"/>
        <v>0.42488378713602454</v>
      </c>
      <c r="M20" s="72">
        <v>309933860</v>
      </c>
      <c r="N20" s="73">
        <v>988763800</v>
      </c>
      <c r="O20" s="102">
        <f t="shared" si="3"/>
        <v>0.31345591333339673</v>
      </c>
      <c r="P20" s="72">
        <v>85427177</v>
      </c>
      <c r="Q20" s="73">
        <v>226517177</v>
      </c>
      <c r="R20" s="102">
        <f t="shared" si="4"/>
        <v>0.377133328833601</v>
      </c>
      <c r="S20" s="72">
        <v>0</v>
      </c>
      <c r="T20" s="73">
        <v>226517177</v>
      </c>
      <c r="U20" s="102">
        <f t="shared" si="5"/>
        <v>0</v>
      </c>
      <c r="V20" s="72">
        <v>0</v>
      </c>
      <c r="W20" s="73">
        <v>2297101437</v>
      </c>
      <c r="X20" s="102">
        <f t="shared" si="6"/>
        <v>0</v>
      </c>
      <c r="Y20" s="72">
        <v>155082972</v>
      </c>
      <c r="Z20" s="73">
        <v>226517177</v>
      </c>
      <c r="AA20" s="102">
        <f t="shared" si="7"/>
        <v>0.6846411122278819</v>
      </c>
      <c r="AB20" s="72">
        <v>71380754</v>
      </c>
      <c r="AC20" s="73">
        <v>578888000</v>
      </c>
      <c r="AD20" s="102">
        <f t="shared" si="8"/>
        <v>0.12330667417531543</v>
      </c>
      <c r="AE20" s="72">
        <v>59785548</v>
      </c>
      <c r="AF20" s="73">
        <v>1011347518</v>
      </c>
      <c r="AG20" s="111">
        <f t="shared" si="9"/>
        <v>0.05911474239658934</v>
      </c>
    </row>
    <row r="21" spans="1:33" ht="13.5">
      <c r="A21" s="70" t="s">
        <v>571</v>
      </c>
      <c r="B21" s="71" t="s">
        <v>451</v>
      </c>
      <c r="C21" s="122" t="s">
        <v>452</v>
      </c>
      <c r="D21" s="72">
        <v>590852170</v>
      </c>
      <c r="E21" s="73">
        <v>693108170</v>
      </c>
      <c r="F21" s="102">
        <f t="shared" si="0"/>
        <v>0.8524674727178587</v>
      </c>
      <c r="G21" s="72">
        <v>201198530</v>
      </c>
      <c r="H21" s="73">
        <v>680022870</v>
      </c>
      <c r="I21" s="102">
        <f t="shared" si="1"/>
        <v>0.29587024036412185</v>
      </c>
      <c r="J21" s="72">
        <v>201198530</v>
      </c>
      <c r="K21" s="73">
        <v>390160330</v>
      </c>
      <c r="L21" s="102">
        <f t="shared" si="2"/>
        <v>0.5156816686104402</v>
      </c>
      <c r="M21" s="72">
        <v>201198530</v>
      </c>
      <c r="N21" s="73">
        <v>590852170</v>
      </c>
      <c r="O21" s="102">
        <f t="shared" si="3"/>
        <v>0.34052262175833253</v>
      </c>
      <c r="P21" s="72">
        <v>58368440</v>
      </c>
      <c r="Q21" s="73">
        <v>88111480</v>
      </c>
      <c r="R21" s="102">
        <f t="shared" si="4"/>
        <v>0.6624385380883399</v>
      </c>
      <c r="S21" s="72">
        <v>20124440</v>
      </c>
      <c r="T21" s="73">
        <v>88111480</v>
      </c>
      <c r="U21" s="102">
        <f t="shared" si="5"/>
        <v>0.22839748010134434</v>
      </c>
      <c r="V21" s="72">
        <v>20124440</v>
      </c>
      <c r="W21" s="73">
        <v>691980439</v>
      </c>
      <c r="X21" s="102">
        <f t="shared" si="6"/>
        <v>0.029082382775273797</v>
      </c>
      <c r="Y21" s="72">
        <v>66004320</v>
      </c>
      <c r="Z21" s="73">
        <v>88111480</v>
      </c>
      <c r="AA21" s="102">
        <f t="shared" si="7"/>
        <v>0.7491001172605432</v>
      </c>
      <c r="AB21" s="72">
        <v>35577189</v>
      </c>
      <c r="AC21" s="73">
        <v>460782550</v>
      </c>
      <c r="AD21" s="102">
        <f t="shared" si="8"/>
        <v>0.07721036527967476</v>
      </c>
      <c r="AE21" s="72">
        <v>94765900</v>
      </c>
      <c r="AF21" s="73">
        <v>680022870</v>
      </c>
      <c r="AG21" s="111">
        <f t="shared" si="9"/>
        <v>0.1393569307455792</v>
      </c>
    </row>
    <row r="22" spans="1:33" ht="13.5">
      <c r="A22" s="70" t="s">
        <v>572</v>
      </c>
      <c r="B22" s="71" t="s">
        <v>498</v>
      </c>
      <c r="C22" s="122" t="s">
        <v>499</v>
      </c>
      <c r="D22" s="72">
        <v>171980200</v>
      </c>
      <c r="E22" s="73">
        <v>405077200</v>
      </c>
      <c r="F22" s="102">
        <f t="shared" si="0"/>
        <v>0.4245615403681076</v>
      </c>
      <c r="G22" s="72">
        <v>212704856</v>
      </c>
      <c r="H22" s="73">
        <v>405077200</v>
      </c>
      <c r="I22" s="102">
        <f t="shared" si="1"/>
        <v>0.5250970827289217</v>
      </c>
      <c r="J22" s="72">
        <v>212704856</v>
      </c>
      <c r="K22" s="73">
        <v>405077200</v>
      </c>
      <c r="L22" s="102">
        <f t="shared" si="2"/>
        <v>0.5250970827289217</v>
      </c>
      <c r="M22" s="72">
        <v>212704856</v>
      </c>
      <c r="N22" s="73">
        <v>171980200</v>
      </c>
      <c r="O22" s="102">
        <f t="shared" si="3"/>
        <v>1.23679851517791</v>
      </c>
      <c r="P22" s="72">
        <v>29132770</v>
      </c>
      <c r="Q22" s="73">
        <v>31480870</v>
      </c>
      <c r="R22" s="102">
        <f t="shared" si="4"/>
        <v>0.9254118453524315</v>
      </c>
      <c r="S22" s="72">
        <v>0</v>
      </c>
      <c r="T22" s="73">
        <v>31480870</v>
      </c>
      <c r="U22" s="102">
        <f t="shared" si="5"/>
        <v>0</v>
      </c>
      <c r="V22" s="72">
        <v>0</v>
      </c>
      <c r="W22" s="73">
        <v>180548532</v>
      </c>
      <c r="X22" s="102">
        <f t="shared" si="6"/>
        <v>0</v>
      </c>
      <c r="Y22" s="72">
        <v>0</v>
      </c>
      <c r="Z22" s="73">
        <v>31480870</v>
      </c>
      <c r="AA22" s="102">
        <f t="shared" si="7"/>
        <v>0</v>
      </c>
      <c r="AB22" s="72">
        <v>14000000</v>
      </c>
      <c r="AC22" s="73">
        <v>0</v>
      </c>
      <c r="AD22" s="102">
        <f t="shared" si="8"/>
        <v>0</v>
      </c>
      <c r="AE22" s="72">
        <v>15633000</v>
      </c>
      <c r="AF22" s="73">
        <v>405077200</v>
      </c>
      <c r="AG22" s="111">
        <f t="shared" si="9"/>
        <v>0.03859264357510124</v>
      </c>
    </row>
    <row r="23" spans="1:33" ht="13.5">
      <c r="A23" s="74"/>
      <c r="B23" s="75" t="s">
        <v>629</v>
      </c>
      <c r="C23" s="123"/>
      <c r="D23" s="76">
        <f>SUM(D17:D22)</f>
        <v>5876095163</v>
      </c>
      <c r="E23" s="77">
        <f>SUM(E17:E22)</f>
        <v>6903096418</v>
      </c>
      <c r="F23" s="103">
        <f t="shared" si="0"/>
        <v>0.8512260016646924</v>
      </c>
      <c r="G23" s="76">
        <f>SUM(G17:G22)</f>
        <v>2095934878</v>
      </c>
      <c r="H23" s="77">
        <f>SUM(H17:H22)</f>
        <v>6732053163</v>
      </c>
      <c r="I23" s="103">
        <f t="shared" si="1"/>
        <v>0.31133664979347697</v>
      </c>
      <c r="J23" s="76">
        <f>SUM(J17:J22)</f>
        <v>2095934878</v>
      </c>
      <c r="K23" s="77">
        <f>SUM(K17:K22)</f>
        <v>4867036368</v>
      </c>
      <c r="L23" s="103">
        <f t="shared" si="2"/>
        <v>0.4306388363523319</v>
      </c>
      <c r="M23" s="76">
        <f>SUM(M17:M22)</f>
        <v>2095934878</v>
      </c>
      <c r="N23" s="77">
        <f>SUM(N17:N22)</f>
        <v>5876095163</v>
      </c>
      <c r="O23" s="103">
        <f t="shared" si="3"/>
        <v>0.3566883823116872</v>
      </c>
      <c r="P23" s="76">
        <f>SUM(P17:P22)</f>
        <v>1017081728</v>
      </c>
      <c r="Q23" s="77">
        <f>SUM(Q17:Q22)</f>
        <v>1409511973</v>
      </c>
      <c r="R23" s="103">
        <f t="shared" si="4"/>
        <v>0.721584312501615</v>
      </c>
      <c r="S23" s="76">
        <f>SUM(S17:S22)</f>
        <v>513509232</v>
      </c>
      <c r="T23" s="77">
        <f>SUM(T17:T22)</f>
        <v>1409511973</v>
      </c>
      <c r="U23" s="103">
        <f t="shared" si="5"/>
        <v>0.36431704152682637</v>
      </c>
      <c r="V23" s="76">
        <f>SUM(V17:V22)</f>
        <v>513509232</v>
      </c>
      <c r="W23" s="77">
        <f>SUM(W17:W22)</f>
        <v>15193963387</v>
      </c>
      <c r="X23" s="103">
        <f t="shared" si="6"/>
        <v>0.03379692440481725</v>
      </c>
      <c r="Y23" s="76">
        <f>SUM(Y17:Y22)</f>
        <v>1061091566</v>
      </c>
      <c r="Z23" s="77">
        <f>SUM(Z17:Z22)</f>
        <v>1409511973</v>
      </c>
      <c r="AA23" s="103">
        <f t="shared" si="7"/>
        <v>0.7528077705800374</v>
      </c>
      <c r="AB23" s="76">
        <f>SUM(AB17:AB22)</f>
        <v>611825329</v>
      </c>
      <c r="AC23" s="77">
        <f>SUM(AC17:AC22)</f>
        <v>3825767320</v>
      </c>
      <c r="AD23" s="103">
        <f t="shared" si="8"/>
        <v>0.15992225292990375</v>
      </c>
      <c r="AE23" s="76">
        <f>SUM(AE17:AE22)</f>
        <v>672065558</v>
      </c>
      <c r="AF23" s="77">
        <f>SUM(AF17:AF22)</f>
        <v>6732053163</v>
      </c>
      <c r="AG23" s="112">
        <f t="shared" si="9"/>
        <v>0.09983069677668854</v>
      </c>
    </row>
    <row r="24" spans="1:33" ht="13.5">
      <c r="A24" s="70" t="s">
        <v>571</v>
      </c>
      <c r="B24" s="71" t="s">
        <v>453</v>
      </c>
      <c r="C24" s="122" t="s">
        <v>454</v>
      </c>
      <c r="D24" s="72">
        <v>433978706</v>
      </c>
      <c r="E24" s="73">
        <v>580022012</v>
      </c>
      <c r="F24" s="102">
        <f t="shared" si="0"/>
        <v>0.7482107523877904</v>
      </c>
      <c r="G24" s="72">
        <v>201997624</v>
      </c>
      <c r="H24" s="73">
        <v>551182400</v>
      </c>
      <c r="I24" s="102">
        <f t="shared" si="1"/>
        <v>0.3664805407429555</v>
      </c>
      <c r="J24" s="72">
        <v>201997624</v>
      </c>
      <c r="K24" s="73">
        <v>475808375</v>
      </c>
      <c r="L24" s="102">
        <f t="shared" si="2"/>
        <v>0.4245356631227855</v>
      </c>
      <c r="M24" s="72">
        <v>201997624</v>
      </c>
      <c r="N24" s="73">
        <v>433978706</v>
      </c>
      <c r="O24" s="102">
        <f t="shared" si="3"/>
        <v>0.46545515069580395</v>
      </c>
      <c r="P24" s="72">
        <v>31407971</v>
      </c>
      <c r="Q24" s="73">
        <v>78755666</v>
      </c>
      <c r="R24" s="102">
        <f t="shared" si="4"/>
        <v>0.39880268424115667</v>
      </c>
      <c r="S24" s="72">
        <v>10420279</v>
      </c>
      <c r="T24" s="73">
        <v>78755666</v>
      </c>
      <c r="U24" s="102">
        <f t="shared" si="5"/>
        <v>0.13231148346837673</v>
      </c>
      <c r="V24" s="72">
        <v>10420279</v>
      </c>
      <c r="W24" s="73">
        <v>866081639</v>
      </c>
      <c r="X24" s="102">
        <f t="shared" si="6"/>
        <v>0.012031520506578942</v>
      </c>
      <c r="Y24" s="72">
        <v>64348929</v>
      </c>
      <c r="Z24" s="73">
        <v>78755666</v>
      </c>
      <c r="AA24" s="102">
        <f t="shared" si="7"/>
        <v>0.8170704695710401</v>
      </c>
      <c r="AB24" s="72">
        <v>54704776</v>
      </c>
      <c r="AC24" s="73">
        <v>225028408</v>
      </c>
      <c r="AD24" s="102">
        <f t="shared" si="8"/>
        <v>0.2431016443043938</v>
      </c>
      <c r="AE24" s="72">
        <v>50085123</v>
      </c>
      <c r="AF24" s="73">
        <v>551182400</v>
      </c>
      <c r="AG24" s="111">
        <f t="shared" si="9"/>
        <v>0.0908685092267097</v>
      </c>
    </row>
    <row r="25" spans="1:33" ht="13.5">
      <c r="A25" s="70" t="s">
        <v>571</v>
      </c>
      <c r="B25" s="71" t="s">
        <v>455</v>
      </c>
      <c r="C25" s="122" t="s">
        <v>456</v>
      </c>
      <c r="D25" s="72">
        <v>1011630097</v>
      </c>
      <c r="E25" s="73">
        <v>1142196050</v>
      </c>
      <c r="F25" s="102">
        <f t="shared" si="0"/>
        <v>0.8856886670199919</v>
      </c>
      <c r="G25" s="72">
        <v>367024467</v>
      </c>
      <c r="H25" s="73">
        <v>1134244712</v>
      </c>
      <c r="I25" s="102">
        <f t="shared" si="1"/>
        <v>0.3235849046656168</v>
      </c>
      <c r="J25" s="72">
        <v>367024467</v>
      </c>
      <c r="K25" s="73">
        <v>895656363</v>
      </c>
      <c r="L25" s="102">
        <f t="shared" si="2"/>
        <v>0.40978268246836536</v>
      </c>
      <c r="M25" s="72">
        <v>367024467</v>
      </c>
      <c r="N25" s="73">
        <v>1011630097</v>
      </c>
      <c r="O25" s="102">
        <f t="shared" si="3"/>
        <v>0.3628050095468838</v>
      </c>
      <c r="P25" s="72">
        <v>132168764</v>
      </c>
      <c r="Q25" s="73">
        <v>194237061</v>
      </c>
      <c r="R25" s="102">
        <f t="shared" si="4"/>
        <v>0.680450802331693</v>
      </c>
      <c r="S25" s="72">
        <v>68650066</v>
      </c>
      <c r="T25" s="73">
        <v>194237061</v>
      </c>
      <c r="U25" s="102">
        <f t="shared" si="5"/>
        <v>0.3534344354602853</v>
      </c>
      <c r="V25" s="72">
        <v>68650066</v>
      </c>
      <c r="W25" s="73">
        <v>3559712196</v>
      </c>
      <c r="X25" s="102">
        <f t="shared" si="6"/>
        <v>0.01928528550064838</v>
      </c>
      <c r="Y25" s="72">
        <v>112050066</v>
      </c>
      <c r="Z25" s="73">
        <v>194237061</v>
      </c>
      <c r="AA25" s="102">
        <f t="shared" si="7"/>
        <v>0.5768727421179421</v>
      </c>
      <c r="AB25" s="72">
        <v>78187575</v>
      </c>
      <c r="AC25" s="73">
        <v>613718100</v>
      </c>
      <c r="AD25" s="102">
        <f t="shared" si="8"/>
        <v>0.12739981923296706</v>
      </c>
      <c r="AE25" s="72">
        <v>87052298</v>
      </c>
      <c r="AF25" s="73">
        <v>1134244712</v>
      </c>
      <c r="AG25" s="111">
        <f t="shared" si="9"/>
        <v>0.07674913277444488</v>
      </c>
    </row>
    <row r="26" spans="1:33" ht="13.5">
      <c r="A26" s="70" t="s">
        <v>571</v>
      </c>
      <c r="B26" s="71" t="s">
        <v>457</v>
      </c>
      <c r="C26" s="122" t="s">
        <v>458</v>
      </c>
      <c r="D26" s="72">
        <v>274362167</v>
      </c>
      <c r="E26" s="73">
        <v>353511700</v>
      </c>
      <c r="F26" s="102">
        <f t="shared" si="0"/>
        <v>0.776104912510675</v>
      </c>
      <c r="G26" s="72">
        <v>123373200</v>
      </c>
      <c r="H26" s="73">
        <v>350454000</v>
      </c>
      <c r="I26" s="102">
        <f t="shared" si="1"/>
        <v>0.35203821328904794</v>
      </c>
      <c r="J26" s="72">
        <v>123373200</v>
      </c>
      <c r="K26" s="73">
        <v>268056500</v>
      </c>
      <c r="L26" s="102">
        <f t="shared" si="2"/>
        <v>0.460250730722814</v>
      </c>
      <c r="M26" s="72">
        <v>123373200</v>
      </c>
      <c r="N26" s="73">
        <v>274362167</v>
      </c>
      <c r="O26" s="102">
        <f t="shared" si="3"/>
        <v>0.4496727859712524</v>
      </c>
      <c r="P26" s="72">
        <v>18664900</v>
      </c>
      <c r="Q26" s="73">
        <v>30945767</v>
      </c>
      <c r="R26" s="102">
        <f t="shared" si="4"/>
        <v>0.6031487279019454</v>
      </c>
      <c r="S26" s="72">
        <v>7621500</v>
      </c>
      <c r="T26" s="73">
        <v>30945767</v>
      </c>
      <c r="U26" s="102">
        <f t="shared" si="5"/>
        <v>0.2462857036311299</v>
      </c>
      <c r="V26" s="72">
        <v>7621500</v>
      </c>
      <c r="W26" s="73">
        <v>405476862</v>
      </c>
      <c r="X26" s="102">
        <f t="shared" si="6"/>
        <v>0.018796386956353626</v>
      </c>
      <c r="Y26" s="72">
        <v>19233602</v>
      </c>
      <c r="Z26" s="73">
        <v>30945767</v>
      </c>
      <c r="AA26" s="102">
        <f t="shared" si="7"/>
        <v>0.6215261040387204</v>
      </c>
      <c r="AB26" s="72">
        <v>33775157</v>
      </c>
      <c r="AC26" s="73">
        <v>163708100</v>
      </c>
      <c r="AD26" s="102">
        <f t="shared" si="8"/>
        <v>0.20631329176748125</v>
      </c>
      <c r="AE26" s="72">
        <v>41225975</v>
      </c>
      <c r="AF26" s="73">
        <v>350454000</v>
      </c>
      <c r="AG26" s="111">
        <f t="shared" si="9"/>
        <v>0.11763590942035189</v>
      </c>
    </row>
    <row r="27" spans="1:33" ht="13.5">
      <c r="A27" s="70" t="s">
        <v>571</v>
      </c>
      <c r="B27" s="71" t="s">
        <v>459</v>
      </c>
      <c r="C27" s="122" t="s">
        <v>460</v>
      </c>
      <c r="D27" s="72">
        <v>205941057</v>
      </c>
      <c r="E27" s="73">
        <v>255819411</v>
      </c>
      <c r="F27" s="102">
        <f t="shared" si="0"/>
        <v>0.805025139394133</v>
      </c>
      <c r="G27" s="72">
        <v>97788952</v>
      </c>
      <c r="H27" s="73">
        <v>264755925</v>
      </c>
      <c r="I27" s="102">
        <f t="shared" si="1"/>
        <v>0.3693551031955187</v>
      </c>
      <c r="J27" s="72">
        <v>97788952</v>
      </c>
      <c r="K27" s="73">
        <v>207437204</v>
      </c>
      <c r="L27" s="102">
        <f t="shared" si="2"/>
        <v>0.47141472269362056</v>
      </c>
      <c r="M27" s="72">
        <v>97788952</v>
      </c>
      <c r="N27" s="73">
        <v>205941057</v>
      </c>
      <c r="O27" s="102">
        <f t="shared" si="3"/>
        <v>0.4748395168234958</v>
      </c>
      <c r="P27" s="72">
        <v>5500000</v>
      </c>
      <c r="Q27" s="73">
        <v>16975391</v>
      </c>
      <c r="R27" s="102">
        <f t="shared" si="4"/>
        <v>0.32399842807744456</v>
      </c>
      <c r="S27" s="72">
        <v>0</v>
      </c>
      <c r="T27" s="73">
        <v>16975391</v>
      </c>
      <c r="U27" s="102">
        <f t="shared" si="5"/>
        <v>0</v>
      </c>
      <c r="V27" s="72">
        <v>0</v>
      </c>
      <c r="W27" s="73">
        <v>293526621</v>
      </c>
      <c r="X27" s="102">
        <f t="shared" si="6"/>
        <v>0</v>
      </c>
      <c r="Y27" s="72">
        <v>13717463</v>
      </c>
      <c r="Z27" s="73">
        <v>16975391</v>
      </c>
      <c r="AA27" s="102">
        <f t="shared" si="7"/>
        <v>0.8080793544019104</v>
      </c>
      <c r="AB27" s="72">
        <v>8652939</v>
      </c>
      <c r="AC27" s="73">
        <v>118182980</v>
      </c>
      <c r="AD27" s="102">
        <f t="shared" si="8"/>
        <v>0.07321645637975958</v>
      </c>
      <c r="AE27" s="72">
        <v>35556027</v>
      </c>
      <c r="AF27" s="73">
        <v>264755925</v>
      </c>
      <c r="AG27" s="111">
        <f t="shared" si="9"/>
        <v>0.1342973797470255</v>
      </c>
    </row>
    <row r="28" spans="1:33" ht="13.5">
      <c r="A28" s="70" t="s">
        <v>572</v>
      </c>
      <c r="B28" s="71" t="s">
        <v>520</v>
      </c>
      <c r="C28" s="122" t="s">
        <v>521</v>
      </c>
      <c r="D28" s="72">
        <v>45490872</v>
      </c>
      <c r="E28" s="73">
        <v>203514978</v>
      </c>
      <c r="F28" s="102">
        <f t="shared" si="0"/>
        <v>0.22352591660354354</v>
      </c>
      <c r="G28" s="72">
        <v>105553309</v>
      </c>
      <c r="H28" s="73">
        <v>201905026</v>
      </c>
      <c r="I28" s="102">
        <f t="shared" si="1"/>
        <v>0.5227869315150183</v>
      </c>
      <c r="J28" s="72">
        <v>105553309</v>
      </c>
      <c r="K28" s="73">
        <v>201905026</v>
      </c>
      <c r="L28" s="102">
        <f t="shared" si="2"/>
        <v>0.5227869315150183</v>
      </c>
      <c r="M28" s="72">
        <v>105553309</v>
      </c>
      <c r="N28" s="73">
        <v>45490872</v>
      </c>
      <c r="O28" s="102">
        <f t="shared" si="3"/>
        <v>2.32031843663054</v>
      </c>
      <c r="P28" s="72">
        <v>31257541</v>
      </c>
      <c r="Q28" s="73">
        <v>32740541</v>
      </c>
      <c r="R28" s="102">
        <f t="shared" si="4"/>
        <v>0.9547044747977744</v>
      </c>
      <c r="S28" s="72">
        <v>26977041</v>
      </c>
      <c r="T28" s="73">
        <v>32740541</v>
      </c>
      <c r="U28" s="102">
        <f t="shared" si="5"/>
        <v>0.8239644238010606</v>
      </c>
      <c r="V28" s="72">
        <v>26977041</v>
      </c>
      <c r="W28" s="73">
        <v>78541070</v>
      </c>
      <c r="X28" s="102">
        <f t="shared" si="6"/>
        <v>0.3434768713998931</v>
      </c>
      <c r="Y28" s="72">
        <v>27477041</v>
      </c>
      <c r="Z28" s="73">
        <v>32740541</v>
      </c>
      <c r="AA28" s="102">
        <f t="shared" si="7"/>
        <v>0.8392360101807725</v>
      </c>
      <c r="AB28" s="72">
        <v>1111194</v>
      </c>
      <c r="AC28" s="73">
        <v>9921491</v>
      </c>
      <c r="AD28" s="102">
        <f t="shared" si="8"/>
        <v>0.11199869051939874</v>
      </c>
      <c r="AE28" s="72">
        <v>2829338</v>
      </c>
      <c r="AF28" s="73">
        <v>201905026</v>
      </c>
      <c r="AG28" s="111">
        <f t="shared" si="9"/>
        <v>0.01401321233083123</v>
      </c>
    </row>
    <row r="29" spans="1:33" ht="13.5">
      <c r="A29" s="74"/>
      <c r="B29" s="75" t="s">
        <v>630</v>
      </c>
      <c r="C29" s="123"/>
      <c r="D29" s="76">
        <f>SUM(D24:D28)</f>
        <v>1971402899</v>
      </c>
      <c r="E29" s="77">
        <f>SUM(E24:E28)</f>
        <v>2535064151</v>
      </c>
      <c r="F29" s="103">
        <f t="shared" si="0"/>
        <v>0.7776540480138722</v>
      </c>
      <c r="G29" s="76">
        <f>SUM(G24:G28)</f>
        <v>895737552</v>
      </c>
      <c r="H29" s="77">
        <f>SUM(H24:H28)</f>
        <v>2502542063</v>
      </c>
      <c r="I29" s="103">
        <f t="shared" si="1"/>
        <v>0.35793106747073283</v>
      </c>
      <c r="J29" s="76">
        <f>SUM(J24:J28)</f>
        <v>895737552</v>
      </c>
      <c r="K29" s="77">
        <f>SUM(K24:K28)</f>
        <v>2048863468</v>
      </c>
      <c r="L29" s="103">
        <f t="shared" si="2"/>
        <v>0.4371875266409894</v>
      </c>
      <c r="M29" s="76">
        <f>SUM(M24:M28)</f>
        <v>895737552</v>
      </c>
      <c r="N29" s="77">
        <f>SUM(N24:N28)</f>
        <v>1971402899</v>
      </c>
      <c r="O29" s="103">
        <f t="shared" si="3"/>
        <v>0.454365544686155</v>
      </c>
      <c r="P29" s="76">
        <f>SUM(P24:P28)</f>
        <v>218999176</v>
      </c>
      <c r="Q29" s="77">
        <f>SUM(Q24:Q28)</f>
        <v>353654426</v>
      </c>
      <c r="R29" s="103">
        <f t="shared" si="4"/>
        <v>0.6192462468997914</v>
      </c>
      <c r="S29" s="76">
        <f>SUM(S24:S28)</f>
        <v>113668886</v>
      </c>
      <c r="T29" s="77">
        <f>SUM(T24:T28)</f>
        <v>353654426</v>
      </c>
      <c r="U29" s="103">
        <f t="shared" si="5"/>
        <v>0.32141230999325876</v>
      </c>
      <c r="V29" s="76">
        <f>SUM(V24:V28)</f>
        <v>113668886</v>
      </c>
      <c r="W29" s="77">
        <f>SUM(W24:W28)</f>
        <v>5203338388</v>
      </c>
      <c r="X29" s="103">
        <f t="shared" si="6"/>
        <v>0.021845376472563176</v>
      </c>
      <c r="Y29" s="76">
        <f>SUM(Y24:Y28)</f>
        <v>236827101</v>
      </c>
      <c r="Z29" s="77">
        <f>SUM(Z24:Z28)</f>
        <v>353654426</v>
      </c>
      <c r="AA29" s="103">
        <f t="shared" si="7"/>
        <v>0.669656827651296</v>
      </c>
      <c r="AB29" s="76">
        <f>SUM(AB24:AB28)</f>
        <v>176431641</v>
      </c>
      <c r="AC29" s="77">
        <f>SUM(AC24:AC28)</f>
        <v>1130559079</v>
      </c>
      <c r="AD29" s="103">
        <f t="shared" si="8"/>
        <v>0.15605698479380395</v>
      </c>
      <c r="AE29" s="76">
        <f>SUM(AE24:AE28)</f>
        <v>216748761</v>
      </c>
      <c r="AF29" s="77">
        <f>SUM(AF24:AF28)</f>
        <v>2502542063</v>
      </c>
      <c r="AG29" s="112">
        <f t="shared" si="9"/>
        <v>0.08661143570956234</v>
      </c>
    </row>
    <row r="30" spans="1:33" ht="13.5">
      <c r="A30" s="70" t="s">
        <v>571</v>
      </c>
      <c r="B30" s="71" t="s">
        <v>461</v>
      </c>
      <c r="C30" s="122" t="s">
        <v>462</v>
      </c>
      <c r="D30" s="72">
        <v>157968617</v>
      </c>
      <c r="E30" s="73">
        <v>191114417</v>
      </c>
      <c r="F30" s="102">
        <f t="shared" si="0"/>
        <v>0.8265656745299336</v>
      </c>
      <c r="G30" s="72">
        <v>55215411</v>
      </c>
      <c r="H30" s="73">
        <v>143977243</v>
      </c>
      <c r="I30" s="102">
        <f t="shared" si="1"/>
        <v>0.3835009606344525</v>
      </c>
      <c r="J30" s="72">
        <v>55215411</v>
      </c>
      <c r="K30" s="73">
        <v>111718562</v>
      </c>
      <c r="L30" s="102">
        <f t="shared" si="2"/>
        <v>0.49423667841338664</v>
      </c>
      <c r="M30" s="72">
        <v>55215411</v>
      </c>
      <c r="N30" s="73">
        <v>157968617</v>
      </c>
      <c r="O30" s="102">
        <f t="shared" si="3"/>
        <v>0.3495340533366827</v>
      </c>
      <c r="P30" s="72">
        <v>330000</v>
      </c>
      <c r="Q30" s="73">
        <v>44978200</v>
      </c>
      <c r="R30" s="102">
        <f t="shared" si="4"/>
        <v>0.00733688764779382</v>
      </c>
      <c r="S30" s="72">
        <v>0</v>
      </c>
      <c r="T30" s="73">
        <v>44978200</v>
      </c>
      <c r="U30" s="102">
        <f t="shared" si="5"/>
        <v>0</v>
      </c>
      <c r="V30" s="72">
        <v>0</v>
      </c>
      <c r="W30" s="73">
        <v>347815398</v>
      </c>
      <c r="X30" s="102">
        <f t="shared" si="6"/>
        <v>0</v>
      </c>
      <c r="Y30" s="72">
        <v>41471786</v>
      </c>
      <c r="Z30" s="73">
        <v>44978200</v>
      </c>
      <c r="AA30" s="102">
        <f t="shared" si="7"/>
        <v>0.9220419225313596</v>
      </c>
      <c r="AB30" s="72">
        <v>62964176</v>
      </c>
      <c r="AC30" s="73">
        <v>74994195</v>
      </c>
      <c r="AD30" s="102">
        <f t="shared" si="8"/>
        <v>0.8395873307260648</v>
      </c>
      <c r="AE30" s="72">
        <v>43515756</v>
      </c>
      <c r="AF30" s="73">
        <v>143977243</v>
      </c>
      <c r="AG30" s="111">
        <f t="shared" si="9"/>
        <v>0.3022405144957526</v>
      </c>
    </row>
    <row r="31" spans="1:33" ht="13.5">
      <c r="A31" s="70" t="s">
        <v>571</v>
      </c>
      <c r="B31" s="71" t="s">
        <v>463</v>
      </c>
      <c r="C31" s="122" t="s">
        <v>464</v>
      </c>
      <c r="D31" s="72">
        <v>413055282</v>
      </c>
      <c r="E31" s="73">
        <v>468806182</v>
      </c>
      <c r="F31" s="102">
        <f t="shared" si="0"/>
        <v>0.8810789999352013</v>
      </c>
      <c r="G31" s="72">
        <v>166365251</v>
      </c>
      <c r="H31" s="73">
        <v>472975068</v>
      </c>
      <c r="I31" s="102">
        <f t="shared" si="1"/>
        <v>0.3517421155061814</v>
      </c>
      <c r="J31" s="72">
        <v>166365251</v>
      </c>
      <c r="K31" s="73">
        <v>370925711</v>
      </c>
      <c r="L31" s="102">
        <f t="shared" si="2"/>
        <v>0.4485136674712743</v>
      </c>
      <c r="M31" s="72">
        <v>166365251</v>
      </c>
      <c r="N31" s="73">
        <v>413055282</v>
      </c>
      <c r="O31" s="102">
        <f t="shared" si="3"/>
        <v>0.40276751865867677</v>
      </c>
      <c r="P31" s="72">
        <v>84058430</v>
      </c>
      <c r="Q31" s="73">
        <v>100582330</v>
      </c>
      <c r="R31" s="102">
        <f t="shared" si="4"/>
        <v>0.8357176653195447</v>
      </c>
      <c r="S31" s="72">
        <v>70693650</v>
      </c>
      <c r="T31" s="73">
        <v>100582330</v>
      </c>
      <c r="U31" s="102">
        <f t="shared" si="5"/>
        <v>0.7028436306854295</v>
      </c>
      <c r="V31" s="72">
        <v>70693650</v>
      </c>
      <c r="W31" s="73">
        <v>853831000</v>
      </c>
      <c r="X31" s="102">
        <f t="shared" si="6"/>
        <v>0.08279583430444666</v>
      </c>
      <c r="Y31" s="72">
        <v>77725550</v>
      </c>
      <c r="Z31" s="73">
        <v>100582330</v>
      </c>
      <c r="AA31" s="102">
        <f t="shared" si="7"/>
        <v>0.7727555128221826</v>
      </c>
      <c r="AB31" s="72">
        <v>27684645</v>
      </c>
      <c r="AC31" s="73">
        <v>213928430</v>
      </c>
      <c r="AD31" s="102">
        <f t="shared" si="8"/>
        <v>0.12941078004452236</v>
      </c>
      <c r="AE31" s="72">
        <v>70790713</v>
      </c>
      <c r="AF31" s="73">
        <v>472975068</v>
      </c>
      <c r="AG31" s="111">
        <f t="shared" si="9"/>
        <v>0.1496711302338668</v>
      </c>
    </row>
    <row r="32" spans="1:33" ht="13.5">
      <c r="A32" s="70" t="s">
        <v>571</v>
      </c>
      <c r="B32" s="71" t="s">
        <v>465</v>
      </c>
      <c r="C32" s="122" t="s">
        <v>466</v>
      </c>
      <c r="D32" s="72">
        <v>894931894</v>
      </c>
      <c r="E32" s="73">
        <v>1014823468</v>
      </c>
      <c r="F32" s="102">
        <f t="shared" si="0"/>
        <v>0.8818596753223685</v>
      </c>
      <c r="G32" s="72">
        <v>291147241</v>
      </c>
      <c r="H32" s="73">
        <v>983307259</v>
      </c>
      <c r="I32" s="102">
        <f t="shared" si="1"/>
        <v>0.2960897911971989</v>
      </c>
      <c r="J32" s="72">
        <v>291147241</v>
      </c>
      <c r="K32" s="73">
        <v>697518136</v>
      </c>
      <c r="L32" s="102">
        <f t="shared" si="2"/>
        <v>0.41740454616652434</v>
      </c>
      <c r="M32" s="72">
        <v>291147241</v>
      </c>
      <c r="N32" s="73">
        <v>894931894</v>
      </c>
      <c r="O32" s="102">
        <f t="shared" si="3"/>
        <v>0.32532893614807296</v>
      </c>
      <c r="P32" s="72">
        <v>135642067</v>
      </c>
      <c r="Q32" s="73">
        <v>181754934</v>
      </c>
      <c r="R32" s="102">
        <f t="shared" si="4"/>
        <v>0.7462909755176165</v>
      </c>
      <c r="S32" s="72">
        <v>40020000</v>
      </c>
      <c r="T32" s="73">
        <v>181754934</v>
      </c>
      <c r="U32" s="102">
        <f t="shared" si="5"/>
        <v>0.22018659476941627</v>
      </c>
      <c r="V32" s="72">
        <v>40020000</v>
      </c>
      <c r="W32" s="73">
        <v>2141409803</v>
      </c>
      <c r="X32" s="102">
        <f t="shared" si="6"/>
        <v>0.01868862276801672</v>
      </c>
      <c r="Y32" s="72">
        <v>146329674</v>
      </c>
      <c r="Z32" s="73">
        <v>181754934</v>
      </c>
      <c r="AA32" s="102">
        <f t="shared" si="7"/>
        <v>0.8050932691598898</v>
      </c>
      <c r="AB32" s="72">
        <v>37217047</v>
      </c>
      <c r="AC32" s="73">
        <v>642853666</v>
      </c>
      <c r="AD32" s="102">
        <f t="shared" si="8"/>
        <v>0.05789349733598626</v>
      </c>
      <c r="AE32" s="72">
        <v>116532688</v>
      </c>
      <c r="AF32" s="73">
        <v>983307259</v>
      </c>
      <c r="AG32" s="111">
        <f t="shared" si="9"/>
        <v>0.1185109607738592</v>
      </c>
    </row>
    <row r="33" spans="1:33" ht="13.5">
      <c r="A33" s="70" t="s">
        <v>571</v>
      </c>
      <c r="B33" s="71" t="s">
        <v>103</v>
      </c>
      <c r="C33" s="122" t="s">
        <v>104</v>
      </c>
      <c r="D33" s="72">
        <v>1621301999</v>
      </c>
      <c r="E33" s="73">
        <v>2094532025</v>
      </c>
      <c r="F33" s="102">
        <f t="shared" si="0"/>
        <v>0.7740640771534635</v>
      </c>
      <c r="G33" s="72">
        <v>541868783</v>
      </c>
      <c r="H33" s="73">
        <v>1956195218</v>
      </c>
      <c r="I33" s="102">
        <f t="shared" si="1"/>
        <v>0.27700138412259423</v>
      </c>
      <c r="J33" s="72">
        <v>541868783</v>
      </c>
      <c r="K33" s="73">
        <v>1516802748</v>
      </c>
      <c r="L33" s="102">
        <f t="shared" si="2"/>
        <v>0.3572440673083485</v>
      </c>
      <c r="M33" s="72">
        <v>541868783</v>
      </c>
      <c r="N33" s="73">
        <v>1621301999</v>
      </c>
      <c r="O33" s="102">
        <f t="shared" si="3"/>
        <v>0.3342182908145542</v>
      </c>
      <c r="P33" s="72">
        <v>242405454</v>
      </c>
      <c r="Q33" s="73">
        <v>429110665</v>
      </c>
      <c r="R33" s="102">
        <f t="shared" si="4"/>
        <v>0.5649019560024219</v>
      </c>
      <c r="S33" s="72">
        <v>81544397</v>
      </c>
      <c r="T33" s="73">
        <v>429110665</v>
      </c>
      <c r="U33" s="102">
        <f t="shared" si="5"/>
        <v>0.1900311589785353</v>
      </c>
      <c r="V33" s="72">
        <v>81544397</v>
      </c>
      <c r="W33" s="73">
        <v>3084426496</v>
      </c>
      <c r="X33" s="102">
        <f t="shared" si="6"/>
        <v>0.026437458342985262</v>
      </c>
      <c r="Y33" s="72">
        <v>363495329</v>
      </c>
      <c r="Z33" s="73">
        <v>429110665</v>
      </c>
      <c r="AA33" s="102">
        <f t="shared" si="7"/>
        <v>0.847089943569685</v>
      </c>
      <c r="AB33" s="72">
        <v>183718721</v>
      </c>
      <c r="AC33" s="73">
        <v>949026230</v>
      </c>
      <c r="AD33" s="102">
        <f t="shared" si="8"/>
        <v>0.1935865576655347</v>
      </c>
      <c r="AE33" s="72">
        <v>165821074</v>
      </c>
      <c r="AF33" s="73">
        <v>1956195218</v>
      </c>
      <c r="AG33" s="111">
        <f t="shared" si="9"/>
        <v>0.08476714004522222</v>
      </c>
    </row>
    <row r="34" spans="1:33" ht="13.5">
      <c r="A34" s="70" t="s">
        <v>571</v>
      </c>
      <c r="B34" s="71" t="s">
        <v>467</v>
      </c>
      <c r="C34" s="122" t="s">
        <v>468</v>
      </c>
      <c r="D34" s="72">
        <v>550765274</v>
      </c>
      <c r="E34" s="73">
        <v>659784274</v>
      </c>
      <c r="F34" s="102">
        <f t="shared" si="0"/>
        <v>0.8347656888833334</v>
      </c>
      <c r="G34" s="72">
        <v>263060888</v>
      </c>
      <c r="H34" s="73">
        <v>655203278</v>
      </c>
      <c r="I34" s="102">
        <f t="shared" si="1"/>
        <v>0.40149507310615135</v>
      </c>
      <c r="J34" s="72">
        <v>263060888</v>
      </c>
      <c r="K34" s="73">
        <v>488831528</v>
      </c>
      <c r="L34" s="102">
        <f t="shared" si="2"/>
        <v>0.5381422288293974</v>
      </c>
      <c r="M34" s="72">
        <v>263060888</v>
      </c>
      <c r="N34" s="73">
        <v>550765274</v>
      </c>
      <c r="O34" s="102">
        <f t="shared" si="3"/>
        <v>0.4776279486349751</v>
      </c>
      <c r="P34" s="72">
        <v>14869816</v>
      </c>
      <c r="Q34" s="73">
        <v>58731555</v>
      </c>
      <c r="R34" s="102">
        <f t="shared" si="4"/>
        <v>0.25318273967035265</v>
      </c>
      <c r="S34" s="72">
        <v>0</v>
      </c>
      <c r="T34" s="73">
        <v>58731555</v>
      </c>
      <c r="U34" s="102">
        <f t="shared" si="5"/>
        <v>0</v>
      </c>
      <c r="V34" s="72">
        <v>0</v>
      </c>
      <c r="W34" s="73">
        <v>750263017</v>
      </c>
      <c r="X34" s="102">
        <f t="shared" si="6"/>
        <v>0</v>
      </c>
      <c r="Y34" s="72">
        <v>40816986</v>
      </c>
      <c r="Z34" s="73">
        <v>58731555</v>
      </c>
      <c r="AA34" s="102">
        <f t="shared" si="7"/>
        <v>0.6949754012131979</v>
      </c>
      <c r="AB34" s="72">
        <v>20961721</v>
      </c>
      <c r="AC34" s="73">
        <v>356916167</v>
      </c>
      <c r="AD34" s="102">
        <f t="shared" si="8"/>
        <v>0.05873009669522759</v>
      </c>
      <c r="AE34" s="72">
        <v>48905281</v>
      </c>
      <c r="AF34" s="73">
        <v>655203278</v>
      </c>
      <c r="AG34" s="111">
        <f t="shared" si="9"/>
        <v>0.07464138633323504</v>
      </c>
    </row>
    <row r="35" spans="1:33" ht="13.5">
      <c r="A35" s="70" t="s">
        <v>571</v>
      </c>
      <c r="B35" s="71" t="s">
        <v>469</v>
      </c>
      <c r="C35" s="122" t="s">
        <v>470</v>
      </c>
      <c r="D35" s="72">
        <v>551930203</v>
      </c>
      <c r="E35" s="73">
        <v>700958198</v>
      </c>
      <c r="F35" s="102">
        <f t="shared" si="0"/>
        <v>0.7873938910690934</v>
      </c>
      <c r="G35" s="72">
        <v>209540899</v>
      </c>
      <c r="H35" s="73">
        <v>617564799</v>
      </c>
      <c r="I35" s="102">
        <f t="shared" si="1"/>
        <v>0.3393018827162783</v>
      </c>
      <c r="J35" s="72">
        <v>209540899</v>
      </c>
      <c r="K35" s="73">
        <v>505540999</v>
      </c>
      <c r="L35" s="102">
        <f t="shared" si="2"/>
        <v>0.41448843795950957</v>
      </c>
      <c r="M35" s="72">
        <v>209540899</v>
      </c>
      <c r="N35" s="73">
        <v>551930203</v>
      </c>
      <c r="O35" s="102">
        <f t="shared" si="3"/>
        <v>0.37965108243949464</v>
      </c>
      <c r="P35" s="72">
        <v>47055344</v>
      </c>
      <c r="Q35" s="73">
        <v>81969182</v>
      </c>
      <c r="R35" s="102">
        <f t="shared" si="4"/>
        <v>0.5740614076153645</v>
      </c>
      <c r="S35" s="72">
        <v>0</v>
      </c>
      <c r="T35" s="73">
        <v>81969182</v>
      </c>
      <c r="U35" s="102">
        <f t="shared" si="5"/>
        <v>0</v>
      </c>
      <c r="V35" s="72">
        <v>0</v>
      </c>
      <c r="W35" s="73">
        <v>1084837466</v>
      </c>
      <c r="X35" s="102">
        <f t="shared" si="6"/>
        <v>0</v>
      </c>
      <c r="Y35" s="72">
        <v>61427771</v>
      </c>
      <c r="Z35" s="73">
        <v>81969182</v>
      </c>
      <c r="AA35" s="102">
        <f t="shared" si="7"/>
        <v>0.7494008052928965</v>
      </c>
      <c r="AB35" s="72">
        <v>68078197</v>
      </c>
      <c r="AC35" s="73">
        <v>318405291</v>
      </c>
      <c r="AD35" s="102">
        <f t="shared" si="8"/>
        <v>0.21380987981132513</v>
      </c>
      <c r="AE35" s="72">
        <v>76244049</v>
      </c>
      <c r="AF35" s="73">
        <v>617564799</v>
      </c>
      <c r="AG35" s="111">
        <f t="shared" si="9"/>
        <v>0.12345918861220585</v>
      </c>
    </row>
    <row r="36" spans="1:33" ht="13.5">
      <c r="A36" s="70" t="s">
        <v>571</v>
      </c>
      <c r="B36" s="71" t="s">
        <v>471</v>
      </c>
      <c r="C36" s="122" t="s">
        <v>472</v>
      </c>
      <c r="D36" s="72">
        <v>814081592</v>
      </c>
      <c r="E36" s="73">
        <v>967903896</v>
      </c>
      <c r="F36" s="102">
        <f t="shared" si="0"/>
        <v>0.8410768831123705</v>
      </c>
      <c r="G36" s="72">
        <v>254199498</v>
      </c>
      <c r="H36" s="73">
        <v>878260638</v>
      </c>
      <c r="I36" s="102">
        <f t="shared" si="1"/>
        <v>0.28943514829364353</v>
      </c>
      <c r="J36" s="72">
        <v>254199498</v>
      </c>
      <c r="K36" s="73">
        <v>700986368</v>
      </c>
      <c r="L36" s="102">
        <f t="shared" si="2"/>
        <v>0.36263115747209507</v>
      </c>
      <c r="M36" s="72">
        <v>254199498</v>
      </c>
      <c r="N36" s="73">
        <v>814081592</v>
      </c>
      <c r="O36" s="102">
        <f t="shared" si="3"/>
        <v>0.31225309661589795</v>
      </c>
      <c r="P36" s="72">
        <v>97325720</v>
      </c>
      <c r="Q36" s="73">
        <v>150741510</v>
      </c>
      <c r="R36" s="102">
        <f t="shared" si="4"/>
        <v>0.6456464446986102</v>
      </c>
      <c r="S36" s="72">
        <v>50195720</v>
      </c>
      <c r="T36" s="73">
        <v>150741510</v>
      </c>
      <c r="U36" s="102">
        <f t="shared" si="5"/>
        <v>0.33299202057880406</v>
      </c>
      <c r="V36" s="72">
        <v>50195720</v>
      </c>
      <c r="W36" s="73">
        <v>1184208457</v>
      </c>
      <c r="X36" s="102">
        <f t="shared" si="6"/>
        <v>0.04238757095787233</v>
      </c>
      <c r="Y36" s="72">
        <v>117134810</v>
      </c>
      <c r="Z36" s="73">
        <v>150741510</v>
      </c>
      <c r="AA36" s="102">
        <f t="shared" si="7"/>
        <v>0.7770574276455106</v>
      </c>
      <c r="AB36" s="72">
        <v>56107180</v>
      </c>
      <c r="AC36" s="73">
        <v>386212113</v>
      </c>
      <c r="AD36" s="102">
        <f t="shared" si="8"/>
        <v>0.14527555742406245</v>
      </c>
      <c r="AE36" s="72">
        <v>119695645</v>
      </c>
      <c r="AF36" s="73">
        <v>878260638</v>
      </c>
      <c r="AG36" s="111">
        <f t="shared" si="9"/>
        <v>0.1362871564784849</v>
      </c>
    </row>
    <row r="37" spans="1:33" ht="13.5">
      <c r="A37" s="70" t="s">
        <v>572</v>
      </c>
      <c r="B37" s="71" t="s">
        <v>542</v>
      </c>
      <c r="C37" s="122" t="s">
        <v>543</v>
      </c>
      <c r="D37" s="72">
        <v>231229836</v>
      </c>
      <c r="E37" s="73">
        <v>390115137</v>
      </c>
      <c r="F37" s="102">
        <f t="shared" si="0"/>
        <v>0.5927220301631105</v>
      </c>
      <c r="G37" s="72">
        <v>132798446</v>
      </c>
      <c r="H37" s="73">
        <v>387837607</v>
      </c>
      <c r="I37" s="102">
        <f t="shared" si="1"/>
        <v>0.34240734679450513</v>
      </c>
      <c r="J37" s="72">
        <v>132798446</v>
      </c>
      <c r="K37" s="73">
        <v>387837607</v>
      </c>
      <c r="L37" s="102">
        <f t="shared" si="2"/>
        <v>0.34240734679450513</v>
      </c>
      <c r="M37" s="72">
        <v>132798446</v>
      </c>
      <c r="N37" s="73">
        <v>231229836</v>
      </c>
      <c r="O37" s="102">
        <f t="shared" si="3"/>
        <v>0.5743136279351079</v>
      </c>
      <c r="P37" s="72">
        <v>9303300</v>
      </c>
      <c r="Q37" s="73">
        <v>9303300</v>
      </c>
      <c r="R37" s="102">
        <f t="shared" si="4"/>
        <v>1</v>
      </c>
      <c r="S37" s="72">
        <v>0</v>
      </c>
      <c r="T37" s="73">
        <v>9303300</v>
      </c>
      <c r="U37" s="102">
        <f t="shared" si="5"/>
        <v>0</v>
      </c>
      <c r="V37" s="72">
        <v>0</v>
      </c>
      <c r="W37" s="73">
        <v>152178000</v>
      </c>
      <c r="X37" s="102">
        <f t="shared" si="6"/>
        <v>0</v>
      </c>
      <c r="Y37" s="72">
        <v>0</v>
      </c>
      <c r="Z37" s="73">
        <v>9303300</v>
      </c>
      <c r="AA37" s="102">
        <f t="shared" si="7"/>
        <v>0</v>
      </c>
      <c r="AB37" s="72">
        <v>0</v>
      </c>
      <c r="AC37" s="73">
        <v>0</v>
      </c>
      <c r="AD37" s="102">
        <f t="shared" si="8"/>
        <v>0</v>
      </c>
      <c r="AE37" s="72">
        <v>46012000</v>
      </c>
      <c r="AF37" s="73">
        <v>387837607</v>
      </c>
      <c r="AG37" s="111">
        <f t="shared" si="9"/>
        <v>0.11863728315547285</v>
      </c>
    </row>
    <row r="38" spans="1:33" ht="13.5">
      <c r="A38" s="74"/>
      <c r="B38" s="75" t="s">
        <v>631</v>
      </c>
      <c r="C38" s="123"/>
      <c r="D38" s="76">
        <f>SUM(D30:D37)</f>
        <v>5235264697</v>
      </c>
      <c r="E38" s="77">
        <f>SUM(E30:E37)</f>
        <v>6488037597</v>
      </c>
      <c r="F38" s="103">
        <f t="shared" si="0"/>
        <v>0.8069103513550432</v>
      </c>
      <c r="G38" s="76">
        <f>SUM(G30:G37)</f>
        <v>1914196417</v>
      </c>
      <c r="H38" s="77">
        <f>SUM(H30:H37)</f>
        <v>6095321110</v>
      </c>
      <c r="I38" s="103">
        <f t="shared" si="1"/>
        <v>0.31404357251327814</v>
      </c>
      <c r="J38" s="76">
        <f>SUM(J30:J37)</f>
        <v>1914196417</v>
      </c>
      <c r="K38" s="77">
        <f>SUM(K30:K37)</f>
        <v>4780161659</v>
      </c>
      <c r="L38" s="103">
        <f t="shared" si="2"/>
        <v>0.4004459584323862</v>
      </c>
      <c r="M38" s="76">
        <f>SUM(M30:M37)</f>
        <v>1914196417</v>
      </c>
      <c r="N38" s="77">
        <f>SUM(N30:N37)</f>
        <v>5235264697</v>
      </c>
      <c r="O38" s="103">
        <f t="shared" si="3"/>
        <v>0.3656350782219102</v>
      </c>
      <c r="P38" s="76">
        <f>SUM(P30:P37)</f>
        <v>630990131</v>
      </c>
      <c r="Q38" s="77">
        <f>SUM(Q30:Q37)</f>
        <v>1057171676</v>
      </c>
      <c r="R38" s="103">
        <f t="shared" si="4"/>
        <v>0.5968662851311578</v>
      </c>
      <c r="S38" s="76">
        <f>SUM(S30:S37)</f>
        <v>242453767</v>
      </c>
      <c r="T38" s="77">
        <f>SUM(T30:T37)</f>
        <v>1057171676</v>
      </c>
      <c r="U38" s="103">
        <f t="shared" si="5"/>
        <v>0.2293419058646819</v>
      </c>
      <c r="V38" s="76">
        <f>SUM(V30:V37)</f>
        <v>242453767</v>
      </c>
      <c r="W38" s="77">
        <f>SUM(W30:W37)</f>
        <v>9598969637</v>
      </c>
      <c r="X38" s="103">
        <f t="shared" si="6"/>
        <v>0.025258311690605047</v>
      </c>
      <c r="Y38" s="76">
        <f>SUM(Y30:Y37)</f>
        <v>848401906</v>
      </c>
      <c r="Z38" s="77">
        <f>SUM(Z30:Z37)</f>
        <v>1057171676</v>
      </c>
      <c r="AA38" s="103">
        <f t="shared" si="7"/>
        <v>0.8025204659380224</v>
      </c>
      <c r="AB38" s="76">
        <f>SUM(AB30:AB37)</f>
        <v>456731687</v>
      </c>
      <c r="AC38" s="77">
        <f>SUM(AC30:AC37)</f>
        <v>2942336092</v>
      </c>
      <c r="AD38" s="103">
        <f t="shared" si="8"/>
        <v>0.15522757180657254</v>
      </c>
      <c r="AE38" s="76">
        <f>SUM(AE30:AE37)</f>
        <v>687517206</v>
      </c>
      <c r="AF38" s="77">
        <f>SUM(AF30:AF37)</f>
        <v>6095321110</v>
      </c>
      <c r="AG38" s="112">
        <f t="shared" si="9"/>
        <v>0.11279425539567677</v>
      </c>
    </row>
    <row r="39" spans="1:33" ht="13.5">
      <c r="A39" s="70" t="s">
        <v>571</v>
      </c>
      <c r="B39" s="71" t="s">
        <v>473</v>
      </c>
      <c r="C39" s="122" t="s">
        <v>474</v>
      </c>
      <c r="D39" s="72">
        <v>71964789</v>
      </c>
      <c r="E39" s="73">
        <v>92187189</v>
      </c>
      <c r="F39" s="102">
        <f t="shared" si="0"/>
        <v>0.7806376328493974</v>
      </c>
      <c r="G39" s="72">
        <v>25057560</v>
      </c>
      <c r="H39" s="73">
        <v>91087400</v>
      </c>
      <c r="I39" s="102">
        <f t="shared" si="1"/>
        <v>0.27509359142976963</v>
      </c>
      <c r="J39" s="72">
        <v>25057560</v>
      </c>
      <c r="K39" s="73">
        <v>82978400</v>
      </c>
      <c r="L39" s="102">
        <f t="shared" si="2"/>
        <v>0.30197690001253336</v>
      </c>
      <c r="M39" s="72">
        <v>25057560</v>
      </c>
      <c r="N39" s="73">
        <v>71964789</v>
      </c>
      <c r="O39" s="102">
        <f t="shared" si="3"/>
        <v>0.3481919470367654</v>
      </c>
      <c r="P39" s="72">
        <v>0</v>
      </c>
      <c r="Q39" s="73">
        <v>10366600</v>
      </c>
      <c r="R39" s="102">
        <f t="shared" si="4"/>
        <v>0</v>
      </c>
      <c r="S39" s="72">
        <v>0</v>
      </c>
      <c r="T39" s="73">
        <v>10366600</v>
      </c>
      <c r="U39" s="102">
        <f t="shared" si="5"/>
        <v>0</v>
      </c>
      <c r="V39" s="72">
        <v>0</v>
      </c>
      <c r="W39" s="73">
        <v>168336230</v>
      </c>
      <c r="X39" s="102">
        <f t="shared" si="6"/>
        <v>0</v>
      </c>
      <c r="Y39" s="72">
        <v>10366600</v>
      </c>
      <c r="Z39" s="73">
        <v>10366600</v>
      </c>
      <c r="AA39" s="102">
        <f t="shared" si="7"/>
        <v>1</v>
      </c>
      <c r="AB39" s="72">
        <v>5344512</v>
      </c>
      <c r="AC39" s="73">
        <v>18593400</v>
      </c>
      <c r="AD39" s="102">
        <f t="shared" si="8"/>
        <v>0.2874413501565071</v>
      </c>
      <c r="AE39" s="72">
        <v>7741228</v>
      </c>
      <c r="AF39" s="73">
        <v>91087400</v>
      </c>
      <c r="AG39" s="111">
        <f t="shared" si="9"/>
        <v>0.08498681486133099</v>
      </c>
    </row>
    <row r="40" spans="1:33" ht="13.5">
      <c r="A40" s="70" t="s">
        <v>571</v>
      </c>
      <c r="B40" s="71" t="s">
        <v>475</v>
      </c>
      <c r="C40" s="122" t="s">
        <v>476</v>
      </c>
      <c r="D40" s="72">
        <v>50940322</v>
      </c>
      <c r="E40" s="73">
        <v>94763572</v>
      </c>
      <c r="F40" s="102">
        <f t="shared" si="0"/>
        <v>0.5375517292657562</v>
      </c>
      <c r="G40" s="72">
        <v>21838908</v>
      </c>
      <c r="H40" s="73">
        <v>82341758</v>
      </c>
      <c r="I40" s="102">
        <f t="shared" si="1"/>
        <v>0.2652227561136113</v>
      </c>
      <c r="J40" s="72">
        <v>21838908</v>
      </c>
      <c r="K40" s="73">
        <v>72541758</v>
      </c>
      <c r="L40" s="102">
        <f t="shared" si="2"/>
        <v>0.30105291906490605</v>
      </c>
      <c r="M40" s="72">
        <v>21838908</v>
      </c>
      <c r="N40" s="73">
        <v>50940322</v>
      </c>
      <c r="O40" s="102">
        <f t="shared" si="3"/>
        <v>0.42871554679218554</v>
      </c>
      <c r="P40" s="72">
        <v>3300000</v>
      </c>
      <c r="Q40" s="73">
        <v>15699750</v>
      </c>
      <c r="R40" s="102">
        <f t="shared" si="4"/>
        <v>0.21019442984760903</v>
      </c>
      <c r="S40" s="72">
        <v>0</v>
      </c>
      <c r="T40" s="73">
        <v>15699750</v>
      </c>
      <c r="U40" s="102">
        <f t="shared" si="5"/>
        <v>0</v>
      </c>
      <c r="V40" s="72">
        <v>0</v>
      </c>
      <c r="W40" s="73">
        <v>128002279</v>
      </c>
      <c r="X40" s="102">
        <f t="shared" si="6"/>
        <v>0</v>
      </c>
      <c r="Y40" s="72">
        <v>11879750</v>
      </c>
      <c r="Z40" s="73">
        <v>15699750</v>
      </c>
      <c r="AA40" s="102">
        <f t="shared" si="7"/>
        <v>0.7566840236309496</v>
      </c>
      <c r="AB40" s="72">
        <v>3597360</v>
      </c>
      <c r="AC40" s="73">
        <v>22442900</v>
      </c>
      <c r="AD40" s="102">
        <f t="shared" si="8"/>
        <v>0.1602894456598746</v>
      </c>
      <c r="AE40" s="72">
        <v>8110063</v>
      </c>
      <c r="AF40" s="73">
        <v>82341758</v>
      </c>
      <c r="AG40" s="111">
        <f t="shared" si="9"/>
        <v>0.09849271131665661</v>
      </c>
    </row>
    <row r="41" spans="1:33" ht="13.5">
      <c r="A41" s="70" t="s">
        <v>571</v>
      </c>
      <c r="B41" s="71" t="s">
        <v>477</v>
      </c>
      <c r="C41" s="122" t="s">
        <v>478</v>
      </c>
      <c r="D41" s="72">
        <v>224167050</v>
      </c>
      <c r="E41" s="73">
        <v>327059850</v>
      </c>
      <c r="F41" s="102">
        <f t="shared" si="0"/>
        <v>0.6854006995967252</v>
      </c>
      <c r="G41" s="72">
        <v>103811052</v>
      </c>
      <c r="H41" s="73">
        <v>319843690</v>
      </c>
      <c r="I41" s="102">
        <f t="shared" si="1"/>
        <v>0.3245680788637725</v>
      </c>
      <c r="J41" s="72">
        <v>103811052</v>
      </c>
      <c r="K41" s="73">
        <v>249343690</v>
      </c>
      <c r="L41" s="102">
        <f t="shared" si="2"/>
        <v>0.4163371930526896</v>
      </c>
      <c r="M41" s="72">
        <v>103811052</v>
      </c>
      <c r="N41" s="73">
        <v>224167050</v>
      </c>
      <c r="O41" s="102">
        <f t="shared" si="3"/>
        <v>0.46309683782696875</v>
      </c>
      <c r="P41" s="72">
        <v>1100000</v>
      </c>
      <c r="Q41" s="73">
        <v>24187200</v>
      </c>
      <c r="R41" s="102">
        <f t="shared" si="4"/>
        <v>0.045478600251372625</v>
      </c>
      <c r="S41" s="72">
        <v>0</v>
      </c>
      <c r="T41" s="73">
        <v>24187200</v>
      </c>
      <c r="U41" s="102">
        <f t="shared" si="5"/>
        <v>0</v>
      </c>
      <c r="V41" s="72">
        <v>0</v>
      </c>
      <c r="W41" s="73">
        <v>535882912</v>
      </c>
      <c r="X41" s="102">
        <f t="shared" si="6"/>
        <v>0</v>
      </c>
      <c r="Y41" s="72">
        <v>20278249</v>
      </c>
      <c r="Z41" s="73">
        <v>24187200</v>
      </c>
      <c r="AA41" s="102">
        <f t="shared" si="7"/>
        <v>0.8383876182443607</v>
      </c>
      <c r="AB41" s="72">
        <v>20067404</v>
      </c>
      <c r="AC41" s="73">
        <v>122164870</v>
      </c>
      <c r="AD41" s="102">
        <f t="shared" si="8"/>
        <v>0.16426493148152985</v>
      </c>
      <c r="AE41" s="72">
        <v>31521622</v>
      </c>
      <c r="AF41" s="73">
        <v>319843690</v>
      </c>
      <c r="AG41" s="111">
        <f t="shared" si="9"/>
        <v>0.0985532089127661</v>
      </c>
    </row>
    <row r="42" spans="1:33" ht="13.5">
      <c r="A42" s="70" t="s">
        <v>572</v>
      </c>
      <c r="B42" s="71" t="s">
        <v>558</v>
      </c>
      <c r="C42" s="122" t="s">
        <v>559</v>
      </c>
      <c r="D42" s="72">
        <v>46013918</v>
      </c>
      <c r="E42" s="73">
        <v>81896918</v>
      </c>
      <c r="F42" s="102">
        <f t="shared" si="0"/>
        <v>0.5618516437944587</v>
      </c>
      <c r="G42" s="72">
        <v>47418629</v>
      </c>
      <c r="H42" s="73">
        <v>80483157</v>
      </c>
      <c r="I42" s="102">
        <f t="shared" si="1"/>
        <v>0.589174564809877</v>
      </c>
      <c r="J42" s="72">
        <v>47418629</v>
      </c>
      <c r="K42" s="73">
        <v>80483157</v>
      </c>
      <c r="L42" s="102">
        <f t="shared" si="2"/>
        <v>0.589174564809877</v>
      </c>
      <c r="M42" s="72">
        <v>47418629</v>
      </c>
      <c r="N42" s="73">
        <v>46013918</v>
      </c>
      <c r="O42" s="102">
        <f t="shared" si="3"/>
        <v>1.0305279589536367</v>
      </c>
      <c r="P42" s="72">
        <v>100000</v>
      </c>
      <c r="Q42" s="73">
        <v>1015350</v>
      </c>
      <c r="R42" s="102">
        <f t="shared" si="4"/>
        <v>0.09848820603732703</v>
      </c>
      <c r="S42" s="72">
        <v>0</v>
      </c>
      <c r="T42" s="73">
        <v>1015350</v>
      </c>
      <c r="U42" s="102">
        <f t="shared" si="5"/>
        <v>0</v>
      </c>
      <c r="V42" s="72">
        <v>0</v>
      </c>
      <c r="W42" s="73">
        <v>8656193</v>
      </c>
      <c r="X42" s="102">
        <f t="shared" si="6"/>
        <v>0</v>
      </c>
      <c r="Y42" s="72">
        <v>0</v>
      </c>
      <c r="Z42" s="73">
        <v>1015350</v>
      </c>
      <c r="AA42" s="102">
        <f t="shared" si="7"/>
        <v>0</v>
      </c>
      <c r="AB42" s="72">
        <v>2100000</v>
      </c>
      <c r="AC42" s="73">
        <v>0</v>
      </c>
      <c r="AD42" s="102">
        <f t="shared" si="8"/>
        <v>0</v>
      </c>
      <c r="AE42" s="72">
        <v>5550849</v>
      </c>
      <c r="AF42" s="73">
        <v>80483157</v>
      </c>
      <c r="AG42" s="111">
        <f t="shared" si="9"/>
        <v>0.0689690763497262</v>
      </c>
    </row>
    <row r="43" spans="1:33" ht="13.5">
      <c r="A43" s="74"/>
      <c r="B43" s="75" t="s">
        <v>632</v>
      </c>
      <c r="C43" s="123"/>
      <c r="D43" s="76">
        <f>SUM(D39:D42)</f>
        <v>393086079</v>
      </c>
      <c r="E43" s="77">
        <f>SUM(E39:E42)</f>
        <v>595907529</v>
      </c>
      <c r="F43" s="103">
        <f t="shared" si="0"/>
        <v>0.6596427463496606</v>
      </c>
      <c r="G43" s="76">
        <f>SUM(G39:G42)</f>
        <v>198126149</v>
      </c>
      <c r="H43" s="77">
        <f>SUM(H39:H42)</f>
        <v>573756005</v>
      </c>
      <c r="I43" s="103">
        <f t="shared" si="1"/>
        <v>0.34531429261468033</v>
      </c>
      <c r="J43" s="76">
        <f>SUM(J39:J42)</f>
        <v>198126149</v>
      </c>
      <c r="K43" s="77">
        <f>SUM(K39:K42)</f>
        <v>485347005</v>
      </c>
      <c r="L43" s="103">
        <f t="shared" si="2"/>
        <v>0.4082154560735365</v>
      </c>
      <c r="M43" s="76">
        <f>SUM(M39:M42)</f>
        <v>198126149</v>
      </c>
      <c r="N43" s="77">
        <f>SUM(N39:N42)</f>
        <v>393086079</v>
      </c>
      <c r="O43" s="103">
        <f t="shared" si="3"/>
        <v>0.5040273863272579</v>
      </c>
      <c r="P43" s="76">
        <f>SUM(P39:P42)</f>
        <v>4500000</v>
      </c>
      <c r="Q43" s="77">
        <f>SUM(Q39:Q42)</f>
        <v>51268900</v>
      </c>
      <c r="R43" s="103">
        <f t="shared" si="4"/>
        <v>0.08777250925999973</v>
      </c>
      <c r="S43" s="76">
        <f>SUM(S39:S42)</f>
        <v>0</v>
      </c>
      <c r="T43" s="77">
        <f>SUM(T39:T42)</f>
        <v>51268900</v>
      </c>
      <c r="U43" s="103">
        <f t="shared" si="5"/>
        <v>0</v>
      </c>
      <c r="V43" s="76">
        <f>SUM(V39:V42)</f>
        <v>0</v>
      </c>
      <c r="W43" s="77">
        <f>SUM(W39:W42)</f>
        <v>840877614</v>
      </c>
      <c r="X43" s="103">
        <f t="shared" si="6"/>
        <v>0</v>
      </c>
      <c r="Y43" s="76">
        <f>SUM(Y39:Y42)</f>
        <v>42524599</v>
      </c>
      <c r="Z43" s="77">
        <f>SUM(Z39:Z42)</f>
        <v>51268900</v>
      </c>
      <c r="AA43" s="103">
        <f t="shared" si="7"/>
        <v>0.8294423910011722</v>
      </c>
      <c r="AB43" s="76">
        <f>SUM(AB39:AB42)</f>
        <v>31109276</v>
      </c>
      <c r="AC43" s="77">
        <f>SUM(AC39:AC42)</f>
        <v>163201170</v>
      </c>
      <c r="AD43" s="103">
        <f t="shared" si="8"/>
        <v>0.19061919715404002</v>
      </c>
      <c r="AE43" s="76">
        <f>SUM(AE39:AE42)</f>
        <v>52923762</v>
      </c>
      <c r="AF43" s="77">
        <f>SUM(AF39:AF42)</f>
        <v>573756005</v>
      </c>
      <c r="AG43" s="112">
        <f t="shared" si="9"/>
        <v>0.092240885565982</v>
      </c>
    </row>
    <row r="44" spans="1:33" ht="13.5">
      <c r="A44" s="78"/>
      <c r="B44" s="79" t="s">
        <v>633</v>
      </c>
      <c r="C44" s="124"/>
      <c r="D44" s="80">
        <f>SUM(D8,D10:D15,D17:D22,D24:D28,D30:D37,D39:D42)</f>
        <v>51214823119</v>
      </c>
      <c r="E44" s="81">
        <f>SUM(E8,E10:E15,E17:E22,E24:E28,E30:E37,E39:E42)</f>
        <v>61574696916</v>
      </c>
      <c r="F44" s="104">
        <f t="shared" si="0"/>
        <v>0.8317511199262109</v>
      </c>
      <c r="G44" s="80">
        <f>SUM(G8,G10:G15,G17:G22,G24:G28,G30:G37,G39:G42)</f>
        <v>19254244940</v>
      </c>
      <c r="H44" s="81">
        <f>SUM(H8,H10:H15,H17:H22,H24:H28,H30:H37,H39:H42)</f>
        <v>58638878757</v>
      </c>
      <c r="I44" s="104">
        <f t="shared" si="1"/>
        <v>0.328352883754646</v>
      </c>
      <c r="J44" s="80">
        <f>SUM(J8,J10:J15,J17:J22,J24:J28,J30:J37,J39:J42)</f>
        <v>19254244940</v>
      </c>
      <c r="K44" s="81">
        <f>SUM(K8,K10:K15,K17:K22,K24:K28,K30:K37,K39:K42)</f>
        <v>44628206160</v>
      </c>
      <c r="L44" s="104">
        <f t="shared" si="2"/>
        <v>0.431436676414242</v>
      </c>
      <c r="M44" s="80">
        <f>SUM(M8,M10:M15,M17:M22,M24:M28,M30:M37,M39:M42)</f>
        <v>19254244940</v>
      </c>
      <c r="N44" s="81">
        <f>SUM(N8,N10:N15,N17:N22,N24:N28,N30:N37,N39:N42)</f>
        <v>51214823119</v>
      </c>
      <c r="O44" s="104">
        <f t="shared" si="3"/>
        <v>0.3759506284979619</v>
      </c>
      <c r="P44" s="80">
        <f>SUM(P8,P10:P15,P17:P22,P24:P28,P30:P37,P39:P42)</f>
        <v>8650262695</v>
      </c>
      <c r="Q44" s="81">
        <f>SUM(Q8,Q10:Q15,Q17:Q22,Q24:Q28,Q30:Q37,Q39:Q42)</f>
        <v>11921713544</v>
      </c>
      <c r="R44" s="104">
        <f t="shared" si="4"/>
        <v>0.7255888730318917</v>
      </c>
      <c r="S44" s="80">
        <f>SUM(S8,S10:S15,S17:S22,S24:S28,S30:S37,S39:S42)</f>
        <v>4893665878</v>
      </c>
      <c r="T44" s="81">
        <f>SUM(T8,T10:T15,T17:T22,T24:T28,T30:T37,T39:T42)</f>
        <v>11921713544</v>
      </c>
      <c r="U44" s="104">
        <f t="shared" si="5"/>
        <v>0.410483430921128</v>
      </c>
      <c r="V44" s="80">
        <f>SUM(V8,V10:V15,V17:V22,V24:V28,V30:V37,V39:V42)</f>
        <v>4893665878</v>
      </c>
      <c r="W44" s="81">
        <f>SUM(W8,W10:W15,W17:W22,W24:W28,W30:W37,W39:W42)</f>
        <v>88136016470</v>
      </c>
      <c r="X44" s="104">
        <f t="shared" si="6"/>
        <v>0.055524019282919605</v>
      </c>
      <c r="Y44" s="80">
        <f>SUM(Y8,Y10:Y15,Y17:Y22,Y24:Y28,Y30:Y37,Y39:Y42)</f>
        <v>8947999874</v>
      </c>
      <c r="Z44" s="81">
        <f>SUM(Z8,Z10:Z15,Z17:Z22,Z24:Z28,Z30:Z37,Z39:Z42)</f>
        <v>11921713543</v>
      </c>
      <c r="AA44" s="104">
        <f t="shared" si="7"/>
        <v>0.7505632341966431</v>
      </c>
      <c r="AB44" s="80">
        <f>SUM(AB8,AB10:AB15,AB17:AB22,AB24:AB28,AB30:AB37,AB39:AB42)</f>
        <v>7953123766</v>
      </c>
      <c r="AC44" s="81">
        <f>SUM(AC8,AC10:AC15,AC17:AC22,AC24:AC28,AC30:AC37,AC39:AC42)</f>
        <v>28812913259</v>
      </c>
      <c r="AD44" s="104">
        <f t="shared" si="8"/>
        <v>0.2760263668761701</v>
      </c>
      <c r="AE44" s="80">
        <f>SUM(AE8,AE10:AE15,AE17:AE22,AE24:AE28,AE30:AE37,AE39:AE42)</f>
        <v>10891931011</v>
      </c>
      <c r="AF44" s="81">
        <f>SUM(AF8,AF10:AF15,AF17:AF22,AF24:AF28,AF30:AF37,AF39:AF42)</f>
        <v>58638878757</v>
      </c>
      <c r="AG44" s="113">
        <f t="shared" si="9"/>
        <v>0.18574589490594207</v>
      </c>
    </row>
    <row r="45" spans="1:33" ht="12.75">
      <c r="A45" s="82"/>
      <c r="B45" s="92" t="s">
        <v>48</v>
      </c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3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2"/>
  <sheetViews>
    <sheetView showGridLines="0"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99" customWidth="1"/>
    <col min="4" max="5" width="10.7109375" style="3" customWidth="1"/>
    <col min="6" max="6" width="10.7109375" style="99" customWidth="1"/>
    <col min="7" max="8" width="10.7109375" style="3" customWidth="1"/>
    <col min="9" max="9" width="10.7109375" style="99" customWidth="1"/>
    <col min="10" max="11" width="10.7109375" style="3" customWidth="1"/>
    <col min="12" max="12" width="10.7109375" style="99" customWidth="1"/>
    <col min="13" max="14" width="10.7109375" style="3" customWidth="1"/>
    <col min="15" max="15" width="10.7109375" style="99" customWidth="1"/>
    <col min="16" max="16" width="10.7109375" style="3" customWidth="1"/>
    <col min="17" max="17" width="11.7109375" style="3" customWidth="1"/>
    <col min="18" max="18" width="10.7109375" style="99" customWidth="1"/>
    <col min="19" max="20" width="10.7109375" style="3" customWidth="1"/>
    <col min="21" max="21" width="10.7109375" style="99" customWidth="1"/>
    <col min="22" max="23" width="10.7109375" style="3" customWidth="1"/>
    <col min="24" max="24" width="10.7109375" style="99" customWidth="1"/>
    <col min="25" max="26" width="10.7109375" style="3" customWidth="1"/>
    <col min="27" max="27" width="10.7109375" style="99" customWidth="1"/>
    <col min="28" max="29" width="10.7109375" style="3" customWidth="1"/>
    <col min="30" max="30" width="10.7109375" style="99" customWidth="1"/>
    <col min="31" max="32" width="10.7109375" style="3" customWidth="1"/>
    <col min="33" max="33" width="11.7109375" style="99" customWidth="1"/>
    <col min="34" max="16384" width="9.140625" style="3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7" ht="15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2"/>
      <c r="AI2" s="2"/>
      <c r="AJ2" s="2"/>
      <c r="AK2" s="2"/>
    </row>
    <row r="3" spans="1:33" ht="16.5" customHeight="1">
      <c r="A3" s="5"/>
      <c r="B3" s="89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s="10" customFormat="1" ht="81.75" customHeight="1">
      <c r="A4" s="7"/>
      <c r="B4" s="8" t="s">
        <v>2</v>
      </c>
      <c r="C4" s="9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s="10" customFormat="1" ht="13.5">
      <c r="A5" s="11"/>
      <c r="B5" s="12"/>
      <c r="C5" s="116"/>
      <c r="D5" s="13"/>
      <c r="E5" s="14"/>
      <c r="F5" s="94"/>
      <c r="G5" s="15"/>
      <c r="H5" s="14"/>
      <c r="I5" s="94"/>
      <c r="J5" s="14"/>
      <c r="K5" s="14"/>
      <c r="L5" s="94"/>
      <c r="M5" s="14"/>
      <c r="N5" s="14"/>
      <c r="O5" s="94"/>
      <c r="P5" s="14"/>
      <c r="Q5" s="14"/>
      <c r="R5" s="94"/>
      <c r="S5" s="14"/>
      <c r="T5" s="15"/>
      <c r="U5" s="94"/>
      <c r="V5" s="14"/>
      <c r="W5" s="15"/>
      <c r="X5" s="94"/>
      <c r="Y5" s="14"/>
      <c r="Z5" s="14"/>
      <c r="AA5" s="94"/>
      <c r="AB5" s="14"/>
      <c r="AC5" s="14"/>
      <c r="AD5" s="94"/>
      <c r="AE5" s="14"/>
      <c r="AF5" s="14"/>
      <c r="AG5" s="94"/>
    </row>
    <row r="6" spans="1:33" s="10" customFormat="1" ht="13.5">
      <c r="A6" s="16"/>
      <c r="B6" s="17" t="s">
        <v>49</v>
      </c>
      <c r="C6" s="116"/>
      <c r="D6" s="30"/>
      <c r="E6" s="31"/>
      <c r="F6" s="95"/>
      <c r="G6" s="38"/>
      <c r="H6" s="31"/>
      <c r="I6" s="95"/>
      <c r="J6" s="31"/>
      <c r="K6" s="31"/>
      <c r="L6" s="95"/>
      <c r="M6" s="31"/>
      <c r="N6" s="31"/>
      <c r="O6" s="95"/>
      <c r="P6" s="31"/>
      <c r="Q6" s="31"/>
      <c r="R6" s="95"/>
      <c r="S6" s="31"/>
      <c r="T6" s="38"/>
      <c r="U6" s="95"/>
      <c r="V6" s="31"/>
      <c r="W6" s="38"/>
      <c r="X6" s="95"/>
      <c r="Y6" s="31"/>
      <c r="Z6" s="31"/>
      <c r="AA6" s="95"/>
      <c r="AB6" s="31"/>
      <c r="AC6" s="31"/>
      <c r="AD6" s="95"/>
      <c r="AE6" s="31"/>
      <c r="AF6" s="31"/>
      <c r="AG6" s="95"/>
    </row>
    <row r="7" spans="1:33" s="10" customFormat="1" ht="13.5">
      <c r="A7" s="16"/>
      <c r="B7" s="18"/>
      <c r="C7" s="116"/>
      <c r="D7" s="30"/>
      <c r="E7" s="31"/>
      <c r="F7" s="95"/>
      <c r="G7" s="38"/>
      <c r="H7" s="31"/>
      <c r="I7" s="95"/>
      <c r="J7" s="31"/>
      <c r="K7" s="31"/>
      <c r="L7" s="95"/>
      <c r="M7" s="31"/>
      <c r="N7" s="31"/>
      <c r="O7" s="95"/>
      <c r="P7" s="31"/>
      <c r="Q7" s="31"/>
      <c r="R7" s="95"/>
      <c r="S7" s="31"/>
      <c r="T7" s="38"/>
      <c r="U7" s="95"/>
      <c r="V7" s="31"/>
      <c r="W7" s="38"/>
      <c r="X7" s="95"/>
      <c r="Y7" s="31"/>
      <c r="Z7" s="31"/>
      <c r="AA7" s="95"/>
      <c r="AB7" s="31"/>
      <c r="AC7" s="31"/>
      <c r="AD7" s="95"/>
      <c r="AE7" s="31"/>
      <c r="AF7" s="31"/>
      <c r="AG7" s="95"/>
    </row>
    <row r="8" spans="1:33" s="10" customFormat="1" ht="13.5">
      <c r="A8" s="19"/>
      <c r="B8" s="20" t="s">
        <v>50</v>
      </c>
      <c r="C8" s="117" t="s">
        <v>51</v>
      </c>
      <c r="D8" s="32">
        <v>5849449633</v>
      </c>
      <c r="E8" s="33">
        <v>7321122503</v>
      </c>
      <c r="F8" s="96">
        <f>IF($E8=0,0,($D8/$E8))</f>
        <v>0.7989826192094248</v>
      </c>
      <c r="G8" s="39">
        <v>1961117601</v>
      </c>
      <c r="H8" s="33">
        <v>6513297819</v>
      </c>
      <c r="I8" s="96">
        <f>IF($H8=0,0,($G8/$H8))</f>
        <v>0.301094415685892</v>
      </c>
      <c r="J8" s="33">
        <v>1961117601</v>
      </c>
      <c r="K8" s="33">
        <v>4814788219</v>
      </c>
      <c r="L8" s="96">
        <f>IF($K8=0,0,($J8/$K8))</f>
        <v>0.4073112900918644</v>
      </c>
      <c r="M8" s="33">
        <v>1961117601</v>
      </c>
      <c r="N8" s="33">
        <v>5849449633</v>
      </c>
      <c r="O8" s="96">
        <f>IF($D8=0,0,($M8/$D8))</f>
        <v>0.3352653196526806</v>
      </c>
      <c r="P8" s="33">
        <v>949241750</v>
      </c>
      <c r="Q8" s="33">
        <v>1753141990</v>
      </c>
      <c r="R8" s="96">
        <f>IF($Q8=0,0,($P8/$Q8))</f>
        <v>0.5414517223445204</v>
      </c>
      <c r="S8" s="42">
        <v>69000000</v>
      </c>
      <c r="T8" s="43">
        <v>1753141990</v>
      </c>
      <c r="U8" s="96">
        <f>IF($T8=0,0,($S8/$T8))</f>
        <v>0.03935790734212007</v>
      </c>
      <c r="V8" s="42">
        <v>69000000</v>
      </c>
      <c r="W8" s="43">
        <v>19381893425</v>
      </c>
      <c r="X8" s="96">
        <f>IF($W8=0,0,($V8/$W8))</f>
        <v>0.0035600237028957865</v>
      </c>
      <c r="Y8" s="42">
        <v>1338422240</v>
      </c>
      <c r="Z8" s="42">
        <v>1753141990</v>
      </c>
      <c r="AA8" s="96">
        <f>IF($Z8=0,0,($Y8/$Z8))</f>
        <v>0.7634420073413449</v>
      </c>
      <c r="AB8" s="42">
        <v>937997170</v>
      </c>
      <c r="AC8" s="42">
        <v>3172284692</v>
      </c>
      <c r="AD8" s="96">
        <f>IF($AC8=0,0,($AB8/$AC8))</f>
        <v>0.2956850538558158</v>
      </c>
      <c r="AE8" s="33">
        <v>1060015169</v>
      </c>
      <c r="AF8" s="42">
        <v>6513297819</v>
      </c>
      <c r="AG8" s="96">
        <f>IF($AF8=0,0,($AE8/$AF8))</f>
        <v>0.16274630739405468</v>
      </c>
    </row>
    <row r="9" spans="1:33" s="10" customFormat="1" ht="13.5">
      <c r="A9" s="19"/>
      <c r="B9" s="20" t="s">
        <v>52</v>
      </c>
      <c r="C9" s="117" t="s">
        <v>53</v>
      </c>
      <c r="D9" s="32">
        <v>35000165947</v>
      </c>
      <c r="E9" s="33">
        <v>41803773450</v>
      </c>
      <c r="F9" s="96">
        <f>IF($E9=0,0,($D9/$E9))</f>
        <v>0.8372489624378634</v>
      </c>
      <c r="G9" s="39">
        <v>13054088700</v>
      </c>
      <c r="H9" s="33">
        <v>39604509287</v>
      </c>
      <c r="I9" s="96">
        <f>IF($H9=0,0,($G9/$H9))</f>
        <v>0.3296111714300408</v>
      </c>
      <c r="J9" s="33">
        <v>13054088700</v>
      </c>
      <c r="K9" s="33">
        <v>30117377270</v>
      </c>
      <c r="L9" s="96">
        <f>IF($K9=0,0,($J9/$K9))</f>
        <v>0.43344042155367934</v>
      </c>
      <c r="M9" s="33">
        <v>13054088700</v>
      </c>
      <c r="N9" s="33">
        <v>35000165947</v>
      </c>
      <c r="O9" s="96">
        <f>IF($D9=0,0,($M9/$D9))</f>
        <v>0.3729721944680927</v>
      </c>
      <c r="P9" s="33">
        <v>6388852225</v>
      </c>
      <c r="Q9" s="33">
        <v>8456748211</v>
      </c>
      <c r="R9" s="96">
        <f>IF($Q9=0,0,($P9/$Q9))</f>
        <v>0.7554738612992861</v>
      </c>
      <c r="S9" s="42">
        <v>4000000000</v>
      </c>
      <c r="T9" s="43">
        <v>8456748211</v>
      </c>
      <c r="U9" s="96">
        <f>IF($T9=0,0,($S9/$T9))</f>
        <v>0.47299504492720434</v>
      </c>
      <c r="V9" s="42">
        <v>4000000000</v>
      </c>
      <c r="W9" s="43">
        <v>51039917632</v>
      </c>
      <c r="X9" s="96">
        <f>IF($W9=0,0,($V9/$W9))</f>
        <v>0.07837003242913071</v>
      </c>
      <c r="Y9" s="42">
        <v>6301712306</v>
      </c>
      <c r="Z9" s="42">
        <v>8456748210</v>
      </c>
      <c r="AA9" s="96">
        <f>IF($Z9=0,0,($Y9/$Z9))</f>
        <v>0.745169673911812</v>
      </c>
      <c r="AB9" s="42">
        <v>6349964260</v>
      </c>
      <c r="AC9" s="42">
        <v>19179838070</v>
      </c>
      <c r="AD9" s="96">
        <f>IF($AC9=0,0,($AB9/$AC9))</f>
        <v>0.33107496720382895</v>
      </c>
      <c r="AE9" s="33">
        <v>8978400906</v>
      </c>
      <c r="AF9" s="42">
        <v>39604509287</v>
      </c>
      <c r="AG9" s="96">
        <f>IF($AF9=0,0,($AE9/$AF9))</f>
        <v>0.22670148090806214</v>
      </c>
    </row>
    <row r="10" spans="1:33" s="10" customFormat="1" ht="13.5">
      <c r="A10" s="19"/>
      <c r="B10" s="20" t="s">
        <v>54</v>
      </c>
      <c r="C10" s="117" t="s">
        <v>55</v>
      </c>
      <c r="D10" s="32">
        <v>31562476250</v>
      </c>
      <c r="E10" s="33">
        <v>37576825336</v>
      </c>
      <c r="F10" s="96">
        <f aca="true" t="shared" si="0" ref="F10:F16">IF($E10=0,0,($D10/$E10))</f>
        <v>0.8399452579556254</v>
      </c>
      <c r="G10" s="39">
        <v>8708334031</v>
      </c>
      <c r="H10" s="33">
        <v>35196519130</v>
      </c>
      <c r="I10" s="96">
        <f aca="true" t="shared" si="1" ref="I10:I16">IF($H10=0,0,($G10/$H10))</f>
        <v>0.24742032014118664</v>
      </c>
      <c r="J10" s="33">
        <v>8708334031</v>
      </c>
      <c r="K10" s="33">
        <v>21717174173</v>
      </c>
      <c r="L10" s="96">
        <f aca="true" t="shared" si="2" ref="L10:L16">IF($K10=0,0,($J10/$K10))</f>
        <v>0.40098835887344336</v>
      </c>
      <c r="M10" s="33">
        <v>8708334031</v>
      </c>
      <c r="N10" s="33">
        <v>31562476250</v>
      </c>
      <c r="O10" s="96">
        <f aca="true" t="shared" si="3" ref="O10:O16">IF($D10=0,0,($M10/$D10))</f>
        <v>0.27590782047717183</v>
      </c>
      <c r="P10" s="33">
        <v>4652544036</v>
      </c>
      <c r="Q10" s="33">
        <v>6904212611</v>
      </c>
      <c r="R10" s="96">
        <f aca="true" t="shared" si="4" ref="R10:R16">IF($Q10=0,0,($P10/$Q10))</f>
        <v>0.6738703307872395</v>
      </c>
      <c r="S10" s="42">
        <v>3590944096</v>
      </c>
      <c r="T10" s="43">
        <v>6904212611</v>
      </c>
      <c r="U10" s="96">
        <f aca="true" t="shared" si="5" ref="U10:U16">IF($T10=0,0,($S10/$T10))</f>
        <v>0.5201091418127535</v>
      </c>
      <c r="V10" s="42">
        <v>3590944096</v>
      </c>
      <c r="W10" s="43">
        <v>60192677550</v>
      </c>
      <c r="X10" s="96">
        <f aca="true" t="shared" si="6" ref="X10:X16">IF($W10=0,0,($V10/$W10))</f>
        <v>0.059657490614487545</v>
      </c>
      <c r="Y10" s="42">
        <v>3231439861</v>
      </c>
      <c r="Z10" s="42">
        <v>6904212611</v>
      </c>
      <c r="AA10" s="96">
        <f aca="true" t="shared" si="7" ref="AA10:AA16">IF($Z10=0,0,($Y10/$Z10))</f>
        <v>0.4680388688858701</v>
      </c>
      <c r="AB10" s="42">
        <v>3510795641</v>
      </c>
      <c r="AC10" s="42">
        <v>20786191071</v>
      </c>
      <c r="AD10" s="96">
        <f aca="true" t="shared" si="8" ref="AD10:AD16">IF($AC10=0,0,($AB10/$AC10))</f>
        <v>0.1689003833847227</v>
      </c>
      <c r="AE10" s="33">
        <v>6677517000</v>
      </c>
      <c r="AF10" s="42">
        <v>35196519130</v>
      </c>
      <c r="AG10" s="96">
        <f aca="true" t="shared" si="9" ref="AG10:AG16">IF($AF10=0,0,($AE10/$AF10))</f>
        <v>0.18972094869200778</v>
      </c>
    </row>
    <row r="11" spans="1:33" s="10" customFormat="1" ht="13.5">
      <c r="A11" s="19"/>
      <c r="B11" s="20" t="s">
        <v>56</v>
      </c>
      <c r="C11" s="117" t="s">
        <v>57</v>
      </c>
      <c r="D11" s="32">
        <v>32931833070</v>
      </c>
      <c r="E11" s="33">
        <v>38668784380</v>
      </c>
      <c r="F11" s="96">
        <f t="shared" si="0"/>
        <v>0.8516386950874197</v>
      </c>
      <c r="G11" s="39">
        <v>10562491329</v>
      </c>
      <c r="H11" s="33">
        <v>35227111270</v>
      </c>
      <c r="I11" s="96">
        <f t="shared" si="1"/>
        <v>0.299839837789799</v>
      </c>
      <c r="J11" s="33">
        <v>10562491329</v>
      </c>
      <c r="K11" s="33">
        <v>23936348930</v>
      </c>
      <c r="L11" s="96">
        <f t="shared" si="2"/>
        <v>0.4412741207896488</v>
      </c>
      <c r="M11" s="33">
        <v>10562491329</v>
      </c>
      <c r="N11" s="33">
        <v>32931833070</v>
      </c>
      <c r="O11" s="96">
        <f t="shared" si="3"/>
        <v>0.32073803199926154</v>
      </c>
      <c r="P11" s="33">
        <v>3682686000</v>
      </c>
      <c r="Q11" s="33">
        <v>7110162000</v>
      </c>
      <c r="R11" s="96">
        <f t="shared" si="4"/>
        <v>0.5179468484684315</v>
      </c>
      <c r="S11" s="42">
        <v>1000000000</v>
      </c>
      <c r="T11" s="43">
        <v>7110162000</v>
      </c>
      <c r="U11" s="96">
        <f t="shared" si="5"/>
        <v>0.14064377154838384</v>
      </c>
      <c r="V11" s="42">
        <v>1000000000</v>
      </c>
      <c r="W11" s="43">
        <v>55706113000</v>
      </c>
      <c r="X11" s="96">
        <f t="shared" si="6"/>
        <v>0.017951351227826647</v>
      </c>
      <c r="Y11" s="42">
        <v>4730723400</v>
      </c>
      <c r="Z11" s="42">
        <v>7110162000</v>
      </c>
      <c r="AA11" s="96">
        <f t="shared" si="7"/>
        <v>0.6653467811281937</v>
      </c>
      <c r="AB11" s="42">
        <v>4884817645</v>
      </c>
      <c r="AC11" s="42">
        <v>19336547430</v>
      </c>
      <c r="AD11" s="96">
        <f t="shared" si="8"/>
        <v>0.252620984313951</v>
      </c>
      <c r="AE11" s="33">
        <v>6601978000</v>
      </c>
      <c r="AF11" s="42">
        <v>35227111270</v>
      </c>
      <c r="AG11" s="96">
        <f t="shared" si="9"/>
        <v>0.1874118473524213</v>
      </c>
    </row>
    <row r="12" spans="1:33" s="10" customFormat="1" ht="13.5">
      <c r="A12" s="19"/>
      <c r="B12" s="20" t="s">
        <v>58</v>
      </c>
      <c r="C12" s="117" t="s">
        <v>59</v>
      </c>
      <c r="D12" s="32">
        <v>47420222432</v>
      </c>
      <c r="E12" s="33">
        <v>55660625432</v>
      </c>
      <c r="F12" s="96">
        <f t="shared" si="0"/>
        <v>0.8519527415287992</v>
      </c>
      <c r="G12" s="39">
        <v>13290424725</v>
      </c>
      <c r="H12" s="33">
        <v>50850332012</v>
      </c>
      <c r="I12" s="96">
        <f t="shared" si="1"/>
        <v>0.2613635781544875</v>
      </c>
      <c r="J12" s="33">
        <v>13290424725</v>
      </c>
      <c r="K12" s="33">
        <v>33916774012</v>
      </c>
      <c r="L12" s="96">
        <f t="shared" si="2"/>
        <v>0.39185403423974674</v>
      </c>
      <c r="M12" s="33">
        <v>13290424725</v>
      </c>
      <c r="N12" s="33">
        <v>47420222432</v>
      </c>
      <c r="O12" s="96">
        <f t="shared" si="3"/>
        <v>0.280269135052209</v>
      </c>
      <c r="P12" s="33">
        <v>5196020131</v>
      </c>
      <c r="Q12" s="33">
        <v>7810236131</v>
      </c>
      <c r="R12" s="96">
        <f t="shared" si="4"/>
        <v>0.6652833594078181</v>
      </c>
      <c r="S12" s="42">
        <v>2849726000</v>
      </c>
      <c r="T12" s="43">
        <v>7810236131</v>
      </c>
      <c r="U12" s="96">
        <f t="shared" si="5"/>
        <v>0.36487065847971095</v>
      </c>
      <c r="V12" s="42">
        <v>2849726000</v>
      </c>
      <c r="W12" s="43">
        <v>72485703899</v>
      </c>
      <c r="X12" s="96">
        <f t="shared" si="6"/>
        <v>0.03931431781321661</v>
      </c>
      <c r="Y12" s="42">
        <v>4607147197</v>
      </c>
      <c r="Z12" s="42">
        <v>7810236131</v>
      </c>
      <c r="AA12" s="96">
        <f t="shared" si="7"/>
        <v>0.58988577550345</v>
      </c>
      <c r="AB12" s="42">
        <v>6570747394</v>
      </c>
      <c r="AC12" s="42">
        <v>30460309724</v>
      </c>
      <c r="AD12" s="96">
        <f t="shared" si="8"/>
        <v>0.21571505521570053</v>
      </c>
      <c r="AE12" s="33">
        <v>14162028229</v>
      </c>
      <c r="AF12" s="42">
        <v>50850332012</v>
      </c>
      <c r="AG12" s="96">
        <f t="shared" si="9"/>
        <v>0.27850414478430446</v>
      </c>
    </row>
    <row r="13" spans="1:33" s="10" customFormat="1" ht="13.5">
      <c r="A13" s="19"/>
      <c r="B13" s="20" t="s">
        <v>60</v>
      </c>
      <c r="C13" s="117" t="s">
        <v>61</v>
      </c>
      <c r="D13" s="32">
        <v>6331932671</v>
      </c>
      <c r="E13" s="33">
        <v>7337889881</v>
      </c>
      <c r="F13" s="96">
        <f t="shared" si="0"/>
        <v>0.8629091978329185</v>
      </c>
      <c r="G13" s="39">
        <v>1947213670</v>
      </c>
      <c r="H13" s="33">
        <v>6303843557</v>
      </c>
      <c r="I13" s="96">
        <f t="shared" si="1"/>
        <v>0.30889308283003764</v>
      </c>
      <c r="J13" s="33">
        <v>1947213670</v>
      </c>
      <c r="K13" s="33">
        <v>4294983703</v>
      </c>
      <c r="L13" s="96">
        <f t="shared" si="2"/>
        <v>0.45336928022332007</v>
      </c>
      <c r="M13" s="33">
        <v>1947213670</v>
      </c>
      <c r="N13" s="33">
        <v>6331932671</v>
      </c>
      <c r="O13" s="96">
        <f t="shared" si="3"/>
        <v>0.3075228008848169</v>
      </c>
      <c r="P13" s="33">
        <v>151959441</v>
      </c>
      <c r="Q13" s="33">
        <v>1130454441</v>
      </c>
      <c r="R13" s="96">
        <f t="shared" si="4"/>
        <v>0.13442332170907895</v>
      </c>
      <c r="S13" s="42">
        <v>33188260</v>
      </c>
      <c r="T13" s="43">
        <v>1130454441</v>
      </c>
      <c r="U13" s="96">
        <f t="shared" si="5"/>
        <v>0.02935833483978502</v>
      </c>
      <c r="V13" s="42">
        <v>33188260</v>
      </c>
      <c r="W13" s="43">
        <v>15718971647</v>
      </c>
      <c r="X13" s="96">
        <f t="shared" si="6"/>
        <v>0.002111350586113822</v>
      </c>
      <c r="Y13" s="42">
        <v>817065287</v>
      </c>
      <c r="Z13" s="42">
        <v>1130454441</v>
      </c>
      <c r="AA13" s="96">
        <f t="shared" si="7"/>
        <v>0.7227759539581481</v>
      </c>
      <c r="AB13" s="42">
        <v>3397894377</v>
      </c>
      <c r="AC13" s="42">
        <v>3659282645</v>
      </c>
      <c r="AD13" s="96">
        <f t="shared" si="8"/>
        <v>0.9285684399489725</v>
      </c>
      <c r="AE13" s="33">
        <v>2068954420</v>
      </c>
      <c r="AF13" s="42">
        <v>6303843557</v>
      </c>
      <c r="AG13" s="96">
        <f t="shared" si="9"/>
        <v>0.32820522928468987</v>
      </c>
    </row>
    <row r="14" spans="1:33" s="10" customFormat="1" ht="13.5">
      <c r="A14" s="19"/>
      <c r="B14" s="20" t="s">
        <v>62</v>
      </c>
      <c r="C14" s="117" t="s">
        <v>63</v>
      </c>
      <c r="D14" s="32">
        <v>9546445369</v>
      </c>
      <c r="E14" s="33">
        <v>11360919765</v>
      </c>
      <c r="F14" s="96">
        <f t="shared" si="0"/>
        <v>0.8402880723099623</v>
      </c>
      <c r="G14" s="39">
        <v>3272707652</v>
      </c>
      <c r="H14" s="33">
        <v>10375088132</v>
      </c>
      <c r="I14" s="96">
        <f t="shared" si="1"/>
        <v>0.31543902185331335</v>
      </c>
      <c r="J14" s="33">
        <v>3272707652</v>
      </c>
      <c r="K14" s="33">
        <v>7193155642</v>
      </c>
      <c r="L14" s="96">
        <f t="shared" si="2"/>
        <v>0.45497523130057693</v>
      </c>
      <c r="M14" s="33">
        <v>3272707652</v>
      </c>
      <c r="N14" s="33">
        <v>9546445369</v>
      </c>
      <c r="O14" s="96">
        <f t="shared" si="3"/>
        <v>0.34281950249539</v>
      </c>
      <c r="P14" s="33">
        <v>602563680</v>
      </c>
      <c r="Q14" s="33">
        <v>1740079109</v>
      </c>
      <c r="R14" s="96">
        <f t="shared" si="4"/>
        <v>0.3462852216795392</v>
      </c>
      <c r="S14" s="42">
        <v>148289700</v>
      </c>
      <c r="T14" s="43">
        <v>1740079109</v>
      </c>
      <c r="U14" s="96">
        <f t="shared" si="5"/>
        <v>0.0852200909907022</v>
      </c>
      <c r="V14" s="42">
        <v>148289700</v>
      </c>
      <c r="W14" s="43">
        <v>16828350964</v>
      </c>
      <c r="X14" s="96">
        <f t="shared" si="6"/>
        <v>0.008811897274856479</v>
      </c>
      <c r="Y14" s="42">
        <v>1344505990</v>
      </c>
      <c r="Z14" s="42">
        <v>1740079109</v>
      </c>
      <c r="AA14" s="96">
        <f t="shared" si="7"/>
        <v>0.772669462581313</v>
      </c>
      <c r="AB14" s="42">
        <v>1475209710</v>
      </c>
      <c r="AC14" s="42">
        <v>5468835250</v>
      </c>
      <c r="AD14" s="96">
        <f t="shared" si="8"/>
        <v>0.26974842769308144</v>
      </c>
      <c r="AE14" s="33">
        <v>2157729281</v>
      </c>
      <c r="AF14" s="42">
        <v>10375088132</v>
      </c>
      <c r="AG14" s="96">
        <f t="shared" si="9"/>
        <v>0.2079721399517457</v>
      </c>
    </row>
    <row r="15" spans="1:33" s="10" customFormat="1" ht="13.5">
      <c r="A15" s="19"/>
      <c r="B15" s="20" t="s">
        <v>64</v>
      </c>
      <c r="C15" s="117" t="s">
        <v>65</v>
      </c>
      <c r="D15" s="32">
        <v>30296861018</v>
      </c>
      <c r="E15" s="33">
        <v>34736941958</v>
      </c>
      <c r="F15" s="96">
        <f t="shared" si="0"/>
        <v>0.8721798555161118</v>
      </c>
      <c r="G15" s="39">
        <v>9604146268</v>
      </c>
      <c r="H15" s="33">
        <v>32416441804</v>
      </c>
      <c r="I15" s="96">
        <f t="shared" si="1"/>
        <v>0.29627391945327275</v>
      </c>
      <c r="J15" s="33">
        <v>9604146268</v>
      </c>
      <c r="K15" s="33">
        <v>21688572248</v>
      </c>
      <c r="L15" s="96">
        <f t="shared" si="2"/>
        <v>0.4428205857988481</v>
      </c>
      <c r="M15" s="33">
        <v>9604146268</v>
      </c>
      <c r="N15" s="33">
        <v>30296861018</v>
      </c>
      <c r="O15" s="96">
        <f t="shared" si="3"/>
        <v>0.31700136401239637</v>
      </c>
      <c r="P15" s="33">
        <v>1820318000</v>
      </c>
      <c r="Q15" s="33">
        <v>4023015060</v>
      </c>
      <c r="R15" s="96">
        <f t="shared" si="4"/>
        <v>0.4524760590878822</v>
      </c>
      <c r="S15" s="42">
        <v>1500000000</v>
      </c>
      <c r="T15" s="43">
        <v>4023015060</v>
      </c>
      <c r="U15" s="96">
        <f t="shared" si="5"/>
        <v>0.3728546817818773</v>
      </c>
      <c r="V15" s="42">
        <v>1500000000</v>
      </c>
      <c r="W15" s="43">
        <v>40755539006</v>
      </c>
      <c r="X15" s="96">
        <f t="shared" si="6"/>
        <v>0.036804813200462666</v>
      </c>
      <c r="Y15" s="42">
        <v>2802803591</v>
      </c>
      <c r="Z15" s="42">
        <v>4023015060</v>
      </c>
      <c r="AA15" s="96">
        <f t="shared" si="7"/>
        <v>0.6966922940129386</v>
      </c>
      <c r="AB15" s="42">
        <v>5812009610</v>
      </c>
      <c r="AC15" s="42">
        <v>18788560336</v>
      </c>
      <c r="AD15" s="96">
        <f t="shared" si="8"/>
        <v>0.30933767707916626</v>
      </c>
      <c r="AE15" s="33">
        <v>9258896212</v>
      </c>
      <c r="AF15" s="42">
        <v>32416441804</v>
      </c>
      <c r="AG15" s="96">
        <f t="shared" si="9"/>
        <v>0.28562345824326424</v>
      </c>
    </row>
    <row r="16" spans="1:33" s="10" customFormat="1" ht="13.5">
      <c r="A16" s="19"/>
      <c r="B16" s="52" t="s">
        <v>570</v>
      </c>
      <c r="C16" s="117"/>
      <c r="D16" s="34">
        <f>SUM(D8:D15)</f>
        <v>198939386390</v>
      </c>
      <c r="E16" s="35">
        <f>SUM(E8:E15)</f>
        <v>234466882705</v>
      </c>
      <c r="F16" s="97">
        <f t="shared" si="0"/>
        <v>0.8484754183399975</v>
      </c>
      <c r="G16" s="40">
        <f>SUM(G8:G15)</f>
        <v>62400523976</v>
      </c>
      <c r="H16" s="35">
        <f>SUM(H8:H15)</f>
        <v>216487143011</v>
      </c>
      <c r="I16" s="97">
        <f t="shared" si="1"/>
        <v>0.2882412466075611</v>
      </c>
      <c r="J16" s="35">
        <f>SUM(J8:J15)</f>
        <v>62400523976</v>
      </c>
      <c r="K16" s="35">
        <f>SUM(K8:K15)</f>
        <v>147679174197</v>
      </c>
      <c r="L16" s="97">
        <f t="shared" si="2"/>
        <v>0.4225411220999882</v>
      </c>
      <c r="M16" s="35">
        <f>SUM(M8:M15)</f>
        <v>62400523976</v>
      </c>
      <c r="N16" s="35">
        <f>SUM(N8:N15)</f>
        <v>198939386390</v>
      </c>
      <c r="O16" s="97">
        <f t="shared" si="3"/>
        <v>0.31366601208706985</v>
      </c>
      <c r="P16" s="35">
        <f>SUM(P8:P15)</f>
        <v>23444185263</v>
      </c>
      <c r="Q16" s="35">
        <f>SUM(Q8:Q15)</f>
        <v>38928049553</v>
      </c>
      <c r="R16" s="97">
        <f t="shared" si="4"/>
        <v>0.6022440253802356</v>
      </c>
      <c r="S16" s="53">
        <f>SUM(S8:S15)</f>
        <v>13191148056</v>
      </c>
      <c r="T16" s="54">
        <f>SUM(T8:T15)</f>
        <v>38928049553</v>
      </c>
      <c r="U16" s="97">
        <f t="shared" si="5"/>
        <v>0.33885972216615773</v>
      </c>
      <c r="V16" s="53">
        <f>SUM(V8:V15)</f>
        <v>13191148056</v>
      </c>
      <c r="W16" s="54">
        <f>SUM(W8:W15)</f>
        <v>332109167123</v>
      </c>
      <c r="X16" s="97">
        <f t="shared" si="6"/>
        <v>0.039719313291687985</v>
      </c>
      <c r="Y16" s="53">
        <f>SUM(Y8:Y15)</f>
        <v>25173819872</v>
      </c>
      <c r="Z16" s="53">
        <f>SUM(Z8:Z15)</f>
        <v>38928049552</v>
      </c>
      <c r="AA16" s="97">
        <f t="shared" si="7"/>
        <v>0.6466756018272344</v>
      </c>
      <c r="AB16" s="53">
        <f>SUM(AB8:AB15)</f>
        <v>32939435807</v>
      </c>
      <c r="AC16" s="53">
        <f>SUM(AC8:AC15)</f>
        <v>120851849218</v>
      </c>
      <c r="AD16" s="97">
        <f t="shared" si="8"/>
        <v>0.2725604615911323</v>
      </c>
      <c r="AE16" s="35">
        <f>SUM(AE8:AE15)</f>
        <v>50965519217</v>
      </c>
      <c r="AF16" s="53">
        <f>SUM(AF8:AF15)</f>
        <v>216487143011</v>
      </c>
      <c r="AG16" s="97">
        <f t="shared" si="9"/>
        <v>0.23542053587177864</v>
      </c>
    </row>
    <row r="17" spans="1:33" s="10" customFormat="1" ht="13.5">
      <c r="A17" s="24"/>
      <c r="B17" s="55"/>
      <c r="C17" s="126"/>
      <c r="D17" s="49"/>
      <c r="E17" s="50"/>
      <c r="F17" s="108"/>
      <c r="G17" s="51"/>
      <c r="H17" s="50"/>
      <c r="I17" s="108"/>
      <c r="J17" s="50"/>
      <c r="K17" s="50"/>
      <c r="L17" s="108"/>
      <c r="M17" s="50"/>
      <c r="N17" s="50"/>
      <c r="O17" s="108"/>
      <c r="P17" s="50"/>
      <c r="Q17" s="50"/>
      <c r="R17" s="108"/>
      <c r="S17" s="56"/>
      <c r="T17" s="57"/>
      <c r="U17" s="108"/>
      <c r="V17" s="56"/>
      <c r="W17" s="57"/>
      <c r="X17" s="108"/>
      <c r="Y17" s="56"/>
      <c r="Z17" s="56"/>
      <c r="AA17" s="108"/>
      <c r="AB17" s="56"/>
      <c r="AC17" s="56"/>
      <c r="AD17" s="108"/>
      <c r="AE17" s="50"/>
      <c r="AF17" s="56"/>
      <c r="AG17" s="108"/>
    </row>
    <row r="18" spans="1:33" ht="12.75">
      <c r="A18" s="2"/>
      <c r="B18" s="91" t="s">
        <v>48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 ht="12.75">
      <c r="A19" s="2"/>
      <c r="B19" s="2"/>
      <c r="C19" s="93"/>
      <c r="D19" s="2"/>
      <c r="E19" s="2"/>
      <c r="F19" s="93"/>
      <c r="G19" s="2"/>
      <c r="H19" s="2"/>
      <c r="I19" s="93"/>
      <c r="J19" s="2"/>
      <c r="K19" s="2"/>
      <c r="L19" s="93"/>
      <c r="M19" s="2"/>
      <c r="N19" s="2"/>
      <c r="O19" s="93"/>
      <c r="P19" s="2"/>
      <c r="Q19" s="2"/>
      <c r="R19" s="93"/>
      <c r="S19" s="2"/>
      <c r="T19" s="2"/>
      <c r="U19" s="93"/>
      <c r="V19" s="2"/>
      <c r="W19" s="2"/>
      <c r="X19" s="93"/>
      <c r="Y19" s="2"/>
      <c r="Z19" s="2"/>
      <c r="AA19" s="93"/>
      <c r="AB19" s="2"/>
      <c r="AC19" s="2"/>
      <c r="AD19" s="93"/>
      <c r="AE19" s="2"/>
      <c r="AF19" s="2"/>
      <c r="AG19" s="93"/>
    </row>
    <row r="20" spans="1:33" ht="12.75">
      <c r="A20" s="2"/>
      <c r="B20" s="2"/>
      <c r="C20" s="93"/>
      <c r="D20" s="2"/>
      <c r="E20" s="2"/>
      <c r="F20" s="93"/>
      <c r="G20" s="2"/>
      <c r="H20" s="2"/>
      <c r="I20" s="93"/>
      <c r="J20" s="2"/>
      <c r="K20" s="2"/>
      <c r="L20" s="93"/>
      <c r="M20" s="2"/>
      <c r="N20" s="2"/>
      <c r="O20" s="93"/>
      <c r="P20" s="2"/>
      <c r="Q20" s="2"/>
      <c r="R20" s="93"/>
      <c r="S20" s="2"/>
      <c r="T20" s="2"/>
      <c r="U20" s="93"/>
      <c r="V20" s="2"/>
      <c r="W20" s="2"/>
      <c r="X20" s="93"/>
      <c r="Y20" s="2"/>
      <c r="Z20" s="2"/>
      <c r="AA20" s="93"/>
      <c r="AB20" s="2"/>
      <c r="AC20" s="2"/>
      <c r="AD20" s="93"/>
      <c r="AE20" s="2"/>
      <c r="AF20" s="2"/>
      <c r="AG20" s="93"/>
    </row>
    <row r="21" spans="1:33" ht="12.75">
      <c r="A21" s="2"/>
      <c r="B21" s="2"/>
      <c r="C21" s="93"/>
      <c r="D21" s="2"/>
      <c r="E21" s="2"/>
      <c r="F21" s="93"/>
      <c r="G21" s="2"/>
      <c r="H21" s="2"/>
      <c r="I21" s="93"/>
      <c r="J21" s="2"/>
      <c r="K21" s="2"/>
      <c r="L21" s="93"/>
      <c r="M21" s="2"/>
      <c r="N21" s="2"/>
      <c r="O21" s="93"/>
      <c r="P21" s="2"/>
      <c r="Q21" s="2"/>
      <c r="R21" s="93"/>
      <c r="S21" s="2"/>
      <c r="T21" s="2"/>
      <c r="U21" s="93"/>
      <c r="V21" s="2"/>
      <c r="W21" s="2"/>
      <c r="X21" s="93"/>
      <c r="Y21" s="2"/>
      <c r="Z21" s="2"/>
      <c r="AA21" s="93"/>
      <c r="AB21" s="2"/>
      <c r="AC21" s="2"/>
      <c r="AD21" s="93"/>
      <c r="AE21" s="2"/>
      <c r="AF21" s="2"/>
      <c r="AG21" s="93"/>
    </row>
    <row r="22" spans="1:33" ht="12.75">
      <c r="A22" s="2"/>
      <c r="B22" s="2"/>
      <c r="C22" s="93"/>
      <c r="D22" s="2"/>
      <c r="E22" s="2"/>
      <c r="F22" s="93"/>
      <c r="G22" s="2"/>
      <c r="H22" s="2"/>
      <c r="I22" s="93"/>
      <c r="J22" s="2"/>
      <c r="K22" s="2"/>
      <c r="L22" s="93"/>
      <c r="M22" s="2"/>
      <c r="N22" s="2"/>
      <c r="O22" s="93"/>
      <c r="P22" s="2"/>
      <c r="Q22" s="2"/>
      <c r="R22" s="93"/>
      <c r="S22" s="2"/>
      <c r="T22" s="2"/>
      <c r="U22" s="93"/>
      <c r="V22" s="2"/>
      <c r="W22" s="2"/>
      <c r="X22" s="93"/>
      <c r="Y22" s="2"/>
      <c r="Z22" s="2"/>
      <c r="AA22" s="93"/>
      <c r="AB22" s="2"/>
      <c r="AC22" s="2"/>
      <c r="AD22" s="93"/>
      <c r="AE22" s="2"/>
      <c r="AF22" s="2"/>
      <c r="AG22" s="93"/>
    </row>
    <row r="23" spans="1:33" ht="12.75">
      <c r="A23" s="2"/>
      <c r="B23" s="2"/>
      <c r="C23" s="93"/>
      <c r="D23" s="2"/>
      <c r="E23" s="2"/>
      <c r="F23" s="93"/>
      <c r="G23" s="2"/>
      <c r="H23" s="2"/>
      <c r="I23" s="93"/>
      <c r="J23" s="2"/>
      <c r="K23" s="2"/>
      <c r="L23" s="93"/>
      <c r="M23" s="2"/>
      <c r="N23" s="2"/>
      <c r="O23" s="93"/>
      <c r="P23" s="2"/>
      <c r="Q23" s="2"/>
      <c r="R23" s="93"/>
      <c r="S23" s="2"/>
      <c r="T23" s="2"/>
      <c r="U23" s="93"/>
      <c r="V23" s="2"/>
      <c r="W23" s="2"/>
      <c r="X23" s="93"/>
      <c r="Y23" s="2"/>
      <c r="Z23" s="2"/>
      <c r="AA23" s="93"/>
      <c r="AB23" s="2"/>
      <c r="AC23" s="2"/>
      <c r="AD23" s="93"/>
      <c r="AE23" s="2"/>
      <c r="AF23" s="2"/>
      <c r="AG23" s="93"/>
    </row>
    <row r="24" spans="1:33" ht="12.75">
      <c r="A24" s="2"/>
      <c r="B24" s="2"/>
      <c r="C24" s="93"/>
      <c r="D24" s="2"/>
      <c r="E24" s="2"/>
      <c r="F24" s="93"/>
      <c r="G24" s="2"/>
      <c r="H24" s="2"/>
      <c r="I24" s="93"/>
      <c r="J24" s="2"/>
      <c r="K24" s="2"/>
      <c r="L24" s="93"/>
      <c r="M24" s="2"/>
      <c r="N24" s="2"/>
      <c r="O24" s="93"/>
      <c r="P24" s="2"/>
      <c r="Q24" s="2"/>
      <c r="R24" s="93"/>
      <c r="S24" s="2"/>
      <c r="T24" s="2"/>
      <c r="U24" s="93"/>
      <c r="V24" s="2"/>
      <c r="W24" s="2"/>
      <c r="X24" s="93"/>
      <c r="Y24" s="2"/>
      <c r="Z24" s="2"/>
      <c r="AA24" s="93"/>
      <c r="AB24" s="2"/>
      <c r="AC24" s="2"/>
      <c r="AD24" s="93"/>
      <c r="AE24" s="2"/>
      <c r="AF24" s="2"/>
      <c r="AG24" s="93"/>
    </row>
    <row r="25" spans="1:33" ht="12.75">
      <c r="A25" s="2"/>
      <c r="B25" s="2"/>
      <c r="C25" s="93"/>
      <c r="D25" s="2"/>
      <c r="E25" s="2"/>
      <c r="F25" s="93"/>
      <c r="G25" s="2"/>
      <c r="H25" s="2"/>
      <c r="I25" s="93"/>
      <c r="J25" s="2"/>
      <c r="K25" s="2"/>
      <c r="L25" s="93"/>
      <c r="M25" s="2"/>
      <c r="N25" s="2"/>
      <c r="O25" s="93"/>
      <c r="P25" s="2"/>
      <c r="Q25" s="2"/>
      <c r="R25" s="93"/>
      <c r="S25" s="2"/>
      <c r="T25" s="2"/>
      <c r="U25" s="93"/>
      <c r="V25" s="2"/>
      <c r="W25" s="2"/>
      <c r="X25" s="93"/>
      <c r="Y25" s="2"/>
      <c r="Z25" s="2"/>
      <c r="AA25" s="93"/>
      <c r="AB25" s="2"/>
      <c r="AC25" s="2"/>
      <c r="AD25" s="93"/>
      <c r="AE25" s="2"/>
      <c r="AF25" s="2"/>
      <c r="AG25" s="93"/>
    </row>
    <row r="26" spans="1:33" ht="12.75">
      <c r="A26" s="2"/>
      <c r="B26" s="2"/>
      <c r="C26" s="93"/>
      <c r="D26" s="2"/>
      <c r="E26" s="2"/>
      <c r="F26" s="93"/>
      <c r="G26" s="2"/>
      <c r="H26" s="2"/>
      <c r="I26" s="93"/>
      <c r="J26" s="2"/>
      <c r="K26" s="2"/>
      <c r="L26" s="93"/>
      <c r="M26" s="2"/>
      <c r="N26" s="2"/>
      <c r="O26" s="93"/>
      <c r="P26" s="2"/>
      <c r="Q26" s="2"/>
      <c r="R26" s="93"/>
      <c r="S26" s="2"/>
      <c r="T26" s="2"/>
      <c r="U26" s="93"/>
      <c r="V26" s="2"/>
      <c r="W26" s="2"/>
      <c r="X26" s="93"/>
      <c r="Y26" s="2"/>
      <c r="Z26" s="2"/>
      <c r="AA26" s="93"/>
      <c r="AB26" s="2"/>
      <c r="AC26" s="2"/>
      <c r="AD26" s="93"/>
      <c r="AE26" s="2"/>
      <c r="AF26" s="2"/>
      <c r="AG26" s="93"/>
    </row>
    <row r="27" spans="1:33" ht="12.75">
      <c r="A27" s="2"/>
      <c r="B27" s="2"/>
      <c r="C27" s="93"/>
      <c r="D27" s="2"/>
      <c r="E27" s="2"/>
      <c r="F27" s="93"/>
      <c r="G27" s="2"/>
      <c r="H27" s="2"/>
      <c r="I27" s="93"/>
      <c r="J27" s="2"/>
      <c r="K27" s="2"/>
      <c r="L27" s="93"/>
      <c r="M27" s="2"/>
      <c r="N27" s="2"/>
      <c r="O27" s="93"/>
      <c r="P27" s="2"/>
      <c r="Q27" s="2"/>
      <c r="R27" s="93"/>
      <c r="S27" s="2"/>
      <c r="T27" s="2"/>
      <c r="U27" s="93"/>
      <c r="V27" s="2"/>
      <c r="W27" s="2"/>
      <c r="X27" s="93"/>
      <c r="Y27" s="2"/>
      <c r="Z27" s="2"/>
      <c r="AA27" s="93"/>
      <c r="AB27" s="2"/>
      <c r="AC27" s="2"/>
      <c r="AD27" s="93"/>
      <c r="AE27" s="2"/>
      <c r="AF27" s="2"/>
      <c r="AG27" s="93"/>
    </row>
    <row r="28" spans="1:33" ht="12.75">
      <c r="A28" s="2"/>
      <c r="B28" s="2"/>
      <c r="C28" s="93"/>
      <c r="D28" s="2"/>
      <c r="E28" s="2"/>
      <c r="F28" s="93"/>
      <c r="G28" s="2"/>
      <c r="H28" s="2"/>
      <c r="I28" s="93"/>
      <c r="J28" s="2"/>
      <c r="K28" s="2"/>
      <c r="L28" s="93"/>
      <c r="M28" s="2"/>
      <c r="N28" s="2"/>
      <c r="O28" s="93"/>
      <c r="P28" s="2"/>
      <c r="Q28" s="2"/>
      <c r="R28" s="93"/>
      <c r="S28" s="2"/>
      <c r="T28" s="2"/>
      <c r="U28" s="93"/>
      <c r="V28" s="2"/>
      <c r="W28" s="2"/>
      <c r="X28" s="93"/>
      <c r="Y28" s="2"/>
      <c r="Z28" s="2"/>
      <c r="AA28" s="93"/>
      <c r="AB28" s="2"/>
      <c r="AC28" s="2"/>
      <c r="AD28" s="93"/>
      <c r="AE28" s="2"/>
      <c r="AF28" s="2"/>
      <c r="AG28" s="93"/>
    </row>
    <row r="29" spans="1:33" ht="12.75">
      <c r="A29" s="2"/>
      <c r="B29" s="2"/>
      <c r="C29" s="93"/>
      <c r="D29" s="2"/>
      <c r="E29" s="2"/>
      <c r="F29" s="93"/>
      <c r="G29" s="2"/>
      <c r="H29" s="2"/>
      <c r="I29" s="93"/>
      <c r="J29" s="2"/>
      <c r="K29" s="2"/>
      <c r="L29" s="93"/>
      <c r="M29" s="2"/>
      <c r="N29" s="2"/>
      <c r="O29" s="93"/>
      <c r="P29" s="2"/>
      <c r="Q29" s="2"/>
      <c r="R29" s="93"/>
      <c r="S29" s="2"/>
      <c r="T29" s="2"/>
      <c r="U29" s="93"/>
      <c r="V29" s="2"/>
      <c r="W29" s="2"/>
      <c r="X29" s="93"/>
      <c r="Y29" s="2"/>
      <c r="Z29" s="2"/>
      <c r="AA29" s="93"/>
      <c r="AB29" s="2"/>
      <c r="AC29" s="2"/>
      <c r="AD29" s="93"/>
      <c r="AE29" s="2"/>
      <c r="AF29" s="2"/>
      <c r="AG29" s="93"/>
    </row>
    <row r="30" spans="1:33" ht="12.75">
      <c r="A30" s="2"/>
      <c r="B30" s="2"/>
      <c r="C30" s="93"/>
      <c r="D30" s="2"/>
      <c r="E30" s="2"/>
      <c r="F30" s="93"/>
      <c r="G30" s="2"/>
      <c r="H30" s="2"/>
      <c r="I30" s="93"/>
      <c r="J30" s="2"/>
      <c r="K30" s="2"/>
      <c r="L30" s="93"/>
      <c r="M30" s="2"/>
      <c r="N30" s="2"/>
      <c r="O30" s="93"/>
      <c r="P30" s="2"/>
      <c r="Q30" s="2"/>
      <c r="R30" s="93"/>
      <c r="S30" s="2"/>
      <c r="T30" s="2"/>
      <c r="U30" s="93"/>
      <c r="V30" s="2"/>
      <c r="W30" s="2"/>
      <c r="X30" s="93"/>
      <c r="Y30" s="2"/>
      <c r="Z30" s="2"/>
      <c r="AA30" s="93"/>
      <c r="AB30" s="2"/>
      <c r="AC30" s="2"/>
      <c r="AD30" s="93"/>
      <c r="AE30" s="2"/>
      <c r="AF30" s="2"/>
      <c r="AG30" s="93"/>
    </row>
    <row r="31" spans="1:33" ht="12.75">
      <c r="A31" s="2"/>
      <c r="B31" s="2"/>
      <c r="C31" s="93"/>
      <c r="D31" s="2"/>
      <c r="E31" s="2"/>
      <c r="F31" s="93"/>
      <c r="G31" s="2"/>
      <c r="H31" s="2"/>
      <c r="I31" s="93"/>
      <c r="J31" s="2"/>
      <c r="K31" s="2"/>
      <c r="L31" s="93"/>
      <c r="M31" s="2"/>
      <c r="N31" s="2"/>
      <c r="O31" s="93"/>
      <c r="P31" s="2"/>
      <c r="Q31" s="2"/>
      <c r="R31" s="93"/>
      <c r="S31" s="2"/>
      <c r="T31" s="2"/>
      <c r="U31" s="93"/>
      <c r="V31" s="2"/>
      <c r="W31" s="2"/>
      <c r="X31" s="93"/>
      <c r="Y31" s="2"/>
      <c r="Z31" s="2"/>
      <c r="AA31" s="93"/>
      <c r="AB31" s="2"/>
      <c r="AC31" s="2"/>
      <c r="AD31" s="93"/>
      <c r="AE31" s="2"/>
      <c r="AF31" s="2"/>
      <c r="AG31" s="93"/>
    </row>
    <row r="32" spans="1:33" ht="12.75">
      <c r="A32" s="2"/>
      <c r="B32" s="2"/>
      <c r="C32" s="93"/>
      <c r="D32" s="2"/>
      <c r="E32" s="2"/>
      <c r="F32" s="93"/>
      <c r="G32" s="2"/>
      <c r="H32" s="2"/>
      <c r="I32" s="93"/>
      <c r="J32" s="2"/>
      <c r="K32" s="2"/>
      <c r="L32" s="93"/>
      <c r="M32" s="2"/>
      <c r="N32" s="2"/>
      <c r="O32" s="93"/>
      <c r="P32" s="2"/>
      <c r="Q32" s="2"/>
      <c r="R32" s="93"/>
      <c r="S32" s="2"/>
      <c r="T32" s="2"/>
      <c r="U32" s="93"/>
      <c r="V32" s="2"/>
      <c r="W32" s="2"/>
      <c r="X32" s="93"/>
      <c r="Y32" s="2"/>
      <c r="Z32" s="2"/>
      <c r="AA32" s="93"/>
      <c r="AB32" s="2"/>
      <c r="AC32" s="2"/>
      <c r="AD32" s="93"/>
      <c r="AE32" s="2"/>
      <c r="AF32" s="2"/>
      <c r="AG32" s="93"/>
    </row>
    <row r="33" spans="1:33" ht="12.75">
      <c r="A33" s="2"/>
      <c r="B33" s="2"/>
      <c r="C33" s="93"/>
      <c r="D33" s="2"/>
      <c r="E33" s="2"/>
      <c r="F33" s="93"/>
      <c r="G33" s="2"/>
      <c r="H33" s="2"/>
      <c r="I33" s="93"/>
      <c r="J33" s="2"/>
      <c r="K33" s="2"/>
      <c r="L33" s="93"/>
      <c r="M33" s="2"/>
      <c r="N33" s="2"/>
      <c r="O33" s="93"/>
      <c r="P33" s="2"/>
      <c r="Q33" s="2"/>
      <c r="R33" s="93"/>
      <c r="S33" s="2"/>
      <c r="T33" s="2"/>
      <c r="U33" s="93"/>
      <c r="V33" s="2"/>
      <c r="W33" s="2"/>
      <c r="X33" s="93"/>
      <c r="Y33" s="2"/>
      <c r="Z33" s="2"/>
      <c r="AA33" s="93"/>
      <c r="AB33" s="2"/>
      <c r="AC33" s="2"/>
      <c r="AD33" s="93"/>
      <c r="AE33" s="2"/>
      <c r="AF33" s="2"/>
      <c r="AG33" s="93"/>
    </row>
    <row r="34" spans="1:33" ht="12.75">
      <c r="A34" s="2"/>
      <c r="B34" s="2"/>
      <c r="C34" s="93"/>
      <c r="D34" s="2"/>
      <c r="E34" s="2"/>
      <c r="F34" s="93"/>
      <c r="G34" s="2"/>
      <c r="H34" s="2"/>
      <c r="I34" s="93"/>
      <c r="J34" s="2"/>
      <c r="K34" s="2"/>
      <c r="L34" s="93"/>
      <c r="M34" s="2"/>
      <c r="N34" s="2"/>
      <c r="O34" s="93"/>
      <c r="P34" s="2"/>
      <c r="Q34" s="2"/>
      <c r="R34" s="93"/>
      <c r="S34" s="2"/>
      <c r="T34" s="2"/>
      <c r="U34" s="93"/>
      <c r="V34" s="2"/>
      <c r="W34" s="2"/>
      <c r="X34" s="93"/>
      <c r="Y34" s="2"/>
      <c r="Z34" s="2"/>
      <c r="AA34" s="93"/>
      <c r="AB34" s="2"/>
      <c r="AC34" s="2"/>
      <c r="AD34" s="93"/>
      <c r="AE34" s="2"/>
      <c r="AF34" s="2"/>
      <c r="AG34" s="93"/>
    </row>
    <row r="35" spans="1:33" ht="12.75">
      <c r="A35" s="2"/>
      <c r="B35" s="2"/>
      <c r="C35" s="93"/>
      <c r="D35" s="2"/>
      <c r="E35" s="2"/>
      <c r="F35" s="93"/>
      <c r="G35" s="2"/>
      <c r="H35" s="2"/>
      <c r="I35" s="93"/>
      <c r="J35" s="2"/>
      <c r="K35" s="2"/>
      <c r="L35" s="93"/>
      <c r="M35" s="2"/>
      <c r="N35" s="2"/>
      <c r="O35" s="93"/>
      <c r="P35" s="2"/>
      <c r="Q35" s="2"/>
      <c r="R35" s="93"/>
      <c r="S35" s="2"/>
      <c r="T35" s="2"/>
      <c r="U35" s="93"/>
      <c r="V35" s="2"/>
      <c r="W35" s="2"/>
      <c r="X35" s="93"/>
      <c r="Y35" s="2"/>
      <c r="Z35" s="2"/>
      <c r="AA35" s="93"/>
      <c r="AB35" s="2"/>
      <c r="AC35" s="2"/>
      <c r="AD35" s="93"/>
      <c r="AE35" s="2"/>
      <c r="AF35" s="2"/>
      <c r="AG35" s="93"/>
    </row>
    <row r="36" spans="1:33" ht="12.75">
      <c r="A36" s="2"/>
      <c r="B36" s="2"/>
      <c r="C36" s="93"/>
      <c r="D36" s="2"/>
      <c r="E36" s="2"/>
      <c r="F36" s="93"/>
      <c r="G36" s="2"/>
      <c r="H36" s="2"/>
      <c r="I36" s="93"/>
      <c r="J36" s="2"/>
      <c r="K36" s="2"/>
      <c r="L36" s="93"/>
      <c r="M36" s="2"/>
      <c r="N36" s="2"/>
      <c r="O36" s="93"/>
      <c r="P36" s="2"/>
      <c r="Q36" s="2"/>
      <c r="R36" s="93"/>
      <c r="S36" s="2"/>
      <c r="T36" s="2"/>
      <c r="U36" s="93"/>
      <c r="V36" s="2"/>
      <c r="W36" s="2"/>
      <c r="X36" s="93"/>
      <c r="Y36" s="2"/>
      <c r="Z36" s="2"/>
      <c r="AA36" s="93"/>
      <c r="AB36" s="2"/>
      <c r="AC36" s="2"/>
      <c r="AD36" s="93"/>
      <c r="AE36" s="2"/>
      <c r="AF36" s="2"/>
      <c r="AG36" s="93"/>
    </row>
    <row r="37" spans="1:33" ht="12.75">
      <c r="A37" s="2"/>
      <c r="B37" s="2"/>
      <c r="C37" s="93"/>
      <c r="D37" s="2"/>
      <c r="E37" s="2"/>
      <c r="F37" s="93"/>
      <c r="G37" s="2"/>
      <c r="H37" s="2"/>
      <c r="I37" s="93"/>
      <c r="J37" s="2"/>
      <c r="K37" s="2"/>
      <c r="L37" s="93"/>
      <c r="M37" s="2"/>
      <c r="N37" s="2"/>
      <c r="O37" s="93"/>
      <c r="P37" s="2"/>
      <c r="Q37" s="2"/>
      <c r="R37" s="93"/>
      <c r="S37" s="2"/>
      <c r="T37" s="2"/>
      <c r="U37" s="93"/>
      <c r="V37" s="2"/>
      <c r="W37" s="2"/>
      <c r="X37" s="93"/>
      <c r="Y37" s="2"/>
      <c r="Z37" s="2"/>
      <c r="AA37" s="93"/>
      <c r="AB37" s="2"/>
      <c r="AC37" s="2"/>
      <c r="AD37" s="93"/>
      <c r="AE37" s="2"/>
      <c r="AF37" s="2"/>
      <c r="AG37" s="93"/>
    </row>
    <row r="38" spans="1:33" ht="12.75">
      <c r="A38" s="2"/>
      <c r="B38" s="2"/>
      <c r="C38" s="93"/>
      <c r="D38" s="2"/>
      <c r="E38" s="2"/>
      <c r="F38" s="93"/>
      <c r="G38" s="2"/>
      <c r="H38" s="2"/>
      <c r="I38" s="93"/>
      <c r="J38" s="2"/>
      <c r="K38" s="2"/>
      <c r="L38" s="93"/>
      <c r="M38" s="2"/>
      <c r="N38" s="2"/>
      <c r="O38" s="93"/>
      <c r="P38" s="2"/>
      <c r="Q38" s="2"/>
      <c r="R38" s="93"/>
      <c r="S38" s="2"/>
      <c r="T38" s="2"/>
      <c r="U38" s="93"/>
      <c r="V38" s="2"/>
      <c r="W38" s="2"/>
      <c r="X38" s="93"/>
      <c r="Y38" s="2"/>
      <c r="Z38" s="2"/>
      <c r="AA38" s="93"/>
      <c r="AB38" s="2"/>
      <c r="AC38" s="2"/>
      <c r="AD38" s="93"/>
      <c r="AE38" s="2"/>
      <c r="AF38" s="2"/>
      <c r="AG38" s="93"/>
    </row>
    <row r="39" spans="1:33" ht="12.75">
      <c r="A39" s="2"/>
      <c r="B39" s="2"/>
      <c r="C39" s="93"/>
      <c r="D39" s="2"/>
      <c r="E39" s="2"/>
      <c r="F39" s="93"/>
      <c r="G39" s="2"/>
      <c r="H39" s="2"/>
      <c r="I39" s="93"/>
      <c r="J39" s="2"/>
      <c r="K39" s="2"/>
      <c r="L39" s="93"/>
      <c r="M39" s="2"/>
      <c r="N39" s="2"/>
      <c r="O39" s="93"/>
      <c r="P39" s="2"/>
      <c r="Q39" s="2"/>
      <c r="R39" s="93"/>
      <c r="S39" s="2"/>
      <c r="T39" s="2"/>
      <c r="U39" s="93"/>
      <c r="V39" s="2"/>
      <c r="W39" s="2"/>
      <c r="X39" s="93"/>
      <c r="Y39" s="2"/>
      <c r="Z39" s="2"/>
      <c r="AA39" s="93"/>
      <c r="AB39" s="2"/>
      <c r="AC39" s="2"/>
      <c r="AD39" s="93"/>
      <c r="AE39" s="2"/>
      <c r="AF39" s="2"/>
      <c r="AG39" s="93"/>
    </row>
    <row r="40" spans="1:33" ht="12.75">
      <c r="A40" s="2"/>
      <c r="B40" s="2"/>
      <c r="C40" s="93"/>
      <c r="D40" s="2"/>
      <c r="E40" s="2"/>
      <c r="F40" s="93"/>
      <c r="G40" s="2"/>
      <c r="H40" s="2"/>
      <c r="I40" s="93"/>
      <c r="J40" s="2"/>
      <c r="K40" s="2"/>
      <c r="L40" s="93"/>
      <c r="M40" s="2"/>
      <c r="N40" s="2"/>
      <c r="O40" s="93"/>
      <c r="P40" s="2"/>
      <c r="Q40" s="2"/>
      <c r="R40" s="93"/>
      <c r="S40" s="2"/>
      <c r="T40" s="2"/>
      <c r="U40" s="93"/>
      <c r="V40" s="2"/>
      <c r="W40" s="2"/>
      <c r="X40" s="93"/>
      <c r="Y40" s="2"/>
      <c r="Z40" s="2"/>
      <c r="AA40" s="93"/>
      <c r="AB40" s="2"/>
      <c r="AC40" s="2"/>
      <c r="AD40" s="93"/>
      <c r="AE40" s="2"/>
      <c r="AF40" s="2"/>
      <c r="AG40" s="93"/>
    </row>
    <row r="41" spans="1:33" ht="12.75">
      <c r="A41" s="2"/>
      <c r="B41" s="2"/>
      <c r="C41" s="93"/>
      <c r="D41" s="2"/>
      <c r="E41" s="2"/>
      <c r="F41" s="93"/>
      <c r="G41" s="2"/>
      <c r="H41" s="2"/>
      <c r="I41" s="93"/>
      <c r="J41" s="2"/>
      <c r="K41" s="2"/>
      <c r="L41" s="93"/>
      <c r="M41" s="2"/>
      <c r="N41" s="2"/>
      <c r="O41" s="93"/>
      <c r="P41" s="2"/>
      <c r="Q41" s="2"/>
      <c r="R41" s="93"/>
      <c r="S41" s="2"/>
      <c r="T41" s="2"/>
      <c r="U41" s="93"/>
      <c r="V41" s="2"/>
      <c r="W41" s="2"/>
      <c r="X41" s="93"/>
      <c r="Y41" s="2"/>
      <c r="Z41" s="2"/>
      <c r="AA41" s="93"/>
      <c r="AB41" s="2"/>
      <c r="AC41" s="2"/>
      <c r="AD41" s="93"/>
      <c r="AE41" s="2"/>
      <c r="AF41" s="2"/>
      <c r="AG41" s="93"/>
    </row>
    <row r="42" spans="1:33" ht="12.75">
      <c r="A42" s="2"/>
      <c r="B42" s="2"/>
      <c r="C42" s="93"/>
      <c r="D42" s="2"/>
      <c r="E42" s="2"/>
      <c r="F42" s="93"/>
      <c r="G42" s="2"/>
      <c r="H42" s="2"/>
      <c r="I42" s="93"/>
      <c r="J42" s="2"/>
      <c r="K42" s="2"/>
      <c r="L42" s="93"/>
      <c r="M42" s="2"/>
      <c r="N42" s="2"/>
      <c r="O42" s="93"/>
      <c r="P42" s="2"/>
      <c r="Q42" s="2"/>
      <c r="R42" s="93"/>
      <c r="S42" s="2"/>
      <c r="T42" s="2"/>
      <c r="U42" s="93"/>
      <c r="V42" s="2"/>
      <c r="W42" s="2"/>
      <c r="X42" s="93"/>
      <c r="Y42" s="2"/>
      <c r="Z42" s="2"/>
      <c r="AA42" s="93"/>
      <c r="AB42" s="2"/>
      <c r="AC42" s="2"/>
      <c r="AD42" s="93"/>
      <c r="AE42" s="2"/>
      <c r="AF42" s="2"/>
      <c r="AG42" s="93"/>
    </row>
    <row r="43" spans="1:33" ht="12.75">
      <c r="A43" s="2"/>
      <c r="B43" s="2"/>
      <c r="C43" s="93"/>
      <c r="D43" s="2"/>
      <c r="E43" s="2"/>
      <c r="F43" s="93"/>
      <c r="G43" s="2"/>
      <c r="H43" s="2"/>
      <c r="I43" s="93"/>
      <c r="J43" s="2"/>
      <c r="K43" s="2"/>
      <c r="L43" s="93"/>
      <c r="M43" s="2"/>
      <c r="N43" s="2"/>
      <c r="O43" s="93"/>
      <c r="P43" s="2"/>
      <c r="Q43" s="2"/>
      <c r="R43" s="93"/>
      <c r="S43" s="2"/>
      <c r="T43" s="2"/>
      <c r="U43" s="93"/>
      <c r="V43" s="2"/>
      <c r="W43" s="2"/>
      <c r="X43" s="93"/>
      <c r="Y43" s="2"/>
      <c r="Z43" s="2"/>
      <c r="AA43" s="93"/>
      <c r="AB43" s="2"/>
      <c r="AC43" s="2"/>
      <c r="AD43" s="93"/>
      <c r="AE43" s="2"/>
      <c r="AF43" s="2"/>
      <c r="AG43" s="93"/>
    </row>
    <row r="44" spans="1:33" ht="12.75">
      <c r="A44" s="2"/>
      <c r="B44" s="2"/>
      <c r="C44" s="93"/>
      <c r="D44" s="2"/>
      <c r="E44" s="2"/>
      <c r="F44" s="93"/>
      <c r="G44" s="2"/>
      <c r="H44" s="2"/>
      <c r="I44" s="93"/>
      <c r="J44" s="2"/>
      <c r="K44" s="2"/>
      <c r="L44" s="93"/>
      <c r="M44" s="2"/>
      <c r="N44" s="2"/>
      <c r="O44" s="93"/>
      <c r="P44" s="2"/>
      <c r="Q44" s="2"/>
      <c r="R44" s="93"/>
      <c r="S44" s="2"/>
      <c r="T44" s="2"/>
      <c r="U44" s="93"/>
      <c r="V44" s="2"/>
      <c r="W44" s="2"/>
      <c r="X44" s="93"/>
      <c r="Y44" s="2"/>
      <c r="Z44" s="2"/>
      <c r="AA44" s="93"/>
      <c r="AB44" s="2"/>
      <c r="AC44" s="2"/>
      <c r="AD44" s="93"/>
      <c r="AE44" s="2"/>
      <c r="AF44" s="2"/>
      <c r="AG44" s="93"/>
    </row>
    <row r="45" spans="1:33" ht="12.75">
      <c r="A45" s="2"/>
      <c r="B45" s="2"/>
      <c r="C45" s="93"/>
      <c r="D45" s="2"/>
      <c r="E45" s="2"/>
      <c r="F45" s="93"/>
      <c r="G45" s="2"/>
      <c r="H45" s="2"/>
      <c r="I45" s="93"/>
      <c r="J45" s="2"/>
      <c r="K45" s="2"/>
      <c r="L45" s="93"/>
      <c r="M45" s="2"/>
      <c r="N45" s="2"/>
      <c r="O45" s="93"/>
      <c r="P45" s="2"/>
      <c r="Q45" s="2"/>
      <c r="R45" s="93"/>
      <c r="S45" s="2"/>
      <c r="T45" s="2"/>
      <c r="U45" s="93"/>
      <c r="V45" s="2"/>
      <c r="W45" s="2"/>
      <c r="X45" s="93"/>
      <c r="Y45" s="2"/>
      <c r="Z45" s="2"/>
      <c r="AA45" s="93"/>
      <c r="AB45" s="2"/>
      <c r="AC45" s="2"/>
      <c r="AD45" s="93"/>
      <c r="AE45" s="2"/>
      <c r="AF45" s="2"/>
      <c r="AG45" s="93"/>
    </row>
    <row r="46" spans="1:33" ht="12.75">
      <c r="A46" s="2"/>
      <c r="B46" s="2"/>
      <c r="C46" s="93"/>
      <c r="D46" s="2"/>
      <c r="E46" s="2"/>
      <c r="F46" s="93"/>
      <c r="G46" s="2"/>
      <c r="H46" s="2"/>
      <c r="I46" s="93"/>
      <c r="J46" s="2"/>
      <c r="K46" s="2"/>
      <c r="L46" s="93"/>
      <c r="M46" s="2"/>
      <c r="N46" s="2"/>
      <c r="O46" s="93"/>
      <c r="P46" s="2"/>
      <c r="Q46" s="2"/>
      <c r="R46" s="93"/>
      <c r="S46" s="2"/>
      <c r="T46" s="2"/>
      <c r="U46" s="93"/>
      <c r="V46" s="2"/>
      <c r="W46" s="2"/>
      <c r="X46" s="93"/>
      <c r="Y46" s="2"/>
      <c r="Z46" s="2"/>
      <c r="AA46" s="93"/>
      <c r="AB46" s="2"/>
      <c r="AC46" s="2"/>
      <c r="AD46" s="93"/>
      <c r="AE46" s="2"/>
      <c r="AF46" s="2"/>
      <c r="AG46" s="93"/>
    </row>
    <row r="47" spans="1:33" ht="12.75">
      <c r="A47" s="2"/>
      <c r="B47" s="2"/>
      <c r="C47" s="93"/>
      <c r="D47" s="2"/>
      <c r="E47" s="2"/>
      <c r="F47" s="93"/>
      <c r="G47" s="2"/>
      <c r="H47" s="2"/>
      <c r="I47" s="93"/>
      <c r="J47" s="2"/>
      <c r="K47" s="2"/>
      <c r="L47" s="93"/>
      <c r="M47" s="2"/>
      <c r="N47" s="2"/>
      <c r="O47" s="93"/>
      <c r="P47" s="2"/>
      <c r="Q47" s="2"/>
      <c r="R47" s="93"/>
      <c r="S47" s="2"/>
      <c r="T47" s="2"/>
      <c r="U47" s="93"/>
      <c r="V47" s="2"/>
      <c r="W47" s="2"/>
      <c r="X47" s="93"/>
      <c r="Y47" s="2"/>
      <c r="Z47" s="2"/>
      <c r="AA47" s="93"/>
      <c r="AB47" s="2"/>
      <c r="AC47" s="2"/>
      <c r="AD47" s="93"/>
      <c r="AE47" s="2"/>
      <c r="AF47" s="2"/>
      <c r="AG47" s="93"/>
    </row>
    <row r="48" spans="1:33" ht="12.75">
      <c r="A48" s="2"/>
      <c r="B48" s="2"/>
      <c r="C48" s="93"/>
      <c r="D48" s="2"/>
      <c r="E48" s="2"/>
      <c r="F48" s="93"/>
      <c r="G48" s="2"/>
      <c r="H48" s="2"/>
      <c r="I48" s="93"/>
      <c r="J48" s="2"/>
      <c r="K48" s="2"/>
      <c r="L48" s="93"/>
      <c r="M48" s="2"/>
      <c r="N48" s="2"/>
      <c r="O48" s="93"/>
      <c r="P48" s="2"/>
      <c r="Q48" s="2"/>
      <c r="R48" s="93"/>
      <c r="S48" s="2"/>
      <c r="T48" s="2"/>
      <c r="U48" s="93"/>
      <c r="V48" s="2"/>
      <c r="W48" s="2"/>
      <c r="X48" s="93"/>
      <c r="Y48" s="2"/>
      <c r="Z48" s="2"/>
      <c r="AA48" s="93"/>
      <c r="AB48" s="2"/>
      <c r="AC48" s="2"/>
      <c r="AD48" s="93"/>
      <c r="AE48" s="2"/>
      <c r="AF48" s="2"/>
      <c r="AG48" s="93"/>
    </row>
    <row r="49" spans="1:33" ht="12.75">
      <c r="A49" s="2"/>
      <c r="B49" s="2"/>
      <c r="C49" s="93"/>
      <c r="D49" s="2"/>
      <c r="E49" s="2"/>
      <c r="F49" s="93"/>
      <c r="G49" s="2"/>
      <c r="H49" s="2"/>
      <c r="I49" s="93"/>
      <c r="J49" s="2"/>
      <c r="K49" s="2"/>
      <c r="L49" s="93"/>
      <c r="M49" s="2"/>
      <c r="N49" s="2"/>
      <c r="O49" s="93"/>
      <c r="P49" s="2"/>
      <c r="Q49" s="2"/>
      <c r="R49" s="93"/>
      <c r="S49" s="2"/>
      <c r="T49" s="2"/>
      <c r="U49" s="93"/>
      <c r="V49" s="2"/>
      <c r="W49" s="2"/>
      <c r="X49" s="93"/>
      <c r="Y49" s="2"/>
      <c r="Z49" s="2"/>
      <c r="AA49" s="93"/>
      <c r="AB49" s="2"/>
      <c r="AC49" s="2"/>
      <c r="AD49" s="93"/>
      <c r="AE49" s="2"/>
      <c r="AF49" s="2"/>
      <c r="AG49" s="93"/>
    </row>
    <row r="50" spans="1:33" ht="12.75">
      <c r="A50" s="2"/>
      <c r="B50" s="2"/>
      <c r="C50" s="93"/>
      <c r="D50" s="2"/>
      <c r="E50" s="2"/>
      <c r="F50" s="93"/>
      <c r="G50" s="2"/>
      <c r="H50" s="2"/>
      <c r="I50" s="93"/>
      <c r="J50" s="2"/>
      <c r="K50" s="2"/>
      <c r="L50" s="93"/>
      <c r="M50" s="2"/>
      <c r="N50" s="2"/>
      <c r="O50" s="93"/>
      <c r="P50" s="2"/>
      <c r="Q50" s="2"/>
      <c r="R50" s="93"/>
      <c r="S50" s="2"/>
      <c r="T50" s="2"/>
      <c r="U50" s="93"/>
      <c r="V50" s="2"/>
      <c r="W50" s="2"/>
      <c r="X50" s="93"/>
      <c r="Y50" s="2"/>
      <c r="Z50" s="2"/>
      <c r="AA50" s="93"/>
      <c r="AB50" s="2"/>
      <c r="AC50" s="2"/>
      <c r="AD50" s="93"/>
      <c r="AE50" s="2"/>
      <c r="AF50" s="2"/>
      <c r="AG50" s="93"/>
    </row>
    <row r="51" spans="1:33" ht="12.75">
      <c r="A51" s="2"/>
      <c r="B51" s="2"/>
      <c r="C51" s="93"/>
      <c r="D51" s="2"/>
      <c r="E51" s="2"/>
      <c r="F51" s="93"/>
      <c r="G51" s="2"/>
      <c r="H51" s="2"/>
      <c r="I51" s="93"/>
      <c r="J51" s="2"/>
      <c r="K51" s="2"/>
      <c r="L51" s="93"/>
      <c r="M51" s="2"/>
      <c r="N51" s="2"/>
      <c r="O51" s="93"/>
      <c r="P51" s="2"/>
      <c r="Q51" s="2"/>
      <c r="R51" s="93"/>
      <c r="S51" s="2"/>
      <c r="T51" s="2"/>
      <c r="U51" s="93"/>
      <c r="V51" s="2"/>
      <c r="W51" s="2"/>
      <c r="X51" s="93"/>
      <c r="Y51" s="2"/>
      <c r="Z51" s="2"/>
      <c r="AA51" s="93"/>
      <c r="AB51" s="2"/>
      <c r="AC51" s="2"/>
      <c r="AD51" s="93"/>
      <c r="AE51" s="2"/>
      <c r="AF51" s="2"/>
      <c r="AG51" s="93"/>
    </row>
    <row r="52" spans="1:33" ht="12.75">
      <c r="A52" s="2"/>
      <c r="B52" s="2"/>
      <c r="C52" s="93"/>
      <c r="D52" s="2"/>
      <c r="E52" s="2"/>
      <c r="F52" s="93"/>
      <c r="G52" s="2"/>
      <c r="H52" s="2"/>
      <c r="I52" s="93"/>
      <c r="J52" s="2"/>
      <c r="K52" s="2"/>
      <c r="L52" s="93"/>
      <c r="M52" s="2"/>
      <c r="N52" s="2"/>
      <c r="O52" s="93"/>
      <c r="P52" s="2"/>
      <c r="Q52" s="2"/>
      <c r="R52" s="93"/>
      <c r="S52" s="2"/>
      <c r="T52" s="2"/>
      <c r="U52" s="93"/>
      <c r="V52" s="2"/>
      <c r="W52" s="2"/>
      <c r="X52" s="93"/>
      <c r="Y52" s="2"/>
      <c r="Z52" s="2"/>
      <c r="AA52" s="93"/>
      <c r="AB52" s="2"/>
      <c r="AC52" s="2"/>
      <c r="AD52" s="93"/>
      <c r="AE52" s="2"/>
      <c r="AF52" s="2"/>
      <c r="AG52" s="93"/>
    </row>
    <row r="53" spans="1:33" ht="12.75">
      <c r="A53" s="2"/>
      <c r="B53" s="2"/>
      <c r="C53" s="93"/>
      <c r="D53" s="2"/>
      <c r="E53" s="2"/>
      <c r="F53" s="93"/>
      <c r="G53" s="2"/>
      <c r="H53" s="2"/>
      <c r="I53" s="93"/>
      <c r="J53" s="2"/>
      <c r="K53" s="2"/>
      <c r="L53" s="93"/>
      <c r="M53" s="2"/>
      <c r="N53" s="2"/>
      <c r="O53" s="93"/>
      <c r="P53" s="2"/>
      <c r="Q53" s="2"/>
      <c r="R53" s="93"/>
      <c r="S53" s="2"/>
      <c r="T53" s="2"/>
      <c r="U53" s="93"/>
      <c r="V53" s="2"/>
      <c r="W53" s="2"/>
      <c r="X53" s="93"/>
      <c r="Y53" s="2"/>
      <c r="Z53" s="2"/>
      <c r="AA53" s="93"/>
      <c r="AB53" s="2"/>
      <c r="AC53" s="2"/>
      <c r="AD53" s="93"/>
      <c r="AE53" s="2"/>
      <c r="AF53" s="2"/>
      <c r="AG53" s="93"/>
    </row>
    <row r="54" spans="1:33" ht="12.75">
      <c r="A54" s="2"/>
      <c r="B54" s="2"/>
      <c r="C54" s="93"/>
      <c r="D54" s="2"/>
      <c r="E54" s="2"/>
      <c r="F54" s="93"/>
      <c r="G54" s="2"/>
      <c r="H54" s="2"/>
      <c r="I54" s="93"/>
      <c r="J54" s="2"/>
      <c r="K54" s="2"/>
      <c r="L54" s="93"/>
      <c r="M54" s="2"/>
      <c r="N54" s="2"/>
      <c r="O54" s="93"/>
      <c r="P54" s="2"/>
      <c r="Q54" s="2"/>
      <c r="R54" s="93"/>
      <c r="S54" s="2"/>
      <c r="T54" s="2"/>
      <c r="U54" s="93"/>
      <c r="V54" s="2"/>
      <c r="W54" s="2"/>
      <c r="X54" s="93"/>
      <c r="Y54" s="2"/>
      <c r="Z54" s="2"/>
      <c r="AA54" s="93"/>
      <c r="AB54" s="2"/>
      <c r="AC54" s="2"/>
      <c r="AD54" s="93"/>
      <c r="AE54" s="2"/>
      <c r="AF54" s="2"/>
      <c r="AG54" s="93"/>
    </row>
    <row r="55" spans="1:33" ht="12.75">
      <c r="A55" s="2"/>
      <c r="B55" s="2"/>
      <c r="C55" s="93"/>
      <c r="D55" s="2"/>
      <c r="E55" s="2"/>
      <c r="F55" s="93"/>
      <c r="G55" s="2"/>
      <c r="H55" s="2"/>
      <c r="I55" s="93"/>
      <c r="J55" s="2"/>
      <c r="K55" s="2"/>
      <c r="L55" s="93"/>
      <c r="M55" s="2"/>
      <c r="N55" s="2"/>
      <c r="O55" s="93"/>
      <c r="P55" s="2"/>
      <c r="Q55" s="2"/>
      <c r="R55" s="93"/>
      <c r="S55" s="2"/>
      <c r="T55" s="2"/>
      <c r="U55" s="93"/>
      <c r="V55" s="2"/>
      <c r="W55" s="2"/>
      <c r="X55" s="93"/>
      <c r="Y55" s="2"/>
      <c r="Z55" s="2"/>
      <c r="AA55" s="93"/>
      <c r="AB55" s="2"/>
      <c r="AC55" s="2"/>
      <c r="AD55" s="93"/>
      <c r="AE55" s="2"/>
      <c r="AF55" s="2"/>
      <c r="AG55" s="93"/>
    </row>
    <row r="56" spans="1:33" ht="12.75">
      <c r="A56" s="2"/>
      <c r="B56" s="2"/>
      <c r="C56" s="93"/>
      <c r="D56" s="2"/>
      <c r="E56" s="2"/>
      <c r="F56" s="93"/>
      <c r="G56" s="2"/>
      <c r="H56" s="2"/>
      <c r="I56" s="93"/>
      <c r="J56" s="2"/>
      <c r="K56" s="2"/>
      <c r="L56" s="93"/>
      <c r="M56" s="2"/>
      <c r="N56" s="2"/>
      <c r="O56" s="93"/>
      <c r="P56" s="2"/>
      <c r="Q56" s="2"/>
      <c r="R56" s="93"/>
      <c r="S56" s="2"/>
      <c r="T56" s="2"/>
      <c r="U56" s="93"/>
      <c r="V56" s="2"/>
      <c r="W56" s="2"/>
      <c r="X56" s="93"/>
      <c r="Y56" s="2"/>
      <c r="Z56" s="2"/>
      <c r="AA56" s="93"/>
      <c r="AB56" s="2"/>
      <c r="AC56" s="2"/>
      <c r="AD56" s="93"/>
      <c r="AE56" s="2"/>
      <c r="AF56" s="2"/>
      <c r="AG56" s="93"/>
    </row>
    <row r="57" spans="1:33" ht="12.75">
      <c r="A57" s="2"/>
      <c r="B57" s="2"/>
      <c r="C57" s="93"/>
      <c r="D57" s="2"/>
      <c r="E57" s="2"/>
      <c r="F57" s="93"/>
      <c r="G57" s="2"/>
      <c r="H57" s="2"/>
      <c r="I57" s="93"/>
      <c r="J57" s="2"/>
      <c r="K57" s="2"/>
      <c r="L57" s="93"/>
      <c r="M57" s="2"/>
      <c r="N57" s="2"/>
      <c r="O57" s="93"/>
      <c r="P57" s="2"/>
      <c r="Q57" s="2"/>
      <c r="R57" s="93"/>
      <c r="S57" s="2"/>
      <c r="T57" s="2"/>
      <c r="U57" s="93"/>
      <c r="V57" s="2"/>
      <c r="W57" s="2"/>
      <c r="X57" s="93"/>
      <c r="Y57" s="2"/>
      <c r="Z57" s="2"/>
      <c r="AA57" s="93"/>
      <c r="AB57" s="2"/>
      <c r="AC57" s="2"/>
      <c r="AD57" s="93"/>
      <c r="AE57" s="2"/>
      <c r="AF57" s="2"/>
      <c r="AG57" s="93"/>
    </row>
    <row r="58" spans="1:33" ht="12.75">
      <c r="A58" s="2"/>
      <c r="B58" s="2"/>
      <c r="C58" s="93"/>
      <c r="D58" s="2"/>
      <c r="E58" s="2"/>
      <c r="F58" s="93"/>
      <c r="G58" s="2"/>
      <c r="H58" s="2"/>
      <c r="I58" s="93"/>
      <c r="J58" s="2"/>
      <c r="K58" s="2"/>
      <c r="L58" s="93"/>
      <c r="M58" s="2"/>
      <c r="N58" s="2"/>
      <c r="O58" s="93"/>
      <c r="P58" s="2"/>
      <c r="Q58" s="2"/>
      <c r="R58" s="93"/>
      <c r="S58" s="2"/>
      <c r="T58" s="2"/>
      <c r="U58" s="93"/>
      <c r="V58" s="2"/>
      <c r="W58" s="2"/>
      <c r="X58" s="93"/>
      <c r="Y58" s="2"/>
      <c r="Z58" s="2"/>
      <c r="AA58" s="93"/>
      <c r="AB58" s="2"/>
      <c r="AC58" s="2"/>
      <c r="AD58" s="93"/>
      <c r="AE58" s="2"/>
      <c r="AF58" s="2"/>
      <c r="AG58" s="93"/>
    </row>
    <row r="59" spans="1:33" ht="12.75">
      <c r="A59" s="2"/>
      <c r="B59" s="2"/>
      <c r="C59" s="93"/>
      <c r="D59" s="2"/>
      <c r="E59" s="2"/>
      <c r="F59" s="93"/>
      <c r="G59" s="2"/>
      <c r="H59" s="2"/>
      <c r="I59" s="93"/>
      <c r="J59" s="2"/>
      <c r="K59" s="2"/>
      <c r="L59" s="93"/>
      <c r="M59" s="2"/>
      <c r="N59" s="2"/>
      <c r="O59" s="93"/>
      <c r="P59" s="2"/>
      <c r="Q59" s="2"/>
      <c r="R59" s="93"/>
      <c r="S59" s="2"/>
      <c r="T59" s="2"/>
      <c r="U59" s="93"/>
      <c r="V59" s="2"/>
      <c r="W59" s="2"/>
      <c r="X59" s="93"/>
      <c r="Y59" s="2"/>
      <c r="Z59" s="2"/>
      <c r="AA59" s="93"/>
      <c r="AB59" s="2"/>
      <c r="AC59" s="2"/>
      <c r="AD59" s="93"/>
      <c r="AE59" s="2"/>
      <c r="AF59" s="2"/>
      <c r="AG59" s="93"/>
    </row>
    <row r="60" spans="1:33" ht="12.75">
      <c r="A60" s="2"/>
      <c r="B60" s="2"/>
      <c r="C60" s="93"/>
      <c r="D60" s="2"/>
      <c r="E60" s="2"/>
      <c r="F60" s="93"/>
      <c r="G60" s="2"/>
      <c r="H60" s="2"/>
      <c r="I60" s="93"/>
      <c r="J60" s="2"/>
      <c r="K60" s="2"/>
      <c r="L60" s="93"/>
      <c r="M60" s="2"/>
      <c r="N60" s="2"/>
      <c r="O60" s="93"/>
      <c r="P60" s="2"/>
      <c r="Q60" s="2"/>
      <c r="R60" s="93"/>
      <c r="S60" s="2"/>
      <c r="T60" s="2"/>
      <c r="U60" s="93"/>
      <c r="V60" s="2"/>
      <c r="W60" s="2"/>
      <c r="X60" s="93"/>
      <c r="Y60" s="2"/>
      <c r="Z60" s="2"/>
      <c r="AA60" s="93"/>
      <c r="AB60" s="2"/>
      <c r="AC60" s="2"/>
      <c r="AD60" s="93"/>
      <c r="AE60" s="2"/>
      <c r="AF60" s="2"/>
      <c r="AG60" s="93"/>
    </row>
    <row r="61" spans="1:33" ht="12.75">
      <c r="A61" s="2"/>
      <c r="B61" s="2"/>
      <c r="C61" s="93"/>
      <c r="D61" s="2"/>
      <c r="E61" s="2"/>
      <c r="F61" s="93"/>
      <c r="G61" s="2"/>
      <c r="H61" s="2"/>
      <c r="I61" s="93"/>
      <c r="J61" s="2"/>
      <c r="K61" s="2"/>
      <c r="L61" s="93"/>
      <c r="M61" s="2"/>
      <c r="N61" s="2"/>
      <c r="O61" s="93"/>
      <c r="P61" s="2"/>
      <c r="Q61" s="2"/>
      <c r="R61" s="93"/>
      <c r="S61" s="2"/>
      <c r="T61" s="2"/>
      <c r="U61" s="93"/>
      <c r="V61" s="2"/>
      <c r="W61" s="2"/>
      <c r="X61" s="93"/>
      <c r="Y61" s="2"/>
      <c r="Z61" s="2"/>
      <c r="AA61" s="93"/>
      <c r="AB61" s="2"/>
      <c r="AC61" s="2"/>
      <c r="AD61" s="93"/>
      <c r="AE61" s="2"/>
      <c r="AF61" s="2"/>
      <c r="AG61" s="93"/>
    </row>
    <row r="62" spans="1:33" ht="12.75">
      <c r="A62" s="2"/>
      <c r="B62" s="2"/>
      <c r="C62" s="93"/>
      <c r="D62" s="2"/>
      <c r="E62" s="2"/>
      <c r="F62" s="93"/>
      <c r="G62" s="2"/>
      <c r="H62" s="2"/>
      <c r="I62" s="93"/>
      <c r="J62" s="2"/>
      <c r="K62" s="2"/>
      <c r="L62" s="93"/>
      <c r="M62" s="2"/>
      <c r="N62" s="2"/>
      <c r="O62" s="93"/>
      <c r="P62" s="2"/>
      <c r="Q62" s="2"/>
      <c r="R62" s="93"/>
      <c r="S62" s="2"/>
      <c r="T62" s="2"/>
      <c r="U62" s="93"/>
      <c r="V62" s="2"/>
      <c r="W62" s="2"/>
      <c r="X62" s="93"/>
      <c r="Y62" s="2"/>
      <c r="Z62" s="2"/>
      <c r="AA62" s="93"/>
      <c r="AB62" s="2"/>
      <c r="AC62" s="2"/>
      <c r="AD62" s="93"/>
      <c r="AE62" s="2"/>
      <c r="AF62" s="2"/>
      <c r="AG62" s="93"/>
    </row>
    <row r="63" spans="1:33" ht="12.75">
      <c r="A63" s="2"/>
      <c r="B63" s="2"/>
      <c r="C63" s="93"/>
      <c r="D63" s="2"/>
      <c r="E63" s="2"/>
      <c r="F63" s="93"/>
      <c r="G63" s="2"/>
      <c r="H63" s="2"/>
      <c r="I63" s="93"/>
      <c r="J63" s="2"/>
      <c r="K63" s="2"/>
      <c r="L63" s="93"/>
      <c r="M63" s="2"/>
      <c r="N63" s="2"/>
      <c r="O63" s="93"/>
      <c r="P63" s="2"/>
      <c r="Q63" s="2"/>
      <c r="R63" s="93"/>
      <c r="S63" s="2"/>
      <c r="T63" s="2"/>
      <c r="U63" s="93"/>
      <c r="V63" s="2"/>
      <c r="W63" s="2"/>
      <c r="X63" s="93"/>
      <c r="Y63" s="2"/>
      <c r="Z63" s="2"/>
      <c r="AA63" s="93"/>
      <c r="AB63" s="2"/>
      <c r="AC63" s="2"/>
      <c r="AD63" s="93"/>
      <c r="AE63" s="2"/>
      <c r="AF63" s="2"/>
      <c r="AG63" s="93"/>
    </row>
    <row r="64" spans="1:33" ht="12.75">
      <c r="A64" s="2"/>
      <c r="B64" s="2"/>
      <c r="C64" s="93"/>
      <c r="D64" s="2"/>
      <c r="E64" s="2"/>
      <c r="F64" s="93"/>
      <c r="G64" s="2"/>
      <c r="H64" s="2"/>
      <c r="I64" s="93"/>
      <c r="J64" s="2"/>
      <c r="K64" s="2"/>
      <c r="L64" s="93"/>
      <c r="M64" s="2"/>
      <c r="N64" s="2"/>
      <c r="O64" s="93"/>
      <c r="P64" s="2"/>
      <c r="Q64" s="2"/>
      <c r="R64" s="93"/>
      <c r="S64" s="2"/>
      <c r="T64" s="2"/>
      <c r="U64" s="93"/>
      <c r="V64" s="2"/>
      <c r="W64" s="2"/>
      <c r="X64" s="93"/>
      <c r="Y64" s="2"/>
      <c r="Z64" s="2"/>
      <c r="AA64" s="93"/>
      <c r="AB64" s="2"/>
      <c r="AC64" s="2"/>
      <c r="AD64" s="93"/>
      <c r="AE64" s="2"/>
      <c r="AF64" s="2"/>
      <c r="AG64" s="93"/>
    </row>
    <row r="65" spans="1:33" ht="12.75">
      <c r="A65" s="2"/>
      <c r="B65" s="2"/>
      <c r="C65" s="93"/>
      <c r="D65" s="2"/>
      <c r="E65" s="2"/>
      <c r="F65" s="93"/>
      <c r="G65" s="2"/>
      <c r="H65" s="2"/>
      <c r="I65" s="93"/>
      <c r="J65" s="2"/>
      <c r="K65" s="2"/>
      <c r="L65" s="93"/>
      <c r="M65" s="2"/>
      <c r="N65" s="2"/>
      <c r="O65" s="93"/>
      <c r="P65" s="2"/>
      <c r="Q65" s="2"/>
      <c r="R65" s="93"/>
      <c r="S65" s="2"/>
      <c r="T65" s="2"/>
      <c r="U65" s="93"/>
      <c r="V65" s="2"/>
      <c r="W65" s="2"/>
      <c r="X65" s="93"/>
      <c r="Y65" s="2"/>
      <c r="Z65" s="2"/>
      <c r="AA65" s="93"/>
      <c r="AB65" s="2"/>
      <c r="AC65" s="2"/>
      <c r="AD65" s="93"/>
      <c r="AE65" s="2"/>
      <c r="AF65" s="2"/>
      <c r="AG65" s="93"/>
    </row>
    <row r="66" spans="1:33" ht="12.75">
      <c r="A66" s="2"/>
      <c r="B66" s="2"/>
      <c r="C66" s="93"/>
      <c r="D66" s="2"/>
      <c r="E66" s="2"/>
      <c r="F66" s="93"/>
      <c r="G66" s="2"/>
      <c r="H66" s="2"/>
      <c r="I66" s="93"/>
      <c r="J66" s="2"/>
      <c r="K66" s="2"/>
      <c r="L66" s="93"/>
      <c r="M66" s="2"/>
      <c r="N66" s="2"/>
      <c r="O66" s="93"/>
      <c r="P66" s="2"/>
      <c r="Q66" s="2"/>
      <c r="R66" s="93"/>
      <c r="S66" s="2"/>
      <c r="T66" s="2"/>
      <c r="U66" s="93"/>
      <c r="V66" s="2"/>
      <c r="W66" s="2"/>
      <c r="X66" s="93"/>
      <c r="Y66" s="2"/>
      <c r="Z66" s="2"/>
      <c r="AA66" s="93"/>
      <c r="AB66" s="2"/>
      <c r="AC66" s="2"/>
      <c r="AD66" s="93"/>
      <c r="AE66" s="2"/>
      <c r="AF66" s="2"/>
      <c r="AG66" s="93"/>
    </row>
    <row r="67" spans="1:33" ht="12.75">
      <c r="A67" s="2"/>
      <c r="B67" s="2"/>
      <c r="C67" s="93"/>
      <c r="D67" s="2"/>
      <c r="E67" s="2"/>
      <c r="F67" s="93"/>
      <c r="G67" s="2"/>
      <c r="H67" s="2"/>
      <c r="I67" s="93"/>
      <c r="J67" s="2"/>
      <c r="K67" s="2"/>
      <c r="L67" s="93"/>
      <c r="M67" s="2"/>
      <c r="N67" s="2"/>
      <c r="O67" s="93"/>
      <c r="P67" s="2"/>
      <c r="Q67" s="2"/>
      <c r="R67" s="93"/>
      <c r="S67" s="2"/>
      <c r="T67" s="2"/>
      <c r="U67" s="93"/>
      <c r="V67" s="2"/>
      <c r="W67" s="2"/>
      <c r="X67" s="93"/>
      <c r="Y67" s="2"/>
      <c r="Z67" s="2"/>
      <c r="AA67" s="93"/>
      <c r="AB67" s="2"/>
      <c r="AC67" s="2"/>
      <c r="AD67" s="93"/>
      <c r="AE67" s="2"/>
      <c r="AF67" s="2"/>
      <c r="AG67" s="93"/>
    </row>
    <row r="68" spans="1:33" ht="12.75">
      <c r="A68" s="2"/>
      <c r="B68" s="2"/>
      <c r="C68" s="93"/>
      <c r="D68" s="2"/>
      <c r="E68" s="2"/>
      <c r="F68" s="93"/>
      <c r="G68" s="2"/>
      <c r="H68" s="2"/>
      <c r="I68" s="93"/>
      <c r="J68" s="2"/>
      <c r="K68" s="2"/>
      <c r="L68" s="93"/>
      <c r="M68" s="2"/>
      <c r="N68" s="2"/>
      <c r="O68" s="93"/>
      <c r="P68" s="2"/>
      <c r="Q68" s="2"/>
      <c r="R68" s="93"/>
      <c r="S68" s="2"/>
      <c r="T68" s="2"/>
      <c r="U68" s="93"/>
      <c r="V68" s="2"/>
      <c r="W68" s="2"/>
      <c r="X68" s="93"/>
      <c r="Y68" s="2"/>
      <c r="Z68" s="2"/>
      <c r="AA68" s="93"/>
      <c r="AB68" s="2"/>
      <c r="AC68" s="2"/>
      <c r="AD68" s="93"/>
      <c r="AE68" s="2"/>
      <c r="AF68" s="2"/>
      <c r="AG68" s="93"/>
    </row>
    <row r="69" spans="1:33" ht="12.75">
      <c r="A69" s="2"/>
      <c r="B69" s="2"/>
      <c r="C69" s="93"/>
      <c r="D69" s="2"/>
      <c r="E69" s="2"/>
      <c r="F69" s="93"/>
      <c r="G69" s="2"/>
      <c r="H69" s="2"/>
      <c r="I69" s="93"/>
      <c r="J69" s="2"/>
      <c r="K69" s="2"/>
      <c r="L69" s="93"/>
      <c r="M69" s="2"/>
      <c r="N69" s="2"/>
      <c r="O69" s="93"/>
      <c r="P69" s="2"/>
      <c r="Q69" s="2"/>
      <c r="R69" s="93"/>
      <c r="S69" s="2"/>
      <c r="T69" s="2"/>
      <c r="U69" s="93"/>
      <c r="V69" s="2"/>
      <c r="W69" s="2"/>
      <c r="X69" s="93"/>
      <c r="Y69" s="2"/>
      <c r="Z69" s="2"/>
      <c r="AA69" s="93"/>
      <c r="AB69" s="2"/>
      <c r="AC69" s="2"/>
      <c r="AD69" s="93"/>
      <c r="AE69" s="2"/>
      <c r="AF69" s="2"/>
      <c r="AG69" s="93"/>
    </row>
    <row r="70" spans="1:33" ht="12.75">
      <c r="A70" s="2"/>
      <c r="B70" s="2"/>
      <c r="C70" s="93"/>
      <c r="D70" s="2"/>
      <c r="E70" s="2"/>
      <c r="F70" s="93"/>
      <c r="G70" s="2"/>
      <c r="H70" s="2"/>
      <c r="I70" s="93"/>
      <c r="J70" s="2"/>
      <c r="K70" s="2"/>
      <c r="L70" s="93"/>
      <c r="M70" s="2"/>
      <c r="N70" s="2"/>
      <c r="O70" s="93"/>
      <c r="P70" s="2"/>
      <c r="Q70" s="2"/>
      <c r="R70" s="93"/>
      <c r="S70" s="2"/>
      <c r="T70" s="2"/>
      <c r="U70" s="93"/>
      <c r="V70" s="2"/>
      <c r="W70" s="2"/>
      <c r="X70" s="93"/>
      <c r="Y70" s="2"/>
      <c r="Z70" s="2"/>
      <c r="AA70" s="93"/>
      <c r="AB70" s="2"/>
      <c r="AC70" s="2"/>
      <c r="AD70" s="93"/>
      <c r="AE70" s="2"/>
      <c r="AF70" s="2"/>
      <c r="AG70" s="93"/>
    </row>
    <row r="71" spans="1:33" ht="12.75">
      <c r="A71" s="2"/>
      <c r="B71" s="2"/>
      <c r="C71" s="93"/>
      <c r="D71" s="2"/>
      <c r="E71" s="2"/>
      <c r="F71" s="93"/>
      <c r="G71" s="2"/>
      <c r="H71" s="2"/>
      <c r="I71" s="93"/>
      <c r="J71" s="2"/>
      <c r="K71" s="2"/>
      <c r="L71" s="93"/>
      <c r="M71" s="2"/>
      <c r="N71" s="2"/>
      <c r="O71" s="93"/>
      <c r="P71" s="2"/>
      <c r="Q71" s="2"/>
      <c r="R71" s="93"/>
      <c r="S71" s="2"/>
      <c r="T71" s="2"/>
      <c r="U71" s="93"/>
      <c r="V71" s="2"/>
      <c r="W71" s="2"/>
      <c r="X71" s="93"/>
      <c r="Y71" s="2"/>
      <c r="Z71" s="2"/>
      <c r="AA71" s="93"/>
      <c r="AB71" s="2"/>
      <c r="AC71" s="2"/>
      <c r="AD71" s="93"/>
      <c r="AE71" s="2"/>
      <c r="AF71" s="2"/>
      <c r="AG71" s="93"/>
    </row>
    <row r="72" spans="1:33" ht="12.75">
      <c r="A72" s="2"/>
      <c r="B72" s="2"/>
      <c r="C72" s="93"/>
      <c r="D72" s="2"/>
      <c r="E72" s="2"/>
      <c r="F72" s="93"/>
      <c r="G72" s="2"/>
      <c r="H72" s="2"/>
      <c r="I72" s="93"/>
      <c r="J72" s="2"/>
      <c r="K72" s="2"/>
      <c r="L72" s="93"/>
      <c r="M72" s="2"/>
      <c r="N72" s="2"/>
      <c r="O72" s="93"/>
      <c r="P72" s="2"/>
      <c r="Q72" s="2"/>
      <c r="R72" s="93"/>
      <c r="S72" s="2"/>
      <c r="T72" s="2"/>
      <c r="U72" s="93"/>
      <c r="V72" s="2"/>
      <c r="W72" s="2"/>
      <c r="X72" s="93"/>
      <c r="Y72" s="2"/>
      <c r="Z72" s="2"/>
      <c r="AA72" s="93"/>
      <c r="AB72" s="2"/>
      <c r="AC72" s="2"/>
      <c r="AD72" s="93"/>
      <c r="AE72" s="2"/>
      <c r="AF72" s="2"/>
      <c r="AG72" s="93"/>
    </row>
    <row r="73" spans="1:33" ht="12.75">
      <c r="A73" s="2"/>
      <c r="B73" s="2"/>
      <c r="C73" s="93"/>
      <c r="D73" s="2"/>
      <c r="E73" s="2"/>
      <c r="F73" s="93"/>
      <c r="G73" s="2"/>
      <c r="H73" s="2"/>
      <c r="I73" s="93"/>
      <c r="J73" s="2"/>
      <c r="K73" s="2"/>
      <c r="L73" s="93"/>
      <c r="M73" s="2"/>
      <c r="N73" s="2"/>
      <c r="O73" s="93"/>
      <c r="P73" s="2"/>
      <c r="Q73" s="2"/>
      <c r="R73" s="93"/>
      <c r="S73" s="2"/>
      <c r="T73" s="2"/>
      <c r="U73" s="93"/>
      <c r="V73" s="2"/>
      <c r="W73" s="2"/>
      <c r="X73" s="93"/>
      <c r="Y73" s="2"/>
      <c r="Z73" s="2"/>
      <c r="AA73" s="93"/>
      <c r="AB73" s="2"/>
      <c r="AC73" s="2"/>
      <c r="AD73" s="93"/>
      <c r="AE73" s="2"/>
      <c r="AF73" s="2"/>
      <c r="AG73" s="93"/>
    </row>
    <row r="74" spans="1:33" ht="12.75">
      <c r="A74" s="2"/>
      <c r="B74" s="2"/>
      <c r="C74" s="93"/>
      <c r="D74" s="2"/>
      <c r="E74" s="2"/>
      <c r="F74" s="93"/>
      <c r="G74" s="2"/>
      <c r="H74" s="2"/>
      <c r="I74" s="93"/>
      <c r="J74" s="2"/>
      <c r="K74" s="2"/>
      <c r="L74" s="93"/>
      <c r="M74" s="2"/>
      <c r="N74" s="2"/>
      <c r="O74" s="93"/>
      <c r="P74" s="2"/>
      <c r="Q74" s="2"/>
      <c r="R74" s="93"/>
      <c r="S74" s="2"/>
      <c r="T74" s="2"/>
      <c r="U74" s="93"/>
      <c r="V74" s="2"/>
      <c r="W74" s="2"/>
      <c r="X74" s="93"/>
      <c r="Y74" s="2"/>
      <c r="Z74" s="2"/>
      <c r="AA74" s="93"/>
      <c r="AB74" s="2"/>
      <c r="AC74" s="2"/>
      <c r="AD74" s="93"/>
      <c r="AE74" s="2"/>
      <c r="AF74" s="2"/>
      <c r="AG74" s="93"/>
    </row>
    <row r="75" spans="1:33" ht="12.75">
      <c r="A75" s="2"/>
      <c r="B75" s="2"/>
      <c r="C75" s="93"/>
      <c r="D75" s="2"/>
      <c r="E75" s="2"/>
      <c r="F75" s="93"/>
      <c r="G75" s="2"/>
      <c r="H75" s="2"/>
      <c r="I75" s="93"/>
      <c r="J75" s="2"/>
      <c r="K75" s="2"/>
      <c r="L75" s="93"/>
      <c r="M75" s="2"/>
      <c r="N75" s="2"/>
      <c r="O75" s="93"/>
      <c r="P75" s="2"/>
      <c r="Q75" s="2"/>
      <c r="R75" s="93"/>
      <c r="S75" s="2"/>
      <c r="T75" s="2"/>
      <c r="U75" s="93"/>
      <c r="V75" s="2"/>
      <c r="W75" s="2"/>
      <c r="X75" s="93"/>
      <c r="Y75" s="2"/>
      <c r="Z75" s="2"/>
      <c r="AA75" s="93"/>
      <c r="AB75" s="2"/>
      <c r="AC75" s="2"/>
      <c r="AD75" s="93"/>
      <c r="AE75" s="2"/>
      <c r="AF75" s="2"/>
      <c r="AG75" s="93"/>
    </row>
    <row r="76" spans="1:33" ht="12.75">
      <c r="A76" s="2"/>
      <c r="B76" s="2"/>
      <c r="C76" s="93"/>
      <c r="D76" s="2"/>
      <c r="E76" s="2"/>
      <c r="F76" s="93"/>
      <c r="G76" s="2"/>
      <c r="H76" s="2"/>
      <c r="I76" s="93"/>
      <c r="J76" s="2"/>
      <c r="K76" s="2"/>
      <c r="L76" s="93"/>
      <c r="M76" s="2"/>
      <c r="N76" s="2"/>
      <c r="O76" s="93"/>
      <c r="P76" s="2"/>
      <c r="Q76" s="2"/>
      <c r="R76" s="93"/>
      <c r="S76" s="2"/>
      <c r="T76" s="2"/>
      <c r="U76" s="93"/>
      <c r="V76" s="2"/>
      <c r="W76" s="2"/>
      <c r="X76" s="93"/>
      <c r="Y76" s="2"/>
      <c r="Z76" s="2"/>
      <c r="AA76" s="93"/>
      <c r="AB76" s="2"/>
      <c r="AC76" s="2"/>
      <c r="AD76" s="93"/>
      <c r="AE76" s="2"/>
      <c r="AF76" s="2"/>
      <c r="AG76" s="93"/>
    </row>
    <row r="77" spans="1:33" ht="12.75">
      <c r="A77" s="2"/>
      <c r="B77" s="2"/>
      <c r="C77" s="93"/>
      <c r="D77" s="2"/>
      <c r="E77" s="2"/>
      <c r="F77" s="93"/>
      <c r="G77" s="2"/>
      <c r="H77" s="2"/>
      <c r="I77" s="93"/>
      <c r="J77" s="2"/>
      <c r="K77" s="2"/>
      <c r="L77" s="93"/>
      <c r="M77" s="2"/>
      <c r="N77" s="2"/>
      <c r="O77" s="93"/>
      <c r="P77" s="2"/>
      <c r="Q77" s="2"/>
      <c r="R77" s="93"/>
      <c r="S77" s="2"/>
      <c r="T77" s="2"/>
      <c r="U77" s="93"/>
      <c r="V77" s="2"/>
      <c r="W77" s="2"/>
      <c r="X77" s="93"/>
      <c r="Y77" s="2"/>
      <c r="Z77" s="2"/>
      <c r="AA77" s="93"/>
      <c r="AB77" s="2"/>
      <c r="AC77" s="2"/>
      <c r="AD77" s="93"/>
      <c r="AE77" s="2"/>
      <c r="AF77" s="2"/>
      <c r="AG77" s="93"/>
    </row>
    <row r="78" spans="1:33" ht="12.75">
      <c r="A78" s="2"/>
      <c r="B78" s="2"/>
      <c r="C78" s="93"/>
      <c r="D78" s="2"/>
      <c r="E78" s="2"/>
      <c r="F78" s="93"/>
      <c r="G78" s="2"/>
      <c r="H78" s="2"/>
      <c r="I78" s="93"/>
      <c r="J78" s="2"/>
      <c r="K78" s="2"/>
      <c r="L78" s="93"/>
      <c r="M78" s="2"/>
      <c r="N78" s="2"/>
      <c r="O78" s="93"/>
      <c r="P78" s="2"/>
      <c r="Q78" s="2"/>
      <c r="R78" s="93"/>
      <c r="S78" s="2"/>
      <c r="T78" s="2"/>
      <c r="U78" s="93"/>
      <c r="V78" s="2"/>
      <c r="W78" s="2"/>
      <c r="X78" s="93"/>
      <c r="Y78" s="2"/>
      <c r="Z78" s="2"/>
      <c r="AA78" s="93"/>
      <c r="AB78" s="2"/>
      <c r="AC78" s="2"/>
      <c r="AD78" s="93"/>
      <c r="AE78" s="2"/>
      <c r="AF78" s="2"/>
      <c r="AG78" s="93"/>
    </row>
    <row r="79" spans="1:33" ht="12.75">
      <c r="A79" s="2"/>
      <c r="B79" s="2"/>
      <c r="C79" s="93"/>
      <c r="D79" s="2"/>
      <c r="E79" s="2"/>
      <c r="F79" s="93"/>
      <c r="G79" s="2"/>
      <c r="H79" s="2"/>
      <c r="I79" s="93"/>
      <c r="J79" s="2"/>
      <c r="K79" s="2"/>
      <c r="L79" s="93"/>
      <c r="M79" s="2"/>
      <c r="N79" s="2"/>
      <c r="O79" s="93"/>
      <c r="P79" s="2"/>
      <c r="Q79" s="2"/>
      <c r="R79" s="93"/>
      <c r="S79" s="2"/>
      <c r="T79" s="2"/>
      <c r="U79" s="93"/>
      <c r="V79" s="2"/>
      <c r="W79" s="2"/>
      <c r="X79" s="93"/>
      <c r="Y79" s="2"/>
      <c r="Z79" s="2"/>
      <c r="AA79" s="93"/>
      <c r="AB79" s="2"/>
      <c r="AC79" s="2"/>
      <c r="AD79" s="93"/>
      <c r="AE79" s="2"/>
      <c r="AF79" s="2"/>
      <c r="AG79" s="93"/>
    </row>
    <row r="80" spans="1:33" ht="12.75">
      <c r="A80" s="2"/>
      <c r="B80" s="2"/>
      <c r="C80" s="93"/>
      <c r="D80" s="2"/>
      <c r="E80" s="2"/>
      <c r="F80" s="93"/>
      <c r="G80" s="2"/>
      <c r="H80" s="2"/>
      <c r="I80" s="93"/>
      <c r="J80" s="2"/>
      <c r="K80" s="2"/>
      <c r="L80" s="93"/>
      <c r="M80" s="2"/>
      <c r="N80" s="2"/>
      <c r="O80" s="93"/>
      <c r="P80" s="2"/>
      <c r="Q80" s="2"/>
      <c r="R80" s="93"/>
      <c r="S80" s="2"/>
      <c r="T80" s="2"/>
      <c r="U80" s="93"/>
      <c r="V80" s="2"/>
      <c r="W80" s="2"/>
      <c r="X80" s="93"/>
      <c r="Y80" s="2"/>
      <c r="Z80" s="2"/>
      <c r="AA80" s="93"/>
      <c r="AB80" s="2"/>
      <c r="AC80" s="2"/>
      <c r="AD80" s="93"/>
      <c r="AE80" s="2"/>
      <c r="AF80" s="2"/>
      <c r="AG80" s="93"/>
    </row>
    <row r="81" spans="1:33" ht="12.75">
      <c r="A81" s="2"/>
      <c r="B81" s="2"/>
      <c r="C81" s="93"/>
      <c r="D81" s="2"/>
      <c r="E81" s="2"/>
      <c r="F81" s="93"/>
      <c r="G81" s="2"/>
      <c r="H81" s="2"/>
      <c r="I81" s="93"/>
      <c r="J81" s="2"/>
      <c r="K81" s="2"/>
      <c r="L81" s="93"/>
      <c r="M81" s="2"/>
      <c r="N81" s="2"/>
      <c r="O81" s="93"/>
      <c r="P81" s="2"/>
      <c r="Q81" s="2"/>
      <c r="R81" s="93"/>
      <c r="S81" s="2"/>
      <c r="T81" s="2"/>
      <c r="U81" s="93"/>
      <c r="V81" s="2"/>
      <c r="W81" s="2"/>
      <c r="X81" s="93"/>
      <c r="Y81" s="2"/>
      <c r="Z81" s="2"/>
      <c r="AA81" s="93"/>
      <c r="AB81" s="2"/>
      <c r="AC81" s="2"/>
      <c r="AD81" s="93"/>
      <c r="AE81" s="2"/>
      <c r="AF81" s="2"/>
      <c r="AG81" s="93"/>
    </row>
    <row r="82" spans="1:33" ht="12.75">
      <c r="A82" s="2"/>
      <c r="B82" s="2"/>
      <c r="C82" s="93"/>
      <c r="D82" s="2"/>
      <c r="E82" s="2"/>
      <c r="F82" s="93"/>
      <c r="G82" s="2"/>
      <c r="H82" s="2"/>
      <c r="I82" s="93"/>
      <c r="J82" s="2"/>
      <c r="K82" s="2"/>
      <c r="L82" s="93"/>
      <c r="M82" s="2"/>
      <c r="N82" s="2"/>
      <c r="O82" s="93"/>
      <c r="P82" s="2"/>
      <c r="Q82" s="2"/>
      <c r="R82" s="93"/>
      <c r="S82" s="2"/>
      <c r="T82" s="2"/>
      <c r="U82" s="93"/>
      <c r="V82" s="2"/>
      <c r="W82" s="2"/>
      <c r="X82" s="93"/>
      <c r="Y82" s="2"/>
      <c r="Z82" s="2"/>
      <c r="AA82" s="93"/>
      <c r="AB82" s="2"/>
      <c r="AC82" s="2"/>
      <c r="AD82" s="93"/>
      <c r="AE82" s="2"/>
      <c r="AF82" s="2"/>
      <c r="AG82" s="93"/>
    </row>
  </sheetData>
  <sheetProtection/>
  <mergeCells count="3">
    <mergeCell ref="B2:AG2"/>
    <mergeCell ref="B18:AG18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showGridLines="0"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99" customWidth="1"/>
    <col min="4" max="5" width="10.7109375" style="3" customWidth="1"/>
    <col min="6" max="6" width="10.7109375" style="99" customWidth="1"/>
    <col min="7" max="8" width="10.7109375" style="3" customWidth="1"/>
    <col min="9" max="9" width="10.7109375" style="99" customWidth="1"/>
    <col min="10" max="11" width="10.7109375" style="3" customWidth="1"/>
    <col min="12" max="12" width="10.7109375" style="99" customWidth="1"/>
    <col min="13" max="14" width="10.7109375" style="3" customWidth="1"/>
    <col min="15" max="15" width="10.7109375" style="99" customWidth="1"/>
    <col min="16" max="16" width="10.7109375" style="3" customWidth="1"/>
    <col min="17" max="17" width="11.7109375" style="3" customWidth="1"/>
    <col min="18" max="18" width="10.7109375" style="99" customWidth="1"/>
    <col min="19" max="20" width="10.7109375" style="3" customWidth="1"/>
    <col min="21" max="21" width="10.7109375" style="99" customWidth="1"/>
    <col min="22" max="23" width="10.7109375" style="3" customWidth="1"/>
    <col min="24" max="24" width="10.7109375" style="99" customWidth="1"/>
    <col min="25" max="26" width="10.7109375" style="3" customWidth="1"/>
    <col min="27" max="27" width="10.7109375" style="99" customWidth="1"/>
    <col min="28" max="29" width="10.7109375" style="3" customWidth="1"/>
    <col min="30" max="30" width="10.7109375" style="99" customWidth="1"/>
    <col min="31" max="32" width="10.7109375" style="3" customWidth="1"/>
    <col min="33" max="33" width="10.7109375" style="99" customWidth="1"/>
    <col min="34" max="16384" width="9.140625" style="3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5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6" customFormat="1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s="10" customFormat="1" ht="81.75" customHeight="1">
      <c r="A4" s="7"/>
      <c r="B4" s="8" t="s">
        <v>2</v>
      </c>
      <c r="C4" s="9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s="10" customFormat="1" ht="13.5">
      <c r="A5" s="11"/>
      <c r="B5" s="12"/>
      <c r="C5" s="116"/>
      <c r="D5" s="13"/>
      <c r="E5" s="14"/>
      <c r="F5" s="94"/>
      <c r="G5" s="15"/>
      <c r="H5" s="14"/>
      <c r="I5" s="94"/>
      <c r="J5" s="14"/>
      <c r="K5" s="14"/>
      <c r="L5" s="94"/>
      <c r="M5" s="14"/>
      <c r="N5" s="14"/>
      <c r="O5" s="94"/>
      <c r="P5" s="14"/>
      <c r="Q5" s="14"/>
      <c r="R5" s="94"/>
      <c r="S5" s="14"/>
      <c r="T5" s="15"/>
      <c r="U5" s="94"/>
      <c r="V5" s="14"/>
      <c r="W5" s="15"/>
      <c r="X5" s="94"/>
      <c r="Y5" s="14"/>
      <c r="Z5" s="14"/>
      <c r="AA5" s="94"/>
      <c r="AB5" s="14"/>
      <c r="AC5" s="14"/>
      <c r="AD5" s="94"/>
      <c r="AE5" s="14"/>
      <c r="AF5" s="14"/>
      <c r="AG5" s="94"/>
    </row>
    <row r="6" spans="1:33" s="10" customFormat="1" ht="13.5">
      <c r="A6" s="16"/>
      <c r="B6" s="17" t="s">
        <v>66</v>
      </c>
      <c r="C6" s="116"/>
      <c r="D6" s="30"/>
      <c r="E6" s="31"/>
      <c r="F6" s="95"/>
      <c r="G6" s="38"/>
      <c r="H6" s="31"/>
      <c r="I6" s="95"/>
      <c r="J6" s="31"/>
      <c r="K6" s="31"/>
      <c r="L6" s="95"/>
      <c r="M6" s="31"/>
      <c r="N6" s="31"/>
      <c r="O6" s="95"/>
      <c r="P6" s="31"/>
      <c r="Q6" s="31"/>
      <c r="R6" s="95"/>
      <c r="S6" s="31"/>
      <c r="T6" s="38"/>
      <c r="U6" s="95"/>
      <c r="V6" s="31"/>
      <c r="W6" s="38"/>
      <c r="X6" s="95"/>
      <c r="Y6" s="31"/>
      <c r="Z6" s="31"/>
      <c r="AA6" s="95"/>
      <c r="AB6" s="31"/>
      <c r="AC6" s="31"/>
      <c r="AD6" s="95"/>
      <c r="AE6" s="31"/>
      <c r="AF6" s="31"/>
      <c r="AG6" s="95"/>
    </row>
    <row r="7" spans="1:33" s="10" customFormat="1" ht="13.5">
      <c r="A7" s="16"/>
      <c r="B7" s="18"/>
      <c r="C7" s="116"/>
      <c r="D7" s="30"/>
      <c r="E7" s="31"/>
      <c r="F7" s="95"/>
      <c r="G7" s="38"/>
      <c r="H7" s="31"/>
      <c r="I7" s="95"/>
      <c r="J7" s="31"/>
      <c r="K7" s="31"/>
      <c r="L7" s="95"/>
      <c r="M7" s="31"/>
      <c r="N7" s="31"/>
      <c r="O7" s="95"/>
      <c r="P7" s="31"/>
      <c r="Q7" s="31"/>
      <c r="R7" s="95"/>
      <c r="S7" s="31"/>
      <c r="T7" s="38"/>
      <c r="U7" s="95"/>
      <c r="V7" s="31"/>
      <c r="W7" s="38"/>
      <c r="X7" s="95"/>
      <c r="Y7" s="31"/>
      <c r="Z7" s="31"/>
      <c r="AA7" s="95"/>
      <c r="AB7" s="31"/>
      <c r="AC7" s="31"/>
      <c r="AD7" s="95"/>
      <c r="AE7" s="31"/>
      <c r="AF7" s="31"/>
      <c r="AG7" s="95"/>
    </row>
    <row r="8" spans="1:33" s="10" customFormat="1" ht="13.5">
      <c r="A8" s="19"/>
      <c r="B8" s="20" t="s">
        <v>67</v>
      </c>
      <c r="C8" s="117" t="s">
        <v>68</v>
      </c>
      <c r="D8" s="32">
        <v>2192452150</v>
      </c>
      <c r="E8" s="33">
        <v>2653704150</v>
      </c>
      <c r="F8" s="96">
        <f>IF($E8=0,0,($D8/$E8))</f>
        <v>0.8261855979687864</v>
      </c>
      <c r="G8" s="39">
        <v>732641693</v>
      </c>
      <c r="H8" s="33">
        <v>2415436312</v>
      </c>
      <c r="I8" s="96">
        <f>IF($H8=0,0,($G8/$H8))</f>
        <v>0.3033165020167172</v>
      </c>
      <c r="J8" s="33">
        <v>732641693</v>
      </c>
      <c r="K8" s="33">
        <v>1494231581</v>
      </c>
      <c r="L8" s="96">
        <f>IF($K8=0,0,($J8/$K8))</f>
        <v>0.4903133505649015</v>
      </c>
      <c r="M8" s="33">
        <v>732641693</v>
      </c>
      <c r="N8" s="33">
        <v>2192452150</v>
      </c>
      <c r="O8" s="96">
        <f>IF($D8=0,0,($M8/$D8))</f>
        <v>0.3341654197561393</v>
      </c>
      <c r="P8" s="33">
        <v>0</v>
      </c>
      <c r="Q8" s="33">
        <v>163406000</v>
      </c>
      <c r="R8" s="96">
        <f>IF($Q8=0,0,($P8/$Q8))</f>
        <v>0</v>
      </c>
      <c r="S8" s="42">
        <v>0</v>
      </c>
      <c r="T8" s="43">
        <v>163406000</v>
      </c>
      <c r="U8" s="96">
        <f>IF($T8=0,0,($S8/$T8))</f>
        <v>0</v>
      </c>
      <c r="V8" s="42">
        <v>0</v>
      </c>
      <c r="W8" s="43">
        <v>4517977000</v>
      </c>
      <c r="X8" s="96">
        <f>IF($W8=0,0,($V8/$W8))</f>
        <v>0</v>
      </c>
      <c r="Y8" s="42">
        <v>114613412</v>
      </c>
      <c r="Z8" s="42">
        <v>163406000</v>
      </c>
      <c r="AA8" s="96">
        <f>IF($Z8=0,0,($Y8/$Z8))</f>
        <v>0.7014027147105981</v>
      </c>
      <c r="AB8" s="33">
        <v>3600000000</v>
      </c>
      <c r="AC8" s="42">
        <v>1278744423</v>
      </c>
      <c r="AD8" s="114">
        <f>IF($AC8=0,0,($AB8/$AC8))</f>
        <v>2.815261545035102</v>
      </c>
      <c r="AE8" s="33">
        <v>3000000000</v>
      </c>
      <c r="AF8" s="42">
        <v>2415436312</v>
      </c>
      <c r="AG8" s="114">
        <f>IF($AF8=0,0,($AE8/$AF8))</f>
        <v>1.242011633714315</v>
      </c>
    </row>
    <row r="9" spans="1:33" s="10" customFormat="1" ht="12.75" customHeight="1">
      <c r="A9" s="19"/>
      <c r="B9" s="20" t="s">
        <v>69</v>
      </c>
      <c r="C9" s="117" t="s">
        <v>70</v>
      </c>
      <c r="D9" s="32">
        <v>4949789253</v>
      </c>
      <c r="E9" s="33">
        <v>5745459596</v>
      </c>
      <c r="F9" s="96">
        <f>IF($E9=0,0,($D9/$E9))</f>
        <v>0.861513194948939</v>
      </c>
      <c r="G9" s="39">
        <v>1123632557</v>
      </c>
      <c r="H9" s="33">
        <v>5457847096</v>
      </c>
      <c r="I9" s="96">
        <f>IF($H9=0,0,($G9/$H9))</f>
        <v>0.20587468597709502</v>
      </c>
      <c r="J9" s="33">
        <v>1123632557</v>
      </c>
      <c r="K9" s="33">
        <v>3206351566</v>
      </c>
      <c r="L9" s="96">
        <f>IF($K9=0,0,($J9/$K9))</f>
        <v>0.35043959898688165</v>
      </c>
      <c r="M9" s="33">
        <v>1123632557</v>
      </c>
      <c r="N9" s="33">
        <v>4949789253</v>
      </c>
      <c r="O9" s="96">
        <f>IF($D9=0,0,($M9/$D9))</f>
        <v>0.22700614098246336</v>
      </c>
      <c r="P9" s="33">
        <v>43000000</v>
      </c>
      <c r="Q9" s="33">
        <v>287612500</v>
      </c>
      <c r="R9" s="96">
        <f>IF($Q9=0,0,($P9/$Q9))</f>
        <v>0.14950671476378807</v>
      </c>
      <c r="S9" s="42">
        <v>0</v>
      </c>
      <c r="T9" s="43">
        <v>287612500</v>
      </c>
      <c r="U9" s="96">
        <f>IF($T9=0,0,($S9/$T9))</f>
        <v>0</v>
      </c>
      <c r="V9" s="42">
        <v>0</v>
      </c>
      <c r="W9" s="43">
        <v>10391363300</v>
      </c>
      <c r="X9" s="96">
        <f>IF($W9=0,0,($V9/$W9))</f>
        <v>0</v>
      </c>
      <c r="Y9" s="42">
        <v>172289440</v>
      </c>
      <c r="Z9" s="42">
        <v>287612500</v>
      </c>
      <c r="AA9" s="96">
        <f>IF($Z9=0,0,($Y9/$Z9))</f>
        <v>0.5990332130905298</v>
      </c>
      <c r="AB9" s="33">
        <v>2651025083</v>
      </c>
      <c r="AC9" s="42">
        <v>3235758996</v>
      </c>
      <c r="AD9" s="114">
        <f>IF($AC9=0,0,($AB9/$AC9))</f>
        <v>0.819290029411078</v>
      </c>
      <c r="AE9" s="33">
        <v>1476396814</v>
      </c>
      <c r="AF9" s="42">
        <v>5457847096</v>
      </c>
      <c r="AG9" s="114">
        <f>IF($AF9=0,0,($AE9/$AF9))</f>
        <v>0.2705090098771796</v>
      </c>
    </row>
    <row r="10" spans="1:33" s="10" customFormat="1" ht="12.75" customHeight="1">
      <c r="A10" s="19"/>
      <c r="B10" s="20" t="s">
        <v>71</v>
      </c>
      <c r="C10" s="117" t="s">
        <v>72</v>
      </c>
      <c r="D10" s="32">
        <v>2695106025</v>
      </c>
      <c r="E10" s="33">
        <v>3089006560</v>
      </c>
      <c r="F10" s="96">
        <f aca="true" t="shared" si="0" ref="F10:F27">IF($E10=0,0,($D10/$E10))</f>
        <v>0.8724831018163975</v>
      </c>
      <c r="G10" s="39">
        <v>788931809</v>
      </c>
      <c r="H10" s="33">
        <v>2699163622</v>
      </c>
      <c r="I10" s="96">
        <f aca="true" t="shared" si="1" ref="I10:I27">IF($H10=0,0,($G10/$H10))</f>
        <v>0.2922875080894225</v>
      </c>
      <c r="J10" s="33">
        <v>788931809</v>
      </c>
      <c r="K10" s="33">
        <v>1706995434</v>
      </c>
      <c r="L10" s="96">
        <f aca="true" t="shared" si="2" ref="L10:L27">IF($K10=0,0,($J10/$K10))</f>
        <v>0.4621756996451345</v>
      </c>
      <c r="M10" s="33">
        <v>788931809</v>
      </c>
      <c r="N10" s="33">
        <v>2695106025</v>
      </c>
      <c r="O10" s="96">
        <f aca="true" t="shared" si="3" ref="O10:O27">IF($D10=0,0,($M10/$D10))</f>
        <v>0.29272755939165696</v>
      </c>
      <c r="P10" s="33">
        <v>96606581</v>
      </c>
      <c r="Q10" s="33">
        <v>386739113</v>
      </c>
      <c r="R10" s="96">
        <f aca="true" t="shared" si="4" ref="R10:R27">IF($Q10=0,0,($P10/$Q10))</f>
        <v>0.24979780361651707</v>
      </c>
      <c r="S10" s="42">
        <v>0</v>
      </c>
      <c r="T10" s="43">
        <v>386739113</v>
      </c>
      <c r="U10" s="96">
        <f aca="true" t="shared" si="5" ref="U10:U27">IF($T10=0,0,($S10/$T10))</f>
        <v>0</v>
      </c>
      <c r="V10" s="42">
        <v>0</v>
      </c>
      <c r="W10" s="43">
        <v>5795731160</v>
      </c>
      <c r="X10" s="96">
        <f aca="true" t="shared" si="6" ref="X10:X27">IF($W10=0,0,($V10/$W10))</f>
        <v>0</v>
      </c>
      <c r="Y10" s="42">
        <v>184460039</v>
      </c>
      <c r="Z10" s="42">
        <v>386739113</v>
      </c>
      <c r="AA10" s="96">
        <f aca="true" t="shared" si="7" ref="AA10:AA27">IF($Z10=0,0,($Y10/$Z10))</f>
        <v>0.4769624607377118</v>
      </c>
      <c r="AB10" s="33">
        <v>468952209</v>
      </c>
      <c r="AC10" s="42">
        <v>1570843122</v>
      </c>
      <c r="AD10" s="114">
        <f aca="true" t="shared" si="8" ref="AD10:AD27">IF($AC10=0,0,($AB10/$AC10))</f>
        <v>0.29853535495188677</v>
      </c>
      <c r="AE10" s="33">
        <v>439807517</v>
      </c>
      <c r="AF10" s="42">
        <v>2699163622</v>
      </c>
      <c r="AG10" s="114">
        <f aca="true" t="shared" si="9" ref="AG10:AG27">IF($AF10=0,0,($AE10/$AF10))</f>
        <v>0.16294214749164251</v>
      </c>
    </row>
    <row r="11" spans="1:33" s="10" customFormat="1" ht="12.75" customHeight="1">
      <c r="A11" s="19"/>
      <c r="B11" s="20" t="s">
        <v>73</v>
      </c>
      <c r="C11" s="117" t="s">
        <v>74</v>
      </c>
      <c r="D11" s="32">
        <v>4763699679</v>
      </c>
      <c r="E11" s="33">
        <v>5436378752</v>
      </c>
      <c r="F11" s="96">
        <f t="shared" si="0"/>
        <v>0.8762633908182856</v>
      </c>
      <c r="G11" s="39">
        <v>1274330000</v>
      </c>
      <c r="H11" s="33">
        <v>4928911653</v>
      </c>
      <c r="I11" s="96">
        <f t="shared" si="1"/>
        <v>0.25854186273036045</v>
      </c>
      <c r="J11" s="33">
        <v>1274330000</v>
      </c>
      <c r="K11" s="33">
        <v>2878589255</v>
      </c>
      <c r="L11" s="96">
        <f t="shared" si="2"/>
        <v>0.44269254385165835</v>
      </c>
      <c r="M11" s="33">
        <v>1274330000</v>
      </c>
      <c r="N11" s="33">
        <v>4763699679</v>
      </c>
      <c r="O11" s="96">
        <f t="shared" si="3"/>
        <v>0.2675084673405584</v>
      </c>
      <c r="P11" s="33">
        <v>165040919</v>
      </c>
      <c r="Q11" s="33">
        <v>571382146</v>
      </c>
      <c r="R11" s="96">
        <f t="shared" si="4"/>
        <v>0.2888450753237221</v>
      </c>
      <c r="S11" s="42">
        <v>42040920</v>
      </c>
      <c r="T11" s="43">
        <v>571382146</v>
      </c>
      <c r="U11" s="96">
        <f t="shared" si="5"/>
        <v>0.07357758777432993</v>
      </c>
      <c r="V11" s="42">
        <v>42040920</v>
      </c>
      <c r="W11" s="43">
        <v>7486873560</v>
      </c>
      <c r="X11" s="96">
        <f t="shared" si="6"/>
        <v>0.005615283824827943</v>
      </c>
      <c r="Y11" s="42">
        <v>418813133</v>
      </c>
      <c r="Z11" s="42">
        <v>571382146</v>
      </c>
      <c r="AA11" s="96">
        <f t="shared" si="7"/>
        <v>0.732982533549447</v>
      </c>
      <c r="AB11" s="33">
        <v>1512750100</v>
      </c>
      <c r="AC11" s="42">
        <v>3024881693</v>
      </c>
      <c r="AD11" s="114">
        <f t="shared" si="8"/>
        <v>0.50010223656043</v>
      </c>
      <c r="AE11" s="33">
        <v>304818000</v>
      </c>
      <c r="AF11" s="42">
        <v>4928911653</v>
      </c>
      <c r="AG11" s="114">
        <f t="shared" si="9"/>
        <v>0.06184286135753142</v>
      </c>
    </row>
    <row r="12" spans="1:33" s="10" customFormat="1" ht="12.75" customHeight="1">
      <c r="A12" s="19"/>
      <c r="B12" s="20" t="s">
        <v>75</v>
      </c>
      <c r="C12" s="117" t="s">
        <v>76</v>
      </c>
      <c r="D12" s="32">
        <v>1546412680</v>
      </c>
      <c r="E12" s="33">
        <v>1931146680</v>
      </c>
      <c r="F12" s="96">
        <f t="shared" si="0"/>
        <v>0.8007743254386042</v>
      </c>
      <c r="G12" s="39">
        <v>537170660</v>
      </c>
      <c r="H12" s="33">
        <v>2234509640</v>
      </c>
      <c r="I12" s="96">
        <f t="shared" si="1"/>
        <v>0.2403975576493821</v>
      </c>
      <c r="J12" s="33">
        <v>537170660</v>
      </c>
      <c r="K12" s="33">
        <v>1615779326</v>
      </c>
      <c r="L12" s="96">
        <f t="shared" si="2"/>
        <v>0.3324529849814405</v>
      </c>
      <c r="M12" s="33">
        <v>537170660</v>
      </c>
      <c r="N12" s="33">
        <v>1546412680</v>
      </c>
      <c r="O12" s="96">
        <f t="shared" si="3"/>
        <v>0.3473656592107095</v>
      </c>
      <c r="P12" s="33">
        <v>43150000</v>
      </c>
      <c r="Q12" s="33">
        <v>205575500</v>
      </c>
      <c r="R12" s="96">
        <f t="shared" si="4"/>
        <v>0.20989855308633568</v>
      </c>
      <c r="S12" s="42">
        <v>0</v>
      </c>
      <c r="T12" s="43">
        <v>205575500</v>
      </c>
      <c r="U12" s="96">
        <f t="shared" si="5"/>
        <v>0</v>
      </c>
      <c r="V12" s="42">
        <v>0</v>
      </c>
      <c r="W12" s="43">
        <v>6840820418</v>
      </c>
      <c r="X12" s="96">
        <f t="shared" si="6"/>
        <v>0</v>
      </c>
      <c r="Y12" s="42">
        <v>183232000</v>
      </c>
      <c r="Z12" s="42">
        <v>205575500</v>
      </c>
      <c r="AA12" s="96">
        <f t="shared" si="7"/>
        <v>0.8913124375229539</v>
      </c>
      <c r="AB12" s="33">
        <v>305160010</v>
      </c>
      <c r="AC12" s="42">
        <v>1008550382</v>
      </c>
      <c r="AD12" s="114">
        <f t="shared" si="8"/>
        <v>0.3025728961550282</v>
      </c>
      <c r="AE12" s="33">
        <v>240096145</v>
      </c>
      <c r="AF12" s="42">
        <v>2234509640</v>
      </c>
      <c r="AG12" s="114">
        <f t="shared" si="9"/>
        <v>0.10744914262262928</v>
      </c>
    </row>
    <row r="13" spans="1:33" s="10" customFormat="1" ht="12.75" customHeight="1">
      <c r="A13" s="19"/>
      <c r="B13" s="20" t="s">
        <v>77</v>
      </c>
      <c r="C13" s="117" t="s">
        <v>78</v>
      </c>
      <c r="D13" s="32">
        <v>2827459000</v>
      </c>
      <c r="E13" s="33">
        <v>3184097300</v>
      </c>
      <c r="F13" s="96">
        <f t="shared" si="0"/>
        <v>0.8879939064676196</v>
      </c>
      <c r="G13" s="39">
        <v>812123200</v>
      </c>
      <c r="H13" s="33">
        <v>3016496500</v>
      </c>
      <c r="I13" s="96">
        <f t="shared" si="1"/>
        <v>0.2692272972967149</v>
      </c>
      <c r="J13" s="33">
        <v>812123200</v>
      </c>
      <c r="K13" s="33">
        <v>2015551300</v>
      </c>
      <c r="L13" s="96">
        <f t="shared" si="2"/>
        <v>0.40292856847652553</v>
      </c>
      <c r="M13" s="33">
        <v>812123200</v>
      </c>
      <c r="N13" s="33">
        <v>2827459000</v>
      </c>
      <c r="O13" s="96">
        <f t="shared" si="3"/>
        <v>0.2872272241613406</v>
      </c>
      <c r="P13" s="33">
        <v>395937000</v>
      </c>
      <c r="Q13" s="33">
        <v>525160800</v>
      </c>
      <c r="R13" s="96">
        <f t="shared" si="4"/>
        <v>0.7539347948285554</v>
      </c>
      <c r="S13" s="42">
        <v>310000000</v>
      </c>
      <c r="T13" s="43">
        <v>525160800</v>
      </c>
      <c r="U13" s="96">
        <f t="shared" si="5"/>
        <v>0.5902953914305866</v>
      </c>
      <c r="V13" s="42">
        <v>310000000</v>
      </c>
      <c r="W13" s="43">
        <v>5515085754</v>
      </c>
      <c r="X13" s="96">
        <f t="shared" si="6"/>
        <v>0.056209461434967196</v>
      </c>
      <c r="Y13" s="42">
        <v>337570600</v>
      </c>
      <c r="Z13" s="42">
        <v>525160800</v>
      </c>
      <c r="AA13" s="96">
        <f t="shared" si="7"/>
        <v>0.6427947402014773</v>
      </c>
      <c r="AB13" s="33">
        <v>456032762</v>
      </c>
      <c r="AC13" s="42">
        <v>2097369100</v>
      </c>
      <c r="AD13" s="114">
        <f t="shared" si="8"/>
        <v>0.21743085754433972</v>
      </c>
      <c r="AE13" s="33">
        <v>482468000</v>
      </c>
      <c r="AF13" s="42">
        <v>3016496500</v>
      </c>
      <c r="AG13" s="114">
        <f t="shared" si="9"/>
        <v>0.1599431658548253</v>
      </c>
    </row>
    <row r="14" spans="1:33" s="10" customFormat="1" ht="12.75" customHeight="1">
      <c r="A14" s="19"/>
      <c r="B14" s="20" t="s">
        <v>79</v>
      </c>
      <c r="C14" s="117" t="s">
        <v>80</v>
      </c>
      <c r="D14" s="32">
        <v>3424239000</v>
      </c>
      <c r="E14" s="33">
        <v>4433019000</v>
      </c>
      <c r="F14" s="96">
        <f t="shared" si="0"/>
        <v>0.7724395045453223</v>
      </c>
      <c r="G14" s="39">
        <v>817423000</v>
      </c>
      <c r="H14" s="33">
        <v>3348689000</v>
      </c>
      <c r="I14" s="96">
        <f t="shared" si="1"/>
        <v>0.24410239350384583</v>
      </c>
      <c r="J14" s="33">
        <v>817423000</v>
      </c>
      <c r="K14" s="33">
        <v>2443192000</v>
      </c>
      <c r="L14" s="96">
        <f t="shared" si="2"/>
        <v>0.3345717405754439</v>
      </c>
      <c r="M14" s="33">
        <v>817423000</v>
      </c>
      <c r="N14" s="33">
        <v>3424239000</v>
      </c>
      <c r="O14" s="96">
        <f t="shared" si="3"/>
        <v>0.23871669004412369</v>
      </c>
      <c r="P14" s="33">
        <v>1114082000</v>
      </c>
      <c r="Q14" s="33">
        <v>1912547000</v>
      </c>
      <c r="R14" s="96">
        <f t="shared" si="4"/>
        <v>0.5825122206147091</v>
      </c>
      <c r="S14" s="42">
        <v>830000000</v>
      </c>
      <c r="T14" s="43">
        <v>1912547000</v>
      </c>
      <c r="U14" s="96">
        <f t="shared" si="5"/>
        <v>0.43397626306699916</v>
      </c>
      <c r="V14" s="42">
        <v>830000000</v>
      </c>
      <c r="W14" s="43">
        <v>14877686806</v>
      </c>
      <c r="X14" s="96">
        <f t="shared" si="6"/>
        <v>0.05578824254219887</v>
      </c>
      <c r="Y14" s="42">
        <v>1124297000</v>
      </c>
      <c r="Z14" s="42">
        <v>1912547001</v>
      </c>
      <c r="AA14" s="96">
        <f t="shared" si="7"/>
        <v>0.5878532655208718</v>
      </c>
      <c r="AB14" s="33">
        <v>491894843</v>
      </c>
      <c r="AC14" s="42">
        <v>1518870000</v>
      </c>
      <c r="AD14" s="114">
        <f t="shared" si="8"/>
        <v>0.32385578950140564</v>
      </c>
      <c r="AE14" s="33">
        <v>538124000</v>
      </c>
      <c r="AF14" s="42">
        <v>3348689000</v>
      </c>
      <c r="AG14" s="114">
        <f t="shared" si="9"/>
        <v>0.1606969175101062</v>
      </c>
    </row>
    <row r="15" spans="1:33" s="10" customFormat="1" ht="12.75" customHeight="1">
      <c r="A15" s="19"/>
      <c r="B15" s="20" t="s">
        <v>81</v>
      </c>
      <c r="C15" s="117" t="s">
        <v>82</v>
      </c>
      <c r="D15" s="32">
        <v>1544146154</v>
      </c>
      <c r="E15" s="33">
        <v>1833598154</v>
      </c>
      <c r="F15" s="96">
        <f t="shared" si="0"/>
        <v>0.8421398934283613</v>
      </c>
      <c r="G15" s="39">
        <v>488009016</v>
      </c>
      <c r="H15" s="33">
        <v>1700170548</v>
      </c>
      <c r="I15" s="96">
        <f t="shared" si="1"/>
        <v>0.28703533099904044</v>
      </c>
      <c r="J15" s="33">
        <v>488009016</v>
      </c>
      <c r="K15" s="33">
        <v>1045210548</v>
      </c>
      <c r="L15" s="96">
        <f t="shared" si="2"/>
        <v>0.46690020200599813</v>
      </c>
      <c r="M15" s="33">
        <v>488009016</v>
      </c>
      <c r="N15" s="33">
        <v>1544146154</v>
      </c>
      <c r="O15" s="96">
        <f t="shared" si="3"/>
        <v>0.3160380995904096</v>
      </c>
      <c r="P15" s="33">
        <v>58796667</v>
      </c>
      <c r="Q15" s="33">
        <v>133447667</v>
      </c>
      <c r="R15" s="96">
        <f t="shared" si="4"/>
        <v>0.44059718930867486</v>
      </c>
      <c r="S15" s="42">
        <v>0</v>
      </c>
      <c r="T15" s="43">
        <v>133447667</v>
      </c>
      <c r="U15" s="96">
        <f t="shared" si="5"/>
        <v>0</v>
      </c>
      <c r="V15" s="42">
        <v>0</v>
      </c>
      <c r="W15" s="43">
        <v>2111662652</v>
      </c>
      <c r="X15" s="96">
        <f t="shared" si="6"/>
        <v>0</v>
      </c>
      <c r="Y15" s="42">
        <v>83751000</v>
      </c>
      <c r="Z15" s="42">
        <v>133447667</v>
      </c>
      <c r="AA15" s="96">
        <f t="shared" si="7"/>
        <v>0.6275943362876475</v>
      </c>
      <c r="AB15" s="33">
        <v>192544322</v>
      </c>
      <c r="AC15" s="42">
        <v>1069151126</v>
      </c>
      <c r="AD15" s="114">
        <f t="shared" si="8"/>
        <v>0.1800908377848914</v>
      </c>
      <c r="AE15" s="33">
        <v>1001421693</v>
      </c>
      <c r="AF15" s="42">
        <v>1700170548</v>
      </c>
      <c r="AG15" s="114">
        <f t="shared" si="9"/>
        <v>0.5890124929984377</v>
      </c>
    </row>
    <row r="16" spans="1:33" s="10" customFormat="1" ht="12.75" customHeight="1">
      <c r="A16" s="19"/>
      <c r="B16" s="20" t="s">
        <v>83</v>
      </c>
      <c r="C16" s="117" t="s">
        <v>84</v>
      </c>
      <c r="D16" s="32">
        <v>2915256240</v>
      </c>
      <c r="E16" s="33">
        <v>3254472890</v>
      </c>
      <c r="F16" s="96">
        <f t="shared" si="0"/>
        <v>0.8957690964204037</v>
      </c>
      <c r="G16" s="39">
        <v>868353759</v>
      </c>
      <c r="H16" s="33">
        <v>3266197056</v>
      </c>
      <c r="I16" s="96">
        <f t="shared" si="1"/>
        <v>0.2658607990001201</v>
      </c>
      <c r="J16" s="33">
        <v>868353759</v>
      </c>
      <c r="K16" s="33">
        <v>2227643757</v>
      </c>
      <c r="L16" s="96">
        <f t="shared" si="2"/>
        <v>0.3898081801775274</v>
      </c>
      <c r="M16" s="33">
        <v>868353759</v>
      </c>
      <c r="N16" s="33">
        <v>2915256240</v>
      </c>
      <c r="O16" s="96">
        <f t="shared" si="3"/>
        <v>0.2978653289839112</v>
      </c>
      <c r="P16" s="33">
        <v>28510000</v>
      </c>
      <c r="Q16" s="33">
        <v>241812339</v>
      </c>
      <c r="R16" s="96">
        <f t="shared" si="4"/>
        <v>0.11790134497644474</v>
      </c>
      <c r="S16" s="42">
        <v>0</v>
      </c>
      <c r="T16" s="43">
        <v>241812339</v>
      </c>
      <c r="U16" s="96">
        <f t="shared" si="5"/>
        <v>0</v>
      </c>
      <c r="V16" s="42">
        <v>0</v>
      </c>
      <c r="W16" s="43">
        <v>5479462816</v>
      </c>
      <c r="X16" s="96">
        <f t="shared" si="6"/>
        <v>0</v>
      </c>
      <c r="Y16" s="42">
        <v>212302339</v>
      </c>
      <c r="Z16" s="42">
        <v>241812339</v>
      </c>
      <c r="AA16" s="96">
        <f t="shared" si="7"/>
        <v>0.8779632167571069</v>
      </c>
      <c r="AB16" s="33">
        <v>3112274000</v>
      </c>
      <c r="AC16" s="42">
        <v>2057422546</v>
      </c>
      <c r="AD16" s="114">
        <f t="shared" si="8"/>
        <v>1.5127053050190498</v>
      </c>
      <c r="AE16" s="33">
        <v>2416634005</v>
      </c>
      <c r="AF16" s="42">
        <v>3266197056</v>
      </c>
      <c r="AG16" s="114">
        <f t="shared" si="9"/>
        <v>0.7398922856049504</v>
      </c>
    </row>
    <row r="17" spans="1:33" s="10" customFormat="1" ht="12.75" customHeight="1">
      <c r="A17" s="19"/>
      <c r="B17" s="20" t="s">
        <v>85</v>
      </c>
      <c r="C17" s="117" t="s">
        <v>86</v>
      </c>
      <c r="D17" s="32">
        <v>1367674778</v>
      </c>
      <c r="E17" s="33">
        <v>1554551545</v>
      </c>
      <c r="F17" s="96">
        <f t="shared" si="0"/>
        <v>0.8797873460027342</v>
      </c>
      <c r="G17" s="39">
        <v>545555593</v>
      </c>
      <c r="H17" s="33">
        <v>1556717333</v>
      </c>
      <c r="I17" s="96">
        <f t="shared" si="1"/>
        <v>0.35045257185428924</v>
      </c>
      <c r="J17" s="33">
        <v>545555593</v>
      </c>
      <c r="K17" s="33">
        <v>1100168911</v>
      </c>
      <c r="L17" s="96">
        <f t="shared" si="2"/>
        <v>0.4958834843861535</v>
      </c>
      <c r="M17" s="33">
        <v>545555593</v>
      </c>
      <c r="N17" s="33">
        <v>1367674778</v>
      </c>
      <c r="O17" s="96">
        <f t="shared" si="3"/>
        <v>0.39889277902586284</v>
      </c>
      <c r="P17" s="33">
        <v>286205744</v>
      </c>
      <c r="Q17" s="33">
        <v>374409544</v>
      </c>
      <c r="R17" s="96">
        <f t="shared" si="4"/>
        <v>0.7644189326541313</v>
      </c>
      <c r="S17" s="42">
        <v>153224424</v>
      </c>
      <c r="T17" s="43">
        <v>374409544</v>
      </c>
      <c r="U17" s="96">
        <f t="shared" si="5"/>
        <v>0.4092428370362268</v>
      </c>
      <c r="V17" s="42">
        <v>153224424</v>
      </c>
      <c r="W17" s="43">
        <v>6542580890</v>
      </c>
      <c r="X17" s="96">
        <f t="shared" si="6"/>
        <v>0.023419568909601972</v>
      </c>
      <c r="Y17" s="42">
        <v>230732544</v>
      </c>
      <c r="Z17" s="42">
        <v>374409544</v>
      </c>
      <c r="AA17" s="96">
        <f t="shared" si="7"/>
        <v>0.6162571112236391</v>
      </c>
      <c r="AB17" s="33">
        <v>84416166</v>
      </c>
      <c r="AC17" s="42">
        <v>799237231</v>
      </c>
      <c r="AD17" s="114">
        <f t="shared" si="8"/>
        <v>0.10562091294768525</v>
      </c>
      <c r="AE17" s="33">
        <v>117108938</v>
      </c>
      <c r="AF17" s="42">
        <v>1556717333</v>
      </c>
      <c r="AG17" s="114">
        <f t="shared" si="9"/>
        <v>0.07522813263363337</v>
      </c>
    </row>
    <row r="18" spans="1:33" s="10" customFormat="1" ht="12.75" customHeight="1">
      <c r="A18" s="19"/>
      <c r="B18" s="20" t="s">
        <v>87</v>
      </c>
      <c r="C18" s="117" t="s">
        <v>88</v>
      </c>
      <c r="D18" s="32">
        <v>2596422778</v>
      </c>
      <c r="E18" s="33">
        <v>3337483478</v>
      </c>
      <c r="F18" s="96">
        <f t="shared" si="0"/>
        <v>0.7779582416257882</v>
      </c>
      <c r="G18" s="39">
        <v>887761680</v>
      </c>
      <c r="H18" s="33">
        <v>3210279485</v>
      </c>
      <c r="I18" s="96">
        <f t="shared" si="1"/>
        <v>0.2765371937702178</v>
      </c>
      <c r="J18" s="33">
        <v>887761680</v>
      </c>
      <c r="K18" s="33">
        <v>2474092087</v>
      </c>
      <c r="L18" s="96">
        <f t="shared" si="2"/>
        <v>0.3588232162677783</v>
      </c>
      <c r="M18" s="33">
        <v>887761680</v>
      </c>
      <c r="N18" s="33">
        <v>2596422778</v>
      </c>
      <c r="O18" s="96">
        <f t="shared" si="3"/>
        <v>0.3419172283967692</v>
      </c>
      <c r="P18" s="33">
        <v>93600000</v>
      </c>
      <c r="Q18" s="33">
        <v>630592306</v>
      </c>
      <c r="R18" s="96">
        <f t="shared" si="4"/>
        <v>0.14843187763220186</v>
      </c>
      <c r="S18" s="42">
        <v>0</v>
      </c>
      <c r="T18" s="43">
        <v>630592306</v>
      </c>
      <c r="U18" s="96">
        <f t="shared" si="5"/>
        <v>0</v>
      </c>
      <c r="V18" s="42">
        <v>0</v>
      </c>
      <c r="W18" s="43">
        <v>7965683099</v>
      </c>
      <c r="X18" s="96">
        <f t="shared" si="6"/>
        <v>0</v>
      </c>
      <c r="Y18" s="42">
        <v>557073105</v>
      </c>
      <c r="Z18" s="42">
        <v>630592306</v>
      </c>
      <c r="AA18" s="96">
        <f t="shared" si="7"/>
        <v>0.8834124674524653</v>
      </c>
      <c r="AB18" s="33">
        <v>287441458</v>
      </c>
      <c r="AC18" s="42">
        <v>1178525029</v>
      </c>
      <c r="AD18" s="114">
        <f t="shared" si="8"/>
        <v>0.24389932409318393</v>
      </c>
      <c r="AE18" s="33">
        <v>621855332</v>
      </c>
      <c r="AF18" s="42">
        <v>3210279485</v>
      </c>
      <c r="AG18" s="114">
        <f t="shared" si="9"/>
        <v>0.1937075369623153</v>
      </c>
    </row>
    <row r="19" spans="1:33" s="10" customFormat="1" ht="12.75" customHeight="1">
      <c r="A19" s="19"/>
      <c r="B19" s="20" t="s">
        <v>89</v>
      </c>
      <c r="C19" s="117" t="s">
        <v>90</v>
      </c>
      <c r="D19" s="32">
        <v>2147760752</v>
      </c>
      <c r="E19" s="33">
        <v>2338902339</v>
      </c>
      <c r="F19" s="96">
        <f t="shared" si="0"/>
        <v>0.9182772261103801</v>
      </c>
      <c r="G19" s="39">
        <v>716651971</v>
      </c>
      <c r="H19" s="33">
        <v>2046855015</v>
      </c>
      <c r="I19" s="96">
        <f t="shared" si="1"/>
        <v>0.35012346538868067</v>
      </c>
      <c r="J19" s="33">
        <v>716651971</v>
      </c>
      <c r="K19" s="33">
        <v>1494355015</v>
      </c>
      <c r="L19" s="96">
        <f t="shared" si="2"/>
        <v>0.47957276805471827</v>
      </c>
      <c r="M19" s="33">
        <v>716651971</v>
      </c>
      <c r="N19" s="33">
        <v>2147760752</v>
      </c>
      <c r="O19" s="96">
        <f t="shared" si="3"/>
        <v>0.33367402320423817</v>
      </c>
      <c r="P19" s="33">
        <v>50446017</v>
      </c>
      <c r="Q19" s="33">
        <v>333241530</v>
      </c>
      <c r="R19" s="96">
        <f t="shared" si="4"/>
        <v>0.1513797424948805</v>
      </c>
      <c r="S19" s="42">
        <v>0</v>
      </c>
      <c r="T19" s="43">
        <v>333241530</v>
      </c>
      <c r="U19" s="96">
        <f t="shared" si="5"/>
        <v>0</v>
      </c>
      <c r="V19" s="42">
        <v>0</v>
      </c>
      <c r="W19" s="43">
        <v>1870185603</v>
      </c>
      <c r="X19" s="96">
        <f t="shared" si="6"/>
        <v>0</v>
      </c>
      <c r="Y19" s="42">
        <v>312476803</v>
      </c>
      <c r="Z19" s="42">
        <v>333241530</v>
      </c>
      <c r="AA19" s="96">
        <f t="shared" si="7"/>
        <v>0.9376886578332538</v>
      </c>
      <c r="AB19" s="33">
        <v>505520666</v>
      </c>
      <c r="AC19" s="42">
        <v>1107508354</v>
      </c>
      <c r="AD19" s="114">
        <f t="shared" si="8"/>
        <v>0.4564486255784938</v>
      </c>
      <c r="AE19" s="33">
        <v>221172267</v>
      </c>
      <c r="AF19" s="42">
        <v>2046855015</v>
      </c>
      <c r="AG19" s="114">
        <f t="shared" si="9"/>
        <v>0.10805468163557251</v>
      </c>
    </row>
    <row r="20" spans="1:33" s="10" customFormat="1" ht="12.75" customHeight="1">
      <c r="A20" s="19"/>
      <c r="B20" s="20" t="s">
        <v>91</v>
      </c>
      <c r="C20" s="117" t="s">
        <v>92</v>
      </c>
      <c r="D20" s="32">
        <v>1447371000</v>
      </c>
      <c r="E20" s="33">
        <v>2075258000</v>
      </c>
      <c r="F20" s="96">
        <f t="shared" si="0"/>
        <v>0.6974414747467543</v>
      </c>
      <c r="G20" s="39">
        <v>390960000</v>
      </c>
      <c r="H20" s="33">
        <v>2385364400</v>
      </c>
      <c r="I20" s="96">
        <f t="shared" si="1"/>
        <v>0.16389948638455407</v>
      </c>
      <c r="J20" s="33">
        <v>390960000</v>
      </c>
      <c r="K20" s="33">
        <v>1835364400</v>
      </c>
      <c r="L20" s="96">
        <f t="shared" si="2"/>
        <v>0.21301491954404259</v>
      </c>
      <c r="M20" s="33">
        <v>390960000</v>
      </c>
      <c r="N20" s="33">
        <v>1447371000</v>
      </c>
      <c r="O20" s="96">
        <f t="shared" si="3"/>
        <v>0.2701173368818361</v>
      </c>
      <c r="P20" s="33">
        <v>0</v>
      </c>
      <c r="Q20" s="33">
        <v>285258000</v>
      </c>
      <c r="R20" s="96">
        <f t="shared" si="4"/>
        <v>0</v>
      </c>
      <c r="S20" s="42">
        <v>0</v>
      </c>
      <c r="T20" s="43">
        <v>285258000</v>
      </c>
      <c r="U20" s="96">
        <f t="shared" si="5"/>
        <v>0</v>
      </c>
      <c r="V20" s="42">
        <v>0</v>
      </c>
      <c r="W20" s="43">
        <v>6108458265</v>
      </c>
      <c r="X20" s="96">
        <f t="shared" si="6"/>
        <v>0</v>
      </c>
      <c r="Y20" s="42">
        <v>275758000</v>
      </c>
      <c r="Z20" s="42">
        <v>285258000</v>
      </c>
      <c r="AA20" s="96">
        <f t="shared" si="7"/>
        <v>0.9666968148132568</v>
      </c>
      <c r="AB20" s="33">
        <v>421200000</v>
      </c>
      <c r="AC20" s="42">
        <v>728867500</v>
      </c>
      <c r="AD20" s="114">
        <f t="shared" si="8"/>
        <v>0.5778828113477416</v>
      </c>
      <c r="AE20" s="33">
        <v>256405500</v>
      </c>
      <c r="AF20" s="42">
        <v>2385364400</v>
      </c>
      <c r="AG20" s="114">
        <f t="shared" si="9"/>
        <v>0.1074911237880468</v>
      </c>
    </row>
    <row r="21" spans="1:33" s="10" customFormat="1" ht="12.75" customHeight="1">
      <c r="A21" s="19"/>
      <c r="B21" s="20" t="s">
        <v>93</v>
      </c>
      <c r="C21" s="117" t="s">
        <v>94</v>
      </c>
      <c r="D21" s="32">
        <v>4582898331</v>
      </c>
      <c r="E21" s="33">
        <v>5286171933</v>
      </c>
      <c r="F21" s="96">
        <f t="shared" si="0"/>
        <v>0.8669597563390491</v>
      </c>
      <c r="G21" s="39">
        <v>689646004</v>
      </c>
      <c r="H21" s="33">
        <v>4772532066</v>
      </c>
      <c r="I21" s="96">
        <f t="shared" si="1"/>
        <v>0.14450316822659143</v>
      </c>
      <c r="J21" s="33">
        <v>689646004</v>
      </c>
      <c r="K21" s="33">
        <v>2763697235</v>
      </c>
      <c r="L21" s="96">
        <f t="shared" si="2"/>
        <v>0.2495374657057903</v>
      </c>
      <c r="M21" s="33">
        <v>689646004</v>
      </c>
      <c r="N21" s="33">
        <v>4582898331</v>
      </c>
      <c r="O21" s="96">
        <f t="shared" si="3"/>
        <v>0.15048250128854976</v>
      </c>
      <c r="P21" s="33">
        <v>322607222</v>
      </c>
      <c r="Q21" s="33">
        <v>829492454</v>
      </c>
      <c r="R21" s="96">
        <f t="shared" si="4"/>
        <v>0.38892122579815536</v>
      </c>
      <c r="S21" s="42">
        <v>203000000</v>
      </c>
      <c r="T21" s="43">
        <v>829492454</v>
      </c>
      <c r="U21" s="96">
        <f t="shared" si="5"/>
        <v>0.244727964698278</v>
      </c>
      <c r="V21" s="42">
        <v>203000000</v>
      </c>
      <c r="W21" s="43">
        <v>10400719000</v>
      </c>
      <c r="X21" s="96">
        <f t="shared" si="6"/>
        <v>0.019517881408006504</v>
      </c>
      <c r="Y21" s="42">
        <v>618963732</v>
      </c>
      <c r="Z21" s="42">
        <v>829492454</v>
      </c>
      <c r="AA21" s="96">
        <f t="shared" si="7"/>
        <v>0.746195735736012</v>
      </c>
      <c r="AB21" s="33">
        <v>554213000</v>
      </c>
      <c r="AC21" s="42">
        <v>3031240135</v>
      </c>
      <c r="AD21" s="114">
        <f t="shared" si="8"/>
        <v>0.18283374965936178</v>
      </c>
      <c r="AE21" s="33">
        <v>616184000</v>
      </c>
      <c r="AF21" s="42">
        <v>4772532066</v>
      </c>
      <c r="AG21" s="114">
        <f t="shared" si="9"/>
        <v>0.1291104997260798</v>
      </c>
    </row>
    <row r="22" spans="1:33" s="10" customFormat="1" ht="12.75" customHeight="1">
      <c r="A22" s="19"/>
      <c r="B22" s="20" t="s">
        <v>95</v>
      </c>
      <c r="C22" s="117" t="s">
        <v>96</v>
      </c>
      <c r="D22" s="32">
        <v>2480421575</v>
      </c>
      <c r="E22" s="33">
        <v>2889529575</v>
      </c>
      <c r="F22" s="96">
        <f t="shared" si="0"/>
        <v>0.8584170919932529</v>
      </c>
      <c r="G22" s="39">
        <v>652667779</v>
      </c>
      <c r="H22" s="33">
        <v>3119078323</v>
      </c>
      <c r="I22" s="96">
        <f t="shared" si="1"/>
        <v>0.20925020516068651</v>
      </c>
      <c r="J22" s="33">
        <v>652667779</v>
      </c>
      <c r="K22" s="33">
        <v>2221178708</v>
      </c>
      <c r="L22" s="96">
        <f t="shared" si="2"/>
        <v>0.2938384816355803</v>
      </c>
      <c r="M22" s="33">
        <v>652667779</v>
      </c>
      <c r="N22" s="33">
        <v>2480421575</v>
      </c>
      <c r="O22" s="96">
        <f t="shared" si="3"/>
        <v>0.2631277624651366</v>
      </c>
      <c r="P22" s="33">
        <v>51500000</v>
      </c>
      <c r="Q22" s="33">
        <v>220389550</v>
      </c>
      <c r="R22" s="96">
        <f t="shared" si="4"/>
        <v>0.2336771412256162</v>
      </c>
      <c r="S22" s="42">
        <v>30000000</v>
      </c>
      <c r="T22" s="43">
        <v>220389550</v>
      </c>
      <c r="U22" s="96">
        <f t="shared" si="5"/>
        <v>0.1361226065391939</v>
      </c>
      <c r="V22" s="42">
        <v>30000000</v>
      </c>
      <c r="W22" s="43">
        <v>5029200550</v>
      </c>
      <c r="X22" s="96">
        <f t="shared" si="6"/>
        <v>0.00596516279312027</v>
      </c>
      <c r="Y22" s="42">
        <v>156889550</v>
      </c>
      <c r="Z22" s="42">
        <v>220389550</v>
      </c>
      <c r="AA22" s="96">
        <f t="shared" si="7"/>
        <v>0.7118738161587063</v>
      </c>
      <c r="AB22" s="33">
        <v>207905000</v>
      </c>
      <c r="AC22" s="42">
        <v>1700589131</v>
      </c>
      <c r="AD22" s="114">
        <f t="shared" si="8"/>
        <v>0.12225469174776232</v>
      </c>
      <c r="AE22" s="33">
        <v>677745875</v>
      </c>
      <c r="AF22" s="42">
        <v>3119078323</v>
      </c>
      <c r="AG22" s="114">
        <f t="shared" si="9"/>
        <v>0.21729043160036093</v>
      </c>
    </row>
    <row r="23" spans="1:33" s="10" customFormat="1" ht="12.75" customHeight="1">
      <c r="A23" s="19"/>
      <c r="B23" s="20" t="s">
        <v>97</v>
      </c>
      <c r="C23" s="117" t="s">
        <v>98</v>
      </c>
      <c r="D23" s="32">
        <v>1391512503</v>
      </c>
      <c r="E23" s="33">
        <v>1633418503</v>
      </c>
      <c r="F23" s="96">
        <f t="shared" si="0"/>
        <v>0.85190200823873</v>
      </c>
      <c r="G23" s="39">
        <v>439667857</v>
      </c>
      <c r="H23" s="33">
        <v>1812441805</v>
      </c>
      <c r="I23" s="96">
        <f t="shared" si="1"/>
        <v>0.24258315813897263</v>
      </c>
      <c r="J23" s="33">
        <v>439667857</v>
      </c>
      <c r="K23" s="33">
        <v>1232488805</v>
      </c>
      <c r="L23" s="96">
        <f t="shared" si="2"/>
        <v>0.3567317246342047</v>
      </c>
      <c r="M23" s="33">
        <v>439667857</v>
      </c>
      <c r="N23" s="33">
        <v>1391512503</v>
      </c>
      <c r="O23" s="96">
        <f t="shared" si="3"/>
        <v>0.31596400036083616</v>
      </c>
      <c r="P23" s="33">
        <v>11900000</v>
      </c>
      <c r="Q23" s="33">
        <v>132446500</v>
      </c>
      <c r="R23" s="96">
        <f t="shared" si="4"/>
        <v>0.0898475988417965</v>
      </c>
      <c r="S23" s="42">
        <v>0</v>
      </c>
      <c r="T23" s="43">
        <v>132446500</v>
      </c>
      <c r="U23" s="96">
        <f t="shared" si="5"/>
        <v>0</v>
      </c>
      <c r="V23" s="42">
        <v>0</v>
      </c>
      <c r="W23" s="43">
        <v>4325276000</v>
      </c>
      <c r="X23" s="96">
        <f t="shared" si="6"/>
        <v>0</v>
      </c>
      <c r="Y23" s="42">
        <v>104953810</v>
      </c>
      <c r="Z23" s="42">
        <v>132446500</v>
      </c>
      <c r="AA23" s="96">
        <f t="shared" si="7"/>
        <v>0.7924241863695908</v>
      </c>
      <c r="AB23" s="33">
        <v>182450000</v>
      </c>
      <c r="AC23" s="42">
        <v>940558499</v>
      </c>
      <c r="AD23" s="114">
        <f t="shared" si="8"/>
        <v>0.1939804915845006</v>
      </c>
      <c r="AE23" s="33">
        <v>192200000</v>
      </c>
      <c r="AF23" s="42">
        <v>1812441805</v>
      </c>
      <c r="AG23" s="114">
        <f t="shared" si="9"/>
        <v>0.1060447841523938</v>
      </c>
    </row>
    <row r="24" spans="1:33" s="10" customFormat="1" ht="12.75" customHeight="1">
      <c r="A24" s="19"/>
      <c r="B24" s="20" t="s">
        <v>99</v>
      </c>
      <c r="C24" s="117" t="s">
        <v>100</v>
      </c>
      <c r="D24" s="32">
        <v>2069146667</v>
      </c>
      <c r="E24" s="33">
        <v>2334259048</v>
      </c>
      <c r="F24" s="96">
        <f t="shared" si="0"/>
        <v>0.8864254671189348</v>
      </c>
      <c r="G24" s="39">
        <v>625426030</v>
      </c>
      <c r="H24" s="33">
        <v>2334692570</v>
      </c>
      <c r="I24" s="96">
        <f t="shared" si="1"/>
        <v>0.2678836768645732</v>
      </c>
      <c r="J24" s="33">
        <v>625426030</v>
      </c>
      <c r="K24" s="33">
        <v>1622252670</v>
      </c>
      <c r="L24" s="96">
        <f t="shared" si="2"/>
        <v>0.3855293577664446</v>
      </c>
      <c r="M24" s="33">
        <v>625426030</v>
      </c>
      <c r="N24" s="33">
        <v>2069146667</v>
      </c>
      <c r="O24" s="96">
        <f t="shared" si="3"/>
        <v>0.3022627829987462</v>
      </c>
      <c r="P24" s="33">
        <v>379533410</v>
      </c>
      <c r="Q24" s="33">
        <v>454040366</v>
      </c>
      <c r="R24" s="96">
        <f t="shared" si="4"/>
        <v>0.835902352347236</v>
      </c>
      <c r="S24" s="42">
        <v>331834792</v>
      </c>
      <c r="T24" s="43">
        <v>454040366</v>
      </c>
      <c r="U24" s="96">
        <f t="shared" si="5"/>
        <v>0.7308486576279432</v>
      </c>
      <c r="V24" s="42">
        <v>331834792</v>
      </c>
      <c r="W24" s="43">
        <v>6080923547</v>
      </c>
      <c r="X24" s="96">
        <f t="shared" si="6"/>
        <v>0.05456980168147475</v>
      </c>
      <c r="Y24" s="42">
        <v>349152698</v>
      </c>
      <c r="Z24" s="42">
        <v>454040366</v>
      </c>
      <c r="AA24" s="96">
        <f t="shared" si="7"/>
        <v>0.7689904337712563</v>
      </c>
      <c r="AB24" s="33">
        <v>281455673</v>
      </c>
      <c r="AC24" s="42">
        <v>1531917858</v>
      </c>
      <c r="AD24" s="114">
        <f t="shared" si="8"/>
        <v>0.18372765323556925</v>
      </c>
      <c r="AE24" s="33">
        <v>206815946</v>
      </c>
      <c r="AF24" s="42">
        <v>2334692570</v>
      </c>
      <c r="AG24" s="114">
        <f t="shared" si="9"/>
        <v>0.08858380270598111</v>
      </c>
    </row>
    <row r="25" spans="1:33" s="10" customFormat="1" ht="12.75" customHeight="1">
      <c r="A25" s="19"/>
      <c r="B25" s="20" t="s">
        <v>101</v>
      </c>
      <c r="C25" s="117" t="s">
        <v>102</v>
      </c>
      <c r="D25" s="32">
        <v>1576649935</v>
      </c>
      <c r="E25" s="33">
        <v>1721349936</v>
      </c>
      <c r="F25" s="96">
        <f t="shared" si="0"/>
        <v>0.915938068155829</v>
      </c>
      <c r="G25" s="39">
        <v>566807500</v>
      </c>
      <c r="H25" s="33">
        <v>1716330148</v>
      </c>
      <c r="I25" s="96">
        <f t="shared" si="1"/>
        <v>0.3302438640144425</v>
      </c>
      <c r="J25" s="33">
        <v>566807500</v>
      </c>
      <c r="K25" s="33">
        <v>1333048438</v>
      </c>
      <c r="L25" s="96">
        <f t="shared" si="2"/>
        <v>0.4251964773691142</v>
      </c>
      <c r="M25" s="33">
        <v>566807500</v>
      </c>
      <c r="N25" s="33">
        <v>1576649935</v>
      </c>
      <c r="O25" s="96">
        <f t="shared" si="3"/>
        <v>0.35950117233855083</v>
      </c>
      <c r="P25" s="33">
        <v>436236751</v>
      </c>
      <c r="Q25" s="33">
        <v>528040751</v>
      </c>
      <c r="R25" s="96">
        <f t="shared" si="4"/>
        <v>0.8261422062101416</v>
      </c>
      <c r="S25" s="42">
        <v>160000000</v>
      </c>
      <c r="T25" s="43">
        <v>528040751</v>
      </c>
      <c r="U25" s="96">
        <f t="shared" si="5"/>
        <v>0.3030069169794056</v>
      </c>
      <c r="V25" s="42">
        <v>160000000</v>
      </c>
      <c r="W25" s="43">
        <v>5076612310</v>
      </c>
      <c r="X25" s="96">
        <f t="shared" si="6"/>
        <v>0.03151708072819136</v>
      </c>
      <c r="Y25" s="42">
        <v>418612247</v>
      </c>
      <c r="Z25" s="42">
        <v>528040751</v>
      </c>
      <c r="AA25" s="96">
        <f t="shared" si="7"/>
        <v>0.7927650398330716</v>
      </c>
      <c r="AB25" s="33">
        <v>165802343</v>
      </c>
      <c r="AC25" s="42">
        <v>937772339</v>
      </c>
      <c r="AD25" s="114">
        <f t="shared" si="8"/>
        <v>0.17680447173010505</v>
      </c>
      <c r="AE25" s="33">
        <v>241569841</v>
      </c>
      <c r="AF25" s="42">
        <v>1716330148</v>
      </c>
      <c r="AG25" s="114">
        <f t="shared" si="9"/>
        <v>0.14074788657735562</v>
      </c>
    </row>
    <row r="26" spans="1:33" s="10" customFormat="1" ht="12.75" customHeight="1">
      <c r="A26" s="19"/>
      <c r="B26" s="21" t="s">
        <v>103</v>
      </c>
      <c r="C26" s="117" t="s">
        <v>104</v>
      </c>
      <c r="D26" s="32">
        <v>1621301999</v>
      </c>
      <c r="E26" s="33">
        <v>2094532025</v>
      </c>
      <c r="F26" s="96">
        <f t="shared" si="0"/>
        <v>0.7740640771534635</v>
      </c>
      <c r="G26" s="39">
        <v>541868783</v>
      </c>
      <c r="H26" s="33">
        <v>1956195218</v>
      </c>
      <c r="I26" s="96">
        <f t="shared" si="1"/>
        <v>0.27700138412259423</v>
      </c>
      <c r="J26" s="33">
        <v>541868783</v>
      </c>
      <c r="K26" s="33">
        <v>1516802748</v>
      </c>
      <c r="L26" s="96">
        <f t="shared" si="2"/>
        <v>0.3572440673083485</v>
      </c>
      <c r="M26" s="33">
        <v>541868783</v>
      </c>
      <c r="N26" s="33">
        <v>1621301999</v>
      </c>
      <c r="O26" s="96">
        <f t="shared" si="3"/>
        <v>0.3342182908145542</v>
      </c>
      <c r="P26" s="33">
        <v>242405454</v>
      </c>
      <c r="Q26" s="33">
        <v>429110665</v>
      </c>
      <c r="R26" s="96">
        <f t="shared" si="4"/>
        <v>0.5649019560024219</v>
      </c>
      <c r="S26" s="42">
        <v>81544397</v>
      </c>
      <c r="T26" s="43">
        <v>429110665</v>
      </c>
      <c r="U26" s="96">
        <f t="shared" si="5"/>
        <v>0.1900311589785353</v>
      </c>
      <c r="V26" s="42">
        <v>81544397</v>
      </c>
      <c r="W26" s="43">
        <v>3084426496</v>
      </c>
      <c r="X26" s="96">
        <f t="shared" si="6"/>
        <v>0.026437458342985262</v>
      </c>
      <c r="Y26" s="42">
        <v>363495329</v>
      </c>
      <c r="Z26" s="42">
        <v>429110665</v>
      </c>
      <c r="AA26" s="96">
        <f t="shared" si="7"/>
        <v>0.847089943569685</v>
      </c>
      <c r="AB26" s="33">
        <v>183718721</v>
      </c>
      <c r="AC26" s="42">
        <v>949026230</v>
      </c>
      <c r="AD26" s="114">
        <f t="shared" si="8"/>
        <v>0.1935865576655347</v>
      </c>
      <c r="AE26" s="33">
        <v>165821074</v>
      </c>
      <c r="AF26" s="42">
        <v>1956195218</v>
      </c>
      <c r="AG26" s="114">
        <f t="shared" si="9"/>
        <v>0.08476714004522222</v>
      </c>
    </row>
    <row r="27" spans="1:33" s="10" customFormat="1" ht="12.75" customHeight="1">
      <c r="A27" s="22"/>
      <c r="B27" s="23" t="s">
        <v>635</v>
      </c>
      <c r="C27" s="118"/>
      <c r="D27" s="34">
        <f>SUM(D8:D26)</f>
        <v>48139720499</v>
      </c>
      <c r="E27" s="35">
        <f>SUM(E8:E26)</f>
        <v>56826339464</v>
      </c>
      <c r="F27" s="97">
        <f t="shared" si="0"/>
        <v>0.8471374533898484</v>
      </c>
      <c r="G27" s="40">
        <f>SUM(G8:G26)</f>
        <v>13499628891</v>
      </c>
      <c r="H27" s="35">
        <f>SUM(H8:H26)</f>
        <v>53977907790</v>
      </c>
      <c r="I27" s="97">
        <f t="shared" si="1"/>
        <v>0.2500954454092597</v>
      </c>
      <c r="J27" s="35">
        <f>SUM(J8:J26)</f>
        <v>13499628891</v>
      </c>
      <c r="K27" s="35">
        <f>SUM(K8:K26)</f>
        <v>36226993784</v>
      </c>
      <c r="L27" s="97">
        <f t="shared" si="2"/>
        <v>0.3726400532014953</v>
      </c>
      <c r="M27" s="35">
        <f>SUM(M8:M26)</f>
        <v>13499628891</v>
      </c>
      <c r="N27" s="35">
        <f>SUM(N8:N26)</f>
        <v>48139720499</v>
      </c>
      <c r="O27" s="97">
        <f t="shared" si="3"/>
        <v>0.2804259923212563</v>
      </c>
      <c r="P27" s="35">
        <f>SUM(P8:P26)</f>
        <v>3819557765</v>
      </c>
      <c r="Q27" s="35">
        <f>SUM(Q8:Q26)</f>
        <v>8644704731</v>
      </c>
      <c r="R27" s="97">
        <f t="shared" si="4"/>
        <v>0.4418378514772201</v>
      </c>
      <c r="S27" s="44">
        <f>SUM(S8:S26)</f>
        <v>2141644533</v>
      </c>
      <c r="T27" s="45">
        <f>SUM(T8:T26)</f>
        <v>8644704731</v>
      </c>
      <c r="U27" s="97">
        <f t="shared" si="5"/>
        <v>0.24774062268663044</v>
      </c>
      <c r="V27" s="44">
        <f>SUM(V8:V26)</f>
        <v>2141644533</v>
      </c>
      <c r="W27" s="45">
        <f>SUM(W8:W26)</f>
        <v>119500729226</v>
      </c>
      <c r="X27" s="97">
        <f t="shared" si="6"/>
        <v>0.017921602210056124</v>
      </c>
      <c r="Y27" s="44">
        <f>SUM(Y8:Y26)</f>
        <v>6219436781</v>
      </c>
      <c r="Z27" s="44">
        <f>SUM(Z8:Z26)</f>
        <v>8644704732</v>
      </c>
      <c r="AA27" s="97">
        <f t="shared" si="7"/>
        <v>0.7194504582646514</v>
      </c>
      <c r="AB27" s="35">
        <f>SUM(AB8:AB26)</f>
        <v>15664756356</v>
      </c>
      <c r="AC27" s="44">
        <f>SUM(AC8:AC26)</f>
        <v>29766833694</v>
      </c>
      <c r="AD27" s="115">
        <f t="shared" si="8"/>
        <v>0.5262486604061449</v>
      </c>
      <c r="AE27" s="35">
        <f>SUM(AE8:AE26)</f>
        <v>13216644947</v>
      </c>
      <c r="AF27" s="44">
        <f>SUM(AF8:AF26)</f>
        <v>53977907790</v>
      </c>
      <c r="AG27" s="115">
        <f t="shared" si="9"/>
        <v>0.24485285718036906</v>
      </c>
    </row>
    <row r="28" spans="1:33" s="10" customFormat="1" ht="12.75" customHeight="1">
      <c r="A28" s="24"/>
      <c r="B28" s="25"/>
      <c r="C28" s="119"/>
      <c r="D28" s="36"/>
      <c r="E28" s="37"/>
      <c r="F28" s="98"/>
      <c r="G28" s="41"/>
      <c r="H28" s="37"/>
      <c r="I28" s="98"/>
      <c r="J28" s="37"/>
      <c r="K28" s="37"/>
      <c r="L28" s="98"/>
      <c r="M28" s="37"/>
      <c r="N28" s="37"/>
      <c r="O28" s="98"/>
      <c r="P28" s="37"/>
      <c r="Q28" s="37"/>
      <c r="R28" s="98"/>
      <c r="S28" s="37"/>
      <c r="T28" s="41"/>
      <c r="U28" s="98"/>
      <c r="V28" s="37"/>
      <c r="W28" s="41"/>
      <c r="X28" s="98"/>
      <c r="Y28" s="37"/>
      <c r="Z28" s="37"/>
      <c r="AA28" s="98"/>
      <c r="AB28" s="37"/>
      <c r="AC28" s="37"/>
      <c r="AD28" s="98"/>
      <c r="AE28" s="37"/>
      <c r="AF28" s="37"/>
      <c r="AG28" s="98"/>
    </row>
    <row r="29" spans="1:33" s="10" customFormat="1" ht="12.75" customHeight="1">
      <c r="A29" s="29"/>
      <c r="B29" s="91" t="s">
        <v>48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1:33" ht="12.75" customHeight="1">
      <c r="A30" s="2"/>
      <c r="B30" s="2"/>
      <c r="C30" s="93"/>
      <c r="D30" s="2"/>
      <c r="E30" s="2"/>
      <c r="F30" s="93"/>
      <c r="G30" s="2"/>
      <c r="H30" s="2"/>
      <c r="I30" s="93"/>
      <c r="J30" s="2"/>
      <c r="K30" s="2"/>
      <c r="L30" s="93"/>
      <c r="M30" s="2"/>
      <c r="N30" s="2"/>
      <c r="O30" s="93"/>
      <c r="P30" s="2"/>
      <c r="Q30" s="2"/>
      <c r="R30" s="93"/>
      <c r="S30" s="2"/>
      <c r="T30" s="2"/>
      <c r="U30" s="93"/>
      <c r="V30" s="2"/>
      <c r="W30" s="2"/>
      <c r="X30" s="93"/>
      <c r="Y30" s="2"/>
      <c r="Z30" s="2"/>
      <c r="AA30" s="93"/>
      <c r="AB30" s="2"/>
      <c r="AC30" s="2"/>
      <c r="AD30" s="93"/>
      <c r="AE30" s="2"/>
      <c r="AF30" s="2"/>
      <c r="AG30" s="93"/>
    </row>
    <row r="31" spans="1:33" ht="12.75">
      <c r="A31" s="2"/>
      <c r="B31" s="2"/>
      <c r="C31" s="93"/>
      <c r="D31" s="2"/>
      <c r="E31" s="2"/>
      <c r="F31" s="93"/>
      <c r="G31" s="2"/>
      <c r="H31" s="2"/>
      <c r="I31" s="93"/>
      <c r="J31" s="2"/>
      <c r="K31" s="2"/>
      <c r="L31" s="93"/>
      <c r="M31" s="2"/>
      <c r="N31" s="2"/>
      <c r="O31" s="93"/>
      <c r="P31" s="2"/>
      <c r="Q31" s="2"/>
      <c r="R31" s="93"/>
      <c r="S31" s="2"/>
      <c r="T31" s="2"/>
      <c r="U31" s="93"/>
      <c r="V31" s="2"/>
      <c r="W31" s="2"/>
      <c r="X31" s="93"/>
      <c r="Y31" s="2"/>
      <c r="Z31" s="2"/>
      <c r="AA31" s="93"/>
      <c r="AB31" s="2"/>
      <c r="AC31" s="2"/>
      <c r="AD31" s="93"/>
      <c r="AE31" s="2"/>
      <c r="AF31" s="2"/>
      <c r="AG31" s="93"/>
    </row>
    <row r="32" spans="1:33" ht="12.75">
      <c r="A32" s="2"/>
      <c r="B32" s="2"/>
      <c r="C32" s="93"/>
      <c r="D32" s="2"/>
      <c r="E32" s="2"/>
      <c r="F32" s="93"/>
      <c r="G32" s="2"/>
      <c r="H32" s="2"/>
      <c r="I32" s="93"/>
      <c r="J32" s="2"/>
      <c r="K32" s="2"/>
      <c r="L32" s="93"/>
      <c r="M32" s="2"/>
      <c r="N32" s="2"/>
      <c r="O32" s="93"/>
      <c r="P32" s="2"/>
      <c r="Q32" s="2"/>
      <c r="R32" s="93"/>
      <c r="S32" s="2"/>
      <c r="T32" s="2"/>
      <c r="U32" s="93"/>
      <c r="V32" s="2"/>
      <c r="W32" s="2"/>
      <c r="X32" s="93"/>
      <c r="Y32" s="2"/>
      <c r="Z32" s="2"/>
      <c r="AA32" s="93"/>
      <c r="AB32" s="2"/>
      <c r="AC32" s="2"/>
      <c r="AD32" s="93"/>
      <c r="AE32" s="2"/>
      <c r="AF32" s="2"/>
      <c r="AG32" s="93"/>
    </row>
    <row r="33" spans="1:33" ht="12.75">
      <c r="A33" s="2"/>
      <c r="B33" s="2"/>
      <c r="C33" s="93"/>
      <c r="D33" s="2"/>
      <c r="E33" s="2"/>
      <c r="F33" s="93"/>
      <c r="G33" s="2"/>
      <c r="H33" s="2"/>
      <c r="I33" s="93"/>
      <c r="J33" s="2"/>
      <c r="K33" s="2"/>
      <c r="L33" s="93"/>
      <c r="M33" s="2"/>
      <c r="N33" s="2"/>
      <c r="O33" s="93"/>
      <c r="P33" s="2"/>
      <c r="Q33" s="2"/>
      <c r="R33" s="93"/>
      <c r="S33" s="2"/>
      <c r="T33" s="2"/>
      <c r="U33" s="93"/>
      <c r="V33" s="2"/>
      <c r="W33" s="2"/>
      <c r="X33" s="93"/>
      <c r="Y33" s="2"/>
      <c r="Z33" s="2"/>
      <c r="AA33" s="93"/>
      <c r="AB33" s="2"/>
      <c r="AC33" s="2"/>
      <c r="AD33" s="93"/>
      <c r="AE33" s="2"/>
      <c r="AF33" s="2"/>
      <c r="AG33" s="93"/>
    </row>
    <row r="34" spans="1:33" ht="12.75">
      <c r="A34" s="2"/>
      <c r="B34" s="2"/>
      <c r="C34" s="93"/>
      <c r="D34" s="2"/>
      <c r="E34" s="2"/>
      <c r="F34" s="93"/>
      <c r="G34" s="2"/>
      <c r="H34" s="2"/>
      <c r="I34" s="93"/>
      <c r="J34" s="2"/>
      <c r="K34" s="2"/>
      <c r="L34" s="93"/>
      <c r="M34" s="2"/>
      <c r="N34" s="2"/>
      <c r="O34" s="93"/>
      <c r="P34" s="2"/>
      <c r="Q34" s="2"/>
      <c r="R34" s="93"/>
      <c r="S34" s="2"/>
      <c r="T34" s="2"/>
      <c r="U34" s="93"/>
      <c r="V34" s="2"/>
      <c r="W34" s="2"/>
      <c r="X34" s="93"/>
      <c r="Y34" s="2"/>
      <c r="Z34" s="2"/>
      <c r="AA34" s="93"/>
      <c r="AB34" s="2"/>
      <c r="AC34" s="2"/>
      <c r="AD34" s="93"/>
      <c r="AE34" s="2"/>
      <c r="AF34" s="2"/>
      <c r="AG34" s="93"/>
    </row>
    <row r="35" spans="1:33" ht="12.75">
      <c r="A35" s="2"/>
      <c r="B35" s="2"/>
      <c r="C35" s="93"/>
      <c r="D35" s="2"/>
      <c r="E35" s="2"/>
      <c r="F35" s="93"/>
      <c r="G35" s="2"/>
      <c r="H35" s="2"/>
      <c r="I35" s="93"/>
      <c r="J35" s="2"/>
      <c r="K35" s="2"/>
      <c r="L35" s="93"/>
      <c r="M35" s="2"/>
      <c r="N35" s="2"/>
      <c r="O35" s="93"/>
      <c r="P35" s="2"/>
      <c r="Q35" s="2"/>
      <c r="R35" s="93"/>
      <c r="S35" s="2"/>
      <c r="T35" s="2"/>
      <c r="U35" s="93"/>
      <c r="V35" s="2"/>
      <c r="W35" s="2"/>
      <c r="X35" s="93"/>
      <c r="Y35" s="2"/>
      <c r="Z35" s="2"/>
      <c r="AA35" s="93"/>
      <c r="AB35" s="2"/>
      <c r="AC35" s="2"/>
      <c r="AD35" s="93"/>
      <c r="AE35" s="2"/>
      <c r="AF35" s="2"/>
      <c r="AG35" s="93"/>
    </row>
    <row r="36" spans="1:33" ht="12.75">
      <c r="A36" s="2"/>
      <c r="B36" s="2"/>
      <c r="C36" s="93"/>
      <c r="D36" s="2"/>
      <c r="E36" s="2"/>
      <c r="F36" s="93"/>
      <c r="G36" s="2"/>
      <c r="H36" s="2"/>
      <c r="I36" s="93"/>
      <c r="J36" s="2"/>
      <c r="K36" s="2"/>
      <c r="L36" s="93"/>
      <c r="M36" s="2"/>
      <c r="N36" s="2"/>
      <c r="O36" s="93"/>
      <c r="P36" s="2"/>
      <c r="Q36" s="2"/>
      <c r="R36" s="93"/>
      <c r="S36" s="2"/>
      <c r="T36" s="2"/>
      <c r="U36" s="93"/>
      <c r="V36" s="2"/>
      <c r="W36" s="2"/>
      <c r="X36" s="93"/>
      <c r="Y36" s="2"/>
      <c r="Z36" s="2"/>
      <c r="AA36" s="93"/>
      <c r="AB36" s="2"/>
      <c r="AC36" s="2"/>
      <c r="AD36" s="93"/>
      <c r="AE36" s="2"/>
      <c r="AF36" s="2"/>
      <c r="AG36" s="93"/>
    </row>
    <row r="37" spans="1:33" ht="12.75">
      <c r="A37" s="2"/>
      <c r="B37" s="2"/>
      <c r="C37" s="93"/>
      <c r="D37" s="2"/>
      <c r="E37" s="2"/>
      <c r="F37" s="93"/>
      <c r="G37" s="2"/>
      <c r="H37" s="2"/>
      <c r="I37" s="93"/>
      <c r="J37" s="2"/>
      <c r="K37" s="2"/>
      <c r="L37" s="93"/>
      <c r="M37" s="2"/>
      <c r="N37" s="2"/>
      <c r="O37" s="93"/>
      <c r="P37" s="2"/>
      <c r="Q37" s="2"/>
      <c r="R37" s="93"/>
      <c r="S37" s="2"/>
      <c r="T37" s="2"/>
      <c r="U37" s="93"/>
      <c r="V37" s="2"/>
      <c r="W37" s="2"/>
      <c r="X37" s="93"/>
      <c r="Y37" s="2"/>
      <c r="Z37" s="2"/>
      <c r="AA37" s="93"/>
      <c r="AB37" s="2"/>
      <c r="AC37" s="2"/>
      <c r="AD37" s="93"/>
      <c r="AE37" s="2"/>
      <c r="AF37" s="2"/>
      <c r="AG37" s="93"/>
    </row>
    <row r="38" spans="1:33" ht="12.75">
      <c r="A38" s="2"/>
      <c r="B38" s="2"/>
      <c r="C38" s="93"/>
      <c r="D38" s="2"/>
      <c r="E38" s="2"/>
      <c r="F38" s="93"/>
      <c r="G38" s="2"/>
      <c r="H38" s="2"/>
      <c r="I38" s="93"/>
      <c r="J38" s="2"/>
      <c r="K38" s="2"/>
      <c r="L38" s="93"/>
      <c r="M38" s="2"/>
      <c r="N38" s="2"/>
      <c r="O38" s="93"/>
      <c r="P38" s="2"/>
      <c r="Q38" s="2"/>
      <c r="R38" s="93"/>
      <c r="S38" s="2"/>
      <c r="T38" s="2"/>
      <c r="U38" s="93"/>
      <c r="V38" s="2"/>
      <c r="W38" s="2"/>
      <c r="X38" s="93"/>
      <c r="Y38" s="2"/>
      <c r="Z38" s="2"/>
      <c r="AA38" s="93"/>
      <c r="AB38" s="2"/>
      <c r="AC38" s="2"/>
      <c r="AD38" s="93"/>
      <c r="AE38" s="2"/>
      <c r="AF38" s="2"/>
      <c r="AG38" s="93"/>
    </row>
    <row r="39" spans="1:33" ht="12.75">
      <c r="A39" s="2"/>
      <c r="B39" s="2"/>
      <c r="C39" s="93"/>
      <c r="D39" s="2"/>
      <c r="E39" s="2"/>
      <c r="F39" s="93"/>
      <c r="G39" s="2"/>
      <c r="H39" s="2"/>
      <c r="I39" s="93"/>
      <c r="J39" s="2"/>
      <c r="K39" s="2"/>
      <c r="L39" s="93"/>
      <c r="M39" s="2"/>
      <c r="N39" s="2"/>
      <c r="O39" s="93"/>
      <c r="P39" s="2"/>
      <c r="Q39" s="2"/>
      <c r="R39" s="93"/>
      <c r="S39" s="2"/>
      <c r="T39" s="2"/>
      <c r="U39" s="93"/>
      <c r="V39" s="2"/>
      <c r="W39" s="2"/>
      <c r="X39" s="93"/>
      <c r="Y39" s="2"/>
      <c r="Z39" s="2"/>
      <c r="AA39" s="93"/>
      <c r="AB39" s="2"/>
      <c r="AC39" s="2"/>
      <c r="AD39" s="93"/>
      <c r="AE39" s="2"/>
      <c r="AF39" s="2"/>
      <c r="AG39" s="93"/>
    </row>
    <row r="40" spans="1:33" ht="12.75">
      <c r="A40" s="2"/>
      <c r="B40" s="2"/>
      <c r="C40" s="93"/>
      <c r="D40" s="2"/>
      <c r="E40" s="2"/>
      <c r="F40" s="93"/>
      <c r="G40" s="2"/>
      <c r="H40" s="2"/>
      <c r="I40" s="93"/>
      <c r="J40" s="2"/>
      <c r="K40" s="2"/>
      <c r="L40" s="93"/>
      <c r="M40" s="2"/>
      <c r="N40" s="2"/>
      <c r="O40" s="93"/>
      <c r="P40" s="2"/>
      <c r="Q40" s="2"/>
      <c r="R40" s="93"/>
      <c r="S40" s="2"/>
      <c r="T40" s="2"/>
      <c r="U40" s="93"/>
      <c r="V40" s="2"/>
      <c r="W40" s="2"/>
      <c r="X40" s="93"/>
      <c r="Y40" s="2"/>
      <c r="Z40" s="2"/>
      <c r="AA40" s="93"/>
      <c r="AB40" s="2"/>
      <c r="AC40" s="2"/>
      <c r="AD40" s="93"/>
      <c r="AE40" s="2"/>
      <c r="AF40" s="2"/>
      <c r="AG40" s="93"/>
    </row>
    <row r="41" spans="1:33" ht="12.75">
      <c r="A41" s="2"/>
      <c r="B41" s="2"/>
      <c r="C41" s="93"/>
      <c r="D41" s="2"/>
      <c r="E41" s="2"/>
      <c r="F41" s="93"/>
      <c r="G41" s="2"/>
      <c r="H41" s="2"/>
      <c r="I41" s="93"/>
      <c r="J41" s="2"/>
      <c r="K41" s="2"/>
      <c r="L41" s="93"/>
      <c r="M41" s="2"/>
      <c r="N41" s="2"/>
      <c r="O41" s="93"/>
      <c r="P41" s="2"/>
      <c r="Q41" s="2"/>
      <c r="R41" s="93"/>
      <c r="S41" s="2"/>
      <c r="T41" s="2"/>
      <c r="U41" s="93"/>
      <c r="V41" s="2"/>
      <c r="W41" s="2"/>
      <c r="X41" s="93"/>
      <c r="Y41" s="2"/>
      <c r="Z41" s="2"/>
      <c r="AA41" s="93"/>
      <c r="AB41" s="2"/>
      <c r="AC41" s="2"/>
      <c r="AD41" s="93"/>
      <c r="AE41" s="2"/>
      <c r="AF41" s="2"/>
      <c r="AG41" s="93"/>
    </row>
    <row r="42" spans="1:33" ht="12.75">
      <c r="A42" s="2"/>
      <c r="B42" s="2"/>
      <c r="C42" s="93"/>
      <c r="D42" s="2"/>
      <c r="E42" s="2"/>
      <c r="F42" s="93"/>
      <c r="G42" s="2"/>
      <c r="H42" s="2"/>
      <c r="I42" s="93"/>
      <c r="J42" s="2"/>
      <c r="K42" s="2"/>
      <c r="L42" s="93"/>
      <c r="M42" s="2"/>
      <c r="N42" s="2"/>
      <c r="O42" s="93"/>
      <c r="P42" s="2"/>
      <c r="Q42" s="2"/>
      <c r="R42" s="93"/>
      <c r="S42" s="2"/>
      <c r="T42" s="2"/>
      <c r="U42" s="93"/>
      <c r="V42" s="2"/>
      <c r="W42" s="2"/>
      <c r="X42" s="93"/>
      <c r="Y42" s="2"/>
      <c r="Z42" s="2"/>
      <c r="AA42" s="93"/>
      <c r="AB42" s="2"/>
      <c r="AC42" s="2"/>
      <c r="AD42" s="93"/>
      <c r="AE42" s="2"/>
      <c r="AF42" s="2"/>
      <c r="AG42" s="93"/>
    </row>
    <row r="43" spans="1:33" ht="12.75">
      <c r="A43" s="2"/>
      <c r="B43" s="2"/>
      <c r="C43" s="93"/>
      <c r="D43" s="2"/>
      <c r="E43" s="2"/>
      <c r="F43" s="93"/>
      <c r="G43" s="2"/>
      <c r="H43" s="2"/>
      <c r="I43" s="93"/>
      <c r="J43" s="2"/>
      <c r="K43" s="2"/>
      <c r="L43" s="93"/>
      <c r="M43" s="2"/>
      <c r="N43" s="2"/>
      <c r="O43" s="93"/>
      <c r="P43" s="2"/>
      <c r="Q43" s="2"/>
      <c r="R43" s="93"/>
      <c r="S43" s="2"/>
      <c r="T43" s="2"/>
      <c r="U43" s="93"/>
      <c r="V43" s="2"/>
      <c r="W43" s="2"/>
      <c r="X43" s="93"/>
      <c r="Y43" s="2"/>
      <c r="Z43" s="2"/>
      <c r="AA43" s="93"/>
      <c r="AB43" s="2"/>
      <c r="AC43" s="2"/>
      <c r="AD43" s="93"/>
      <c r="AE43" s="2"/>
      <c r="AF43" s="2"/>
      <c r="AG43" s="93"/>
    </row>
    <row r="44" spans="1:33" ht="12.75">
      <c r="A44" s="2"/>
      <c r="B44" s="2"/>
      <c r="C44" s="93"/>
      <c r="D44" s="2"/>
      <c r="E44" s="2"/>
      <c r="F44" s="93"/>
      <c r="G44" s="2"/>
      <c r="H44" s="2"/>
      <c r="I44" s="93"/>
      <c r="J44" s="2"/>
      <c r="K44" s="2"/>
      <c r="L44" s="93"/>
      <c r="M44" s="2"/>
      <c r="N44" s="2"/>
      <c r="O44" s="93"/>
      <c r="P44" s="2"/>
      <c r="Q44" s="2"/>
      <c r="R44" s="93"/>
      <c r="S44" s="2"/>
      <c r="T44" s="2"/>
      <c r="U44" s="93"/>
      <c r="V44" s="2"/>
      <c r="W44" s="2"/>
      <c r="X44" s="93"/>
      <c r="Y44" s="2"/>
      <c r="Z44" s="2"/>
      <c r="AA44" s="93"/>
      <c r="AB44" s="2"/>
      <c r="AC44" s="2"/>
      <c r="AD44" s="93"/>
      <c r="AE44" s="2"/>
      <c r="AF44" s="2"/>
      <c r="AG44" s="93"/>
    </row>
    <row r="45" spans="1:33" ht="12.75">
      <c r="A45" s="2"/>
      <c r="B45" s="2"/>
      <c r="C45" s="93"/>
      <c r="D45" s="2"/>
      <c r="E45" s="2"/>
      <c r="F45" s="93"/>
      <c r="G45" s="2"/>
      <c r="H45" s="2"/>
      <c r="I45" s="93"/>
      <c r="J45" s="2"/>
      <c r="K45" s="2"/>
      <c r="L45" s="93"/>
      <c r="M45" s="2"/>
      <c r="N45" s="2"/>
      <c r="O45" s="93"/>
      <c r="P45" s="2"/>
      <c r="Q45" s="2"/>
      <c r="R45" s="93"/>
      <c r="S45" s="2"/>
      <c r="T45" s="2"/>
      <c r="U45" s="93"/>
      <c r="V45" s="2"/>
      <c r="W45" s="2"/>
      <c r="X45" s="93"/>
      <c r="Y45" s="2"/>
      <c r="Z45" s="2"/>
      <c r="AA45" s="93"/>
      <c r="AB45" s="2"/>
      <c r="AC45" s="2"/>
      <c r="AD45" s="93"/>
      <c r="AE45" s="2"/>
      <c r="AF45" s="2"/>
      <c r="AG45" s="93"/>
    </row>
    <row r="46" spans="1:33" ht="12.75">
      <c r="A46" s="2"/>
      <c r="B46" s="2"/>
      <c r="C46" s="93"/>
      <c r="D46" s="2"/>
      <c r="E46" s="2"/>
      <c r="F46" s="93"/>
      <c r="G46" s="2"/>
      <c r="H46" s="2"/>
      <c r="I46" s="93"/>
      <c r="J46" s="2"/>
      <c r="K46" s="2"/>
      <c r="L46" s="93"/>
      <c r="M46" s="2"/>
      <c r="N46" s="2"/>
      <c r="O46" s="93"/>
      <c r="P46" s="2"/>
      <c r="Q46" s="2"/>
      <c r="R46" s="93"/>
      <c r="S46" s="2"/>
      <c r="T46" s="2"/>
      <c r="U46" s="93"/>
      <c r="V46" s="2"/>
      <c r="W46" s="2"/>
      <c r="X46" s="93"/>
      <c r="Y46" s="2"/>
      <c r="Z46" s="2"/>
      <c r="AA46" s="93"/>
      <c r="AB46" s="2"/>
      <c r="AC46" s="2"/>
      <c r="AD46" s="93"/>
      <c r="AE46" s="2"/>
      <c r="AF46" s="2"/>
      <c r="AG46" s="93"/>
    </row>
    <row r="47" spans="1:33" ht="12.75">
      <c r="A47" s="2"/>
      <c r="B47" s="2"/>
      <c r="C47" s="93"/>
      <c r="D47" s="2"/>
      <c r="E47" s="2"/>
      <c r="F47" s="93"/>
      <c r="G47" s="2"/>
      <c r="H47" s="2"/>
      <c r="I47" s="93"/>
      <c r="J47" s="2"/>
      <c r="K47" s="2"/>
      <c r="L47" s="93"/>
      <c r="M47" s="2"/>
      <c r="N47" s="2"/>
      <c r="O47" s="93"/>
      <c r="P47" s="2"/>
      <c r="Q47" s="2"/>
      <c r="R47" s="93"/>
      <c r="S47" s="2"/>
      <c r="T47" s="2"/>
      <c r="U47" s="93"/>
      <c r="V47" s="2"/>
      <c r="W47" s="2"/>
      <c r="X47" s="93"/>
      <c r="Y47" s="2"/>
      <c r="Z47" s="2"/>
      <c r="AA47" s="93"/>
      <c r="AB47" s="2"/>
      <c r="AC47" s="2"/>
      <c r="AD47" s="93"/>
      <c r="AE47" s="2"/>
      <c r="AF47" s="2"/>
      <c r="AG47" s="93"/>
    </row>
    <row r="48" spans="1:33" ht="12.75">
      <c r="A48" s="2"/>
      <c r="B48" s="2"/>
      <c r="C48" s="93"/>
      <c r="D48" s="2"/>
      <c r="E48" s="2"/>
      <c r="F48" s="93"/>
      <c r="G48" s="2"/>
      <c r="H48" s="2"/>
      <c r="I48" s="93"/>
      <c r="J48" s="2"/>
      <c r="K48" s="2"/>
      <c r="L48" s="93"/>
      <c r="M48" s="2"/>
      <c r="N48" s="2"/>
      <c r="O48" s="93"/>
      <c r="P48" s="2"/>
      <c r="Q48" s="2"/>
      <c r="R48" s="93"/>
      <c r="S48" s="2"/>
      <c r="T48" s="2"/>
      <c r="U48" s="93"/>
      <c r="V48" s="2"/>
      <c r="W48" s="2"/>
      <c r="X48" s="93"/>
      <c r="Y48" s="2"/>
      <c r="Z48" s="2"/>
      <c r="AA48" s="93"/>
      <c r="AB48" s="2"/>
      <c r="AC48" s="2"/>
      <c r="AD48" s="93"/>
      <c r="AE48" s="2"/>
      <c r="AF48" s="2"/>
      <c r="AG48" s="93"/>
    </row>
    <row r="49" spans="1:33" ht="12.75">
      <c r="A49" s="2"/>
      <c r="B49" s="2"/>
      <c r="C49" s="93"/>
      <c r="D49" s="2"/>
      <c r="E49" s="2"/>
      <c r="F49" s="93"/>
      <c r="G49" s="2"/>
      <c r="H49" s="2"/>
      <c r="I49" s="93"/>
      <c r="J49" s="2"/>
      <c r="K49" s="2"/>
      <c r="L49" s="93"/>
      <c r="M49" s="2"/>
      <c r="N49" s="2"/>
      <c r="O49" s="93"/>
      <c r="P49" s="2"/>
      <c r="Q49" s="2"/>
      <c r="R49" s="93"/>
      <c r="S49" s="2"/>
      <c r="T49" s="2"/>
      <c r="U49" s="93"/>
      <c r="V49" s="2"/>
      <c r="W49" s="2"/>
      <c r="X49" s="93"/>
      <c r="Y49" s="2"/>
      <c r="Z49" s="2"/>
      <c r="AA49" s="93"/>
      <c r="AB49" s="2"/>
      <c r="AC49" s="2"/>
      <c r="AD49" s="93"/>
      <c r="AE49" s="2"/>
      <c r="AF49" s="2"/>
      <c r="AG49" s="93"/>
    </row>
    <row r="50" spans="1:33" ht="12.75">
      <c r="A50" s="2"/>
      <c r="B50" s="2"/>
      <c r="C50" s="93"/>
      <c r="D50" s="2"/>
      <c r="E50" s="2"/>
      <c r="F50" s="93"/>
      <c r="G50" s="2"/>
      <c r="H50" s="2"/>
      <c r="I50" s="93"/>
      <c r="J50" s="2"/>
      <c r="K50" s="2"/>
      <c r="L50" s="93"/>
      <c r="M50" s="2"/>
      <c r="N50" s="2"/>
      <c r="O50" s="93"/>
      <c r="P50" s="2"/>
      <c r="Q50" s="2"/>
      <c r="R50" s="93"/>
      <c r="S50" s="2"/>
      <c r="T50" s="2"/>
      <c r="U50" s="93"/>
      <c r="V50" s="2"/>
      <c r="W50" s="2"/>
      <c r="X50" s="93"/>
      <c r="Y50" s="2"/>
      <c r="Z50" s="2"/>
      <c r="AA50" s="93"/>
      <c r="AB50" s="2"/>
      <c r="AC50" s="2"/>
      <c r="AD50" s="93"/>
      <c r="AE50" s="2"/>
      <c r="AF50" s="2"/>
      <c r="AG50" s="93"/>
    </row>
    <row r="51" spans="1:33" ht="12.75">
      <c r="A51" s="2"/>
      <c r="B51" s="2"/>
      <c r="C51" s="93"/>
      <c r="D51" s="2"/>
      <c r="E51" s="2"/>
      <c r="F51" s="93"/>
      <c r="G51" s="2"/>
      <c r="H51" s="2"/>
      <c r="I51" s="93"/>
      <c r="J51" s="2"/>
      <c r="K51" s="2"/>
      <c r="L51" s="93"/>
      <c r="M51" s="2"/>
      <c r="N51" s="2"/>
      <c r="O51" s="93"/>
      <c r="P51" s="2"/>
      <c r="Q51" s="2"/>
      <c r="R51" s="93"/>
      <c r="S51" s="2"/>
      <c r="T51" s="2"/>
      <c r="U51" s="93"/>
      <c r="V51" s="2"/>
      <c r="W51" s="2"/>
      <c r="X51" s="93"/>
      <c r="Y51" s="2"/>
      <c r="Z51" s="2"/>
      <c r="AA51" s="93"/>
      <c r="AB51" s="2"/>
      <c r="AC51" s="2"/>
      <c r="AD51" s="93"/>
      <c r="AE51" s="2"/>
      <c r="AF51" s="2"/>
      <c r="AG51" s="93"/>
    </row>
    <row r="52" spans="1:33" ht="12.75">
      <c r="A52" s="2"/>
      <c r="B52" s="2"/>
      <c r="C52" s="93"/>
      <c r="D52" s="2"/>
      <c r="E52" s="2"/>
      <c r="F52" s="93"/>
      <c r="G52" s="2"/>
      <c r="H52" s="2"/>
      <c r="I52" s="93"/>
      <c r="J52" s="2"/>
      <c r="K52" s="2"/>
      <c r="L52" s="93"/>
      <c r="M52" s="2"/>
      <c r="N52" s="2"/>
      <c r="O52" s="93"/>
      <c r="P52" s="2"/>
      <c r="Q52" s="2"/>
      <c r="R52" s="93"/>
      <c r="S52" s="2"/>
      <c r="T52" s="2"/>
      <c r="U52" s="93"/>
      <c r="V52" s="2"/>
      <c r="W52" s="2"/>
      <c r="X52" s="93"/>
      <c r="Y52" s="2"/>
      <c r="Z52" s="2"/>
      <c r="AA52" s="93"/>
      <c r="AB52" s="2"/>
      <c r="AC52" s="2"/>
      <c r="AD52" s="93"/>
      <c r="AE52" s="2"/>
      <c r="AF52" s="2"/>
      <c r="AG52" s="93"/>
    </row>
    <row r="53" spans="1:33" ht="12.75">
      <c r="A53" s="2"/>
      <c r="B53" s="2"/>
      <c r="C53" s="93"/>
      <c r="D53" s="2"/>
      <c r="E53" s="2"/>
      <c r="F53" s="93"/>
      <c r="G53" s="2"/>
      <c r="H53" s="2"/>
      <c r="I53" s="93"/>
      <c r="J53" s="2"/>
      <c r="K53" s="2"/>
      <c r="L53" s="93"/>
      <c r="M53" s="2"/>
      <c r="N53" s="2"/>
      <c r="O53" s="93"/>
      <c r="P53" s="2"/>
      <c r="Q53" s="2"/>
      <c r="R53" s="93"/>
      <c r="S53" s="2"/>
      <c r="T53" s="2"/>
      <c r="U53" s="93"/>
      <c r="V53" s="2"/>
      <c r="W53" s="2"/>
      <c r="X53" s="93"/>
      <c r="Y53" s="2"/>
      <c r="Z53" s="2"/>
      <c r="AA53" s="93"/>
      <c r="AB53" s="2"/>
      <c r="AC53" s="2"/>
      <c r="AD53" s="93"/>
      <c r="AE53" s="2"/>
      <c r="AF53" s="2"/>
      <c r="AG53" s="93"/>
    </row>
    <row r="54" spans="1:33" ht="12.75">
      <c r="A54" s="2"/>
      <c r="B54" s="2"/>
      <c r="C54" s="93"/>
      <c r="D54" s="2"/>
      <c r="E54" s="2"/>
      <c r="F54" s="93"/>
      <c r="G54" s="2"/>
      <c r="H54" s="2"/>
      <c r="I54" s="93"/>
      <c r="J54" s="2"/>
      <c r="K54" s="2"/>
      <c r="L54" s="93"/>
      <c r="M54" s="2"/>
      <c r="N54" s="2"/>
      <c r="O54" s="93"/>
      <c r="P54" s="2"/>
      <c r="Q54" s="2"/>
      <c r="R54" s="93"/>
      <c r="S54" s="2"/>
      <c r="T54" s="2"/>
      <c r="U54" s="93"/>
      <c r="V54" s="2"/>
      <c r="W54" s="2"/>
      <c r="X54" s="93"/>
      <c r="Y54" s="2"/>
      <c r="Z54" s="2"/>
      <c r="AA54" s="93"/>
      <c r="AB54" s="2"/>
      <c r="AC54" s="2"/>
      <c r="AD54" s="93"/>
      <c r="AE54" s="2"/>
      <c r="AF54" s="2"/>
      <c r="AG54" s="93"/>
    </row>
    <row r="55" spans="1:33" ht="12.75">
      <c r="A55" s="2"/>
      <c r="B55" s="2"/>
      <c r="C55" s="93"/>
      <c r="D55" s="2"/>
      <c r="E55" s="2"/>
      <c r="F55" s="93"/>
      <c r="G55" s="2"/>
      <c r="H55" s="2"/>
      <c r="I55" s="93"/>
      <c r="J55" s="2"/>
      <c r="K55" s="2"/>
      <c r="L55" s="93"/>
      <c r="M55" s="2"/>
      <c r="N55" s="2"/>
      <c r="O55" s="93"/>
      <c r="P55" s="2"/>
      <c r="Q55" s="2"/>
      <c r="R55" s="93"/>
      <c r="S55" s="2"/>
      <c r="T55" s="2"/>
      <c r="U55" s="93"/>
      <c r="V55" s="2"/>
      <c r="W55" s="2"/>
      <c r="X55" s="93"/>
      <c r="Y55" s="2"/>
      <c r="Z55" s="2"/>
      <c r="AA55" s="93"/>
      <c r="AB55" s="2"/>
      <c r="AC55" s="2"/>
      <c r="AD55" s="93"/>
      <c r="AE55" s="2"/>
      <c r="AF55" s="2"/>
      <c r="AG55" s="93"/>
    </row>
    <row r="56" spans="1:33" ht="12.75">
      <c r="A56" s="2"/>
      <c r="B56" s="2"/>
      <c r="C56" s="93"/>
      <c r="D56" s="2"/>
      <c r="E56" s="2"/>
      <c r="F56" s="93"/>
      <c r="G56" s="2"/>
      <c r="H56" s="2"/>
      <c r="I56" s="93"/>
      <c r="J56" s="2"/>
      <c r="K56" s="2"/>
      <c r="L56" s="93"/>
      <c r="M56" s="2"/>
      <c r="N56" s="2"/>
      <c r="O56" s="93"/>
      <c r="P56" s="2"/>
      <c r="Q56" s="2"/>
      <c r="R56" s="93"/>
      <c r="S56" s="2"/>
      <c r="T56" s="2"/>
      <c r="U56" s="93"/>
      <c r="V56" s="2"/>
      <c r="W56" s="2"/>
      <c r="X56" s="93"/>
      <c r="Y56" s="2"/>
      <c r="Z56" s="2"/>
      <c r="AA56" s="93"/>
      <c r="AB56" s="2"/>
      <c r="AC56" s="2"/>
      <c r="AD56" s="93"/>
      <c r="AE56" s="2"/>
      <c r="AF56" s="2"/>
      <c r="AG56" s="93"/>
    </row>
    <row r="57" spans="1:33" ht="12.75">
      <c r="A57" s="2"/>
      <c r="B57" s="2"/>
      <c r="C57" s="93"/>
      <c r="D57" s="2"/>
      <c r="E57" s="2"/>
      <c r="F57" s="93"/>
      <c r="G57" s="2"/>
      <c r="H57" s="2"/>
      <c r="I57" s="93"/>
      <c r="J57" s="2"/>
      <c r="K57" s="2"/>
      <c r="L57" s="93"/>
      <c r="M57" s="2"/>
      <c r="N57" s="2"/>
      <c r="O57" s="93"/>
      <c r="P57" s="2"/>
      <c r="Q57" s="2"/>
      <c r="R57" s="93"/>
      <c r="S57" s="2"/>
      <c r="T57" s="2"/>
      <c r="U57" s="93"/>
      <c r="V57" s="2"/>
      <c r="W57" s="2"/>
      <c r="X57" s="93"/>
      <c r="Y57" s="2"/>
      <c r="Z57" s="2"/>
      <c r="AA57" s="93"/>
      <c r="AB57" s="2"/>
      <c r="AC57" s="2"/>
      <c r="AD57" s="93"/>
      <c r="AE57" s="2"/>
      <c r="AF57" s="2"/>
      <c r="AG57" s="93"/>
    </row>
    <row r="58" spans="1:33" ht="12.75">
      <c r="A58" s="2"/>
      <c r="B58" s="2"/>
      <c r="C58" s="93"/>
      <c r="D58" s="2"/>
      <c r="E58" s="2"/>
      <c r="F58" s="93"/>
      <c r="G58" s="2"/>
      <c r="H58" s="2"/>
      <c r="I58" s="93"/>
      <c r="J58" s="2"/>
      <c r="K58" s="2"/>
      <c r="L58" s="93"/>
      <c r="M58" s="2"/>
      <c r="N58" s="2"/>
      <c r="O58" s="93"/>
      <c r="P58" s="2"/>
      <c r="Q58" s="2"/>
      <c r="R58" s="93"/>
      <c r="S58" s="2"/>
      <c r="T58" s="2"/>
      <c r="U58" s="93"/>
      <c r="V58" s="2"/>
      <c r="W58" s="2"/>
      <c r="X58" s="93"/>
      <c r="Y58" s="2"/>
      <c r="Z58" s="2"/>
      <c r="AA58" s="93"/>
      <c r="AB58" s="2"/>
      <c r="AC58" s="2"/>
      <c r="AD58" s="93"/>
      <c r="AE58" s="2"/>
      <c r="AF58" s="2"/>
      <c r="AG58" s="93"/>
    </row>
    <row r="59" spans="1:33" ht="12.75">
      <c r="A59" s="2"/>
      <c r="B59" s="2"/>
      <c r="C59" s="93"/>
      <c r="D59" s="2"/>
      <c r="E59" s="2"/>
      <c r="F59" s="93"/>
      <c r="G59" s="2"/>
      <c r="H59" s="2"/>
      <c r="I59" s="93"/>
      <c r="J59" s="2"/>
      <c r="K59" s="2"/>
      <c r="L59" s="93"/>
      <c r="M59" s="2"/>
      <c r="N59" s="2"/>
      <c r="O59" s="93"/>
      <c r="P59" s="2"/>
      <c r="Q59" s="2"/>
      <c r="R59" s="93"/>
      <c r="S59" s="2"/>
      <c r="T59" s="2"/>
      <c r="U59" s="93"/>
      <c r="V59" s="2"/>
      <c r="W59" s="2"/>
      <c r="X59" s="93"/>
      <c r="Y59" s="2"/>
      <c r="Z59" s="2"/>
      <c r="AA59" s="93"/>
      <c r="AB59" s="2"/>
      <c r="AC59" s="2"/>
      <c r="AD59" s="93"/>
      <c r="AE59" s="2"/>
      <c r="AF59" s="2"/>
      <c r="AG59" s="93"/>
    </row>
    <row r="60" spans="1:33" ht="12.75">
      <c r="A60" s="2"/>
      <c r="B60" s="2"/>
      <c r="C60" s="93"/>
      <c r="D60" s="2"/>
      <c r="E60" s="2"/>
      <c r="F60" s="93"/>
      <c r="G60" s="2"/>
      <c r="H60" s="2"/>
      <c r="I60" s="93"/>
      <c r="J60" s="2"/>
      <c r="K60" s="2"/>
      <c r="L60" s="93"/>
      <c r="M60" s="2"/>
      <c r="N60" s="2"/>
      <c r="O60" s="93"/>
      <c r="P60" s="2"/>
      <c r="Q60" s="2"/>
      <c r="R60" s="93"/>
      <c r="S60" s="2"/>
      <c r="T60" s="2"/>
      <c r="U60" s="93"/>
      <c r="V60" s="2"/>
      <c r="W60" s="2"/>
      <c r="X60" s="93"/>
      <c r="Y60" s="2"/>
      <c r="Z60" s="2"/>
      <c r="AA60" s="93"/>
      <c r="AB60" s="2"/>
      <c r="AC60" s="2"/>
      <c r="AD60" s="93"/>
      <c r="AE60" s="2"/>
      <c r="AF60" s="2"/>
      <c r="AG60" s="93"/>
    </row>
    <row r="61" spans="1:33" ht="12.75">
      <c r="A61" s="2"/>
      <c r="B61" s="2"/>
      <c r="C61" s="93"/>
      <c r="D61" s="2"/>
      <c r="E61" s="2"/>
      <c r="F61" s="93"/>
      <c r="G61" s="2"/>
      <c r="H61" s="2"/>
      <c r="I61" s="93"/>
      <c r="J61" s="2"/>
      <c r="K61" s="2"/>
      <c r="L61" s="93"/>
      <c r="M61" s="2"/>
      <c r="N61" s="2"/>
      <c r="O61" s="93"/>
      <c r="P61" s="2"/>
      <c r="Q61" s="2"/>
      <c r="R61" s="93"/>
      <c r="S61" s="2"/>
      <c r="T61" s="2"/>
      <c r="U61" s="93"/>
      <c r="V61" s="2"/>
      <c r="W61" s="2"/>
      <c r="X61" s="93"/>
      <c r="Y61" s="2"/>
      <c r="Z61" s="2"/>
      <c r="AA61" s="93"/>
      <c r="AB61" s="2"/>
      <c r="AC61" s="2"/>
      <c r="AD61" s="93"/>
      <c r="AE61" s="2"/>
      <c r="AF61" s="2"/>
      <c r="AG61" s="93"/>
    </row>
    <row r="62" spans="1:33" ht="12.75">
      <c r="A62" s="2"/>
      <c r="B62" s="2"/>
      <c r="C62" s="93"/>
      <c r="D62" s="2"/>
      <c r="E62" s="2"/>
      <c r="F62" s="93"/>
      <c r="G62" s="2"/>
      <c r="H62" s="2"/>
      <c r="I62" s="93"/>
      <c r="J62" s="2"/>
      <c r="K62" s="2"/>
      <c r="L62" s="93"/>
      <c r="M62" s="2"/>
      <c r="N62" s="2"/>
      <c r="O62" s="93"/>
      <c r="P62" s="2"/>
      <c r="Q62" s="2"/>
      <c r="R62" s="93"/>
      <c r="S62" s="2"/>
      <c r="T62" s="2"/>
      <c r="U62" s="93"/>
      <c r="V62" s="2"/>
      <c r="W62" s="2"/>
      <c r="X62" s="93"/>
      <c r="Y62" s="2"/>
      <c r="Z62" s="2"/>
      <c r="AA62" s="93"/>
      <c r="AB62" s="2"/>
      <c r="AC62" s="2"/>
      <c r="AD62" s="93"/>
      <c r="AE62" s="2"/>
      <c r="AF62" s="2"/>
      <c r="AG62" s="93"/>
    </row>
    <row r="63" spans="1:33" ht="12.75">
      <c r="A63" s="2"/>
      <c r="B63" s="2"/>
      <c r="C63" s="93"/>
      <c r="D63" s="2"/>
      <c r="E63" s="2"/>
      <c r="F63" s="93"/>
      <c r="G63" s="2"/>
      <c r="H63" s="2"/>
      <c r="I63" s="93"/>
      <c r="J63" s="2"/>
      <c r="K63" s="2"/>
      <c r="L63" s="93"/>
      <c r="M63" s="2"/>
      <c r="N63" s="2"/>
      <c r="O63" s="93"/>
      <c r="P63" s="2"/>
      <c r="Q63" s="2"/>
      <c r="R63" s="93"/>
      <c r="S63" s="2"/>
      <c r="T63" s="2"/>
      <c r="U63" s="93"/>
      <c r="V63" s="2"/>
      <c r="W63" s="2"/>
      <c r="X63" s="93"/>
      <c r="Y63" s="2"/>
      <c r="Z63" s="2"/>
      <c r="AA63" s="93"/>
      <c r="AB63" s="2"/>
      <c r="AC63" s="2"/>
      <c r="AD63" s="93"/>
      <c r="AE63" s="2"/>
      <c r="AF63" s="2"/>
      <c r="AG63" s="93"/>
    </row>
    <row r="64" spans="1:33" ht="12.75">
      <c r="A64" s="2"/>
      <c r="B64" s="2"/>
      <c r="C64" s="93"/>
      <c r="D64" s="2"/>
      <c r="E64" s="2"/>
      <c r="F64" s="93"/>
      <c r="G64" s="2"/>
      <c r="H64" s="2"/>
      <c r="I64" s="93"/>
      <c r="J64" s="2"/>
      <c r="K64" s="2"/>
      <c r="L64" s="93"/>
      <c r="M64" s="2"/>
      <c r="N64" s="2"/>
      <c r="O64" s="93"/>
      <c r="P64" s="2"/>
      <c r="Q64" s="2"/>
      <c r="R64" s="93"/>
      <c r="S64" s="2"/>
      <c r="T64" s="2"/>
      <c r="U64" s="93"/>
      <c r="V64" s="2"/>
      <c r="W64" s="2"/>
      <c r="X64" s="93"/>
      <c r="Y64" s="2"/>
      <c r="Z64" s="2"/>
      <c r="AA64" s="93"/>
      <c r="AB64" s="2"/>
      <c r="AC64" s="2"/>
      <c r="AD64" s="93"/>
      <c r="AE64" s="2"/>
      <c r="AF64" s="2"/>
      <c r="AG64" s="93"/>
    </row>
    <row r="65" spans="1:33" ht="12.75">
      <c r="A65" s="2"/>
      <c r="B65" s="2"/>
      <c r="C65" s="93"/>
      <c r="D65" s="2"/>
      <c r="E65" s="2"/>
      <c r="F65" s="93"/>
      <c r="G65" s="2"/>
      <c r="H65" s="2"/>
      <c r="I65" s="93"/>
      <c r="J65" s="2"/>
      <c r="K65" s="2"/>
      <c r="L65" s="93"/>
      <c r="M65" s="2"/>
      <c r="N65" s="2"/>
      <c r="O65" s="93"/>
      <c r="P65" s="2"/>
      <c r="Q65" s="2"/>
      <c r="R65" s="93"/>
      <c r="S65" s="2"/>
      <c r="T65" s="2"/>
      <c r="U65" s="93"/>
      <c r="V65" s="2"/>
      <c r="W65" s="2"/>
      <c r="X65" s="93"/>
      <c r="Y65" s="2"/>
      <c r="Z65" s="2"/>
      <c r="AA65" s="93"/>
      <c r="AB65" s="2"/>
      <c r="AC65" s="2"/>
      <c r="AD65" s="93"/>
      <c r="AE65" s="2"/>
      <c r="AF65" s="2"/>
      <c r="AG65" s="93"/>
    </row>
    <row r="66" spans="1:33" ht="12.75">
      <c r="A66" s="2"/>
      <c r="B66" s="2"/>
      <c r="C66" s="93"/>
      <c r="D66" s="2"/>
      <c r="E66" s="2"/>
      <c r="F66" s="93"/>
      <c r="G66" s="2"/>
      <c r="H66" s="2"/>
      <c r="I66" s="93"/>
      <c r="J66" s="2"/>
      <c r="K66" s="2"/>
      <c r="L66" s="93"/>
      <c r="M66" s="2"/>
      <c r="N66" s="2"/>
      <c r="O66" s="93"/>
      <c r="P66" s="2"/>
      <c r="Q66" s="2"/>
      <c r="R66" s="93"/>
      <c r="S66" s="2"/>
      <c r="T66" s="2"/>
      <c r="U66" s="93"/>
      <c r="V66" s="2"/>
      <c r="W66" s="2"/>
      <c r="X66" s="93"/>
      <c r="Y66" s="2"/>
      <c r="Z66" s="2"/>
      <c r="AA66" s="93"/>
      <c r="AB66" s="2"/>
      <c r="AC66" s="2"/>
      <c r="AD66" s="93"/>
      <c r="AE66" s="2"/>
      <c r="AF66" s="2"/>
      <c r="AG66" s="93"/>
    </row>
    <row r="67" spans="1:33" ht="12.75">
      <c r="A67" s="2"/>
      <c r="B67" s="2"/>
      <c r="C67" s="93"/>
      <c r="D67" s="2"/>
      <c r="E67" s="2"/>
      <c r="F67" s="93"/>
      <c r="G67" s="2"/>
      <c r="H67" s="2"/>
      <c r="I67" s="93"/>
      <c r="J67" s="2"/>
      <c r="K67" s="2"/>
      <c r="L67" s="93"/>
      <c r="M67" s="2"/>
      <c r="N67" s="2"/>
      <c r="O67" s="93"/>
      <c r="P67" s="2"/>
      <c r="Q67" s="2"/>
      <c r="R67" s="93"/>
      <c r="S67" s="2"/>
      <c r="T67" s="2"/>
      <c r="U67" s="93"/>
      <c r="V67" s="2"/>
      <c r="W67" s="2"/>
      <c r="X67" s="93"/>
      <c r="Y67" s="2"/>
      <c r="Z67" s="2"/>
      <c r="AA67" s="93"/>
      <c r="AB67" s="2"/>
      <c r="AC67" s="2"/>
      <c r="AD67" s="93"/>
      <c r="AE67" s="2"/>
      <c r="AF67" s="2"/>
      <c r="AG67" s="93"/>
    </row>
    <row r="68" spans="1:33" ht="12.75">
      <c r="A68" s="2"/>
      <c r="B68" s="2"/>
      <c r="C68" s="93"/>
      <c r="D68" s="2"/>
      <c r="E68" s="2"/>
      <c r="F68" s="93"/>
      <c r="G68" s="2"/>
      <c r="H68" s="2"/>
      <c r="I68" s="93"/>
      <c r="J68" s="2"/>
      <c r="K68" s="2"/>
      <c r="L68" s="93"/>
      <c r="M68" s="2"/>
      <c r="N68" s="2"/>
      <c r="O68" s="93"/>
      <c r="P68" s="2"/>
      <c r="Q68" s="2"/>
      <c r="R68" s="93"/>
      <c r="S68" s="2"/>
      <c r="T68" s="2"/>
      <c r="U68" s="93"/>
      <c r="V68" s="2"/>
      <c r="W68" s="2"/>
      <c r="X68" s="93"/>
      <c r="Y68" s="2"/>
      <c r="Z68" s="2"/>
      <c r="AA68" s="93"/>
      <c r="AB68" s="2"/>
      <c r="AC68" s="2"/>
      <c r="AD68" s="93"/>
      <c r="AE68" s="2"/>
      <c r="AF68" s="2"/>
      <c r="AG68" s="93"/>
    </row>
    <row r="69" spans="1:33" ht="12.75">
      <c r="A69" s="2"/>
      <c r="B69" s="2"/>
      <c r="C69" s="93"/>
      <c r="D69" s="2"/>
      <c r="E69" s="2"/>
      <c r="F69" s="93"/>
      <c r="G69" s="2"/>
      <c r="H69" s="2"/>
      <c r="I69" s="93"/>
      <c r="J69" s="2"/>
      <c r="K69" s="2"/>
      <c r="L69" s="93"/>
      <c r="M69" s="2"/>
      <c r="N69" s="2"/>
      <c r="O69" s="93"/>
      <c r="P69" s="2"/>
      <c r="Q69" s="2"/>
      <c r="R69" s="93"/>
      <c r="S69" s="2"/>
      <c r="T69" s="2"/>
      <c r="U69" s="93"/>
      <c r="V69" s="2"/>
      <c r="W69" s="2"/>
      <c r="X69" s="93"/>
      <c r="Y69" s="2"/>
      <c r="Z69" s="2"/>
      <c r="AA69" s="93"/>
      <c r="AB69" s="2"/>
      <c r="AC69" s="2"/>
      <c r="AD69" s="93"/>
      <c r="AE69" s="2"/>
      <c r="AF69" s="2"/>
      <c r="AG69" s="93"/>
    </row>
    <row r="70" spans="1:33" ht="12.75">
      <c r="A70" s="2"/>
      <c r="B70" s="2"/>
      <c r="C70" s="93"/>
      <c r="D70" s="2"/>
      <c r="E70" s="2"/>
      <c r="F70" s="93"/>
      <c r="G70" s="2"/>
      <c r="H70" s="2"/>
      <c r="I70" s="93"/>
      <c r="J70" s="2"/>
      <c r="K70" s="2"/>
      <c r="L70" s="93"/>
      <c r="M70" s="2"/>
      <c r="N70" s="2"/>
      <c r="O70" s="93"/>
      <c r="P70" s="2"/>
      <c r="Q70" s="2"/>
      <c r="R70" s="93"/>
      <c r="S70" s="2"/>
      <c r="T70" s="2"/>
      <c r="U70" s="93"/>
      <c r="V70" s="2"/>
      <c r="W70" s="2"/>
      <c r="X70" s="93"/>
      <c r="Y70" s="2"/>
      <c r="Z70" s="2"/>
      <c r="AA70" s="93"/>
      <c r="AB70" s="2"/>
      <c r="AC70" s="2"/>
      <c r="AD70" s="93"/>
      <c r="AE70" s="2"/>
      <c r="AF70" s="2"/>
      <c r="AG70" s="93"/>
    </row>
    <row r="71" spans="1:33" ht="12.75">
      <c r="A71" s="2"/>
      <c r="B71" s="2"/>
      <c r="C71" s="93"/>
      <c r="D71" s="2"/>
      <c r="E71" s="2"/>
      <c r="F71" s="93"/>
      <c r="G71" s="2"/>
      <c r="H71" s="2"/>
      <c r="I71" s="93"/>
      <c r="J71" s="2"/>
      <c r="K71" s="2"/>
      <c r="L71" s="93"/>
      <c r="M71" s="2"/>
      <c r="N71" s="2"/>
      <c r="O71" s="93"/>
      <c r="P71" s="2"/>
      <c r="Q71" s="2"/>
      <c r="R71" s="93"/>
      <c r="S71" s="2"/>
      <c r="T71" s="2"/>
      <c r="U71" s="93"/>
      <c r="V71" s="2"/>
      <c r="W71" s="2"/>
      <c r="X71" s="93"/>
      <c r="Y71" s="2"/>
      <c r="Z71" s="2"/>
      <c r="AA71" s="93"/>
      <c r="AB71" s="2"/>
      <c r="AC71" s="2"/>
      <c r="AD71" s="93"/>
      <c r="AE71" s="2"/>
      <c r="AF71" s="2"/>
      <c r="AG71" s="93"/>
    </row>
    <row r="72" spans="1:33" ht="12.75">
      <c r="A72" s="2"/>
      <c r="B72" s="2"/>
      <c r="C72" s="93"/>
      <c r="D72" s="2"/>
      <c r="E72" s="2"/>
      <c r="F72" s="93"/>
      <c r="G72" s="2"/>
      <c r="H72" s="2"/>
      <c r="I72" s="93"/>
      <c r="J72" s="2"/>
      <c r="K72" s="2"/>
      <c r="L72" s="93"/>
      <c r="M72" s="2"/>
      <c r="N72" s="2"/>
      <c r="O72" s="93"/>
      <c r="P72" s="2"/>
      <c r="Q72" s="2"/>
      <c r="R72" s="93"/>
      <c r="S72" s="2"/>
      <c r="T72" s="2"/>
      <c r="U72" s="93"/>
      <c r="V72" s="2"/>
      <c r="W72" s="2"/>
      <c r="X72" s="93"/>
      <c r="Y72" s="2"/>
      <c r="Z72" s="2"/>
      <c r="AA72" s="93"/>
      <c r="AB72" s="2"/>
      <c r="AC72" s="2"/>
      <c r="AD72" s="93"/>
      <c r="AE72" s="2"/>
      <c r="AF72" s="2"/>
      <c r="AG72" s="93"/>
    </row>
    <row r="73" spans="1:33" ht="12.75">
      <c r="A73" s="2"/>
      <c r="B73" s="2"/>
      <c r="C73" s="93"/>
      <c r="D73" s="2"/>
      <c r="E73" s="2"/>
      <c r="F73" s="93"/>
      <c r="G73" s="2"/>
      <c r="H73" s="2"/>
      <c r="I73" s="93"/>
      <c r="J73" s="2"/>
      <c r="K73" s="2"/>
      <c r="L73" s="93"/>
      <c r="M73" s="2"/>
      <c r="N73" s="2"/>
      <c r="O73" s="93"/>
      <c r="P73" s="2"/>
      <c r="Q73" s="2"/>
      <c r="R73" s="93"/>
      <c r="S73" s="2"/>
      <c r="T73" s="2"/>
      <c r="U73" s="93"/>
      <c r="V73" s="2"/>
      <c r="W73" s="2"/>
      <c r="X73" s="93"/>
      <c r="Y73" s="2"/>
      <c r="Z73" s="2"/>
      <c r="AA73" s="93"/>
      <c r="AB73" s="2"/>
      <c r="AC73" s="2"/>
      <c r="AD73" s="93"/>
      <c r="AE73" s="2"/>
      <c r="AF73" s="2"/>
      <c r="AG73" s="93"/>
    </row>
    <row r="74" spans="1:33" ht="12.75">
      <c r="A74" s="2"/>
      <c r="B74" s="2"/>
      <c r="C74" s="93"/>
      <c r="D74" s="2"/>
      <c r="E74" s="2"/>
      <c r="F74" s="93"/>
      <c r="G74" s="2"/>
      <c r="H74" s="2"/>
      <c r="I74" s="93"/>
      <c r="J74" s="2"/>
      <c r="K74" s="2"/>
      <c r="L74" s="93"/>
      <c r="M74" s="2"/>
      <c r="N74" s="2"/>
      <c r="O74" s="93"/>
      <c r="P74" s="2"/>
      <c r="Q74" s="2"/>
      <c r="R74" s="93"/>
      <c r="S74" s="2"/>
      <c r="T74" s="2"/>
      <c r="U74" s="93"/>
      <c r="V74" s="2"/>
      <c r="W74" s="2"/>
      <c r="X74" s="93"/>
      <c r="Y74" s="2"/>
      <c r="Z74" s="2"/>
      <c r="AA74" s="93"/>
      <c r="AB74" s="2"/>
      <c r="AC74" s="2"/>
      <c r="AD74" s="93"/>
      <c r="AE74" s="2"/>
      <c r="AF74" s="2"/>
      <c r="AG74" s="93"/>
    </row>
    <row r="75" spans="1:33" ht="12.75">
      <c r="A75" s="2"/>
      <c r="B75" s="2"/>
      <c r="C75" s="93"/>
      <c r="D75" s="2"/>
      <c r="E75" s="2"/>
      <c r="F75" s="93"/>
      <c r="G75" s="2"/>
      <c r="H75" s="2"/>
      <c r="I75" s="93"/>
      <c r="J75" s="2"/>
      <c r="K75" s="2"/>
      <c r="L75" s="93"/>
      <c r="M75" s="2"/>
      <c r="N75" s="2"/>
      <c r="O75" s="93"/>
      <c r="P75" s="2"/>
      <c r="Q75" s="2"/>
      <c r="R75" s="93"/>
      <c r="S75" s="2"/>
      <c r="T75" s="2"/>
      <c r="U75" s="93"/>
      <c r="V75" s="2"/>
      <c r="W75" s="2"/>
      <c r="X75" s="93"/>
      <c r="Y75" s="2"/>
      <c r="Z75" s="2"/>
      <c r="AA75" s="93"/>
      <c r="AB75" s="2"/>
      <c r="AC75" s="2"/>
      <c r="AD75" s="93"/>
      <c r="AE75" s="2"/>
      <c r="AF75" s="2"/>
      <c r="AG75" s="93"/>
    </row>
    <row r="76" spans="1:33" ht="12.75">
      <c r="A76" s="2"/>
      <c r="B76" s="2"/>
      <c r="C76" s="93"/>
      <c r="D76" s="2"/>
      <c r="E76" s="2"/>
      <c r="F76" s="93"/>
      <c r="G76" s="2"/>
      <c r="H76" s="2"/>
      <c r="I76" s="93"/>
      <c r="J76" s="2"/>
      <c r="K76" s="2"/>
      <c r="L76" s="93"/>
      <c r="M76" s="2"/>
      <c r="N76" s="2"/>
      <c r="O76" s="93"/>
      <c r="P76" s="2"/>
      <c r="Q76" s="2"/>
      <c r="R76" s="93"/>
      <c r="S76" s="2"/>
      <c r="T76" s="2"/>
      <c r="U76" s="93"/>
      <c r="V76" s="2"/>
      <c r="W76" s="2"/>
      <c r="X76" s="93"/>
      <c r="Y76" s="2"/>
      <c r="Z76" s="2"/>
      <c r="AA76" s="93"/>
      <c r="AB76" s="2"/>
      <c r="AC76" s="2"/>
      <c r="AD76" s="93"/>
      <c r="AE76" s="2"/>
      <c r="AF76" s="2"/>
      <c r="AG76" s="93"/>
    </row>
    <row r="77" spans="1:33" ht="12.75">
      <c r="A77" s="2"/>
      <c r="B77" s="2"/>
      <c r="C77" s="93"/>
      <c r="D77" s="2"/>
      <c r="E77" s="2"/>
      <c r="F77" s="93"/>
      <c r="G77" s="2"/>
      <c r="H77" s="2"/>
      <c r="I77" s="93"/>
      <c r="J77" s="2"/>
      <c r="K77" s="2"/>
      <c r="L77" s="93"/>
      <c r="M77" s="2"/>
      <c r="N77" s="2"/>
      <c r="O77" s="93"/>
      <c r="P77" s="2"/>
      <c r="Q77" s="2"/>
      <c r="R77" s="93"/>
      <c r="S77" s="2"/>
      <c r="T77" s="2"/>
      <c r="U77" s="93"/>
      <c r="V77" s="2"/>
      <c r="W77" s="2"/>
      <c r="X77" s="93"/>
      <c r="Y77" s="2"/>
      <c r="Z77" s="2"/>
      <c r="AA77" s="93"/>
      <c r="AB77" s="2"/>
      <c r="AC77" s="2"/>
      <c r="AD77" s="93"/>
      <c r="AE77" s="2"/>
      <c r="AF77" s="2"/>
      <c r="AG77" s="93"/>
    </row>
    <row r="78" spans="1:33" ht="12.75">
      <c r="A78" s="2"/>
      <c r="B78" s="2"/>
      <c r="C78" s="93"/>
      <c r="D78" s="2"/>
      <c r="E78" s="2"/>
      <c r="F78" s="93"/>
      <c r="G78" s="2"/>
      <c r="H78" s="2"/>
      <c r="I78" s="93"/>
      <c r="J78" s="2"/>
      <c r="K78" s="2"/>
      <c r="L78" s="93"/>
      <c r="M78" s="2"/>
      <c r="N78" s="2"/>
      <c r="O78" s="93"/>
      <c r="P78" s="2"/>
      <c r="Q78" s="2"/>
      <c r="R78" s="93"/>
      <c r="S78" s="2"/>
      <c r="T78" s="2"/>
      <c r="U78" s="93"/>
      <c r="V78" s="2"/>
      <c r="W78" s="2"/>
      <c r="X78" s="93"/>
      <c r="Y78" s="2"/>
      <c r="Z78" s="2"/>
      <c r="AA78" s="93"/>
      <c r="AB78" s="2"/>
      <c r="AC78" s="2"/>
      <c r="AD78" s="93"/>
      <c r="AE78" s="2"/>
      <c r="AF78" s="2"/>
      <c r="AG78" s="93"/>
    </row>
    <row r="79" spans="1:33" ht="12.75">
      <c r="A79" s="2"/>
      <c r="B79" s="2"/>
      <c r="C79" s="93"/>
      <c r="D79" s="2"/>
      <c r="E79" s="2"/>
      <c r="F79" s="93"/>
      <c r="G79" s="2"/>
      <c r="H79" s="2"/>
      <c r="I79" s="93"/>
      <c r="J79" s="2"/>
      <c r="K79" s="2"/>
      <c r="L79" s="93"/>
      <c r="M79" s="2"/>
      <c r="N79" s="2"/>
      <c r="O79" s="93"/>
      <c r="P79" s="2"/>
      <c r="Q79" s="2"/>
      <c r="R79" s="93"/>
      <c r="S79" s="2"/>
      <c r="T79" s="2"/>
      <c r="U79" s="93"/>
      <c r="V79" s="2"/>
      <c r="W79" s="2"/>
      <c r="X79" s="93"/>
      <c r="Y79" s="2"/>
      <c r="Z79" s="2"/>
      <c r="AA79" s="93"/>
      <c r="AB79" s="2"/>
      <c r="AC79" s="2"/>
      <c r="AD79" s="93"/>
      <c r="AE79" s="2"/>
      <c r="AF79" s="2"/>
      <c r="AG79" s="93"/>
    </row>
    <row r="80" spans="1:33" ht="12.75">
      <c r="A80" s="2"/>
      <c r="B80" s="2"/>
      <c r="C80" s="93"/>
      <c r="D80" s="2"/>
      <c r="E80" s="2"/>
      <c r="F80" s="93"/>
      <c r="G80" s="2"/>
      <c r="H80" s="2"/>
      <c r="I80" s="93"/>
      <c r="J80" s="2"/>
      <c r="K80" s="2"/>
      <c r="L80" s="93"/>
      <c r="M80" s="2"/>
      <c r="N80" s="2"/>
      <c r="O80" s="93"/>
      <c r="P80" s="2"/>
      <c r="Q80" s="2"/>
      <c r="R80" s="93"/>
      <c r="S80" s="2"/>
      <c r="T80" s="2"/>
      <c r="U80" s="93"/>
      <c r="V80" s="2"/>
      <c r="W80" s="2"/>
      <c r="X80" s="93"/>
      <c r="Y80" s="2"/>
      <c r="Z80" s="2"/>
      <c r="AA80" s="93"/>
      <c r="AB80" s="2"/>
      <c r="AC80" s="2"/>
      <c r="AD80" s="93"/>
      <c r="AE80" s="2"/>
      <c r="AF80" s="2"/>
      <c r="AG80" s="93"/>
    </row>
    <row r="81" spans="1:33" ht="12.75">
      <c r="A81" s="2"/>
      <c r="B81" s="2"/>
      <c r="C81" s="93"/>
      <c r="D81" s="2"/>
      <c r="E81" s="2"/>
      <c r="F81" s="93"/>
      <c r="G81" s="2"/>
      <c r="H81" s="2"/>
      <c r="I81" s="93"/>
      <c r="J81" s="2"/>
      <c r="K81" s="2"/>
      <c r="L81" s="93"/>
      <c r="M81" s="2"/>
      <c r="N81" s="2"/>
      <c r="O81" s="93"/>
      <c r="P81" s="2"/>
      <c r="Q81" s="2"/>
      <c r="R81" s="93"/>
      <c r="S81" s="2"/>
      <c r="T81" s="2"/>
      <c r="U81" s="93"/>
      <c r="V81" s="2"/>
      <c r="W81" s="2"/>
      <c r="X81" s="93"/>
      <c r="Y81" s="2"/>
      <c r="Z81" s="2"/>
      <c r="AA81" s="93"/>
      <c r="AB81" s="2"/>
      <c r="AC81" s="2"/>
      <c r="AD81" s="93"/>
      <c r="AE81" s="2"/>
      <c r="AF81" s="2"/>
      <c r="AG81" s="93"/>
    </row>
    <row r="82" spans="1:33" ht="12.75">
      <c r="A82" s="2"/>
      <c r="B82" s="2"/>
      <c r="C82" s="93"/>
      <c r="D82" s="2"/>
      <c r="E82" s="2"/>
      <c r="F82" s="93"/>
      <c r="G82" s="2"/>
      <c r="H82" s="2"/>
      <c r="I82" s="93"/>
      <c r="J82" s="2"/>
      <c r="K82" s="2"/>
      <c r="L82" s="93"/>
      <c r="M82" s="2"/>
      <c r="N82" s="2"/>
      <c r="O82" s="93"/>
      <c r="P82" s="2"/>
      <c r="Q82" s="2"/>
      <c r="R82" s="93"/>
      <c r="S82" s="2"/>
      <c r="T82" s="2"/>
      <c r="U82" s="93"/>
      <c r="V82" s="2"/>
      <c r="W82" s="2"/>
      <c r="X82" s="93"/>
      <c r="Y82" s="2"/>
      <c r="Z82" s="2"/>
      <c r="AA82" s="93"/>
      <c r="AB82" s="2"/>
      <c r="AC82" s="2"/>
      <c r="AD82" s="93"/>
      <c r="AE82" s="2"/>
      <c r="AF82" s="2"/>
      <c r="AG82" s="93"/>
    </row>
    <row r="83" spans="1:33" ht="12.75">
      <c r="A83" s="2"/>
      <c r="B83" s="2"/>
      <c r="C83" s="93"/>
      <c r="D83" s="2"/>
      <c r="E83" s="2"/>
      <c r="F83" s="93"/>
      <c r="G83" s="2"/>
      <c r="H83" s="2"/>
      <c r="I83" s="93"/>
      <c r="J83" s="2"/>
      <c r="K83" s="2"/>
      <c r="L83" s="93"/>
      <c r="M83" s="2"/>
      <c r="N83" s="2"/>
      <c r="O83" s="93"/>
      <c r="P83" s="2"/>
      <c r="Q83" s="2"/>
      <c r="R83" s="93"/>
      <c r="S83" s="2"/>
      <c r="T83" s="2"/>
      <c r="U83" s="93"/>
      <c r="V83" s="2"/>
      <c r="W83" s="2"/>
      <c r="X83" s="93"/>
      <c r="Y83" s="2"/>
      <c r="Z83" s="2"/>
      <c r="AA83" s="93"/>
      <c r="AB83" s="2"/>
      <c r="AC83" s="2"/>
      <c r="AD83" s="93"/>
      <c r="AE83" s="2"/>
      <c r="AF83" s="2"/>
      <c r="AG83" s="93"/>
    </row>
    <row r="84" spans="1:33" ht="12.75">
      <c r="A84" s="2"/>
      <c r="B84" s="2"/>
      <c r="C84" s="93"/>
      <c r="D84" s="2"/>
      <c r="E84" s="2"/>
      <c r="F84" s="93"/>
      <c r="G84" s="2"/>
      <c r="H84" s="2"/>
      <c r="I84" s="93"/>
      <c r="J84" s="2"/>
      <c r="K84" s="2"/>
      <c r="L84" s="93"/>
      <c r="M84" s="2"/>
      <c r="N84" s="2"/>
      <c r="O84" s="93"/>
      <c r="P84" s="2"/>
      <c r="Q84" s="2"/>
      <c r="R84" s="93"/>
      <c r="S84" s="2"/>
      <c r="T84" s="2"/>
      <c r="U84" s="93"/>
      <c r="V84" s="2"/>
      <c r="W84" s="2"/>
      <c r="X84" s="93"/>
      <c r="Y84" s="2"/>
      <c r="Z84" s="2"/>
      <c r="AA84" s="93"/>
      <c r="AB84" s="2"/>
      <c r="AC84" s="2"/>
      <c r="AD84" s="93"/>
      <c r="AE84" s="2"/>
      <c r="AF84" s="2"/>
      <c r="AG84" s="93"/>
    </row>
    <row r="85" spans="1:33" ht="12.75">
      <c r="A85" s="2"/>
      <c r="B85" s="2"/>
      <c r="C85" s="93"/>
      <c r="D85" s="2"/>
      <c r="E85" s="2"/>
      <c r="F85" s="93"/>
      <c r="G85" s="2"/>
      <c r="H85" s="2"/>
      <c r="I85" s="93"/>
      <c r="J85" s="2"/>
      <c r="K85" s="2"/>
      <c r="L85" s="93"/>
      <c r="M85" s="2"/>
      <c r="N85" s="2"/>
      <c r="O85" s="93"/>
      <c r="P85" s="2"/>
      <c r="Q85" s="2"/>
      <c r="R85" s="93"/>
      <c r="S85" s="2"/>
      <c r="T85" s="2"/>
      <c r="U85" s="93"/>
      <c r="V85" s="2"/>
      <c r="W85" s="2"/>
      <c r="X85" s="93"/>
      <c r="Y85" s="2"/>
      <c r="Z85" s="2"/>
      <c r="AA85" s="93"/>
      <c r="AB85" s="2"/>
      <c r="AC85" s="2"/>
      <c r="AD85" s="93"/>
      <c r="AE85" s="2"/>
      <c r="AF85" s="2"/>
      <c r="AG85" s="93"/>
    </row>
    <row r="86" spans="1:33" ht="12.75">
      <c r="A86" s="2"/>
      <c r="B86" s="2"/>
      <c r="C86" s="93"/>
      <c r="D86" s="2"/>
      <c r="E86" s="2"/>
      <c r="F86" s="93"/>
      <c r="G86" s="2"/>
      <c r="H86" s="2"/>
      <c r="I86" s="93"/>
      <c r="J86" s="2"/>
      <c r="K86" s="2"/>
      <c r="L86" s="93"/>
      <c r="M86" s="2"/>
      <c r="N86" s="2"/>
      <c r="O86" s="93"/>
      <c r="P86" s="2"/>
      <c r="Q86" s="2"/>
      <c r="R86" s="93"/>
      <c r="S86" s="2"/>
      <c r="T86" s="2"/>
      <c r="U86" s="93"/>
      <c r="V86" s="2"/>
      <c r="W86" s="2"/>
      <c r="X86" s="93"/>
      <c r="Y86" s="2"/>
      <c r="Z86" s="2"/>
      <c r="AA86" s="93"/>
      <c r="AB86" s="2"/>
      <c r="AC86" s="2"/>
      <c r="AD86" s="93"/>
      <c r="AE86" s="2"/>
      <c r="AF86" s="2"/>
      <c r="AG86" s="93"/>
    </row>
    <row r="87" spans="1:33" ht="12.75">
      <c r="A87" s="2"/>
      <c r="B87" s="2"/>
      <c r="C87" s="93"/>
      <c r="D87" s="2"/>
      <c r="E87" s="2"/>
      <c r="F87" s="93"/>
      <c r="G87" s="2"/>
      <c r="H87" s="2"/>
      <c r="I87" s="93"/>
      <c r="J87" s="2"/>
      <c r="K87" s="2"/>
      <c r="L87" s="93"/>
      <c r="M87" s="2"/>
      <c r="N87" s="2"/>
      <c r="O87" s="93"/>
      <c r="P87" s="2"/>
      <c r="Q87" s="2"/>
      <c r="R87" s="93"/>
      <c r="S87" s="2"/>
      <c r="T87" s="2"/>
      <c r="U87" s="93"/>
      <c r="V87" s="2"/>
      <c r="W87" s="2"/>
      <c r="X87" s="93"/>
      <c r="Y87" s="2"/>
      <c r="Z87" s="2"/>
      <c r="AA87" s="93"/>
      <c r="AB87" s="2"/>
      <c r="AC87" s="2"/>
      <c r="AD87" s="93"/>
      <c r="AE87" s="2"/>
      <c r="AF87" s="2"/>
      <c r="AG87" s="93"/>
    </row>
    <row r="88" spans="1:33" ht="12.75">
      <c r="A88" s="2"/>
      <c r="B88" s="2"/>
      <c r="C88" s="93"/>
      <c r="D88" s="2"/>
      <c r="E88" s="2"/>
      <c r="F88" s="93"/>
      <c r="G88" s="2"/>
      <c r="H88" s="2"/>
      <c r="I88" s="93"/>
      <c r="J88" s="2"/>
      <c r="K88" s="2"/>
      <c r="L88" s="93"/>
      <c r="M88" s="2"/>
      <c r="N88" s="2"/>
      <c r="O88" s="93"/>
      <c r="P88" s="2"/>
      <c r="Q88" s="2"/>
      <c r="R88" s="93"/>
      <c r="S88" s="2"/>
      <c r="T88" s="2"/>
      <c r="U88" s="93"/>
      <c r="V88" s="2"/>
      <c r="W88" s="2"/>
      <c r="X88" s="93"/>
      <c r="Y88" s="2"/>
      <c r="Z88" s="2"/>
      <c r="AA88" s="93"/>
      <c r="AB88" s="2"/>
      <c r="AC88" s="2"/>
      <c r="AD88" s="93"/>
      <c r="AE88" s="2"/>
      <c r="AF88" s="2"/>
      <c r="AG88" s="93"/>
    </row>
    <row r="89" spans="1:33" ht="12.75">
      <c r="A89" s="2"/>
      <c r="B89" s="2"/>
      <c r="C89" s="93"/>
      <c r="D89" s="2"/>
      <c r="E89" s="2"/>
      <c r="F89" s="93"/>
      <c r="G89" s="2"/>
      <c r="H89" s="2"/>
      <c r="I89" s="93"/>
      <c r="J89" s="2"/>
      <c r="K89" s="2"/>
      <c r="L89" s="93"/>
      <c r="M89" s="2"/>
      <c r="N89" s="2"/>
      <c r="O89" s="93"/>
      <c r="P89" s="2"/>
      <c r="Q89" s="2"/>
      <c r="R89" s="93"/>
      <c r="S89" s="2"/>
      <c r="T89" s="2"/>
      <c r="U89" s="93"/>
      <c r="V89" s="2"/>
      <c r="W89" s="2"/>
      <c r="X89" s="93"/>
      <c r="Y89" s="2"/>
      <c r="Z89" s="2"/>
      <c r="AA89" s="93"/>
      <c r="AB89" s="2"/>
      <c r="AC89" s="2"/>
      <c r="AD89" s="93"/>
      <c r="AE89" s="2"/>
      <c r="AF89" s="2"/>
      <c r="AG89" s="93"/>
    </row>
    <row r="90" spans="1:33" ht="12.75">
      <c r="A90" s="2"/>
      <c r="B90" s="2"/>
      <c r="C90" s="93"/>
      <c r="D90" s="2"/>
      <c r="E90" s="2"/>
      <c r="F90" s="93"/>
      <c r="G90" s="2"/>
      <c r="H90" s="2"/>
      <c r="I90" s="93"/>
      <c r="J90" s="2"/>
      <c r="K90" s="2"/>
      <c r="L90" s="93"/>
      <c r="M90" s="2"/>
      <c r="N90" s="2"/>
      <c r="O90" s="93"/>
      <c r="P90" s="2"/>
      <c r="Q90" s="2"/>
      <c r="R90" s="93"/>
      <c r="S90" s="2"/>
      <c r="T90" s="2"/>
      <c r="U90" s="93"/>
      <c r="V90" s="2"/>
      <c r="W90" s="2"/>
      <c r="X90" s="93"/>
      <c r="Y90" s="2"/>
      <c r="Z90" s="2"/>
      <c r="AA90" s="93"/>
      <c r="AB90" s="2"/>
      <c r="AC90" s="2"/>
      <c r="AD90" s="93"/>
      <c r="AE90" s="2"/>
      <c r="AF90" s="2"/>
      <c r="AG90" s="93"/>
    </row>
    <row r="91" spans="1:33" ht="12.75">
      <c r="A91" s="2"/>
      <c r="B91" s="2"/>
      <c r="C91" s="93"/>
      <c r="D91" s="2"/>
      <c r="E91" s="2"/>
      <c r="F91" s="93"/>
      <c r="G91" s="2"/>
      <c r="H91" s="2"/>
      <c r="I91" s="93"/>
      <c r="J91" s="2"/>
      <c r="K91" s="2"/>
      <c r="L91" s="93"/>
      <c r="M91" s="2"/>
      <c r="N91" s="2"/>
      <c r="O91" s="93"/>
      <c r="P91" s="2"/>
      <c r="Q91" s="2"/>
      <c r="R91" s="93"/>
      <c r="S91" s="2"/>
      <c r="T91" s="2"/>
      <c r="U91" s="93"/>
      <c r="V91" s="2"/>
      <c r="W91" s="2"/>
      <c r="X91" s="93"/>
      <c r="Y91" s="2"/>
      <c r="Z91" s="2"/>
      <c r="AA91" s="93"/>
      <c r="AB91" s="2"/>
      <c r="AC91" s="2"/>
      <c r="AD91" s="93"/>
      <c r="AE91" s="2"/>
      <c r="AF91" s="2"/>
      <c r="AG91" s="93"/>
    </row>
    <row r="92" spans="1:33" ht="12.75">
      <c r="A92" s="2"/>
      <c r="B92" s="2"/>
      <c r="C92" s="93"/>
      <c r="D92" s="2"/>
      <c r="E92" s="2"/>
      <c r="F92" s="93"/>
      <c r="G92" s="2"/>
      <c r="H92" s="2"/>
      <c r="I92" s="93"/>
      <c r="J92" s="2"/>
      <c r="K92" s="2"/>
      <c r="L92" s="93"/>
      <c r="M92" s="2"/>
      <c r="N92" s="2"/>
      <c r="O92" s="93"/>
      <c r="P92" s="2"/>
      <c r="Q92" s="2"/>
      <c r="R92" s="93"/>
      <c r="S92" s="2"/>
      <c r="T92" s="2"/>
      <c r="U92" s="93"/>
      <c r="V92" s="2"/>
      <c r="W92" s="2"/>
      <c r="X92" s="93"/>
      <c r="Y92" s="2"/>
      <c r="Z92" s="2"/>
      <c r="AA92" s="93"/>
      <c r="AB92" s="2"/>
      <c r="AC92" s="2"/>
      <c r="AD92" s="93"/>
      <c r="AE92" s="2"/>
      <c r="AF92" s="2"/>
      <c r="AG92" s="93"/>
    </row>
    <row r="93" spans="1:33" ht="12.75">
      <c r="A93" s="2"/>
      <c r="B93" s="2"/>
      <c r="C93" s="93"/>
      <c r="D93" s="2"/>
      <c r="E93" s="2"/>
      <c r="F93" s="93"/>
      <c r="G93" s="2"/>
      <c r="H93" s="2"/>
      <c r="I93" s="93"/>
      <c r="J93" s="2"/>
      <c r="K93" s="2"/>
      <c r="L93" s="93"/>
      <c r="M93" s="2"/>
      <c r="N93" s="2"/>
      <c r="O93" s="93"/>
      <c r="P93" s="2"/>
      <c r="Q93" s="2"/>
      <c r="R93" s="93"/>
      <c r="S93" s="2"/>
      <c r="T93" s="2"/>
      <c r="U93" s="93"/>
      <c r="V93" s="2"/>
      <c r="W93" s="2"/>
      <c r="X93" s="93"/>
      <c r="Y93" s="2"/>
      <c r="Z93" s="2"/>
      <c r="AA93" s="93"/>
      <c r="AB93" s="2"/>
      <c r="AC93" s="2"/>
      <c r="AD93" s="93"/>
      <c r="AE93" s="2"/>
      <c r="AF93" s="2"/>
      <c r="AG93" s="93"/>
    </row>
  </sheetData>
  <sheetProtection/>
  <mergeCells count="3">
    <mergeCell ref="B2:AG2"/>
    <mergeCell ref="B29:AG29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9"/>
  <sheetViews>
    <sheetView showGridLines="0" view="pageBreakPreview" zoomScale="60" zoomScalePageLayoutView="0" workbookViewId="0" topLeftCell="A253">
      <selection activeCell="C1" sqref="C1:C1638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99" customWidth="1"/>
    <col min="4" max="5" width="10.7109375" style="3" customWidth="1"/>
    <col min="6" max="6" width="10.7109375" style="99" customWidth="1"/>
    <col min="7" max="8" width="10.7109375" style="3" customWidth="1"/>
    <col min="9" max="9" width="10.7109375" style="99" customWidth="1"/>
    <col min="10" max="11" width="10.7109375" style="3" customWidth="1"/>
    <col min="12" max="12" width="10.7109375" style="99" customWidth="1"/>
    <col min="13" max="14" width="10.7109375" style="3" customWidth="1"/>
    <col min="15" max="15" width="10.7109375" style="99" customWidth="1"/>
    <col min="16" max="16" width="10.7109375" style="3" customWidth="1"/>
    <col min="17" max="17" width="11.7109375" style="3" customWidth="1"/>
    <col min="18" max="18" width="10.7109375" style="99" customWidth="1"/>
    <col min="19" max="20" width="10.7109375" style="3" customWidth="1"/>
    <col min="21" max="21" width="10.7109375" style="99" customWidth="1"/>
    <col min="22" max="23" width="10.7109375" style="3" customWidth="1"/>
    <col min="24" max="24" width="10.7109375" style="99" customWidth="1"/>
    <col min="25" max="26" width="10.7109375" style="3" customWidth="1"/>
    <col min="27" max="27" width="10.7109375" style="99" customWidth="1"/>
    <col min="28" max="29" width="10.7109375" style="3" customWidth="1"/>
    <col min="30" max="30" width="10.7109375" style="99" customWidth="1"/>
    <col min="31" max="32" width="10.7109375" style="3" customWidth="1"/>
    <col min="33" max="33" width="10.7109375" style="99" customWidth="1"/>
    <col min="34" max="16384" width="9.140625" style="3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5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6" customFormat="1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s="10" customFormat="1" ht="81.75" customHeight="1">
      <c r="A4" s="7"/>
      <c r="B4" s="8" t="s">
        <v>2</v>
      </c>
      <c r="C4" s="9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s="10" customFormat="1" ht="13.5">
      <c r="A5" s="11"/>
      <c r="B5" s="12"/>
      <c r="C5" s="116"/>
      <c r="D5" s="13"/>
      <c r="E5" s="14"/>
      <c r="F5" s="94"/>
      <c r="G5" s="15"/>
      <c r="H5" s="14"/>
      <c r="I5" s="94"/>
      <c r="J5" s="14"/>
      <c r="K5" s="14"/>
      <c r="L5" s="94"/>
      <c r="M5" s="14"/>
      <c r="N5" s="14"/>
      <c r="O5" s="94"/>
      <c r="P5" s="14"/>
      <c r="Q5" s="14"/>
      <c r="R5" s="94"/>
      <c r="S5" s="14"/>
      <c r="T5" s="15"/>
      <c r="U5" s="94"/>
      <c r="V5" s="14"/>
      <c r="W5" s="15"/>
      <c r="X5" s="94"/>
      <c r="Y5" s="14"/>
      <c r="Z5" s="14"/>
      <c r="AA5" s="94"/>
      <c r="AB5" s="14"/>
      <c r="AC5" s="14"/>
      <c r="AD5" s="94"/>
      <c r="AE5" s="14"/>
      <c r="AF5" s="14"/>
      <c r="AG5" s="94"/>
    </row>
    <row r="6" spans="1:33" s="10" customFormat="1" ht="13.5">
      <c r="A6" s="16"/>
      <c r="B6" s="17" t="s">
        <v>105</v>
      </c>
      <c r="C6" s="116"/>
      <c r="D6" s="30"/>
      <c r="E6" s="31"/>
      <c r="F6" s="95"/>
      <c r="G6" s="38"/>
      <c r="H6" s="31"/>
      <c r="I6" s="95"/>
      <c r="J6" s="31"/>
      <c r="K6" s="31"/>
      <c r="L6" s="95"/>
      <c r="M6" s="31"/>
      <c r="N6" s="31"/>
      <c r="O6" s="95"/>
      <c r="P6" s="31"/>
      <c r="Q6" s="31"/>
      <c r="R6" s="95"/>
      <c r="S6" s="31"/>
      <c r="T6" s="38"/>
      <c r="U6" s="95"/>
      <c r="V6" s="31"/>
      <c r="W6" s="38"/>
      <c r="X6" s="95"/>
      <c r="Y6" s="31"/>
      <c r="Z6" s="31"/>
      <c r="AA6" s="95"/>
      <c r="AB6" s="31"/>
      <c r="AC6" s="31"/>
      <c r="AD6" s="95"/>
      <c r="AE6" s="31"/>
      <c r="AF6" s="31"/>
      <c r="AG6" s="95"/>
    </row>
    <row r="7" spans="1:33" s="10" customFormat="1" ht="13.5">
      <c r="A7" s="16"/>
      <c r="B7" s="18"/>
      <c r="C7" s="116"/>
      <c r="D7" s="30"/>
      <c r="E7" s="31"/>
      <c r="F7" s="95"/>
      <c r="G7" s="38"/>
      <c r="H7" s="31"/>
      <c r="I7" s="95"/>
      <c r="J7" s="31"/>
      <c r="K7" s="31"/>
      <c r="L7" s="95"/>
      <c r="M7" s="31"/>
      <c r="N7" s="31"/>
      <c r="O7" s="95"/>
      <c r="P7" s="31"/>
      <c r="Q7" s="31"/>
      <c r="R7" s="95"/>
      <c r="S7" s="31"/>
      <c r="T7" s="38"/>
      <c r="U7" s="95"/>
      <c r="V7" s="31"/>
      <c r="W7" s="38"/>
      <c r="X7" s="95"/>
      <c r="Y7" s="31"/>
      <c r="Z7" s="31"/>
      <c r="AA7" s="95"/>
      <c r="AB7" s="31"/>
      <c r="AC7" s="31"/>
      <c r="AD7" s="95"/>
      <c r="AE7" s="31"/>
      <c r="AF7" s="31"/>
      <c r="AG7" s="95"/>
    </row>
    <row r="8" spans="1:33" s="10" customFormat="1" ht="13.5">
      <c r="A8" s="19"/>
      <c r="B8" s="20" t="s">
        <v>50</v>
      </c>
      <c r="C8" s="117" t="s">
        <v>51</v>
      </c>
      <c r="D8" s="32">
        <v>5849449633</v>
      </c>
      <c r="E8" s="33">
        <v>7321122503</v>
      </c>
      <c r="F8" s="96">
        <f>IF($E8=0,0,($D8/$E8))</f>
        <v>0.7989826192094248</v>
      </c>
      <c r="G8" s="39">
        <v>1961117601</v>
      </c>
      <c r="H8" s="33">
        <v>6513297819</v>
      </c>
      <c r="I8" s="96">
        <f>IF($H8=0,0,($G8/$H8))</f>
        <v>0.301094415685892</v>
      </c>
      <c r="J8" s="33">
        <v>1961117601</v>
      </c>
      <c r="K8" s="33">
        <v>4814788219</v>
      </c>
      <c r="L8" s="96">
        <f>IF($K8=0,0,($J8/$K8))</f>
        <v>0.4073112900918644</v>
      </c>
      <c r="M8" s="33">
        <v>1961117601</v>
      </c>
      <c r="N8" s="33">
        <v>5849449633</v>
      </c>
      <c r="O8" s="96">
        <f>IF($D8=0,0,($M8/$D8))</f>
        <v>0.3352653196526806</v>
      </c>
      <c r="P8" s="33">
        <v>949241750</v>
      </c>
      <c r="Q8" s="33">
        <v>1753141990</v>
      </c>
      <c r="R8" s="96">
        <f>IF($Q8=0,0,($P8/$Q8))</f>
        <v>0.5414517223445204</v>
      </c>
      <c r="S8" s="42">
        <v>69000000</v>
      </c>
      <c r="T8" s="43">
        <v>1753141990</v>
      </c>
      <c r="U8" s="96">
        <f>IF($T8=0,0,($S8/$T8))</f>
        <v>0.03935790734212007</v>
      </c>
      <c r="V8" s="42">
        <v>69000000</v>
      </c>
      <c r="W8" s="43">
        <v>19381893425</v>
      </c>
      <c r="X8" s="96">
        <f>IF($W8=0,0,($V8/$W8))</f>
        <v>0.0035600237028957865</v>
      </c>
      <c r="Y8" s="42">
        <v>1338422240</v>
      </c>
      <c r="Z8" s="42">
        <v>1753141990</v>
      </c>
      <c r="AA8" s="96">
        <f>IF($Z8=0,0,($Y8/$Z8))</f>
        <v>0.7634420073413449</v>
      </c>
      <c r="AB8" s="33">
        <v>937997170</v>
      </c>
      <c r="AC8" s="42">
        <v>3172284692</v>
      </c>
      <c r="AD8" s="96">
        <f>IF($AC8=0,0,($AB8/$AC8))</f>
        <v>0.2956850538558158</v>
      </c>
      <c r="AE8" s="33">
        <v>1060015169</v>
      </c>
      <c r="AF8" s="42">
        <v>6513297819</v>
      </c>
      <c r="AG8" s="96">
        <f>IF($AF8=0,0,($AE8/$AF8))</f>
        <v>0.16274630739405468</v>
      </c>
    </row>
    <row r="9" spans="1:33" s="10" customFormat="1" ht="12.75" customHeight="1">
      <c r="A9" s="19"/>
      <c r="B9" s="20" t="s">
        <v>52</v>
      </c>
      <c r="C9" s="117" t="s">
        <v>53</v>
      </c>
      <c r="D9" s="32">
        <v>35000165947</v>
      </c>
      <c r="E9" s="33">
        <v>41803773450</v>
      </c>
      <c r="F9" s="96">
        <f>IF($E9=0,0,($D9/$E9))</f>
        <v>0.8372489624378634</v>
      </c>
      <c r="G9" s="39">
        <v>13054088700</v>
      </c>
      <c r="H9" s="33">
        <v>39604509287</v>
      </c>
      <c r="I9" s="96">
        <f>IF($H9=0,0,($G9/$H9))</f>
        <v>0.3296111714300408</v>
      </c>
      <c r="J9" s="33">
        <v>13054088700</v>
      </c>
      <c r="K9" s="33">
        <v>30117377270</v>
      </c>
      <c r="L9" s="96">
        <f>IF($K9=0,0,($J9/$K9))</f>
        <v>0.43344042155367934</v>
      </c>
      <c r="M9" s="33">
        <v>13054088700</v>
      </c>
      <c r="N9" s="33">
        <v>35000165947</v>
      </c>
      <c r="O9" s="96">
        <f>IF($D9=0,0,($M9/$D9))</f>
        <v>0.3729721944680927</v>
      </c>
      <c r="P9" s="33">
        <v>6388852225</v>
      </c>
      <c r="Q9" s="33">
        <v>8456748211</v>
      </c>
      <c r="R9" s="96">
        <f>IF($Q9=0,0,($P9/$Q9))</f>
        <v>0.7554738612992861</v>
      </c>
      <c r="S9" s="42">
        <v>4000000000</v>
      </c>
      <c r="T9" s="43">
        <v>8456748211</v>
      </c>
      <c r="U9" s="96">
        <f>IF($T9=0,0,($S9/$T9))</f>
        <v>0.47299504492720434</v>
      </c>
      <c r="V9" s="42">
        <v>4000000000</v>
      </c>
      <c r="W9" s="43">
        <v>51039917632</v>
      </c>
      <c r="X9" s="96">
        <f>IF($W9=0,0,($V9/$W9))</f>
        <v>0.07837003242913071</v>
      </c>
      <c r="Y9" s="42">
        <v>6301712306</v>
      </c>
      <c r="Z9" s="42">
        <v>8456748210</v>
      </c>
      <c r="AA9" s="96">
        <f>IF($Z9=0,0,($Y9/$Z9))</f>
        <v>0.745169673911812</v>
      </c>
      <c r="AB9" s="33">
        <v>6349964260</v>
      </c>
      <c r="AC9" s="42">
        <v>19179838070</v>
      </c>
      <c r="AD9" s="96">
        <f>IF($AC9=0,0,($AB9/$AC9))</f>
        <v>0.33107496720382895</v>
      </c>
      <c r="AE9" s="33">
        <v>8978400906</v>
      </c>
      <c r="AF9" s="42">
        <v>39604509287</v>
      </c>
      <c r="AG9" s="96">
        <f>IF($AF9=0,0,($AE9/$AF9))</f>
        <v>0.22670148090806214</v>
      </c>
    </row>
    <row r="10" spans="1:33" s="10" customFormat="1" ht="12.75" customHeight="1">
      <c r="A10" s="19"/>
      <c r="B10" s="20" t="s">
        <v>54</v>
      </c>
      <c r="C10" s="117" t="s">
        <v>55</v>
      </c>
      <c r="D10" s="32">
        <v>31562476250</v>
      </c>
      <c r="E10" s="33">
        <v>37576825336</v>
      </c>
      <c r="F10" s="96">
        <f aca="true" t="shared" si="0" ref="F10:F16">IF($E10=0,0,($D10/$E10))</f>
        <v>0.8399452579556254</v>
      </c>
      <c r="G10" s="39">
        <v>8708334031</v>
      </c>
      <c r="H10" s="33">
        <v>35196519130</v>
      </c>
      <c r="I10" s="96">
        <f aca="true" t="shared" si="1" ref="I10:I16">IF($H10=0,0,($G10/$H10))</f>
        <v>0.24742032014118664</v>
      </c>
      <c r="J10" s="33">
        <v>8708334031</v>
      </c>
      <c r="K10" s="33">
        <v>21717174173</v>
      </c>
      <c r="L10" s="96">
        <f aca="true" t="shared" si="2" ref="L10:L16">IF($K10=0,0,($J10/$K10))</f>
        <v>0.40098835887344336</v>
      </c>
      <c r="M10" s="33">
        <v>8708334031</v>
      </c>
      <c r="N10" s="33">
        <v>31562476250</v>
      </c>
      <c r="O10" s="96">
        <f aca="true" t="shared" si="3" ref="O10:O16">IF($D10=0,0,($M10/$D10))</f>
        <v>0.27590782047717183</v>
      </c>
      <c r="P10" s="33">
        <v>4652544036</v>
      </c>
      <c r="Q10" s="33">
        <v>6904212611</v>
      </c>
      <c r="R10" s="96">
        <f aca="true" t="shared" si="4" ref="R10:R16">IF($Q10=0,0,($P10/$Q10))</f>
        <v>0.6738703307872395</v>
      </c>
      <c r="S10" s="42">
        <v>3590944096</v>
      </c>
      <c r="T10" s="43">
        <v>6904212611</v>
      </c>
      <c r="U10" s="96">
        <f aca="true" t="shared" si="5" ref="U10:U16">IF($T10=0,0,($S10/$T10))</f>
        <v>0.5201091418127535</v>
      </c>
      <c r="V10" s="42">
        <v>3590944096</v>
      </c>
      <c r="W10" s="43">
        <v>60192677550</v>
      </c>
      <c r="X10" s="96">
        <f aca="true" t="shared" si="6" ref="X10:X16">IF($W10=0,0,($V10/$W10))</f>
        <v>0.059657490614487545</v>
      </c>
      <c r="Y10" s="42">
        <v>3231439861</v>
      </c>
      <c r="Z10" s="42">
        <v>6904212611</v>
      </c>
      <c r="AA10" s="96">
        <f aca="true" t="shared" si="7" ref="AA10:AA16">IF($Z10=0,0,($Y10/$Z10))</f>
        <v>0.4680388688858701</v>
      </c>
      <c r="AB10" s="33">
        <v>3510795641</v>
      </c>
      <c r="AC10" s="42">
        <v>20786191071</v>
      </c>
      <c r="AD10" s="96">
        <f aca="true" t="shared" si="8" ref="AD10:AD16">IF($AC10=0,0,($AB10/$AC10))</f>
        <v>0.1689003833847227</v>
      </c>
      <c r="AE10" s="33">
        <v>6677517000</v>
      </c>
      <c r="AF10" s="42">
        <v>35196519130</v>
      </c>
      <c r="AG10" s="96">
        <f aca="true" t="shared" si="9" ref="AG10:AG16">IF($AF10=0,0,($AE10/$AF10))</f>
        <v>0.18972094869200778</v>
      </c>
    </row>
    <row r="11" spans="1:33" s="10" customFormat="1" ht="12.75" customHeight="1">
      <c r="A11" s="19"/>
      <c r="B11" s="20" t="s">
        <v>56</v>
      </c>
      <c r="C11" s="117" t="s">
        <v>57</v>
      </c>
      <c r="D11" s="32">
        <v>32931833070</v>
      </c>
      <c r="E11" s="33">
        <v>38668784380</v>
      </c>
      <c r="F11" s="96">
        <f t="shared" si="0"/>
        <v>0.8516386950874197</v>
      </c>
      <c r="G11" s="39">
        <v>10562491329</v>
      </c>
      <c r="H11" s="33">
        <v>35227111270</v>
      </c>
      <c r="I11" s="96">
        <f t="shared" si="1"/>
        <v>0.299839837789799</v>
      </c>
      <c r="J11" s="33">
        <v>10562491329</v>
      </c>
      <c r="K11" s="33">
        <v>23936348930</v>
      </c>
      <c r="L11" s="96">
        <f t="shared" si="2"/>
        <v>0.4412741207896488</v>
      </c>
      <c r="M11" s="33">
        <v>10562491329</v>
      </c>
      <c r="N11" s="33">
        <v>32931833070</v>
      </c>
      <c r="O11" s="96">
        <f t="shared" si="3"/>
        <v>0.32073803199926154</v>
      </c>
      <c r="P11" s="33">
        <v>3682686000</v>
      </c>
      <c r="Q11" s="33">
        <v>7110162000</v>
      </c>
      <c r="R11" s="96">
        <f t="shared" si="4"/>
        <v>0.5179468484684315</v>
      </c>
      <c r="S11" s="42">
        <v>1000000000</v>
      </c>
      <c r="T11" s="43">
        <v>7110162000</v>
      </c>
      <c r="U11" s="96">
        <f t="shared" si="5"/>
        <v>0.14064377154838384</v>
      </c>
      <c r="V11" s="42">
        <v>1000000000</v>
      </c>
      <c r="W11" s="43">
        <v>55706113000</v>
      </c>
      <c r="X11" s="96">
        <f t="shared" si="6"/>
        <v>0.017951351227826647</v>
      </c>
      <c r="Y11" s="42">
        <v>4730723400</v>
      </c>
      <c r="Z11" s="42">
        <v>7110162000</v>
      </c>
      <c r="AA11" s="96">
        <f t="shared" si="7"/>
        <v>0.6653467811281937</v>
      </c>
      <c r="AB11" s="33">
        <v>4884817645</v>
      </c>
      <c r="AC11" s="42">
        <v>19336547430</v>
      </c>
      <c r="AD11" s="96">
        <f t="shared" si="8"/>
        <v>0.252620984313951</v>
      </c>
      <c r="AE11" s="33">
        <v>6601978000</v>
      </c>
      <c r="AF11" s="42">
        <v>35227111270</v>
      </c>
      <c r="AG11" s="96">
        <f t="shared" si="9"/>
        <v>0.1874118473524213</v>
      </c>
    </row>
    <row r="12" spans="1:33" s="10" customFormat="1" ht="12.75" customHeight="1">
      <c r="A12" s="19"/>
      <c r="B12" s="20" t="s">
        <v>58</v>
      </c>
      <c r="C12" s="117" t="s">
        <v>59</v>
      </c>
      <c r="D12" s="32">
        <v>47420222432</v>
      </c>
      <c r="E12" s="33">
        <v>55660625432</v>
      </c>
      <c r="F12" s="96">
        <f t="shared" si="0"/>
        <v>0.8519527415287992</v>
      </c>
      <c r="G12" s="39">
        <v>13290424725</v>
      </c>
      <c r="H12" s="33">
        <v>50850332012</v>
      </c>
      <c r="I12" s="96">
        <f t="shared" si="1"/>
        <v>0.2613635781544875</v>
      </c>
      <c r="J12" s="33">
        <v>13290424725</v>
      </c>
      <c r="K12" s="33">
        <v>33916774012</v>
      </c>
      <c r="L12" s="96">
        <f t="shared" si="2"/>
        <v>0.39185403423974674</v>
      </c>
      <c r="M12" s="33">
        <v>13290424725</v>
      </c>
      <c r="N12" s="33">
        <v>47420222432</v>
      </c>
      <c r="O12" s="96">
        <f t="shared" si="3"/>
        <v>0.280269135052209</v>
      </c>
      <c r="P12" s="33">
        <v>5196020131</v>
      </c>
      <c r="Q12" s="33">
        <v>7810236131</v>
      </c>
      <c r="R12" s="96">
        <f t="shared" si="4"/>
        <v>0.6652833594078181</v>
      </c>
      <c r="S12" s="42">
        <v>2849726000</v>
      </c>
      <c r="T12" s="43">
        <v>7810236131</v>
      </c>
      <c r="U12" s="96">
        <f t="shared" si="5"/>
        <v>0.36487065847971095</v>
      </c>
      <c r="V12" s="42">
        <v>2849726000</v>
      </c>
      <c r="W12" s="43">
        <v>72485703899</v>
      </c>
      <c r="X12" s="96">
        <f t="shared" si="6"/>
        <v>0.03931431781321661</v>
      </c>
      <c r="Y12" s="42">
        <v>4607147197</v>
      </c>
      <c r="Z12" s="42">
        <v>7810236131</v>
      </c>
      <c r="AA12" s="96">
        <f t="shared" si="7"/>
        <v>0.58988577550345</v>
      </c>
      <c r="AB12" s="33">
        <v>6570747394</v>
      </c>
      <c r="AC12" s="42">
        <v>30460309724</v>
      </c>
      <c r="AD12" s="96">
        <f t="shared" si="8"/>
        <v>0.21571505521570053</v>
      </c>
      <c r="AE12" s="33">
        <v>14162028229</v>
      </c>
      <c r="AF12" s="42">
        <v>50850332012</v>
      </c>
      <c r="AG12" s="96">
        <f t="shared" si="9"/>
        <v>0.27850414478430446</v>
      </c>
    </row>
    <row r="13" spans="1:33" s="10" customFormat="1" ht="12.75" customHeight="1">
      <c r="A13" s="19"/>
      <c r="B13" s="20" t="s">
        <v>60</v>
      </c>
      <c r="C13" s="117" t="s">
        <v>61</v>
      </c>
      <c r="D13" s="32">
        <v>6331932671</v>
      </c>
      <c r="E13" s="33">
        <v>7337889881</v>
      </c>
      <c r="F13" s="96">
        <f t="shared" si="0"/>
        <v>0.8629091978329185</v>
      </c>
      <c r="G13" s="39">
        <v>1947213670</v>
      </c>
      <c r="H13" s="33">
        <v>6303843557</v>
      </c>
      <c r="I13" s="96">
        <f t="shared" si="1"/>
        <v>0.30889308283003764</v>
      </c>
      <c r="J13" s="33">
        <v>1947213670</v>
      </c>
      <c r="K13" s="33">
        <v>4294983703</v>
      </c>
      <c r="L13" s="96">
        <f t="shared" si="2"/>
        <v>0.45336928022332007</v>
      </c>
      <c r="M13" s="33">
        <v>1947213670</v>
      </c>
      <c r="N13" s="33">
        <v>6331932671</v>
      </c>
      <c r="O13" s="96">
        <f t="shared" si="3"/>
        <v>0.3075228008848169</v>
      </c>
      <c r="P13" s="33">
        <v>151959441</v>
      </c>
      <c r="Q13" s="33">
        <v>1130454441</v>
      </c>
      <c r="R13" s="96">
        <f t="shared" si="4"/>
        <v>0.13442332170907895</v>
      </c>
      <c r="S13" s="42">
        <v>33188260</v>
      </c>
      <c r="T13" s="43">
        <v>1130454441</v>
      </c>
      <c r="U13" s="96">
        <f t="shared" si="5"/>
        <v>0.02935833483978502</v>
      </c>
      <c r="V13" s="42">
        <v>33188260</v>
      </c>
      <c r="W13" s="43">
        <v>15718971647</v>
      </c>
      <c r="X13" s="96">
        <f t="shared" si="6"/>
        <v>0.002111350586113822</v>
      </c>
      <c r="Y13" s="42">
        <v>817065287</v>
      </c>
      <c r="Z13" s="42">
        <v>1130454441</v>
      </c>
      <c r="AA13" s="96">
        <f t="shared" si="7"/>
        <v>0.7227759539581481</v>
      </c>
      <c r="AB13" s="33">
        <v>3397894377</v>
      </c>
      <c r="AC13" s="42">
        <v>3659282645</v>
      </c>
      <c r="AD13" s="96">
        <f t="shared" si="8"/>
        <v>0.9285684399489725</v>
      </c>
      <c r="AE13" s="33">
        <v>2068954420</v>
      </c>
      <c r="AF13" s="42">
        <v>6303843557</v>
      </c>
      <c r="AG13" s="96">
        <f t="shared" si="9"/>
        <v>0.32820522928468987</v>
      </c>
    </row>
    <row r="14" spans="1:33" s="10" customFormat="1" ht="12.75" customHeight="1">
      <c r="A14" s="19"/>
      <c r="B14" s="20" t="s">
        <v>62</v>
      </c>
      <c r="C14" s="117" t="s">
        <v>63</v>
      </c>
      <c r="D14" s="32">
        <v>9546445369</v>
      </c>
      <c r="E14" s="33">
        <v>11360919765</v>
      </c>
      <c r="F14" s="96">
        <f t="shared" si="0"/>
        <v>0.8402880723099623</v>
      </c>
      <c r="G14" s="39">
        <v>3272707652</v>
      </c>
      <c r="H14" s="33">
        <v>10375088132</v>
      </c>
      <c r="I14" s="96">
        <f t="shared" si="1"/>
        <v>0.31543902185331335</v>
      </c>
      <c r="J14" s="33">
        <v>3272707652</v>
      </c>
      <c r="K14" s="33">
        <v>7193155642</v>
      </c>
      <c r="L14" s="96">
        <f t="shared" si="2"/>
        <v>0.45497523130057693</v>
      </c>
      <c r="M14" s="33">
        <v>3272707652</v>
      </c>
      <c r="N14" s="33">
        <v>9546445369</v>
      </c>
      <c r="O14" s="96">
        <f t="shared" si="3"/>
        <v>0.34281950249539</v>
      </c>
      <c r="P14" s="33">
        <v>602563680</v>
      </c>
      <c r="Q14" s="33">
        <v>1740079109</v>
      </c>
      <c r="R14" s="96">
        <f t="shared" si="4"/>
        <v>0.3462852216795392</v>
      </c>
      <c r="S14" s="42">
        <v>148289700</v>
      </c>
      <c r="T14" s="43">
        <v>1740079109</v>
      </c>
      <c r="U14" s="96">
        <f t="shared" si="5"/>
        <v>0.0852200909907022</v>
      </c>
      <c r="V14" s="42">
        <v>148289700</v>
      </c>
      <c r="W14" s="43">
        <v>16828350964</v>
      </c>
      <c r="X14" s="96">
        <f t="shared" si="6"/>
        <v>0.008811897274856479</v>
      </c>
      <c r="Y14" s="42">
        <v>1344505990</v>
      </c>
      <c r="Z14" s="42">
        <v>1740079109</v>
      </c>
      <c r="AA14" s="96">
        <f t="shared" si="7"/>
        <v>0.772669462581313</v>
      </c>
      <c r="AB14" s="33">
        <v>1475209710</v>
      </c>
      <c r="AC14" s="42">
        <v>5468835250</v>
      </c>
      <c r="AD14" s="96">
        <f t="shared" si="8"/>
        <v>0.26974842769308144</v>
      </c>
      <c r="AE14" s="33">
        <v>2157729281</v>
      </c>
      <c r="AF14" s="42">
        <v>10375088132</v>
      </c>
      <c r="AG14" s="96">
        <f t="shared" si="9"/>
        <v>0.2079721399517457</v>
      </c>
    </row>
    <row r="15" spans="1:33" s="10" customFormat="1" ht="12.75" customHeight="1">
      <c r="A15" s="19"/>
      <c r="B15" s="20" t="s">
        <v>64</v>
      </c>
      <c r="C15" s="117" t="s">
        <v>65</v>
      </c>
      <c r="D15" s="32">
        <v>30296861018</v>
      </c>
      <c r="E15" s="33">
        <v>34736941958</v>
      </c>
      <c r="F15" s="96">
        <f t="shared" si="0"/>
        <v>0.8721798555161118</v>
      </c>
      <c r="G15" s="39">
        <v>9604146268</v>
      </c>
      <c r="H15" s="33">
        <v>32416441804</v>
      </c>
      <c r="I15" s="96">
        <f t="shared" si="1"/>
        <v>0.29627391945327275</v>
      </c>
      <c r="J15" s="33">
        <v>9604146268</v>
      </c>
      <c r="K15" s="33">
        <v>21688572248</v>
      </c>
      <c r="L15" s="96">
        <f t="shared" si="2"/>
        <v>0.4428205857988481</v>
      </c>
      <c r="M15" s="33">
        <v>9604146268</v>
      </c>
      <c r="N15" s="33">
        <v>30296861018</v>
      </c>
      <c r="O15" s="96">
        <f t="shared" si="3"/>
        <v>0.31700136401239637</v>
      </c>
      <c r="P15" s="33">
        <v>1820318000</v>
      </c>
      <c r="Q15" s="33">
        <v>4023015060</v>
      </c>
      <c r="R15" s="96">
        <f t="shared" si="4"/>
        <v>0.4524760590878822</v>
      </c>
      <c r="S15" s="42">
        <v>1500000000</v>
      </c>
      <c r="T15" s="43">
        <v>4023015060</v>
      </c>
      <c r="U15" s="96">
        <f t="shared" si="5"/>
        <v>0.3728546817818773</v>
      </c>
      <c r="V15" s="42">
        <v>1500000000</v>
      </c>
      <c r="W15" s="43">
        <v>40755539006</v>
      </c>
      <c r="X15" s="96">
        <f t="shared" si="6"/>
        <v>0.036804813200462666</v>
      </c>
      <c r="Y15" s="42">
        <v>2802803591</v>
      </c>
      <c r="Z15" s="42">
        <v>4023015060</v>
      </c>
      <c r="AA15" s="96">
        <f t="shared" si="7"/>
        <v>0.6966922940129386</v>
      </c>
      <c r="AB15" s="33">
        <v>5812009610</v>
      </c>
      <c r="AC15" s="42">
        <v>18788560336</v>
      </c>
      <c r="AD15" s="96">
        <f t="shared" si="8"/>
        <v>0.30933767707916626</v>
      </c>
      <c r="AE15" s="33">
        <v>9258896212</v>
      </c>
      <c r="AF15" s="42">
        <v>32416441804</v>
      </c>
      <c r="AG15" s="96">
        <f t="shared" si="9"/>
        <v>0.28562345824326424</v>
      </c>
    </row>
    <row r="16" spans="1:33" s="10" customFormat="1" ht="12.75" customHeight="1">
      <c r="A16" s="22"/>
      <c r="B16" s="23" t="s">
        <v>570</v>
      </c>
      <c r="C16" s="118"/>
      <c r="D16" s="34">
        <f>SUM(D8:D15)</f>
        <v>198939386390</v>
      </c>
      <c r="E16" s="35">
        <f>SUM(E8:E15)</f>
        <v>234466882705</v>
      </c>
      <c r="F16" s="97">
        <f t="shared" si="0"/>
        <v>0.8484754183399975</v>
      </c>
      <c r="G16" s="40">
        <f>SUM(G8:G15)</f>
        <v>62400523976</v>
      </c>
      <c r="H16" s="35">
        <f>SUM(H8:H15)</f>
        <v>216487143011</v>
      </c>
      <c r="I16" s="97">
        <f t="shared" si="1"/>
        <v>0.2882412466075611</v>
      </c>
      <c r="J16" s="35">
        <f>SUM(J8:J15)</f>
        <v>62400523976</v>
      </c>
      <c r="K16" s="35">
        <f>SUM(K8:K15)</f>
        <v>147679174197</v>
      </c>
      <c r="L16" s="97">
        <f t="shared" si="2"/>
        <v>0.4225411220999882</v>
      </c>
      <c r="M16" s="35">
        <f>SUM(M8:M15)</f>
        <v>62400523976</v>
      </c>
      <c r="N16" s="35">
        <f>SUM(N8:N15)</f>
        <v>198939386390</v>
      </c>
      <c r="O16" s="97">
        <f t="shared" si="3"/>
        <v>0.31366601208706985</v>
      </c>
      <c r="P16" s="35">
        <f>SUM(P8:P15)</f>
        <v>23444185263</v>
      </c>
      <c r="Q16" s="35">
        <f>SUM(Q8:Q15)</f>
        <v>38928049553</v>
      </c>
      <c r="R16" s="97">
        <f t="shared" si="4"/>
        <v>0.6022440253802356</v>
      </c>
      <c r="S16" s="44">
        <f>SUM(S8:S15)</f>
        <v>13191148056</v>
      </c>
      <c r="T16" s="45">
        <f>SUM(T8:T15)</f>
        <v>38928049553</v>
      </c>
      <c r="U16" s="97">
        <f t="shared" si="5"/>
        <v>0.33885972216615773</v>
      </c>
      <c r="V16" s="44">
        <f>SUM(V8:V15)</f>
        <v>13191148056</v>
      </c>
      <c r="W16" s="45">
        <f>SUM(W8:W15)</f>
        <v>332109167123</v>
      </c>
      <c r="X16" s="97">
        <f t="shared" si="6"/>
        <v>0.039719313291687985</v>
      </c>
      <c r="Y16" s="44">
        <f>SUM(Y8:Y15)</f>
        <v>25173819872</v>
      </c>
      <c r="Z16" s="44">
        <f>SUM(Z8:Z15)</f>
        <v>38928049552</v>
      </c>
      <c r="AA16" s="97">
        <f t="shared" si="7"/>
        <v>0.6466756018272344</v>
      </c>
      <c r="AB16" s="35">
        <f>SUM(AB8:AB15)</f>
        <v>32939435807</v>
      </c>
      <c r="AC16" s="44">
        <f>SUM(AC8:AC15)</f>
        <v>120851849218</v>
      </c>
      <c r="AD16" s="97">
        <f t="shared" si="8"/>
        <v>0.2725604615911323</v>
      </c>
      <c r="AE16" s="35">
        <f>SUM(AE8:AE15)</f>
        <v>50965519217</v>
      </c>
      <c r="AF16" s="44">
        <f>SUM(AF8:AF15)</f>
        <v>216487143011</v>
      </c>
      <c r="AG16" s="97">
        <f t="shared" si="9"/>
        <v>0.23542053587177864</v>
      </c>
    </row>
    <row r="17" spans="1:33" s="10" customFormat="1" ht="12.75" customHeight="1">
      <c r="A17" s="19"/>
      <c r="B17" s="20"/>
      <c r="C17" s="117"/>
      <c r="D17" s="32"/>
      <c r="E17" s="33"/>
      <c r="F17" s="96"/>
      <c r="G17" s="39"/>
      <c r="H17" s="33"/>
      <c r="I17" s="96"/>
      <c r="J17" s="33"/>
      <c r="K17" s="33"/>
      <c r="L17" s="96"/>
      <c r="M17" s="33"/>
      <c r="N17" s="33"/>
      <c r="O17" s="96"/>
      <c r="P17" s="33"/>
      <c r="Q17" s="33"/>
      <c r="R17" s="96"/>
      <c r="S17" s="42"/>
      <c r="T17" s="43"/>
      <c r="U17" s="96"/>
      <c r="V17" s="42"/>
      <c r="W17" s="43"/>
      <c r="X17" s="96"/>
      <c r="Y17" s="42"/>
      <c r="Z17" s="42"/>
      <c r="AA17" s="96"/>
      <c r="AB17" s="33"/>
      <c r="AC17" s="42"/>
      <c r="AD17" s="96"/>
      <c r="AE17" s="33"/>
      <c r="AF17" s="42"/>
      <c r="AG17" s="96"/>
    </row>
    <row r="18" spans="1:33" s="10" customFormat="1" ht="12.75" customHeight="1">
      <c r="A18" s="16"/>
      <c r="B18" s="17" t="s">
        <v>106</v>
      </c>
      <c r="C18" s="116"/>
      <c r="D18" s="30"/>
      <c r="E18" s="31"/>
      <c r="F18" s="95"/>
      <c r="G18" s="38"/>
      <c r="H18" s="31"/>
      <c r="I18" s="95"/>
      <c r="J18" s="31"/>
      <c r="K18" s="31"/>
      <c r="L18" s="95"/>
      <c r="M18" s="31"/>
      <c r="N18" s="31"/>
      <c r="O18" s="95"/>
      <c r="P18" s="31"/>
      <c r="Q18" s="31"/>
      <c r="R18" s="95"/>
      <c r="S18" s="31"/>
      <c r="T18" s="38"/>
      <c r="U18" s="95"/>
      <c r="V18" s="31"/>
      <c r="W18" s="38"/>
      <c r="X18" s="95"/>
      <c r="Y18" s="31"/>
      <c r="Z18" s="31"/>
      <c r="AA18" s="95"/>
      <c r="AB18" s="31"/>
      <c r="AC18" s="31"/>
      <c r="AD18" s="95"/>
      <c r="AE18" s="31"/>
      <c r="AF18" s="31"/>
      <c r="AG18" s="95"/>
    </row>
    <row r="19" spans="1:33" s="10" customFormat="1" ht="12.75" customHeight="1">
      <c r="A19" s="19"/>
      <c r="B19" s="20"/>
      <c r="C19" s="117"/>
      <c r="D19" s="32"/>
      <c r="E19" s="33"/>
      <c r="F19" s="96"/>
      <c r="G19" s="39"/>
      <c r="H19" s="33"/>
      <c r="I19" s="96"/>
      <c r="J19" s="33"/>
      <c r="K19" s="33"/>
      <c r="L19" s="96"/>
      <c r="M19" s="33"/>
      <c r="N19" s="33"/>
      <c r="O19" s="96"/>
      <c r="P19" s="33"/>
      <c r="Q19" s="33"/>
      <c r="R19" s="96"/>
      <c r="S19" s="42"/>
      <c r="T19" s="43"/>
      <c r="U19" s="96"/>
      <c r="V19" s="42"/>
      <c r="W19" s="43"/>
      <c r="X19" s="96"/>
      <c r="Y19" s="42"/>
      <c r="Z19" s="42"/>
      <c r="AA19" s="96"/>
      <c r="AB19" s="33"/>
      <c r="AC19" s="42"/>
      <c r="AD19" s="96"/>
      <c r="AE19" s="33"/>
      <c r="AF19" s="42"/>
      <c r="AG19" s="96"/>
    </row>
    <row r="20" spans="1:33" s="10" customFormat="1" ht="12.75" customHeight="1">
      <c r="A20" s="19"/>
      <c r="B20" s="20" t="s">
        <v>107</v>
      </c>
      <c r="C20" s="117" t="s">
        <v>108</v>
      </c>
      <c r="D20" s="32">
        <v>244877794</v>
      </c>
      <c r="E20" s="33">
        <v>342318905</v>
      </c>
      <c r="F20" s="96">
        <f aca="true" t="shared" si="10" ref="F20:F51">IF($E20=0,0,($D20/$E20))</f>
        <v>0.7153498986566342</v>
      </c>
      <c r="G20" s="39">
        <v>136617502</v>
      </c>
      <c r="H20" s="33">
        <v>366051103</v>
      </c>
      <c r="I20" s="96">
        <f aca="true" t="shared" si="11" ref="I20:I51">IF($H20=0,0,($G20/$H20))</f>
        <v>0.3732197523251282</v>
      </c>
      <c r="J20" s="33">
        <v>136617502</v>
      </c>
      <c r="K20" s="33">
        <v>283683003</v>
      </c>
      <c r="L20" s="96">
        <f aca="true" t="shared" si="12" ref="L20:L51">IF($K20=0,0,($J20/$K20))</f>
        <v>0.48158508107727555</v>
      </c>
      <c r="M20" s="33">
        <v>136617502</v>
      </c>
      <c r="N20" s="33">
        <v>244877794</v>
      </c>
      <c r="O20" s="96">
        <f aca="true" t="shared" si="13" ref="O20:O51">IF($D20=0,0,($M20/$D20))</f>
        <v>0.557900738030987</v>
      </c>
      <c r="P20" s="33">
        <v>1321350</v>
      </c>
      <c r="Q20" s="33">
        <v>44883600</v>
      </c>
      <c r="R20" s="96">
        <f aca="true" t="shared" si="14" ref="R20:R51">IF($Q20=0,0,($P20/$Q20))</f>
        <v>0.02943948346389327</v>
      </c>
      <c r="S20" s="42">
        <v>0</v>
      </c>
      <c r="T20" s="43">
        <v>44883600</v>
      </c>
      <c r="U20" s="96">
        <f aca="true" t="shared" si="15" ref="U20:U51">IF($T20=0,0,($S20/$T20))</f>
        <v>0</v>
      </c>
      <c r="V20" s="42">
        <v>0</v>
      </c>
      <c r="W20" s="43">
        <v>1115050745</v>
      </c>
      <c r="X20" s="96">
        <f aca="true" t="shared" si="16" ref="X20:X51">IF($W20=0,0,($V20/$W20))</f>
        <v>0</v>
      </c>
      <c r="Y20" s="42">
        <v>41737947</v>
      </c>
      <c r="Z20" s="42">
        <v>44883600</v>
      </c>
      <c r="AA20" s="96">
        <f aca="true" t="shared" si="17" ref="AA20:AA51">IF($Z20=0,0,($Y20/$Z20))</f>
        <v>0.9299153142796033</v>
      </c>
      <c r="AB20" s="33">
        <v>35154037</v>
      </c>
      <c r="AC20" s="42">
        <v>152796331</v>
      </c>
      <c r="AD20" s="96">
        <f aca="true" t="shared" si="18" ref="AD20:AD51">IF($AC20=0,0,($AB20/$AC20))</f>
        <v>0.23007121159211605</v>
      </c>
      <c r="AE20" s="33">
        <v>90278914</v>
      </c>
      <c r="AF20" s="42">
        <v>366051103</v>
      </c>
      <c r="AG20" s="96">
        <f aca="true" t="shared" si="19" ref="AG20:AG51">IF($AF20=0,0,($AE20/$AF20))</f>
        <v>0.2466292636741488</v>
      </c>
    </row>
    <row r="21" spans="1:33" s="10" customFormat="1" ht="12.75" customHeight="1">
      <c r="A21" s="19"/>
      <c r="B21" s="20" t="s">
        <v>109</v>
      </c>
      <c r="C21" s="117" t="s">
        <v>110</v>
      </c>
      <c r="D21" s="32">
        <v>220052150</v>
      </c>
      <c r="E21" s="33">
        <v>275591430</v>
      </c>
      <c r="F21" s="96">
        <f t="shared" si="10"/>
        <v>0.7984723980713043</v>
      </c>
      <c r="G21" s="39">
        <v>81899350</v>
      </c>
      <c r="H21" s="33">
        <v>256051874</v>
      </c>
      <c r="I21" s="96">
        <f t="shared" si="11"/>
        <v>0.3198545229159307</v>
      </c>
      <c r="J21" s="33">
        <v>81899350</v>
      </c>
      <c r="K21" s="33">
        <v>173374094</v>
      </c>
      <c r="L21" s="96">
        <f t="shared" si="12"/>
        <v>0.47238516499471944</v>
      </c>
      <c r="M21" s="33">
        <v>81899350</v>
      </c>
      <c r="N21" s="33">
        <v>220052150</v>
      </c>
      <c r="O21" s="96">
        <f t="shared" si="13"/>
        <v>0.3721815487828681</v>
      </c>
      <c r="P21" s="33">
        <v>430000</v>
      </c>
      <c r="Q21" s="33">
        <v>69841150</v>
      </c>
      <c r="R21" s="96">
        <f t="shared" si="14"/>
        <v>0.006156828746376599</v>
      </c>
      <c r="S21" s="42">
        <v>0</v>
      </c>
      <c r="T21" s="43">
        <v>69841150</v>
      </c>
      <c r="U21" s="96">
        <f t="shared" si="15"/>
        <v>0</v>
      </c>
      <c r="V21" s="42">
        <v>0</v>
      </c>
      <c r="W21" s="43">
        <v>589474671</v>
      </c>
      <c r="X21" s="96">
        <f t="shared" si="16"/>
        <v>0</v>
      </c>
      <c r="Y21" s="42">
        <v>62111150</v>
      </c>
      <c r="Z21" s="42">
        <v>69841150</v>
      </c>
      <c r="AA21" s="96">
        <f t="shared" si="17"/>
        <v>0.8893202646290904</v>
      </c>
      <c r="AB21" s="33">
        <v>35000000</v>
      </c>
      <c r="AC21" s="42">
        <v>127938840</v>
      </c>
      <c r="AD21" s="96">
        <f t="shared" si="18"/>
        <v>0.27356821431240114</v>
      </c>
      <c r="AE21" s="33">
        <v>12425000</v>
      </c>
      <c r="AF21" s="42">
        <v>256051874</v>
      </c>
      <c r="AG21" s="96">
        <f t="shared" si="19"/>
        <v>0.048525323427236464</v>
      </c>
    </row>
    <row r="22" spans="1:33" s="10" customFormat="1" ht="12.75" customHeight="1">
      <c r="A22" s="19"/>
      <c r="B22" s="20" t="s">
        <v>111</v>
      </c>
      <c r="C22" s="117" t="s">
        <v>112</v>
      </c>
      <c r="D22" s="32">
        <v>411991163</v>
      </c>
      <c r="E22" s="33">
        <v>504488163</v>
      </c>
      <c r="F22" s="96">
        <f t="shared" si="10"/>
        <v>0.8166517932750783</v>
      </c>
      <c r="G22" s="39">
        <v>182284239</v>
      </c>
      <c r="H22" s="33">
        <v>432938220</v>
      </c>
      <c r="I22" s="96">
        <f t="shared" si="11"/>
        <v>0.42103984028021363</v>
      </c>
      <c r="J22" s="33">
        <v>182284239</v>
      </c>
      <c r="K22" s="33">
        <v>349873220</v>
      </c>
      <c r="L22" s="96">
        <f t="shared" si="12"/>
        <v>0.5210008328159554</v>
      </c>
      <c r="M22" s="33">
        <v>182284239</v>
      </c>
      <c r="N22" s="33">
        <v>411991163</v>
      </c>
      <c r="O22" s="96">
        <f t="shared" si="13"/>
        <v>0.44244696335877476</v>
      </c>
      <c r="P22" s="33">
        <v>1750000</v>
      </c>
      <c r="Q22" s="33">
        <v>68498200</v>
      </c>
      <c r="R22" s="96">
        <f t="shared" si="14"/>
        <v>0.025548116592844776</v>
      </c>
      <c r="S22" s="42">
        <v>0</v>
      </c>
      <c r="T22" s="43">
        <v>68498200</v>
      </c>
      <c r="U22" s="96">
        <f t="shared" si="15"/>
        <v>0</v>
      </c>
      <c r="V22" s="42">
        <v>0</v>
      </c>
      <c r="W22" s="43">
        <v>685000000</v>
      </c>
      <c r="X22" s="96">
        <f t="shared" si="16"/>
        <v>0</v>
      </c>
      <c r="Y22" s="42">
        <v>65776200</v>
      </c>
      <c r="Z22" s="42">
        <v>68498200</v>
      </c>
      <c r="AA22" s="96">
        <f t="shared" si="17"/>
        <v>0.9602617295053009</v>
      </c>
      <c r="AB22" s="33">
        <v>95000000</v>
      </c>
      <c r="AC22" s="42">
        <v>223821591</v>
      </c>
      <c r="AD22" s="96">
        <f t="shared" si="18"/>
        <v>0.42444520019518583</v>
      </c>
      <c r="AE22" s="33">
        <v>116847000</v>
      </c>
      <c r="AF22" s="42">
        <v>432938220</v>
      </c>
      <c r="AG22" s="96">
        <f t="shared" si="19"/>
        <v>0.2698930115248314</v>
      </c>
    </row>
    <row r="23" spans="1:33" s="10" customFormat="1" ht="12.75" customHeight="1">
      <c r="A23" s="19"/>
      <c r="B23" s="20" t="s">
        <v>113</v>
      </c>
      <c r="C23" s="117" t="s">
        <v>114</v>
      </c>
      <c r="D23" s="32">
        <v>271589754</v>
      </c>
      <c r="E23" s="33">
        <v>369499944</v>
      </c>
      <c r="F23" s="96">
        <f t="shared" si="10"/>
        <v>0.735019743331815</v>
      </c>
      <c r="G23" s="39">
        <v>144401687</v>
      </c>
      <c r="H23" s="33">
        <v>343571361</v>
      </c>
      <c r="I23" s="96">
        <f t="shared" si="11"/>
        <v>0.4202960531393069</v>
      </c>
      <c r="J23" s="33">
        <v>144401687</v>
      </c>
      <c r="K23" s="33">
        <v>295071361</v>
      </c>
      <c r="L23" s="96">
        <f t="shared" si="12"/>
        <v>0.4893788624915042</v>
      </c>
      <c r="M23" s="33">
        <v>144401687</v>
      </c>
      <c r="N23" s="33">
        <v>271589754</v>
      </c>
      <c r="O23" s="96">
        <f t="shared" si="13"/>
        <v>0.5316904812248551</v>
      </c>
      <c r="P23" s="33">
        <v>28142186</v>
      </c>
      <c r="Q23" s="33">
        <v>53610736</v>
      </c>
      <c r="R23" s="96">
        <f t="shared" si="14"/>
        <v>0.5249356397569322</v>
      </c>
      <c r="S23" s="42">
        <v>23065000</v>
      </c>
      <c r="T23" s="43">
        <v>53610736</v>
      </c>
      <c r="U23" s="96">
        <f t="shared" si="15"/>
        <v>0.4302309895540326</v>
      </c>
      <c r="V23" s="42">
        <v>23065000</v>
      </c>
      <c r="W23" s="43">
        <v>44679739</v>
      </c>
      <c r="X23" s="96">
        <f t="shared" si="16"/>
        <v>0.516229515127651</v>
      </c>
      <c r="Y23" s="42">
        <v>26718550</v>
      </c>
      <c r="Z23" s="42">
        <v>53610736</v>
      </c>
      <c r="AA23" s="96">
        <f t="shared" si="17"/>
        <v>0.4983805855603251</v>
      </c>
      <c r="AB23" s="33">
        <v>-34960942</v>
      </c>
      <c r="AC23" s="42">
        <v>108980508</v>
      </c>
      <c r="AD23" s="96">
        <f t="shared" si="18"/>
        <v>-0.3207999544285479</v>
      </c>
      <c r="AE23" s="33">
        <v>0</v>
      </c>
      <c r="AF23" s="42">
        <v>343571361</v>
      </c>
      <c r="AG23" s="96">
        <f t="shared" si="19"/>
        <v>0</v>
      </c>
    </row>
    <row r="24" spans="1:33" s="10" customFormat="1" ht="12.75" customHeight="1">
      <c r="A24" s="19"/>
      <c r="B24" s="20" t="s">
        <v>115</v>
      </c>
      <c r="C24" s="117" t="s">
        <v>116</v>
      </c>
      <c r="D24" s="32">
        <v>176197682</v>
      </c>
      <c r="E24" s="33">
        <v>270948983</v>
      </c>
      <c r="F24" s="96">
        <f t="shared" si="10"/>
        <v>0.6502983700071685</v>
      </c>
      <c r="G24" s="39">
        <v>72661395</v>
      </c>
      <c r="H24" s="33">
        <v>239002051</v>
      </c>
      <c r="I24" s="96">
        <f t="shared" si="11"/>
        <v>0.30401996424708505</v>
      </c>
      <c r="J24" s="33">
        <v>72661395</v>
      </c>
      <c r="K24" s="33">
        <v>212746151</v>
      </c>
      <c r="L24" s="96">
        <f t="shared" si="12"/>
        <v>0.34154035059369886</v>
      </c>
      <c r="M24" s="33">
        <v>72661395</v>
      </c>
      <c r="N24" s="33">
        <v>176197682</v>
      </c>
      <c r="O24" s="96">
        <f t="shared" si="13"/>
        <v>0.41238564648086573</v>
      </c>
      <c r="P24" s="33">
        <v>29132367</v>
      </c>
      <c r="Q24" s="33">
        <v>107087267</v>
      </c>
      <c r="R24" s="96">
        <f t="shared" si="14"/>
        <v>0.2720432392769908</v>
      </c>
      <c r="S24" s="42">
        <v>14297367</v>
      </c>
      <c r="T24" s="43">
        <v>107087267</v>
      </c>
      <c r="U24" s="96">
        <f t="shared" si="15"/>
        <v>0.13351136321370494</v>
      </c>
      <c r="V24" s="42">
        <v>14297367</v>
      </c>
      <c r="W24" s="43">
        <v>633992684</v>
      </c>
      <c r="X24" s="96">
        <f t="shared" si="16"/>
        <v>0.022551312279811733</v>
      </c>
      <c r="Y24" s="42">
        <v>81654900</v>
      </c>
      <c r="Z24" s="42">
        <v>107087267</v>
      </c>
      <c r="AA24" s="96">
        <f t="shared" si="17"/>
        <v>0.762508020678126</v>
      </c>
      <c r="AB24" s="33">
        <v>61834699</v>
      </c>
      <c r="AC24" s="42">
        <v>45196365</v>
      </c>
      <c r="AD24" s="96">
        <f t="shared" si="18"/>
        <v>1.3681343400072108</v>
      </c>
      <c r="AE24" s="33">
        <v>25618000</v>
      </c>
      <c r="AF24" s="42">
        <v>239002051</v>
      </c>
      <c r="AG24" s="96">
        <f t="shared" si="19"/>
        <v>0.10718736468081606</v>
      </c>
    </row>
    <row r="25" spans="1:33" s="10" customFormat="1" ht="12.75" customHeight="1">
      <c r="A25" s="19"/>
      <c r="B25" s="20" t="s">
        <v>117</v>
      </c>
      <c r="C25" s="117" t="s">
        <v>118</v>
      </c>
      <c r="D25" s="32">
        <v>669925283</v>
      </c>
      <c r="E25" s="33">
        <v>793543569</v>
      </c>
      <c r="F25" s="96">
        <f t="shared" si="10"/>
        <v>0.8442199132735962</v>
      </c>
      <c r="G25" s="39">
        <v>272802493</v>
      </c>
      <c r="H25" s="33">
        <v>796784763</v>
      </c>
      <c r="I25" s="96">
        <f t="shared" si="11"/>
        <v>0.34237915390457835</v>
      </c>
      <c r="J25" s="33">
        <v>272802493</v>
      </c>
      <c r="K25" s="33">
        <v>555309118</v>
      </c>
      <c r="L25" s="96">
        <f t="shared" si="12"/>
        <v>0.4912624053113423</v>
      </c>
      <c r="M25" s="33">
        <v>272802493</v>
      </c>
      <c r="N25" s="33">
        <v>669925283</v>
      </c>
      <c r="O25" s="96">
        <f t="shared" si="13"/>
        <v>0.40721331157761365</v>
      </c>
      <c r="P25" s="33">
        <v>33062910</v>
      </c>
      <c r="Q25" s="33">
        <v>67744823</v>
      </c>
      <c r="R25" s="96">
        <f t="shared" si="14"/>
        <v>0.48805072529306043</v>
      </c>
      <c r="S25" s="42">
        <v>0</v>
      </c>
      <c r="T25" s="43">
        <v>67744823</v>
      </c>
      <c r="U25" s="96">
        <f t="shared" si="15"/>
        <v>0</v>
      </c>
      <c r="V25" s="42">
        <v>0</v>
      </c>
      <c r="W25" s="43">
        <v>2157628176</v>
      </c>
      <c r="X25" s="96">
        <f t="shared" si="16"/>
        <v>0</v>
      </c>
      <c r="Y25" s="42">
        <v>43346610</v>
      </c>
      <c r="Z25" s="42">
        <v>67744823</v>
      </c>
      <c r="AA25" s="96">
        <f t="shared" si="17"/>
        <v>0.6398512547593489</v>
      </c>
      <c r="AB25" s="33">
        <v>42559000</v>
      </c>
      <c r="AC25" s="42">
        <v>400096431</v>
      </c>
      <c r="AD25" s="96">
        <f t="shared" si="18"/>
        <v>0.10637185613885168</v>
      </c>
      <c r="AE25" s="33">
        <v>87054449</v>
      </c>
      <c r="AF25" s="42">
        <v>796784763</v>
      </c>
      <c r="AG25" s="96">
        <f t="shared" si="19"/>
        <v>0.10925717087288227</v>
      </c>
    </row>
    <row r="26" spans="1:33" s="10" customFormat="1" ht="12.75" customHeight="1">
      <c r="A26" s="19"/>
      <c r="B26" s="20" t="s">
        <v>119</v>
      </c>
      <c r="C26" s="117" t="s">
        <v>120</v>
      </c>
      <c r="D26" s="32">
        <v>78275468</v>
      </c>
      <c r="E26" s="33">
        <v>131202971</v>
      </c>
      <c r="F26" s="96">
        <f t="shared" si="10"/>
        <v>0.596598288921369</v>
      </c>
      <c r="G26" s="39">
        <v>54444732</v>
      </c>
      <c r="H26" s="33">
        <v>152246384</v>
      </c>
      <c r="I26" s="96">
        <f t="shared" si="11"/>
        <v>0.3576093603641844</v>
      </c>
      <c r="J26" s="33">
        <v>54444732</v>
      </c>
      <c r="K26" s="33">
        <v>147231381</v>
      </c>
      <c r="L26" s="96">
        <f t="shared" si="12"/>
        <v>0.36979026910030816</v>
      </c>
      <c r="M26" s="33">
        <v>54444732</v>
      </c>
      <c r="N26" s="33">
        <v>78275468</v>
      </c>
      <c r="O26" s="96">
        <f t="shared" si="13"/>
        <v>0.6955529413123407</v>
      </c>
      <c r="P26" s="33">
        <v>5161923</v>
      </c>
      <c r="Q26" s="33">
        <v>19706810</v>
      </c>
      <c r="R26" s="96">
        <f t="shared" si="14"/>
        <v>0.26193600080378304</v>
      </c>
      <c r="S26" s="42">
        <v>0</v>
      </c>
      <c r="T26" s="43">
        <v>19706810</v>
      </c>
      <c r="U26" s="96">
        <f t="shared" si="15"/>
        <v>0</v>
      </c>
      <c r="V26" s="42">
        <v>0</v>
      </c>
      <c r="W26" s="43">
        <v>281245156</v>
      </c>
      <c r="X26" s="96">
        <f t="shared" si="16"/>
        <v>0</v>
      </c>
      <c r="Y26" s="42">
        <v>9623538</v>
      </c>
      <c r="Z26" s="42">
        <v>19706810</v>
      </c>
      <c r="AA26" s="96">
        <f t="shared" si="17"/>
        <v>0.48833565655730177</v>
      </c>
      <c r="AB26" s="33">
        <v>48018458</v>
      </c>
      <c r="AC26" s="42">
        <v>18658470</v>
      </c>
      <c r="AD26" s="96">
        <f t="shared" si="18"/>
        <v>2.5735474559275224</v>
      </c>
      <c r="AE26" s="33">
        <v>41797160</v>
      </c>
      <c r="AF26" s="42">
        <v>152246384</v>
      </c>
      <c r="AG26" s="96">
        <f t="shared" si="19"/>
        <v>0.27453630688529196</v>
      </c>
    </row>
    <row r="27" spans="1:33" s="10" customFormat="1" ht="12.75" customHeight="1">
      <c r="A27" s="19"/>
      <c r="B27" s="20" t="s">
        <v>121</v>
      </c>
      <c r="C27" s="117" t="s">
        <v>122</v>
      </c>
      <c r="D27" s="32">
        <v>112988000</v>
      </c>
      <c r="E27" s="33">
        <v>345164000</v>
      </c>
      <c r="F27" s="96">
        <f t="shared" si="10"/>
        <v>0.32734584139713296</v>
      </c>
      <c r="G27" s="39">
        <v>107640072</v>
      </c>
      <c r="H27" s="33">
        <v>353296500</v>
      </c>
      <c r="I27" s="96">
        <f t="shared" si="11"/>
        <v>0.30467347398007055</v>
      </c>
      <c r="J27" s="33">
        <v>107640072</v>
      </c>
      <c r="K27" s="33">
        <v>353296500</v>
      </c>
      <c r="L27" s="96">
        <f t="shared" si="12"/>
        <v>0.30467347398007055</v>
      </c>
      <c r="M27" s="33">
        <v>107640072</v>
      </c>
      <c r="N27" s="33">
        <v>112988000</v>
      </c>
      <c r="O27" s="96">
        <f t="shared" si="13"/>
        <v>0.9526681771515559</v>
      </c>
      <c r="P27" s="33">
        <v>0</v>
      </c>
      <c r="Q27" s="33">
        <v>62877846</v>
      </c>
      <c r="R27" s="96">
        <f t="shared" si="14"/>
        <v>0</v>
      </c>
      <c r="S27" s="42">
        <v>0</v>
      </c>
      <c r="T27" s="43">
        <v>62877846</v>
      </c>
      <c r="U27" s="96">
        <f t="shared" si="15"/>
        <v>0</v>
      </c>
      <c r="V27" s="42">
        <v>0</v>
      </c>
      <c r="W27" s="43">
        <v>62877846</v>
      </c>
      <c r="X27" s="96">
        <f t="shared" si="16"/>
        <v>0</v>
      </c>
      <c r="Y27" s="42">
        <v>0</v>
      </c>
      <c r="Z27" s="42">
        <v>62877846</v>
      </c>
      <c r="AA27" s="96">
        <f t="shared" si="17"/>
        <v>0</v>
      </c>
      <c r="AB27" s="33">
        <v>6223335</v>
      </c>
      <c r="AC27" s="42">
        <v>1650000</v>
      </c>
      <c r="AD27" s="96">
        <f t="shared" si="18"/>
        <v>3.7717181818181817</v>
      </c>
      <c r="AE27" s="33">
        <v>15750000</v>
      </c>
      <c r="AF27" s="42">
        <v>353296500</v>
      </c>
      <c r="AG27" s="96">
        <f t="shared" si="19"/>
        <v>0.04458011896523175</v>
      </c>
    </row>
    <row r="28" spans="1:33" s="10" customFormat="1" ht="12.75" customHeight="1">
      <c r="A28" s="19"/>
      <c r="B28" s="20" t="s">
        <v>123</v>
      </c>
      <c r="C28" s="117" t="s">
        <v>124</v>
      </c>
      <c r="D28" s="32">
        <v>121807498</v>
      </c>
      <c r="E28" s="33">
        <v>360091095</v>
      </c>
      <c r="F28" s="96">
        <f t="shared" si="10"/>
        <v>0.33826856506962494</v>
      </c>
      <c r="G28" s="39">
        <v>189390760</v>
      </c>
      <c r="H28" s="33">
        <v>424566157</v>
      </c>
      <c r="I28" s="96">
        <f t="shared" si="11"/>
        <v>0.4460806799539606</v>
      </c>
      <c r="J28" s="33">
        <v>189390760</v>
      </c>
      <c r="K28" s="33">
        <v>424566157</v>
      </c>
      <c r="L28" s="96">
        <f t="shared" si="12"/>
        <v>0.4460806799539606</v>
      </c>
      <c r="M28" s="33">
        <v>189390760</v>
      </c>
      <c r="N28" s="33">
        <v>121807498</v>
      </c>
      <c r="O28" s="96">
        <f t="shared" si="13"/>
        <v>1.5548366324706875</v>
      </c>
      <c r="P28" s="33">
        <v>0</v>
      </c>
      <c r="Q28" s="33">
        <v>71584400</v>
      </c>
      <c r="R28" s="96">
        <f t="shared" si="14"/>
        <v>0</v>
      </c>
      <c r="S28" s="42">
        <v>0</v>
      </c>
      <c r="T28" s="43">
        <v>71584400</v>
      </c>
      <c r="U28" s="96">
        <f t="shared" si="15"/>
        <v>0</v>
      </c>
      <c r="V28" s="42">
        <v>0</v>
      </c>
      <c r="W28" s="43">
        <v>918894199</v>
      </c>
      <c r="X28" s="96">
        <f t="shared" si="16"/>
        <v>0</v>
      </c>
      <c r="Y28" s="42">
        <v>50220778</v>
      </c>
      <c r="Z28" s="42">
        <v>71584400</v>
      </c>
      <c r="AA28" s="96">
        <f t="shared" si="17"/>
        <v>0.7015603679013863</v>
      </c>
      <c r="AB28" s="33">
        <v>36345383</v>
      </c>
      <c r="AC28" s="42">
        <v>4100000</v>
      </c>
      <c r="AD28" s="96">
        <f t="shared" si="18"/>
        <v>8.86472756097561</v>
      </c>
      <c r="AE28" s="33">
        <v>48231852</v>
      </c>
      <c r="AF28" s="42">
        <v>424566157</v>
      </c>
      <c r="AG28" s="96">
        <f t="shared" si="19"/>
        <v>0.11360267700282102</v>
      </c>
    </row>
    <row r="29" spans="1:33" s="10" customFormat="1" ht="12.75" customHeight="1">
      <c r="A29" s="19"/>
      <c r="B29" s="20" t="s">
        <v>125</v>
      </c>
      <c r="C29" s="117" t="s">
        <v>126</v>
      </c>
      <c r="D29" s="32">
        <v>81618325</v>
      </c>
      <c r="E29" s="33">
        <v>127165325</v>
      </c>
      <c r="F29" s="96">
        <f t="shared" si="10"/>
        <v>0.6418284622793202</v>
      </c>
      <c r="G29" s="39">
        <v>50444467</v>
      </c>
      <c r="H29" s="33">
        <v>134587227</v>
      </c>
      <c r="I29" s="96">
        <f t="shared" si="11"/>
        <v>0.37480872534806</v>
      </c>
      <c r="J29" s="33">
        <v>50444467</v>
      </c>
      <c r="K29" s="33">
        <v>125887227</v>
      </c>
      <c r="L29" s="96">
        <f t="shared" si="12"/>
        <v>0.40071155908454476</v>
      </c>
      <c r="M29" s="33">
        <v>50444467</v>
      </c>
      <c r="N29" s="33">
        <v>81618325</v>
      </c>
      <c r="O29" s="96">
        <f t="shared" si="13"/>
        <v>0.618053200675216</v>
      </c>
      <c r="P29" s="33">
        <v>420000</v>
      </c>
      <c r="Q29" s="33">
        <v>17626750</v>
      </c>
      <c r="R29" s="96">
        <f t="shared" si="14"/>
        <v>0.023827421390783893</v>
      </c>
      <c r="S29" s="42">
        <v>0</v>
      </c>
      <c r="T29" s="43">
        <v>17626750</v>
      </c>
      <c r="U29" s="96">
        <f t="shared" si="15"/>
        <v>0</v>
      </c>
      <c r="V29" s="42">
        <v>0</v>
      </c>
      <c r="W29" s="43">
        <v>269894503</v>
      </c>
      <c r="X29" s="96">
        <f t="shared" si="16"/>
        <v>0</v>
      </c>
      <c r="Y29" s="42">
        <v>13476750</v>
      </c>
      <c r="Z29" s="42">
        <v>17626750</v>
      </c>
      <c r="AA29" s="96">
        <f t="shared" si="17"/>
        <v>0.7645623838767782</v>
      </c>
      <c r="AB29" s="33">
        <v>11252498</v>
      </c>
      <c r="AC29" s="42">
        <v>13870053</v>
      </c>
      <c r="AD29" s="96">
        <f t="shared" si="18"/>
        <v>0.8112801010926202</v>
      </c>
      <c r="AE29" s="33">
        <v>31630492</v>
      </c>
      <c r="AF29" s="42">
        <v>134587227</v>
      </c>
      <c r="AG29" s="96">
        <f t="shared" si="19"/>
        <v>0.23501852816983887</v>
      </c>
    </row>
    <row r="30" spans="1:33" s="10" customFormat="1" ht="12.75" customHeight="1">
      <c r="A30" s="19"/>
      <c r="B30" s="20" t="s">
        <v>127</v>
      </c>
      <c r="C30" s="117" t="s">
        <v>128</v>
      </c>
      <c r="D30" s="32">
        <v>136661654</v>
      </c>
      <c r="E30" s="33">
        <v>239576354</v>
      </c>
      <c r="F30" s="96">
        <f t="shared" si="10"/>
        <v>0.5704304774585559</v>
      </c>
      <c r="G30" s="39">
        <v>117083245</v>
      </c>
      <c r="H30" s="33">
        <v>237318506</v>
      </c>
      <c r="I30" s="96">
        <f t="shared" si="11"/>
        <v>0.4933591019656933</v>
      </c>
      <c r="J30" s="33">
        <v>117083245</v>
      </c>
      <c r="K30" s="33">
        <v>207268906</v>
      </c>
      <c r="L30" s="96">
        <f t="shared" si="12"/>
        <v>0.564885719037857</v>
      </c>
      <c r="M30" s="33">
        <v>117083245</v>
      </c>
      <c r="N30" s="33">
        <v>136661654</v>
      </c>
      <c r="O30" s="96">
        <f t="shared" si="13"/>
        <v>0.8567380942133189</v>
      </c>
      <c r="P30" s="33">
        <v>1320000</v>
      </c>
      <c r="Q30" s="33">
        <v>32572300</v>
      </c>
      <c r="R30" s="96">
        <f t="shared" si="14"/>
        <v>0.04052523156178716</v>
      </c>
      <c r="S30" s="42">
        <v>0</v>
      </c>
      <c r="T30" s="43">
        <v>32572300</v>
      </c>
      <c r="U30" s="96">
        <f t="shared" si="15"/>
        <v>0</v>
      </c>
      <c r="V30" s="42">
        <v>0</v>
      </c>
      <c r="W30" s="43">
        <v>462103261</v>
      </c>
      <c r="X30" s="96">
        <f t="shared" si="16"/>
        <v>0</v>
      </c>
      <c r="Y30" s="42">
        <v>22400000</v>
      </c>
      <c r="Z30" s="42">
        <v>32572300</v>
      </c>
      <c r="AA30" s="96">
        <f t="shared" si="17"/>
        <v>0.6877008992303276</v>
      </c>
      <c r="AB30" s="33">
        <v>12789360</v>
      </c>
      <c r="AC30" s="42">
        <v>55879543</v>
      </c>
      <c r="AD30" s="96">
        <f t="shared" si="18"/>
        <v>0.22887374007335742</v>
      </c>
      <c r="AE30" s="33">
        <v>27085625</v>
      </c>
      <c r="AF30" s="42">
        <v>237318506</v>
      </c>
      <c r="AG30" s="96">
        <f t="shared" si="19"/>
        <v>0.11413195480001884</v>
      </c>
    </row>
    <row r="31" spans="1:33" s="10" customFormat="1" ht="12.75" customHeight="1">
      <c r="A31" s="19"/>
      <c r="B31" s="20" t="s">
        <v>129</v>
      </c>
      <c r="C31" s="117" t="s">
        <v>130</v>
      </c>
      <c r="D31" s="32">
        <v>74625996</v>
      </c>
      <c r="E31" s="33">
        <v>170561263</v>
      </c>
      <c r="F31" s="96">
        <f t="shared" si="10"/>
        <v>0.43753191485220183</v>
      </c>
      <c r="G31" s="39">
        <v>66807170</v>
      </c>
      <c r="H31" s="33">
        <v>137880699</v>
      </c>
      <c r="I31" s="96">
        <f t="shared" si="11"/>
        <v>0.48452880268615406</v>
      </c>
      <c r="J31" s="33">
        <v>66807170</v>
      </c>
      <c r="K31" s="33">
        <v>137880699</v>
      </c>
      <c r="L31" s="96">
        <f t="shared" si="12"/>
        <v>0.48452880268615406</v>
      </c>
      <c r="M31" s="33">
        <v>66807170</v>
      </c>
      <c r="N31" s="33">
        <v>74625996</v>
      </c>
      <c r="O31" s="96">
        <f t="shared" si="13"/>
        <v>0.895226510611664</v>
      </c>
      <c r="P31" s="33">
        <v>6332668</v>
      </c>
      <c r="Q31" s="33">
        <v>32680568</v>
      </c>
      <c r="R31" s="96">
        <f t="shared" si="14"/>
        <v>0.19377472264251955</v>
      </c>
      <c r="S31" s="42">
        <v>0</v>
      </c>
      <c r="T31" s="43">
        <v>32680568</v>
      </c>
      <c r="U31" s="96">
        <f t="shared" si="15"/>
        <v>0</v>
      </c>
      <c r="V31" s="42">
        <v>0</v>
      </c>
      <c r="W31" s="43">
        <v>185132600</v>
      </c>
      <c r="X31" s="96">
        <f t="shared" si="16"/>
        <v>0</v>
      </c>
      <c r="Y31" s="42">
        <v>25922900</v>
      </c>
      <c r="Z31" s="42">
        <v>32680568</v>
      </c>
      <c r="AA31" s="96">
        <f t="shared" si="17"/>
        <v>0.793220607426407</v>
      </c>
      <c r="AB31" s="33">
        <v>19546231</v>
      </c>
      <c r="AC31" s="42">
        <v>755323</v>
      </c>
      <c r="AD31" s="96">
        <f t="shared" si="18"/>
        <v>25.877976706653975</v>
      </c>
      <c r="AE31" s="33">
        <v>22345739</v>
      </c>
      <c r="AF31" s="42">
        <v>137880699</v>
      </c>
      <c r="AG31" s="96">
        <f t="shared" si="19"/>
        <v>0.1620657507690761</v>
      </c>
    </row>
    <row r="32" spans="1:33" s="10" customFormat="1" ht="12.75" customHeight="1">
      <c r="A32" s="19"/>
      <c r="B32" s="20" t="s">
        <v>131</v>
      </c>
      <c r="C32" s="117" t="s">
        <v>132</v>
      </c>
      <c r="D32" s="32">
        <v>226565401</v>
      </c>
      <c r="E32" s="33">
        <v>395198999</v>
      </c>
      <c r="F32" s="96">
        <f t="shared" si="10"/>
        <v>0.5732944708192441</v>
      </c>
      <c r="G32" s="39">
        <v>149305714</v>
      </c>
      <c r="H32" s="33">
        <v>379872584</v>
      </c>
      <c r="I32" s="96">
        <f t="shared" si="11"/>
        <v>0.39304156258878636</v>
      </c>
      <c r="J32" s="33">
        <v>149305714</v>
      </c>
      <c r="K32" s="33">
        <v>324872584</v>
      </c>
      <c r="L32" s="96">
        <f t="shared" si="12"/>
        <v>0.4595823758400001</v>
      </c>
      <c r="M32" s="33">
        <v>149305714</v>
      </c>
      <c r="N32" s="33">
        <v>226565401</v>
      </c>
      <c r="O32" s="96">
        <f t="shared" si="13"/>
        <v>0.6589960926999617</v>
      </c>
      <c r="P32" s="33">
        <v>0</v>
      </c>
      <c r="Q32" s="33">
        <v>32713100</v>
      </c>
      <c r="R32" s="96">
        <f t="shared" si="14"/>
        <v>0</v>
      </c>
      <c r="S32" s="42">
        <v>0</v>
      </c>
      <c r="T32" s="43">
        <v>32713100</v>
      </c>
      <c r="U32" s="96">
        <f t="shared" si="15"/>
        <v>0</v>
      </c>
      <c r="V32" s="42">
        <v>0</v>
      </c>
      <c r="W32" s="43">
        <v>607573647</v>
      </c>
      <c r="X32" s="96">
        <f t="shared" si="16"/>
        <v>0</v>
      </c>
      <c r="Y32" s="42">
        <v>28602900</v>
      </c>
      <c r="Z32" s="42">
        <v>32713100</v>
      </c>
      <c r="AA32" s="96">
        <f t="shared" si="17"/>
        <v>0.8743561447860337</v>
      </c>
      <c r="AB32" s="33">
        <v>112751986</v>
      </c>
      <c r="AC32" s="42">
        <v>81250548</v>
      </c>
      <c r="AD32" s="96">
        <f t="shared" si="18"/>
        <v>1.3877073912166107</v>
      </c>
      <c r="AE32" s="33">
        <v>248500000</v>
      </c>
      <c r="AF32" s="42">
        <v>379872584</v>
      </c>
      <c r="AG32" s="96">
        <f t="shared" si="19"/>
        <v>0.6541667139632272</v>
      </c>
    </row>
    <row r="33" spans="1:33" s="10" customFormat="1" ht="12.75" customHeight="1">
      <c r="A33" s="19"/>
      <c r="B33" s="20" t="s">
        <v>133</v>
      </c>
      <c r="C33" s="117" t="s">
        <v>134</v>
      </c>
      <c r="D33" s="32">
        <v>269882522</v>
      </c>
      <c r="E33" s="33">
        <v>317416522</v>
      </c>
      <c r="F33" s="96">
        <f t="shared" si="10"/>
        <v>0.8502472407532712</v>
      </c>
      <c r="G33" s="39">
        <v>86885000</v>
      </c>
      <c r="H33" s="33">
        <v>286754872</v>
      </c>
      <c r="I33" s="96">
        <f t="shared" si="11"/>
        <v>0.30299398016853923</v>
      </c>
      <c r="J33" s="33">
        <v>86885000</v>
      </c>
      <c r="K33" s="33">
        <v>221754872</v>
      </c>
      <c r="L33" s="96">
        <f t="shared" si="12"/>
        <v>0.3918064988443636</v>
      </c>
      <c r="M33" s="33">
        <v>86885000</v>
      </c>
      <c r="N33" s="33">
        <v>269882522</v>
      </c>
      <c r="O33" s="96">
        <f t="shared" si="13"/>
        <v>0.32193637200411224</v>
      </c>
      <c r="P33" s="33">
        <v>6500000</v>
      </c>
      <c r="Q33" s="33">
        <v>42663715</v>
      </c>
      <c r="R33" s="96">
        <f t="shared" si="14"/>
        <v>0.15235428982215918</v>
      </c>
      <c r="S33" s="42">
        <v>0</v>
      </c>
      <c r="T33" s="43">
        <v>42663715</v>
      </c>
      <c r="U33" s="96">
        <f t="shared" si="15"/>
        <v>0</v>
      </c>
      <c r="V33" s="42">
        <v>0</v>
      </c>
      <c r="W33" s="43">
        <v>1378560936</v>
      </c>
      <c r="X33" s="96">
        <f t="shared" si="16"/>
        <v>0</v>
      </c>
      <c r="Y33" s="42">
        <v>24926641</v>
      </c>
      <c r="Z33" s="42">
        <v>42663715</v>
      </c>
      <c r="AA33" s="96">
        <f t="shared" si="17"/>
        <v>0.5842585672626024</v>
      </c>
      <c r="AB33" s="33">
        <v>191254115</v>
      </c>
      <c r="AC33" s="42">
        <v>174180716</v>
      </c>
      <c r="AD33" s="96">
        <f t="shared" si="18"/>
        <v>1.0980211781882905</v>
      </c>
      <c r="AE33" s="33">
        <v>0</v>
      </c>
      <c r="AF33" s="42">
        <v>286754872</v>
      </c>
      <c r="AG33" s="96">
        <f t="shared" si="19"/>
        <v>0</v>
      </c>
    </row>
    <row r="34" spans="1:33" s="10" customFormat="1" ht="12.75" customHeight="1">
      <c r="A34" s="19"/>
      <c r="B34" s="20" t="s">
        <v>135</v>
      </c>
      <c r="C34" s="117" t="s">
        <v>136</v>
      </c>
      <c r="D34" s="32">
        <v>84636627</v>
      </c>
      <c r="E34" s="33">
        <v>239535627</v>
      </c>
      <c r="F34" s="96">
        <f t="shared" si="10"/>
        <v>0.35333627844846643</v>
      </c>
      <c r="G34" s="39">
        <v>116360971</v>
      </c>
      <c r="H34" s="33">
        <v>206300757</v>
      </c>
      <c r="I34" s="96">
        <f t="shared" si="11"/>
        <v>0.5640355987641867</v>
      </c>
      <c r="J34" s="33">
        <v>116360971</v>
      </c>
      <c r="K34" s="33">
        <v>206300757</v>
      </c>
      <c r="L34" s="96">
        <f t="shared" si="12"/>
        <v>0.5640355987641867</v>
      </c>
      <c r="M34" s="33">
        <v>116360971</v>
      </c>
      <c r="N34" s="33">
        <v>84636627</v>
      </c>
      <c r="O34" s="96">
        <f t="shared" si="13"/>
        <v>1.3748299657546608</v>
      </c>
      <c r="P34" s="33">
        <v>2073710</v>
      </c>
      <c r="Q34" s="33">
        <v>58055709</v>
      </c>
      <c r="R34" s="96">
        <f t="shared" si="14"/>
        <v>0.035719312290200436</v>
      </c>
      <c r="S34" s="42">
        <v>0</v>
      </c>
      <c r="T34" s="43">
        <v>58055709</v>
      </c>
      <c r="U34" s="96">
        <f t="shared" si="15"/>
        <v>0</v>
      </c>
      <c r="V34" s="42">
        <v>0</v>
      </c>
      <c r="W34" s="43">
        <v>513332376</v>
      </c>
      <c r="X34" s="96">
        <f t="shared" si="16"/>
        <v>0</v>
      </c>
      <c r="Y34" s="42">
        <v>45180599</v>
      </c>
      <c r="Z34" s="42">
        <v>58055709</v>
      </c>
      <c r="AA34" s="96">
        <f t="shared" si="17"/>
        <v>0.7782283564911764</v>
      </c>
      <c r="AB34" s="33">
        <v>4193557</v>
      </c>
      <c r="AC34" s="42">
        <v>900000</v>
      </c>
      <c r="AD34" s="96">
        <f t="shared" si="18"/>
        <v>4.659507777777778</v>
      </c>
      <c r="AE34" s="33">
        <v>30588025</v>
      </c>
      <c r="AF34" s="42">
        <v>206300757</v>
      </c>
      <c r="AG34" s="96">
        <f t="shared" si="19"/>
        <v>0.1482690875438717</v>
      </c>
    </row>
    <row r="35" spans="1:33" s="10" customFormat="1" ht="12.75" customHeight="1">
      <c r="A35" s="19"/>
      <c r="B35" s="20" t="s">
        <v>137</v>
      </c>
      <c r="C35" s="117" t="s">
        <v>138</v>
      </c>
      <c r="D35" s="32">
        <v>75782359</v>
      </c>
      <c r="E35" s="33">
        <v>199611769</v>
      </c>
      <c r="F35" s="96">
        <f t="shared" si="10"/>
        <v>0.37964875207333093</v>
      </c>
      <c r="G35" s="39">
        <v>85277813</v>
      </c>
      <c r="H35" s="33">
        <v>184028003</v>
      </c>
      <c r="I35" s="96">
        <f t="shared" si="11"/>
        <v>0.46339585068474604</v>
      </c>
      <c r="J35" s="33">
        <v>85277813</v>
      </c>
      <c r="K35" s="33">
        <v>168958003</v>
      </c>
      <c r="L35" s="96">
        <f t="shared" si="12"/>
        <v>0.5047278701559937</v>
      </c>
      <c r="M35" s="33">
        <v>85277813</v>
      </c>
      <c r="N35" s="33">
        <v>75782359</v>
      </c>
      <c r="O35" s="96">
        <f t="shared" si="13"/>
        <v>1.125299002634637</v>
      </c>
      <c r="P35" s="33">
        <v>15725000</v>
      </c>
      <c r="Q35" s="33">
        <v>60553600</v>
      </c>
      <c r="R35" s="96">
        <f t="shared" si="14"/>
        <v>0.25968728531416796</v>
      </c>
      <c r="S35" s="42">
        <v>15000000</v>
      </c>
      <c r="T35" s="43">
        <v>60553600</v>
      </c>
      <c r="U35" s="96">
        <f t="shared" si="15"/>
        <v>0.24771442160333984</v>
      </c>
      <c r="V35" s="42">
        <v>15000000</v>
      </c>
      <c r="W35" s="43">
        <v>447291921</v>
      </c>
      <c r="X35" s="96">
        <f t="shared" si="16"/>
        <v>0.03353514627866484</v>
      </c>
      <c r="Y35" s="42">
        <v>6554600</v>
      </c>
      <c r="Z35" s="42">
        <v>60553600</v>
      </c>
      <c r="AA35" s="96">
        <f t="shared" si="17"/>
        <v>0.10824459652275009</v>
      </c>
      <c r="AB35" s="33">
        <v>16060964</v>
      </c>
      <c r="AC35" s="42">
        <v>15198819</v>
      </c>
      <c r="AD35" s="96">
        <f t="shared" si="18"/>
        <v>1.056724473131761</v>
      </c>
      <c r="AE35" s="33">
        <v>26425000</v>
      </c>
      <c r="AF35" s="42">
        <v>184028003</v>
      </c>
      <c r="AG35" s="96">
        <f t="shared" si="19"/>
        <v>0.14359227709491582</v>
      </c>
    </row>
    <row r="36" spans="1:33" s="10" customFormat="1" ht="12.75" customHeight="1">
      <c r="A36" s="19"/>
      <c r="B36" s="20" t="s">
        <v>139</v>
      </c>
      <c r="C36" s="117" t="s">
        <v>140</v>
      </c>
      <c r="D36" s="32">
        <v>85281892</v>
      </c>
      <c r="E36" s="33">
        <v>225692891</v>
      </c>
      <c r="F36" s="96">
        <f t="shared" si="10"/>
        <v>0.3778669838563945</v>
      </c>
      <c r="G36" s="39">
        <v>78242534</v>
      </c>
      <c r="H36" s="33">
        <v>201373894</v>
      </c>
      <c r="I36" s="96">
        <f t="shared" si="11"/>
        <v>0.388543581523035</v>
      </c>
      <c r="J36" s="33">
        <v>78242534</v>
      </c>
      <c r="K36" s="33">
        <v>201373894</v>
      </c>
      <c r="L36" s="96">
        <f t="shared" si="12"/>
        <v>0.388543581523035</v>
      </c>
      <c r="M36" s="33">
        <v>78242534</v>
      </c>
      <c r="N36" s="33">
        <v>85281892</v>
      </c>
      <c r="O36" s="96">
        <f t="shared" si="13"/>
        <v>0.9174577646565346</v>
      </c>
      <c r="P36" s="33">
        <v>30285000</v>
      </c>
      <c r="Q36" s="33">
        <v>72079000</v>
      </c>
      <c r="R36" s="96">
        <f t="shared" si="14"/>
        <v>0.4201639867367749</v>
      </c>
      <c r="S36" s="42">
        <v>0</v>
      </c>
      <c r="T36" s="43">
        <v>72079000</v>
      </c>
      <c r="U36" s="96">
        <f t="shared" si="15"/>
        <v>0</v>
      </c>
      <c r="V36" s="42">
        <v>0</v>
      </c>
      <c r="W36" s="43">
        <v>432597724</v>
      </c>
      <c r="X36" s="96">
        <f t="shared" si="16"/>
        <v>0</v>
      </c>
      <c r="Y36" s="42">
        <v>52994000</v>
      </c>
      <c r="Z36" s="42">
        <v>72079000</v>
      </c>
      <c r="AA36" s="96">
        <f t="shared" si="17"/>
        <v>0.7352210768739855</v>
      </c>
      <c r="AB36" s="33">
        <v>3364123</v>
      </c>
      <c r="AC36" s="42">
        <v>1084743</v>
      </c>
      <c r="AD36" s="96">
        <f t="shared" si="18"/>
        <v>3.101308789270823</v>
      </c>
      <c r="AE36" s="33">
        <v>14066901</v>
      </c>
      <c r="AF36" s="42">
        <v>201373894</v>
      </c>
      <c r="AG36" s="96">
        <f t="shared" si="19"/>
        <v>0.06985464064175072</v>
      </c>
    </row>
    <row r="37" spans="1:33" s="10" customFormat="1" ht="12.75" customHeight="1">
      <c r="A37" s="19"/>
      <c r="B37" s="20" t="s">
        <v>141</v>
      </c>
      <c r="C37" s="117" t="s">
        <v>142</v>
      </c>
      <c r="D37" s="32">
        <v>44443738</v>
      </c>
      <c r="E37" s="33">
        <v>110232738</v>
      </c>
      <c r="F37" s="96">
        <f t="shared" si="10"/>
        <v>0.403180931603096</v>
      </c>
      <c r="G37" s="39">
        <v>47901309</v>
      </c>
      <c r="H37" s="33">
        <v>108701495</v>
      </c>
      <c r="I37" s="96">
        <f t="shared" si="11"/>
        <v>0.44066835511323926</v>
      </c>
      <c r="J37" s="33">
        <v>47901309</v>
      </c>
      <c r="K37" s="33">
        <v>96770524</v>
      </c>
      <c r="L37" s="96">
        <f t="shared" si="12"/>
        <v>0.494998962700667</v>
      </c>
      <c r="M37" s="33">
        <v>47901309</v>
      </c>
      <c r="N37" s="33">
        <v>44443738</v>
      </c>
      <c r="O37" s="96">
        <f t="shared" si="13"/>
        <v>1.0777965840767039</v>
      </c>
      <c r="P37" s="33">
        <v>1300000</v>
      </c>
      <c r="Q37" s="33">
        <v>19212000</v>
      </c>
      <c r="R37" s="96">
        <f t="shared" si="14"/>
        <v>0.06766604205704768</v>
      </c>
      <c r="S37" s="42">
        <v>0</v>
      </c>
      <c r="T37" s="43">
        <v>19212000</v>
      </c>
      <c r="U37" s="96">
        <f t="shared" si="15"/>
        <v>0</v>
      </c>
      <c r="V37" s="42">
        <v>0</v>
      </c>
      <c r="W37" s="43">
        <v>208610765</v>
      </c>
      <c r="X37" s="96">
        <f t="shared" si="16"/>
        <v>0</v>
      </c>
      <c r="Y37" s="42">
        <v>12362000</v>
      </c>
      <c r="Z37" s="42">
        <v>19212000</v>
      </c>
      <c r="AA37" s="96">
        <f t="shared" si="17"/>
        <v>0.643452009160941</v>
      </c>
      <c r="AB37" s="33">
        <v>7519387</v>
      </c>
      <c r="AC37" s="42">
        <v>5692436</v>
      </c>
      <c r="AD37" s="96">
        <f t="shared" si="18"/>
        <v>1.3209436171087388</v>
      </c>
      <c r="AE37" s="33">
        <v>18402520</v>
      </c>
      <c r="AF37" s="42">
        <v>108701495</v>
      </c>
      <c r="AG37" s="96">
        <f t="shared" si="19"/>
        <v>0.16929408376582125</v>
      </c>
    </row>
    <row r="38" spans="1:33" s="10" customFormat="1" ht="12.75" customHeight="1">
      <c r="A38" s="19"/>
      <c r="B38" s="20" t="s">
        <v>143</v>
      </c>
      <c r="C38" s="117" t="s">
        <v>144</v>
      </c>
      <c r="D38" s="32">
        <v>483595115</v>
      </c>
      <c r="E38" s="33">
        <v>663964115</v>
      </c>
      <c r="F38" s="96">
        <f t="shared" si="10"/>
        <v>0.7283452585385582</v>
      </c>
      <c r="G38" s="39">
        <v>265938793</v>
      </c>
      <c r="H38" s="33">
        <v>717010280</v>
      </c>
      <c r="I38" s="96">
        <f t="shared" si="11"/>
        <v>0.37089955390876683</v>
      </c>
      <c r="J38" s="33">
        <v>265938793</v>
      </c>
      <c r="K38" s="33">
        <v>449796872</v>
      </c>
      <c r="L38" s="96">
        <f t="shared" si="12"/>
        <v>0.5912419795573857</v>
      </c>
      <c r="M38" s="33">
        <v>265938793</v>
      </c>
      <c r="N38" s="33">
        <v>483595115</v>
      </c>
      <c r="O38" s="96">
        <f t="shared" si="13"/>
        <v>0.5499203460729747</v>
      </c>
      <c r="P38" s="33">
        <v>4700000</v>
      </c>
      <c r="Q38" s="33">
        <v>61196000</v>
      </c>
      <c r="R38" s="96">
        <f t="shared" si="14"/>
        <v>0.07680240538597294</v>
      </c>
      <c r="S38" s="42">
        <v>0</v>
      </c>
      <c r="T38" s="43">
        <v>61196000</v>
      </c>
      <c r="U38" s="96">
        <f t="shared" si="15"/>
        <v>0</v>
      </c>
      <c r="V38" s="42">
        <v>0</v>
      </c>
      <c r="W38" s="43">
        <v>1445443080</v>
      </c>
      <c r="X38" s="96">
        <f t="shared" si="16"/>
        <v>0</v>
      </c>
      <c r="Y38" s="42">
        <v>34896000</v>
      </c>
      <c r="Z38" s="42">
        <v>61196000</v>
      </c>
      <c r="AA38" s="96">
        <f t="shared" si="17"/>
        <v>0.5702333485848748</v>
      </c>
      <c r="AB38" s="33">
        <v>345077488</v>
      </c>
      <c r="AC38" s="42">
        <v>286472904</v>
      </c>
      <c r="AD38" s="96">
        <f t="shared" si="18"/>
        <v>1.2045728694815758</v>
      </c>
      <c r="AE38" s="33">
        <v>104165492</v>
      </c>
      <c r="AF38" s="42">
        <v>717010280</v>
      </c>
      <c r="AG38" s="96">
        <f t="shared" si="19"/>
        <v>0.1452775433010528</v>
      </c>
    </row>
    <row r="39" spans="1:33" s="10" customFormat="1" ht="12.75" customHeight="1">
      <c r="A39" s="19"/>
      <c r="B39" s="20" t="s">
        <v>145</v>
      </c>
      <c r="C39" s="117" t="s">
        <v>146</v>
      </c>
      <c r="D39" s="32">
        <v>171167004</v>
      </c>
      <c r="E39" s="33">
        <v>344912004</v>
      </c>
      <c r="F39" s="96">
        <f t="shared" si="10"/>
        <v>0.49626282070484273</v>
      </c>
      <c r="G39" s="39">
        <v>98540463</v>
      </c>
      <c r="H39" s="33">
        <v>333826121</v>
      </c>
      <c r="I39" s="96">
        <f t="shared" si="11"/>
        <v>0.29518499842018053</v>
      </c>
      <c r="J39" s="33">
        <v>98540463</v>
      </c>
      <c r="K39" s="33">
        <v>307227042</v>
      </c>
      <c r="L39" s="96">
        <f t="shared" si="12"/>
        <v>0.32074150230564663</v>
      </c>
      <c r="M39" s="33">
        <v>98540463</v>
      </c>
      <c r="N39" s="33">
        <v>171167004</v>
      </c>
      <c r="O39" s="96">
        <f t="shared" si="13"/>
        <v>0.5756977729188973</v>
      </c>
      <c r="P39" s="33">
        <v>19102353</v>
      </c>
      <c r="Q39" s="33">
        <v>86897353</v>
      </c>
      <c r="R39" s="96">
        <f t="shared" si="14"/>
        <v>0.21982663844777872</v>
      </c>
      <c r="S39" s="42">
        <v>0</v>
      </c>
      <c r="T39" s="43">
        <v>86897353</v>
      </c>
      <c r="U39" s="96">
        <f t="shared" si="15"/>
        <v>0</v>
      </c>
      <c r="V39" s="42">
        <v>0</v>
      </c>
      <c r="W39" s="43">
        <v>378256623</v>
      </c>
      <c r="X39" s="96">
        <f t="shared" si="16"/>
        <v>0</v>
      </c>
      <c r="Y39" s="42">
        <v>77672176</v>
      </c>
      <c r="Z39" s="42">
        <v>86897353</v>
      </c>
      <c r="AA39" s="96">
        <f t="shared" si="17"/>
        <v>0.8938382277305961</v>
      </c>
      <c r="AB39" s="33">
        <v>47617001</v>
      </c>
      <c r="AC39" s="42">
        <v>28909929</v>
      </c>
      <c r="AD39" s="96">
        <f t="shared" si="18"/>
        <v>1.647081215592055</v>
      </c>
      <c r="AE39" s="33">
        <v>38144064</v>
      </c>
      <c r="AF39" s="42">
        <v>333826121</v>
      </c>
      <c r="AG39" s="96">
        <f t="shared" si="19"/>
        <v>0.11426326941024487</v>
      </c>
    </row>
    <row r="40" spans="1:33" s="10" customFormat="1" ht="12.75" customHeight="1">
      <c r="A40" s="19"/>
      <c r="B40" s="20" t="s">
        <v>147</v>
      </c>
      <c r="C40" s="117" t="s">
        <v>148</v>
      </c>
      <c r="D40" s="32">
        <v>124736557</v>
      </c>
      <c r="E40" s="33">
        <v>269054307</v>
      </c>
      <c r="F40" s="96">
        <f t="shared" si="10"/>
        <v>0.4636110768522282</v>
      </c>
      <c r="G40" s="39">
        <v>87122340</v>
      </c>
      <c r="H40" s="33">
        <v>236264229</v>
      </c>
      <c r="I40" s="96">
        <f t="shared" si="11"/>
        <v>0.36874960026217085</v>
      </c>
      <c r="J40" s="33">
        <v>87122340</v>
      </c>
      <c r="K40" s="33">
        <v>201757813</v>
      </c>
      <c r="L40" s="96">
        <f t="shared" si="12"/>
        <v>0.43181643726481117</v>
      </c>
      <c r="M40" s="33">
        <v>87122340</v>
      </c>
      <c r="N40" s="33">
        <v>124736557</v>
      </c>
      <c r="O40" s="96">
        <f t="shared" si="13"/>
        <v>0.6984507356572299</v>
      </c>
      <c r="P40" s="33">
        <v>32717000</v>
      </c>
      <c r="Q40" s="33">
        <v>77567250</v>
      </c>
      <c r="R40" s="96">
        <f t="shared" si="14"/>
        <v>0.4217888348497594</v>
      </c>
      <c r="S40" s="42">
        <v>0</v>
      </c>
      <c r="T40" s="43">
        <v>77567250</v>
      </c>
      <c r="U40" s="96">
        <f t="shared" si="15"/>
        <v>0</v>
      </c>
      <c r="V40" s="42">
        <v>0</v>
      </c>
      <c r="W40" s="43">
        <v>426143313</v>
      </c>
      <c r="X40" s="96">
        <f t="shared" si="16"/>
        <v>0</v>
      </c>
      <c r="Y40" s="42">
        <v>56158000</v>
      </c>
      <c r="Z40" s="42">
        <v>77567250</v>
      </c>
      <c r="AA40" s="96">
        <f t="shared" si="17"/>
        <v>0.7239911173852367</v>
      </c>
      <c r="AB40" s="33">
        <v>13550470</v>
      </c>
      <c r="AC40" s="42">
        <v>50813239</v>
      </c>
      <c r="AD40" s="96">
        <f t="shared" si="18"/>
        <v>0.26667203797026207</v>
      </c>
      <c r="AE40" s="33">
        <v>9452847</v>
      </c>
      <c r="AF40" s="42">
        <v>236264229</v>
      </c>
      <c r="AG40" s="96">
        <f t="shared" si="19"/>
        <v>0.04000964107012577</v>
      </c>
    </row>
    <row r="41" spans="1:33" s="10" customFormat="1" ht="12.75" customHeight="1">
      <c r="A41" s="19"/>
      <c r="B41" s="20" t="s">
        <v>149</v>
      </c>
      <c r="C41" s="117" t="s">
        <v>150</v>
      </c>
      <c r="D41" s="32">
        <v>219680562</v>
      </c>
      <c r="E41" s="33">
        <v>280136562</v>
      </c>
      <c r="F41" s="96">
        <f t="shared" si="10"/>
        <v>0.7841909689746246</v>
      </c>
      <c r="G41" s="39">
        <v>95188237</v>
      </c>
      <c r="H41" s="33">
        <v>238205031</v>
      </c>
      <c r="I41" s="96">
        <f t="shared" si="11"/>
        <v>0.39960632485549813</v>
      </c>
      <c r="J41" s="33">
        <v>95188237</v>
      </c>
      <c r="K41" s="33">
        <v>160337031</v>
      </c>
      <c r="L41" s="96">
        <f t="shared" si="12"/>
        <v>0.5936759362844881</v>
      </c>
      <c r="M41" s="33">
        <v>95188237</v>
      </c>
      <c r="N41" s="33">
        <v>219680562</v>
      </c>
      <c r="O41" s="96">
        <f t="shared" si="13"/>
        <v>0.43330295649917355</v>
      </c>
      <c r="P41" s="33">
        <v>1800000</v>
      </c>
      <c r="Q41" s="33">
        <v>25601000</v>
      </c>
      <c r="R41" s="96">
        <f t="shared" si="14"/>
        <v>0.07030975352525291</v>
      </c>
      <c r="S41" s="42">
        <v>0</v>
      </c>
      <c r="T41" s="43">
        <v>25601000</v>
      </c>
      <c r="U41" s="96">
        <f t="shared" si="15"/>
        <v>0</v>
      </c>
      <c r="V41" s="42">
        <v>0</v>
      </c>
      <c r="W41" s="43">
        <v>496854417</v>
      </c>
      <c r="X41" s="96">
        <f t="shared" si="16"/>
        <v>0</v>
      </c>
      <c r="Y41" s="42">
        <v>23801000</v>
      </c>
      <c r="Z41" s="42">
        <v>25601000</v>
      </c>
      <c r="AA41" s="96">
        <f t="shared" si="17"/>
        <v>0.9296902464747471</v>
      </c>
      <c r="AB41" s="33">
        <v>32438276</v>
      </c>
      <c r="AC41" s="42">
        <v>126599661</v>
      </c>
      <c r="AD41" s="96">
        <f t="shared" si="18"/>
        <v>0.2562271947947791</v>
      </c>
      <c r="AE41" s="33">
        <v>259431749</v>
      </c>
      <c r="AF41" s="42">
        <v>238205031</v>
      </c>
      <c r="AG41" s="96">
        <f t="shared" si="19"/>
        <v>1.0891111237696738</v>
      </c>
    </row>
    <row r="42" spans="1:33" s="10" customFormat="1" ht="12.75" customHeight="1">
      <c r="A42" s="19"/>
      <c r="B42" s="20" t="s">
        <v>151</v>
      </c>
      <c r="C42" s="117" t="s">
        <v>152</v>
      </c>
      <c r="D42" s="32">
        <v>163197038</v>
      </c>
      <c r="E42" s="33">
        <v>395115038</v>
      </c>
      <c r="F42" s="96">
        <f t="shared" si="10"/>
        <v>0.4130367672819378</v>
      </c>
      <c r="G42" s="39">
        <v>143497095</v>
      </c>
      <c r="H42" s="33">
        <v>310625054</v>
      </c>
      <c r="I42" s="96">
        <f t="shared" si="11"/>
        <v>0.4619623985642832</v>
      </c>
      <c r="J42" s="33">
        <v>143497095</v>
      </c>
      <c r="K42" s="33">
        <v>310625054</v>
      </c>
      <c r="L42" s="96">
        <f t="shared" si="12"/>
        <v>0.4619623985642832</v>
      </c>
      <c r="M42" s="33">
        <v>143497095</v>
      </c>
      <c r="N42" s="33">
        <v>163197038</v>
      </c>
      <c r="O42" s="96">
        <f t="shared" si="13"/>
        <v>0.8792873740759928</v>
      </c>
      <c r="P42" s="33">
        <v>55163983</v>
      </c>
      <c r="Q42" s="33">
        <v>134489983</v>
      </c>
      <c r="R42" s="96">
        <f t="shared" si="14"/>
        <v>0.4101716854258209</v>
      </c>
      <c r="S42" s="42">
        <v>0</v>
      </c>
      <c r="T42" s="43">
        <v>134489983</v>
      </c>
      <c r="U42" s="96">
        <f t="shared" si="15"/>
        <v>0</v>
      </c>
      <c r="V42" s="42">
        <v>0</v>
      </c>
      <c r="W42" s="43">
        <v>570439136</v>
      </c>
      <c r="X42" s="96">
        <f t="shared" si="16"/>
        <v>0</v>
      </c>
      <c r="Y42" s="42">
        <v>81413983</v>
      </c>
      <c r="Z42" s="42">
        <v>134489983</v>
      </c>
      <c r="AA42" s="96">
        <f t="shared" si="17"/>
        <v>0.6053535080006665</v>
      </c>
      <c r="AB42" s="33">
        <v>67803839</v>
      </c>
      <c r="AC42" s="42">
        <v>1286045</v>
      </c>
      <c r="AD42" s="96">
        <f t="shared" si="18"/>
        <v>52.722757757310205</v>
      </c>
      <c r="AE42" s="33">
        <v>2265148</v>
      </c>
      <c r="AF42" s="42">
        <v>310625054</v>
      </c>
      <c r="AG42" s="96">
        <f t="shared" si="19"/>
        <v>0.007292225694067807</v>
      </c>
    </row>
    <row r="43" spans="1:33" s="10" customFormat="1" ht="12.75" customHeight="1">
      <c r="A43" s="19"/>
      <c r="B43" s="20" t="s">
        <v>153</v>
      </c>
      <c r="C43" s="117" t="s">
        <v>154</v>
      </c>
      <c r="D43" s="32">
        <v>118483239</v>
      </c>
      <c r="E43" s="33">
        <v>261457239</v>
      </c>
      <c r="F43" s="96">
        <f t="shared" si="10"/>
        <v>0.4531648825374462</v>
      </c>
      <c r="G43" s="39">
        <v>71166461</v>
      </c>
      <c r="H43" s="33">
        <v>218134628</v>
      </c>
      <c r="I43" s="96">
        <f t="shared" si="11"/>
        <v>0.32625017702370485</v>
      </c>
      <c r="J43" s="33">
        <v>71166461</v>
      </c>
      <c r="K43" s="33">
        <v>218134628</v>
      </c>
      <c r="L43" s="96">
        <f t="shared" si="12"/>
        <v>0.32625017702370485</v>
      </c>
      <c r="M43" s="33">
        <v>71166461</v>
      </c>
      <c r="N43" s="33">
        <v>118483239</v>
      </c>
      <c r="O43" s="96">
        <f t="shared" si="13"/>
        <v>0.6006458094887159</v>
      </c>
      <c r="P43" s="33">
        <v>7314452</v>
      </c>
      <c r="Q43" s="33">
        <v>93734452</v>
      </c>
      <c r="R43" s="96">
        <f t="shared" si="14"/>
        <v>0.07803376286874755</v>
      </c>
      <c r="S43" s="42">
        <v>0</v>
      </c>
      <c r="T43" s="43">
        <v>93734452</v>
      </c>
      <c r="U43" s="96">
        <f t="shared" si="15"/>
        <v>0</v>
      </c>
      <c r="V43" s="42">
        <v>0</v>
      </c>
      <c r="W43" s="43">
        <v>397129783</v>
      </c>
      <c r="X43" s="96">
        <f t="shared" si="16"/>
        <v>0</v>
      </c>
      <c r="Y43" s="42">
        <v>86420000</v>
      </c>
      <c r="Z43" s="42">
        <v>93734452</v>
      </c>
      <c r="AA43" s="96">
        <f t="shared" si="17"/>
        <v>0.9219662371312525</v>
      </c>
      <c r="AB43" s="33">
        <v>1319107</v>
      </c>
      <c r="AC43" s="42">
        <v>1000000</v>
      </c>
      <c r="AD43" s="96">
        <f t="shared" si="18"/>
        <v>1.319107</v>
      </c>
      <c r="AE43" s="33">
        <v>26300000</v>
      </c>
      <c r="AF43" s="42">
        <v>218134628</v>
      </c>
      <c r="AG43" s="96">
        <f t="shared" si="19"/>
        <v>0.12056774406308383</v>
      </c>
    </row>
    <row r="44" spans="1:33" s="10" customFormat="1" ht="12.75" customHeight="1">
      <c r="A44" s="19"/>
      <c r="B44" s="20" t="s">
        <v>155</v>
      </c>
      <c r="C44" s="117" t="s">
        <v>156</v>
      </c>
      <c r="D44" s="32">
        <v>193970163</v>
      </c>
      <c r="E44" s="33">
        <v>453493163</v>
      </c>
      <c r="F44" s="96">
        <f t="shared" si="10"/>
        <v>0.42772455866109715</v>
      </c>
      <c r="G44" s="39">
        <v>136961596</v>
      </c>
      <c r="H44" s="33">
        <v>334624395</v>
      </c>
      <c r="I44" s="96">
        <f t="shared" si="11"/>
        <v>0.40929949533416415</v>
      </c>
      <c r="J44" s="33">
        <v>136961596</v>
      </c>
      <c r="K44" s="33">
        <v>334624395</v>
      </c>
      <c r="L44" s="96">
        <f t="shared" si="12"/>
        <v>0.40929949533416415</v>
      </c>
      <c r="M44" s="33">
        <v>136961596</v>
      </c>
      <c r="N44" s="33">
        <v>193970163</v>
      </c>
      <c r="O44" s="96">
        <f t="shared" si="13"/>
        <v>0.7060962051158353</v>
      </c>
      <c r="P44" s="33">
        <v>22700000</v>
      </c>
      <c r="Q44" s="33">
        <v>118968750</v>
      </c>
      <c r="R44" s="96">
        <f t="shared" si="14"/>
        <v>0.19080640924612555</v>
      </c>
      <c r="S44" s="42">
        <v>0</v>
      </c>
      <c r="T44" s="43">
        <v>118968750</v>
      </c>
      <c r="U44" s="96">
        <f t="shared" si="15"/>
        <v>0</v>
      </c>
      <c r="V44" s="42">
        <v>0</v>
      </c>
      <c r="W44" s="43">
        <v>440703136</v>
      </c>
      <c r="X44" s="96">
        <f t="shared" si="16"/>
        <v>0</v>
      </c>
      <c r="Y44" s="42">
        <v>98311750</v>
      </c>
      <c r="Z44" s="42">
        <v>118968750</v>
      </c>
      <c r="AA44" s="96">
        <f t="shared" si="17"/>
        <v>0.8263661675860258</v>
      </c>
      <c r="AB44" s="33">
        <v>12035029</v>
      </c>
      <c r="AC44" s="42">
        <v>-2063794</v>
      </c>
      <c r="AD44" s="96">
        <f t="shared" si="18"/>
        <v>-5.83150692365614</v>
      </c>
      <c r="AE44" s="33">
        <v>11500000</v>
      </c>
      <c r="AF44" s="42">
        <v>334624395</v>
      </c>
      <c r="AG44" s="96">
        <f t="shared" si="19"/>
        <v>0.034366890674542724</v>
      </c>
    </row>
    <row r="45" spans="1:33" s="10" customFormat="1" ht="12.75" customHeight="1">
      <c r="A45" s="19"/>
      <c r="B45" s="20" t="s">
        <v>157</v>
      </c>
      <c r="C45" s="117" t="s">
        <v>158</v>
      </c>
      <c r="D45" s="32">
        <v>118669568</v>
      </c>
      <c r="E45" s="33">
        <v>289794382</v>
      </c>
      <c r="F45" s="96">
        <f t="shared" si="10"/>
        <v>0.4094957506802185</v>
      </c>
      <c r="G45" s="39">
        <v>95075129</v>
      </c>
      <c r="H45" s="33">
        <v>313679282</v>
      </c>
      <c r="I45" s="96">
        <f t="shared" si="11"/>
        <v>0.3030966163713675</v>
      </c>
      <c r="J45" s="33">
        <v>95075129</v>
      </c>
      <c r="K45" s="33">
        <v>313679282</v>
      </c>
      <c r="L45" s="96">
        <f t="shared" si="12"/>
        <v>0.3030966163713675</v>
      </c>
      <c r="M45" s="33">
        <v>95075129</v>
      </c>
      <c r="N45" s="33">
        <v>118669568</v>
      </c>
      <c r="O45" s="96">
        <f t="shared" si="13"/>
        <v>0.8011753190169193</v>
      </c>
      <c r="P45" s="33">
        <v>19217060</v>
      </c>
      <c r="Q45" s="33">
        <v>62611060</v>
      </c>
      <c r="R45" s="96">
        <f t="shared" si="14"/>
        <v>0.3069275619994295</v>
      </c>
      <c r="S45" s="42">
        <v>0</v>
      </c>
      <c r="T45" s="43">
        <v>62611060</v>
      </c>
      <c r="U45" s="96">
        <f t="shared" si="15"/>
        <v>0</v>
      </c>
      <c r="V45" s="42">
        <v>0</v>
      </c>
      <c r="W45" s="43">
        <v>505467482</v>
      </c>
      <c r="X45" s="96">
        <f t="shared" si="16"/>
        <v>0</v>
      </c>
      <c r="Y45" s="42">
        <v>18692060</v>
      </c>
      <c r="Z45" s="42">
        <v>62611060</v>
      </c>
      <c r="AA45" s="96">
        <f t="shared" si="17"/>
        <v>0.29854246198674805</v>
      </c>
      <c r="AB45" s="33">
        <v>28639774</v>
      </c>
      <c r="AC45" s="42">
        <v>1377378</v>
      </c>
      <c r="AD45" s="96">
        <f t="shared" si="18"/>
        <v>20.792966055795866</v>
      </c>
      <c r="AE45" s="33">
        <v>8288728</v>
      </c>
      <c r="AF45" s="42">
        <v>313679282</v>
      </c>
      <c r="AG45" s="96">
        <f t="shared" si="19"/>
        <v>0.02642421248592376</v>
      </c>
    </row>
    <row r="46" spans="1:33" s="10" customFormat="1" ht="12.75" customHeight="1">
      <c r="A46" s="19"/>
      <c r="B46" s="20" t="s">
        <v>159</v>
      </c>
      <c r="C46" s="117" t="s">
        <v>160</v>
      </c>
      <c r="D46" s="32">
        <v>1122275706</v>
      </c>
      <c r="E46" s="33">
        <v>1443606313</v>
      </c>
      <c r="F46" s="96">
        <f t="shared" si="10"/>
        <v>0.7774111929919221</v>
      </c>
      <c r="G46" s="39">
        <v>442922790</v>
      </c>
      <c r="H46" s="33">
        <v>1125405645</v>
      </c>
      <c r="I46" s="96">
        <f t="shared" si="11"/>
        <v>0.39356723681619704</v>
      </c>
      <c r="J46" s="33">
        <v>442922790</v>
      </c>
      <c r="K46" s="33">
        <v>818862591</v>
      </c>
      <c r="L46" s="96">
        <f t="shared" si="12"/>
        <v>0.5409000177418045</v>
      </c>
      <c r="M46" s="33">
        <v>442922790</v>
      </c>
      <c r="N46" s="33">
        <v>1122275706</v>
      </c>
      <c r="O46" s="96">
        <f t="shared" si="13"/>
        <v>0.39466486499886866</v>
      </c>
      <c r="P46" s="33">
        <v>103998047</v>
      </c>
      <c r="Q46" s="33">
        <v>418200996</v>
      </c>
      <c r="R46" s="96">
        <f t="shared" si="14"/>
        <v>0.2486795775110971</v>
      </c>
      <c r="S46" s="42">
        <v>100000000</v>
      </c>
      <c r="T46" s="43">
        <v>418200996</v>
      </c>
      <c r="U46" s="96">
        <f t="shared" si="15"/>
        <v>0.2391194687637712</v>
      </c>
      <c r="V46" s="42">
        <v>100000000</v>
      </c>
      <c r="W46" s="43">
        <v>2508419949</v>
      </c>
      <c r="X46" s="96">
        <f t="shared" si="16"/>
        <v>0.039865733024434656</v>
      </c>
      <c r="Y46" s="42">
        <v>118030168</v>
      </c>
      <c r="Z46" s="42">
        <v>418200996</v>
      </c>
      <c r="AA46" s="96">
        <f t="shared" si="17"/>
        <v>0.28223311070258666</v>
      </c>
      <c r="AB46" s="33">
        <v>32896595</v>
      </c>
      <c r="AC46" s="42">
        <v>468854996</v>
      </c>
      <c r="AD46" s="96">
        <f t="shared" si="18"/>
        <v>0.07016368659959848</v>
      </c>
      <c r="AE46" s="33">
        <v>195880278</v>
      </c>
      <c r="AF46" s="42">
        <v>1125405645</v>
      </c>
      <c r="AG46" s="96">
        <f t="shared" si="19"/>
        <v>0.1740530437804939</v>
      </c>
    </row>
    <row r="47" spans="1:33" s="10" customFormat="1" ht="12.75" customHeight="1">
      <c r="A47" s="19"/>
      <c r="B47" s="20" t="s">
        <v>161</v>
      </c>
      <c r="C47" s="117" t="s">
        <v>162</v>
      </c>
      <c r="D47" s="32">
        <v>220507968</v>
      </c>
      <c r="E47" s="33">
        <v>436049468</v>
      </c>
      <c r="F47" s="96">
        <f t="shared" si="10"/>
        <v>0.5056948446959234</v>
      </c>
      <c r="G47" s="39">
        <v>114330288</v>
      </c>
      <c r="H47" s="33">
        <v>337612041</v>
      </c>
      <c r="I47" s="96">
        <f t="shared" si="11"/>
        <v>0.33864398811534097</v>
      </c>
      <c r="J47" s="33">
        <v>114330288</v>
      </c>
      <c r="K47" s="33">
        <v>295612041</v>
      </c>
      <c r="L47" s="96">
        <f t="shared" si="12"/>
        <v>0.38675788581967807</v>
      </c>
      <c r="M47" s="33">
        <v>114330288</v>
      </c>
      <c r="N47" s="33">
        <v>220507968</v>
      </c>
      <c r="O47" s="96">
        <f t="shared" si="13"/>
        <v>0.5184859714457121</v>
      </c>
      <c r="P47" s="33">
        <v>43646600</v>
      </c>
      <c r="Q47" s="33">
        <v>142082100</v>
      </c>
      <c r="R47" s="96">
        <f t="shared" si="14"/>
        <v>0.3071928131692873</v>
      </c>
      <c r="S47" s="42">
        <v>0</v>
      </c>
      <c r="T47" s="43">
        <v>142082100</v>
      </c>
      <c r="U47" s="96">
        <f t="shared" si="15"/>
        <v>0</v>
      </c>
      <c r="V47" s="42">
        <v>0</v>
      </c>
      <c r="W47" s="43">
        <v>888779746</v>
      </c>
      <c r="X47" s="96">
        <f t="shared" si="16"/>
        <v>0</v>
      </c>
      <c r="Y47" s="42">
        <v>121885500</v>
      </c>
      <c r="Z47" s="42">
        <v>142082100</v>
      </c>
      <c r="AA47" s="96">
        <f t="shared" si="17"/>
        <v>0.8578526077528414</v>
      </c>
      <c r="AB47" s="33">
        <v>12914336</v>
      </c>
      <c r="AC47" s="42">
        <v>61816320</v>
      </c>
      <c r="AD47" s="96">
        <f t="shared" si="18"/>
        <v>0.2089146684888392</v>
      </c>
      <c r="AE47" s="33">
        <v>34736573</v>
      </c>
      <c r="AF47" s="42">
        <v>337612041</v>
      </c>
      <c r="AG47" s="96">
        <f t="shared" si="19"/>
        <v>0.1028890228473812</v>
      </c>
    </row>
    <row r="48" spans="1:33" s="10" customFormat="1" ht="12.75" customHeight="1">
      <c r="A48" s="19"/>
      <c r="B48" s="20" t="s">
        <v>163</v>
      </c>
      <c r="C48" s="117" t="s">
        <v>164</v>
      </c>
      <c r="D48" s="32">
        <v>141002049</v>
      </c>
      <c r="E48" s="33">
        <v>411393947</v>
      </c>
      <c r="F48" s="96">
        <f t="shared" si="10"/>
        <v>0.34274215755537113</v>
      </c>
      <c r="G48" s="39">
        <v>77304090</v>
      </c>
      <c r="H48" s="33">
        <v>273653257</v>
      </c>
      <c r="I48" s="96">
        <f t="shared" si="11"/>
        <v>0.28248920128876814</v>
      </c>
      <c r="J48" s="33">
        <v>77304090</v>
      </c>
      <c r="K48" s="33">
        <v>273653257</v>
      </c>
      <c r="L48" s="96">
        <f t="shared" si="12"/>
        <v>0.28248920128876814</v>
      </c>
      <c r="M48" s="33">
        <v>77304090</v>
      </c>
      <c r="N48" s="33">
        <v>141002049</v>
      </c>
      <c r="O48" s="96">
        <f t="shared" si="13"/>
        <v>0.5482479903536721</v>
      </c>
      <c r="P48" s="33">
        <v>0</v>
      </c>
      <c r="Q48" s="33">
        <v>133824680</v>
      </c>
      <c r="R48" s="96">
        <f t="shared" si="14"/>
        <v>0</v>
      </c>
      <c r="S48" s="42">
        <v>0</v>
      </c>
      <c r="T48" s="43">
        <v>133824680</v>
      </c>
      <c r="U48" s="96">
        <f t="shared" si="15"/>
        <v>0</v>
      </c>
      <c r="V48" s="42">
        <v>0</v>
      </c>
      <c r="W48" s="43">
        <v>655966540</v>
      </c>
      <c r="X48" s="96">
        <f t="shared" si="16"/>
        <v>0</v>
      </c>
      <c r="Y48" s="42">
        <v>117606416</v>
      </c>
      <c r="Z48" s="42">
        <v>133824680</v>
      </c>
      <c r="AA48" s="96">
        <f t="shared" si="17"/>
        <v>0.8788096186742236</v>
      </c>
      <c r="AB48" s="33">
        <v>1933956</v>
      </c>
      <c r="AC48" s="42">
        <v>1500000</v>
      </c>
      <c r="AD48" s="96">
        <f t="shared" si="18"/>
        <v>1.289304</v>
      </c>
      <c r="AE48" s="33">
        <v>0</v>
      </c>
      <c r="AF48" s="42">
        <v>273653257</v>
      </c>
      <c r="AG48" s="96">
        <f t="shared" si="19"/>
        <v>0</v>
      </c>
    </row>
    <row r="49" spans="1:33" s="10" customFormat="1" ht="12.75" customHeight="1">
      <c r="A49" s="19"/>
      <c r="B49" s="20" t="s">
        <v>165</v>
      </c>
      <c r="C49" s="117" t="s">
        <v>166</v>
      </c>
      <c r="D49" s="32">
        <v>153423898</v>
      </c>
      <c r="E49" s="33">
        <v>388946898</v>
      </c>
      <c r="F49" s="96">
        <f t="shared" si="10"/>
        <v>0.3944597547606614</v>
      </c>
      <c r="G49" s="39">
        <v>107802195</v>
      </c>
      <c r="H49" s="33">
        <v>343970233</v>
      </c>
      <c r="I49" s="96">
        <f t="shared" si="11"/>
        <v>0.3134055934427326</v>
      </c>
      <c r="J49" s="33">
        <v>107802195</v>
      </c>
      <c r="K49" s="33">
        <v>310375832</v>
      </c>
      <c r="L49" s="96">
        <f t="shared" si="12"/>
        <v>0.3473279291926312</v>
      </c>
      <c r="M49" s="33">
        <v>107802195</v>
      </c>
      <c r="N49" s="33">
        <v>153423898</v>
      </c>
      <c r="O49" s="96">
        <f t="shared" si="13"/>
        <v>0.7026427851546309</v>
      </c>
      <c r="P49" s="33">
        <v>23621599</v>
      </c>
      <c r="Q49" s="33">
        <v>93690598</v>
      </c>
      <c r="R49" s="96">
        <f t="shared" si="14"/>
        <v>0.2521234734780965</v>
      </c>
      <c r="S49" s="42">
        <v>0</v>
      </c>
      <c r="T49" s="43">
        <v>93690598</v>
      </c>
      <c r="U49" s="96">
        <f t="shared" si="15"/>
        <v>0</v>
      </c>
      <c r="V49" s="42">
        <v>0</v>
      </c>
      <c r="W49" s="43">
        <v>748375930</v>
      </c>
      <c r="X49" s="96">
        <f t="shared" si="16"/>
        <v>0</v>
      </c>
      <c r="Y49" s="42">
        <v>55461408</v>
      </c>
      <c r="Z49" s="42">
        <v>93690598</v>
      </c>
      <c r="AA49" s="96">
        <f t="shared" si="17"/>
        <v>0.5919634326594863</v>
      </c>
      <c r="AB49" s="33">
        <v>28061636</v>
      </c>
      <c r="AC49" s="42">
        <v>37441434</v>
      </c>
      <c r="AD49" s="96">
        <f t="shared" si="18"/>
        <v>0.749480802471401</v>
      </c>
      <c r="AE49" s="33">
        <v>33059970</v>
      </c>
      <c r="AF49" s="42">
        <v>343970233</v>
      </c>
      <c r="AG49" s="96">
        <f t="shared" si="19"/>
        <v>0.0961128807910538</v>
      </c>
    </row>
    <row r="50" spans="1:33" s="10" customFormat="1" ht="12.75" customHeight="1">
      <c r="A50" s="19"/>
      <c r="B50" s="20" t="s">
        <v>167</v>
      </c>
      <c r="C50" s="117" t="s">
        <v>168</v>
      </c>
      <c r="D50" s="32">
        <v>93154271</v>
      </c>
      <c r="E50" s="33">
        <v>206365271</v>
      </c>
      <c r="F50" s="96">
        <f t="shared" si="10"/>
        <v>0.4514047860310759</v>
      </c>
      <c r="G50" s="39">
        <v>60560517</v>
      </c>
      <c r="H50" s="33">
        <v>125706878</v>
      </c>
      <c r="I50" s="96">
        <f t="shared" si="11"/>
        <v>0.48175977292189215</v>
      </c>
      <c r="J50" s="33">
        <v>60560517</v>
      </c>
      <c r="K50" s="33">
        <v>125706878</v>
      </c>
      <c r="L50" s="96">
        <f t="shared" si="12"/>
        <v>0.48175977292189215</v>
      </c>
      <c r="M50" s="33">
        <v>60560517</v>
      </c>
      <c r="N50" s="33">
        <v>93154271</v>
      </c>
      <c r="O50" s="96">
        <f t="shared" si="13"/>
        <v>0.6501099343045689</v>
      </c>
      <c r="P50" s="33">
        <v>0</v>
      </c>
      <c r="Q50" s="33">
        <v>78688392</v>
      </c>
      <c r="R50" s="96">
        <f t="shared" si="14"/>
        <v>0</v>
      </c>
      <c r="S50" s="42">
        <v>0</v>
      </c>
      <c r="T50" s="43">
        <v>78688392</v>
      </c>
      <c r="U50" s="96">
        <f t="shared" si="15"/>
        <v>0</v>
      </c>
      <c r="V50" s="42">
        <v>0</v>
      </c>
      <c r="W50" s="43">
        <v>400648712</v>
      </c>
      <c r="X50" s="96">
        <f t="shared" si="16"/>
        <v>0</v>
      </c>
      <c r="Y50" s="42">
        <v>74077526</v>
      </c>
      <c r="Z50" s="42">
        <v>78688393</v>
      </c>
      <c r="AA50" s="96">
        <f t="shared" si="17"/>
        <v>0.9414034672178399</v>
      </c>
      <c r="AB50" s="33">
        <v>0</v>
      </c>
      <c r="AC50" s="42">
        <v>315600</v>
      </c>
      <c r="AD50" s="96">
        <f t="shared" si="18"/>
        <v>0</v>
      </c>
      <c r="AE50" s="33">
        <v>19897653</v>
      </c>
      <c r="AF50" s="42">
        <v>125706878</v>
      </c>
      <c r="AG50" s="96">
        <f t="shared" si="19"/>
        <v>0.15828611223643627</v>
      </c>
    </row>
    <row r="51" spans="1:33" s="10" customFormat="1" ht="12.75" customHeight="1">
      <c r="A51" s="19"/>
      <c r="B51" s="20" t="s">
        <v>169</v>
      </c>
      <c r="C51" s="117" t="s">
        <v>170</v>
      </c>
      <c r="D51" s="32">
        <v>127481827</v>
      </c>
      <c r="E51" s="33">
        <v>188533827</v>
      </c>
      <c r="F51" s="96">
        <f t="shared" si="10"/>
        <v>0.6761748224630267</v>
      </c>
      <c r="G51" s="39">
        <v>51715358</v>
      </c>
      <c r="H51" s="33">
        <v>180146754</v>
      </c>
      <c r="I51" s="96">
        <f t="shared" si="11"/>
        <v>0.28707349342525484</v>
      </c>
      <c r="J51" s="33">
        <v>51715358</v>
      </c>
      <c r="K51" s="33">
        <v>148146754</v>
      </c>
      <c r="L51" s="96">
        <f t="shared" si="12"/>
        <v>0.3490819515357049</v>
      </c>
      <c r="M51" s="33">
        <v>51715358</v>
      </c>
      <c r="N51" s="33">
        <v>127481827</v>
      </c>
      <c r="O51" s="96">
        <f t="shared" si="13"/>
        <v>0.4056684722599716</v>
      </c>
      <c r="P51" s="33">
        <v>0</v>
      </c>
      <c r="Q51" s="33">
        <v>49949000</v>
      </c>
      <c r="R51" s="96">
        <f t="shared" si="14"/>
        <v>0</v>
      </c>
      <c r="S51" s="42">
        <v>0</v>
      </c>
      <c r="T51" s="43">
        <v>49949000</v>
      </c>
      <c r="U51" s="96">
        <f t="shared" si="15"/>
        <v>0</v>
      </c>
      <c r="V51" s="42">
        <v>0</v>
      </c>
      <c r="W51" s="43">
        <v>672768585</v>
      </c>
      <c r="X51" s="96">
        <f t="shared" si="16"/>
        <v>0</v>
      </c>
      <c r="Y51" s="42">
        <v>36179800</v>
      </c>
      <c r="Z51" s="42">
        <v>49949000</v>
      </c>
      <c r="AA51" s="96">
        <f t="shared" si="17"/>
        <v>0.7243348215179483</v>
      </c>
      <c r="AB51" s="33">
        <v>25321880</v>
      </c>
      <c r="AC51" s="42">
        <v>50426000</v>
      </c>
      <c r="AD51" s="96">
        <f t="shared" si="18"/>
        <v>0.502159203585452</v>
      </c>
      <c r="AE51" s="33">
        <v>12517634</v>
      </c>
      <c r="AF51" s="42">
        <v>180146754</v>
      </c>
      <c r="AG51" s="96">
        <f t="shared" si="19"/>
        <v>0.06948575937149554</v>
      </c>
    </row>
    <row r="52" spans="1:33" s="10" customFormat="1" ht="12.75" customHeight="1">
      <c r="A52" s="19"/>
      <c r="B52" s="20" t="s">
        <v>171</v>
      </c>
      <c r="C52" s="117" t="s">
        <v>172</v>
      </c>
      <c r="D52" s="32">
        <v>193926052</v>
      </c>
      <c r="E52" s="33">
        <v>274506052</v>
      </c>
      <c r="F52" s="96">
        <f aca="true" t="shared" si="20" ref="F52:F83">IF($E52=0,0,($D52/$E52))</f>
        <v>0.7064545593333585</v>
      </c>
      <c r="G52" s="39">
        <v>112522961</v>
      </c>
      <c r="H52" s="33">
        <v>385767465</v>
      </c>
      <c r="I52" s="96">
        <f aca="true" t="shared" si="21" ref="I52:I83">IF($H52=0,0,($G52/$H52))</f>
        <v>0.29168597979096034</v>
      </c>
      <c r="J52" s="33">
        <v>112522961</v>
      </c>
      <c r="K52" s="33">
        <v>303110115</v>
      </c>
      <c r="L52" s="96">
        <f aca="true" t="shared" si="22" ref="L52:L83">IF($K52=0,0,($J52/$K52))</f>
        <v>0.3712279974556441</v>
      </c>
      <c r="M52" s="33">
        <v>112522961</v>
      </c>
      <c r="N52" s="33">
        <v>193926052</v>
      </c>
      <c r="O52" s="96">
        <f aca="true" t="shared" si="23" ref="O52:O83">IF($D52=0,0,($M52/$D52))</f>
        <v>0.5802364346591246</v>
      </c>
      <c r="P52" s="33">
        <v>0</v>
      </c>
      <c r="Q52" s="33">
        <v>44201000</v>
      </c>
      <c r="R52" s="96">
        <f aca="true" t="shared" si="24" ref="R52:R83">IF($Q52=0,0,($P52/$Q52))</f>
        <v>0</v>
      </c>
      <c r="S52" s="42">
        <v>0</v>
      </c>
      <c r="T52" s="43">
        <v>44201000</v>
      </c>
      <c r="U52" s="96">
        <f aca="true" t="shared" si="25" ref="U52:U83">IF($T52=0,0,($S52/$T52))</f>
        <v>0</v>
      </c>
      <c r="V52" s="42">
        <v>0</v>
      </c>
      <c r="W52" s="43">
        <v>930049151</v>
      </c>
      <c r="X52" s="96">
        <f aca="true" t="shared" si="26" ref="X52:X83">IF($W52=0,0,($V52/$W52))</f>
        <v>0</v>
      </c>
      <c r="Y52" s="42">
        <v>43301000</v>
      </c>
      <c r="Z52" s="42">
        <v>44201000</v>
      </c>
      <c r="AA52" s="96">
        <f aca="true" t="shared" si="27" ref="AA52:AA83">IF($Z52=0,0,($Y52/$Z52))</f>
        <v>0.9796384697178797</v>
      </c>
      <c r="AB52" s="33">
        <v>26182516</v>
      </c>
      <c r="AC52" s="42">
        <v>113035106</v>
      </c>
      <c r="AD52" s="96">
        <f aca="true" t="shared" si="28" ref="AD52:AD83">IF($AC52=0,0,($AB52/$AC52))</f>
        <v>0.23163171979508737</v>
      </c>
      <c r="AE52" s="33">
        <v>291442675</v>
      </c>
      <c r="AF52" s="42">
        <v>385767465</v>
      </c>
      <c r="AG52" s="96">
        <f aca="true" t="shared" si="29" ref="AG52:AG83">IF($AF52=0,0,($AE52/$AF52))</f>
        <v>0.7554879595665228</v>
      </c>
    </row>
    <row r="53" spans="1:33" s="10" customFormat="1" ht="12.75" customHeight="1">
      <c r="A53" s="19"/>
      <c r="B53" s="20" t="s">
        <v>173</v>
      </c>
      <c r="C53" s="117" t="s">
        <v>174</v>
      </c>
      <c r="D53" s="32">
        <v>224846192</v>
      </c>
      <c r="E53" s="33">
        <v>291239193</v>
      </c>
      <c r="F53" s="96">
        <f t="shared" si="20"/>
        <v>0.7720327394259742</v>
      </c>
      <c r="G53" s="39">
        <v>72060588</v>
      </c>
      <c r="H53" s="33">
        <v>201182786</v>
      </c>
      <c r="I53" s="96">
        <f t="shared" si="21"/>
        <v>0.3581846609878442</v>
      </c>
      <c r="J53" s="33">
        <v>72060588</v>
      </c>
      <c r="K53" s="33">
        <v>174490101</v>
      </c>
      <c r="L53" s="96">
        <f t="shared" si="22"/>
        <v>0.41297808636147215</v>
      </c>
      <c r="M53" s="33">
        <v>72060588</v>
      </c>
      <c r="N53" s="33">
        <v>224846192</v>
      </c>
      <c r="O53" s="96">
        <f t="shared" si="23"/>
        <v>0.32048836299615874</v>
      </c>
      <c r="P53" s="33">
        <v>776000</v>
      </c>
      <c r="Q53" s="33">
        <v>96598600</v>
      </c>
      <c r="R53" s="96">
        <f t="shared" si="24"/>
        <v>0.008033242717803363</v>
      </c>
      <c r="S53" s="42">
        <v>0</v>
      </c>
      <c r="T53" s="43">
        <v>96598600</v>
      </c>
      <c r="U53" s="96">
        <f t="shared" si="25"/>
        <v>0</v>
      </c>
      <c r="V53" s="42">
        <v>0</v>
      </c>
      <c r="W53" s="43">
        <v>553374329</v>
      </c>
      <c r="X53" s="96">
        <f t="shared" si="26"/>
        <v>0</v>
      </c>
      <c r="Y53" s="42">
        <v>94735336</v>
      </c>
      <c r="Z53" s="42">
        <v>96598600</v>
      </c>
      <c r="AA53" s="96">
        <f t="shared" si="27"/>
        <v>0.9807112732482666</v>
      </c>
      <c r="AB53" s="33">
        <v>41235524</v>
      </c>
      <c r="AC53" s="42">
        <v>65002054</v>
      </c>
      <c r="AD53" s="96">
        <f t="shared" si="28"/>
        <v>0.6343726307479453</v>
      </c>
      <c r="AE53" s="33">
        <v>63097425</v>
      </c>
      <c r="AF53" s="42">
        <v>201182786</v>
      </c>
      <c r="AG53" s="96">
        <f t="shared" si="29"/>
        <v>0.3136323253819539</v>
      </c>
    </row>
    <row r="54" spans="1:33" s="10" customFormat="1" ht="12.75" customHeight="1">
      <c r="A54" s="19"/>
      <c r="B54" s="20" t="s">
        <v>175</v>
      </c>
      <c r="C54" s="117" t="s">
        <v>176</v>
      </c>
      <c r="D54" s="32">
        <v>198018124</v>
      </c>
      <c r="E54" s="33">
        <v>308430222</v>
      </c>
      <c r="F54" s="96">
        <f t="shared" si="20"/>
        <v>0.642019198754135</v>
      </c>
      <c r="G54" s="39">
        <v>94017000</v>
      </c>
      <c r="H54" s="33">
        <v>272760329</v>
      </c>
      <c r="I54" s="96">
        <f t="shared" si="21"/>
        <v>0.34468722172570776</v>
      </c>
      <c r="J54" s="33">
        <v>94017000</v>
      </c>
      <c r="K54" s="33">
        <v>229912128</v>
      </c>
      <c r="L54" s="96">
        <f t="shared" si="22"/>
        <v>0.40892579620680125</v>
      </c>
      <c r="M54" s="33">
        <v>94017000</v>
      </c>
      <c r="N54" s="33">
        <v>198018124</v>
      </c>
      <c r="O54" s="96">
        <f t="shared" si="23"/>
        <v>0.4747898732744282</v>
      </c>
      <c r="P54" s="33">
        <v>1160000</v>
      </c>
      <c r="Q54" s="33">
        <v>35179981</v>
      </c>
      <c r="R54" s="96">
        <f t="shared" si="24"/>
        <v>0.03297329808108765</v>
      </c>
      <c r="S54" s="42">
        <v>0</v>
      </c>
      <c r="T54" s="43">
        <v>35179981</v>
      </c>
      <c r="U54" s="96">
        <f t="shared" si="25"/>
        <v>0</v>
      </c>
      <c r="V54" s="42">
        <v>0</v>
      </c>
      <c r="W54" s="43">
        <v>712610000</v>
      </c>
      <c r="X54" s="96">
        <f t="shared" si="26"/>
        <v>0</v>
      </c>
      <c r="Y54" s="42">
        <v>28734981</v>
      </c>
      <c r="Z54" s="42">
        <v>35179981</v>
      </c>
      <c r="AA54" s="96">
        <f t="shared" si="27"/>
        <v>0.8167992188511983</v>
      </c>
      <c r="AB54" s="33">
        <v>317084000</v>
      </c>
      <c r="AC54" s="42">
        <v>113112000</v>
      </c>
      <c r="AD54" s="96">
        <f t="shared" si="28"/>
        <v>2.8032746304547707</v>
      </c>
      <c r="AE54" s="33">
        <v>141672000</v>
      </c>
      <c r="AF54" s="42">
        <v>272760329</v>
      </c>
      <c r="AG54" s="96">
        <f t="shared" si="29"/>
        <v>0.5194010453037692</v>
      </c>
    </row>
    <row r="55" spans="1:33" s="10" customFormat="1" ht="12.75" customHeight="1">
      <c r="A55" s="19"/>
      <c r="B55" s="20" t="s">
        <v>177</v>
      </c>
      <c r="C55" s="117" t="s">
        <v>178</v>
      </c>
      <c r="D55" s="32">
        <v>178078370</v>
      </c>
      <c r="E55" s="33">
        <v>231253370</v>
      </c>
      <c r="F55" s="96">
        <f t="shared" si="20"/>
        <v>0.7700574050012763</v>
      </c>
      <c r="G55" s="39">
        <v>41097109</v>
      </c>
      <c r="H55" s="33">
        <v>105661945</v>
      </c>
      <c r="I55" s="96">
        <f t="shared" si="21"/>
        <v>0.3889490109234692</v>
      </c>
      <c r="J55" s="33">
        <v>41097109</v>
      </c>
      <c r="K55" s="33">
        <v>71061945</v>
      </c>
      <c r="L55" s="96">
        <f t="shared" si="22"/>
        <v>0.5783279503537372</v>
      </c>
      <c r="M55" s="33">
        <v>41097109</v>
      </c>
      <c r="N55" s="33">
        <v>178078370</v>
      </c>
      <c r="O55" s="96">
        <f t="shared" si="23"/>
        <v>0.23078102635373404</v>
      </c>
      <c r="P55" s="33">
        <v>500000</v>
      </c>
      <c r="Q55" s="33">
        <v>125585950</v>
      </c>
      <c r="R55" s="96">
        <f t="shared" si="24"/>
        <v>0.003981337084283712</v>
      </c>
      <c r="S55" s="42">
        <v>0</v>
      </c>
      <c r="T55" s="43">
        <v>125585950</v>
      </c>
      <c r="U55" s="96">
        <f t="shared" si="25"/>
        <v>0</v>
      </c>
      <c r="V55" s="42">
        <v>0</v>
      </c>
      <c r="W55" s="43">
        <v>677218661</v>
      </c>
      <c r="X55" s="96">
        <f t="shared" si="26"/>
        <v>0</v>
      </c>
      <c r="Y55" s="42">
        <v>124295636</v>
      </c>
      <c r="Z55" s="42">
        <v>125585950</v>
      </c>
      <c r="AA55" s="96">
        <f t="shared" si="27"/>
        <v>0.9897256500428591</v>
      </c>
      <c r="AB55" s="33">
        <v>31398304</v>
      </c>
      <c r="AC55" s="42">
        <v>33087748</v>
      </c>
      <c r="AD55" s="96">
        <f t="shared" si="28"/>
        <v>0.9489404960410119</v>
      </c>
      <c r="AE55" s="33">
        <v>55071952</v>
      </c>
      <c r="AF55" s="42">
        <v>105661945</v>
      </c>
      <c r="AG55" s="96">
        <f t="shared" si="29"/>
        <v>0.521208955598915</v>
      </c>
    </row>
    <row r="56" spans="1:33" s="10" customFormat="1" ht="12.75" customHeight="1">
      <c r="A56" s="19"/>
      <c r="B56" s="20" t="s">
        <v>179</v>
      </c>
      <c r="C56" s="117" t="s">
        <v>180</v>
      </c>
      <c r="D56" s="32">
        <v>104067997</v>
      </c>
      <c r="E56" s="33">
        <v>174056997</v>
      </c>
      <c r="F56" s="96">
        <f t="shared" si="20"/>
        <v>0.5978960845796966</v>
      </c>
      <c r="G56" s="39">
        <v>63593913</v>
      </c>
      <c r="H56" s="33">
        <v>180781322</v>
      </c>
      <c r="I56" s="96">
        <f t="shared" si="21"/>
        <v>0.3517725852231571</v>
      </c>
      <c r="J56" s="33">
        <v>63593913</v>
      </c>
      <c r="K56" s="33">
        <v>146886322</v>
      </c>
      <c r="L56" s="96">
        <f t="shared" si="22"/>
        <v>0.4329464590991665</v>
      </c>
      <c r="M56" s="33">
        <v>63593913</v>
      </c>
      <c r="N56" s="33">
        <v>104067997</v>
      </c>
      <c r="O56" s="96">
        <f t="shared" si="23"/>
        <v>0.6110803977518661</v>
      </c>
      <c r="P56" s="33">
        <v>27000</v>
      </c>
      <c r="Q56" s="33">
        <v>22672000</v>
      </c>
      <c r="R56" s="96">
        <f t="shared" si="24"/>
        <v>0.0011908962597035992</v>
      </c>
      <c r="S56" s="42">
        <v>0</v>
      </c>
      <c r="T56" s="43">
        <v>22672000</v>
      </c>
      <c r="U56" s="96">
        <f t="shared" si="25"/>
        <v>0</v>
      </c>
      <c r="V56" s="42">
        <v>0</v>
      </c>
      <c r="W56" s="43">
        <v>570000000</v>
      </c>
      <c r="X56" s="96">
        <f t="shared" si="26"/>
        <v>0</v>
      </c>
      <c r="Y56" s="42">
        <v>14588000</v>
      </c>
      <c r="Z56" s="42">
        <v>22672000</v>
      </c>
      <c r="AA56" s="96">
        <f t="shared" si="27"/>
        <v>0.6434368383909669</v>
      </c>
      <c r="AB56" s="33">
        <v>35000000</v>
      </c>
      <c r="AC56" s="42">
        <v>56613897</v>
      </c>
      <c r="AD56" s="96">
        <f t="shared" si="28"/>
        <v>0.6182227660462942</v>
      </c>
      <c r="AE56" s="33">
        <v>30000000</v>
      </c>
      <c r="AF56" s="42">
        <v>180781322</v>
      </c>
      <c r="AG56" s="96">
        <f t="shared" si="29"/>
        <v>0.16594634704574182</v>
      </c>
    </row>
    <row r="57" spans="1:33" s="10" customFormat="1" ht="12.75" customHeight="1">
      <c r="A57" s="19"/>
      <c r="B57" s="20" t="s">
        <v>67</v>
      </c>
      <c r="C57" s="117" t="s">
        <v>68</v>
      </c>
      <c r="D57" s="32">
        <v>2192452150</v>
      </c>
      <c r="E57" s="33">
        <v>2653704150</v>
      </c>
      <c r="F57" s="96">
        <f t="shared" si="20"/>
        <v>0.8261855979687864</v>
      </c>
      <c r="G57" s="39">
        <v>732641693</v>
      </c>
      <c r="H57" s="33">
        <v>2415436312</v>
      </c>
      <c r="I57" s="96">
        <f t="shared" si="21"/>
        <v>0.3033165020167172</v>
      </c>
      <c r="J57" s="33">
        <v>732641693</v>
      </c>
      <c r="K57" s="33">
        <v>1494231581</v>
      </c>
      <c r="L57" s="96">
        <f t="shared" si="22"/>
        <v>0.4903133505649015</v>
      </c>
      <c r="M57" s="33">
        <v>732641693</v>
      </c>
      <c r="N57" s="33">
        <v>2192452150</v>
      </c>
      <c r="O57" s="96">
        <f t="shared" si="23"/>
        <v>0.3341654197561393</v>
      </c>
      <c r="P57" s="33">
        <v>0</v>
      </c>
      <c r="Q57" s="33">
        <v>163406000</v>
      </c>
      <c r="R57" s="96">
        <f t="shared" si="24"/>
        <v>0</v>
      </c>
      <c r="S57" s="42">
        <v>0</v>
      </c>
      <c r="T57" s="43">
        <v>163406000</v>
      </c>
      <c r="U57" s="96">
        <f t="shared" si="25"/>
        <v>0</v>
      </c>
      <c r="V57" s="42">
        <v>0</v>
      </c>
      <c r="W57" s="43">
        <v>4517977000</v>
      </c>
      <c r="X57" s="96">
        <f t="shared" si="26"/>
        <v>0</v>
      </c>
      <c r="Y57" s="42">
        <v>114613412</v>
      </c>
      <c r="Z57" s="42">
        <v>163406000</v>
      </c>
      <c r="AA57" s="96">
        <f t="shared" si="27"/>
        <v>0.7014027147105981</v>
      </c>
      <c r="AB57" s="33">
        <v>3600000000</v>
      </c>
      <c r="AC57" s="42">
        <v>1278744423</v>
      </c>
      <c r="AD57" s="96">
        <f t="shared" si="28"/>
        <v>2.815261545035102</v>
      </c>
      <c r="AE57" s="33">
        <v>3000000000</v>
      </c>
      <c r="AF57" s="42">
        <v>2415436312</v>
      </c>
      <c r="AG57" s="96">
        <f t="shared" si="29"/>
        <v>1.242011633714315</v>
      </c>
    </row>
    <row r="58" spans="1:33" s="10" customFormat="1" ht="12.75" customHeight="1">
      <c r="A58" s="19"/>
      <c r="B58" s="20" t="s">
        <v>181</v>
      </c>
      <c r="C58" s="117" t="s">
        <v>182</v>
      </c>
      <c r="D58" s="32">
        <v>257581788</v>
      </c>
      <c r="E58" s="33">
        <v>377426788</v>
      </c>
      <c r="F58" s="96">
        <f t="shared" si="20"/>
        <v>0.6824682195053945</v>
      </c>
      <c r="G58" s="39">
        <v>148438338</v>
      </c>
      <c r="H58" s="33">
        <v>446577338</v>
      </c>
      <c r="I58" s="96">
        <f t="shared" si="21"/>
        <v>0.3323911120631025</v>
      </c>
      <c r="J58" s="33">
        <v>148438338</v>
      </c>
      <c r="K58" s="33">
        <v>328497338</v>
      </c>
      <c r="L58" s="96">
        <f t="shared" si="22"/>
        <v>0.4518707484929452</v>
      </c>
      <c r="M58" s="33">
        <v>148438338</v>
      </c>
      <c r="N58" s="33">
        <v>257581788</v>
      </c>
      <c r="O58" s="96">
        <f t="shared" si="23"/>
        <v>0.5762765261960213</v>
      </c>
      <c r="P58" s="33">
        <v>1000000</v>
      </c>
      <c r="Q58" s="33">
        <v>33406000</v>
      </c>
      <c r="R58" s="96">
        <f t="shared" si="24"/>
        <v>0.029934742261869124</v>
      </c>
      <c r="S58" s="42">
        <v>0</v>
      </c>
      <c r="T58" s="43">
        <v>33406000</v>
      </c>
      <c r="U58" s="96">
        <f t="shared" si="25"/>
        <v>0</v>
      </c>
      <c r="V58" s="42">
        <v>0</v>
      </c>
      <c r="W58" s="43">
        <v>1872993000</v>
      </c>
      <c r="X58" s="96">
        <f t="shared" si="26"/>
        <v>0</v>
      </c>
      <c r="Y58" s="42">
        <v>26120000</v>
      </c>
      <c r="Z58" s="42">
        <v>33406000</v>
      </c>
      <c r="AA58" s="96">
        <f t="shared" si="27"/>
        <v>0.7818954678800215</v>
      </c>
      <c r="AB58" s="33">
        <v>0</v>
      </c>
      <c r="AC58" s="42">
        <v>169343000</v>
      </c>
      <c r="AD58" s="96">
        <f t="shared" si="28"/>
        <v>0</v>
      </c>
      <c r="AE58" s="33">
        <v>338226000</v>
      </c>
      <c r="AF58" s="42">
        <v>446577338</v>
      </c>
      <c r="AG58" s="96">
        <f t="shared" si="29"/>
        <v>0.7573738549178239</v>
      </c>
    </row>
    <row r="59" spans="1:33" s="10" customFormat="1" ht="12.75" customHeight="1">
      <c r="A59" s="19"/>
      <c r="B59" s="20" t="s">
        <v>183</v>
      </c>
      <c r="C59" s="117" t="s">
        <v>184</v>
      </c>
      <c r="D59" s="32">
        <v>374405604</v>
      </c>
      <c r="E59" s="33">
        <v>551549603</v>
      </c>
      <c r="F59" s="96">
        <f t="shared" si="20"/>
        <v>0.6788248998159464</v>
      </c>
      <c r="G59" s="39">
        <v>207481226</v>
      </c>
      <c r="H59" s="33">
        <v>658106828</v>
      </c>
      <c r="I59" s="96">
        <f t="shared" si="21"/>
        <v>0.31526982728706776</v>
      </c>
      <c r="J59" s="33">
        <v>207481226</v>
      </c>
      <c r="K59" s="33">
        <v>591106828</v>
      </c>
      <c r="L59" s="96">
        <f t="shared" si="22"/>
        <v>0.3510046173921036</v>
      </c>
      <c r="M59" s="33">
        <v>207481226</v>
      </c>
      <c r="N59" s="33">
        <v>374405604</v>
      </c>
      <c r="O59" s="96">
        <f t="shared" si="23"/>
        <v>0.5541616465762088</v>
      </c>
      <c r="P59" s="33">
        <v>28254370</v>
      </c>
      <c r="Q59" s="33">
        <v>129720370</v>
      </c>
      <c r="R59" s="96">
        <f t="shared" si="24"/>
        <v>0.21780981660783114</v>
      </c>
      <c r="S59" s="42">
        <v>0</v>
      </c>
      <c r="T59" s="43">
        <v>129720370</v>
      </c>
      <c r="U59" s="96">
        <f t="shared" si="25"/>
        <v>0</v>
      </c>
      <c r="V59" s="42">
        <v>0</v>
      </c>
      <c r="W59" s="43">
        <v>3116120370</v>
      </c>
      <c r="X59" s="96">
        <f t="shared" si="26"/>
        <v>0</v>
      </c>
      <c r="Y59" s="42">
        <v>116072000</v>
      </c>
      <c r="Z59" s="42">
        <v>129720370</v>
      </c>
      <c r="AA59" s="96">
        <f t="shared" si="27"/>
        <v>0.8947862236285635</v>
      </c>
      <c r="AB59" s="33">
        <v>197776546</v>
      </c>
      <c r="AC59" s="42">
        <v>185728631</v>
      </c>
      <c r="AD59" s="96">
        <f t="shared" si="28"/>
        <v>1.064868377778545</v>
      </c>
      <c r="AE59" s="33">
        <v>109945418</v>
      </c>
      <c r="AF59" s="42">
        <v>658106828</v>
      </c>
      <c r="AG59" s="96">
        <f t="shared" si="29"/>
        <v>0.16706317777332041</v>
      </c>
    </row>
    <row r="60" spans="1:33" s="10" customFormat="1" ht="12.75" customHeight="1">
      <c r="A60" s="19"/>
      <c r="B60" s="20" t="s">
        <v>185</v>
      </c>
      <c r="C60" s="117" t="s">
        <v>186</v>
      </c>
      <c r="D60" s="32">
        <v>811088642</v>
      </c>
      <c r="E60" s="33">
        <v>961719642</v>
      </c>
      <c r="F60" s="96">
        <f t="shared" si="20"/>
        <v>0.8433732728108303</v>
      </c>
      <c r="G60" s="39">
        <v>246273754</v>
      </c>
      <c r="H60" s="33">
        <v>879325434</v>
      </c>
      <c r="I60" s="96">
        <f t="shared" si="21"/>
        <v>0.2800712278726149</v>
      </c>
      <c r="J60" s="33">
        <v>246273754</v>
      </c>
      <c r="K60" s="33">
        <v>717327724</v>
      </c>
      <c r="L60" s="96">
        <f t="shared" si="22"/>
        <v>0.3433211149664139</v>
      </c>
      <c r="M60" s="33">
        <v>246273754</v>
      </c>
      <c r="N60" s="33">
        <v>811088642</v>
      </c>
      <c r="O60" s="96">
        <f t="shared" si="23"/>
        <v>0.30363358731387585</v>
      </c>
      <c r="P60" s="33">
        <v>3265000</v>
      </c>
      <c r="Q60" s="33">
        <v>76179000</v>
      </c>
      <c r="R60" s="96">
        <f t="shared" si="24"/>
        <v>0.042859580724346605</v>
      </c>
      <c r="S60" s="42">
        <v>0</v>
      </c>
      <c r="T60" s="43">
        <v>76179000</v>
      </c>
      <c r="U60" s="96">
        <f t="shared" si="25"/>
        <v>0</v>
      </c>
      <c r="V60" s="42">
        <v>0</v>
      </c>
      <c r="W60" s="43">
        <v>3034333890</v>
      </c>
      <c r="X60" s="96">
        <f t="shared" si="26"/>
        <v>0</v>
      </c>
      <c r="Y60" s="42">
        <v>65000000</v>
      </c>
      <c r="Z60" s="42">
        <v>76179000</v>
      </c>
      <c r="AA60" s="96">
        <f t="shared" si="27"/>
        <v>0.8532535213116476</v>
      </c>
      <c r="AB60" s="33">
        <v>114524981</v>
      </c>
      <c r="AC60" s="42">
        <v>402298721</v>
      </c>
      <c r="AD60" s="96">
        <f t="shared" si="28"/>
        <v>0.2846764730330823</v>
      </c>
      <c r="AE60" s="33">
        <v>260826653</v>
      </c>
      <c r="AF60" s="42">
        <v>879325434</v>
      </c>
      <c r="AG60" s="96">
        <f t="shared" si="29"/>
        <v>0.29662129959498024</v>
      </c>
    </row>
    <row r="61" spans="1:33" s="10" customFormat="1" ht="12.75" customHeight="1">
      <c r="A61" s="19"/>
      <c r="B61" s="20" t="s">
        <v>187</v>
      </c>
      <c r="C61" s="117" t="s">
        <v>188</v>
      </c>
      <c r="D61" s="32">
        <v>306655881</v>
      </c>
      <c r="E61" s="33">
        <v>397022880</v>
      </c>
      <c r="F61" s="96">
        <f t="shared" si="20"/>
        <v>0.7723884351450979</v>
      </c>
      <c r="G61" s="39">
        <v>105019841</v>
      </c>
      <c r="H61" s="33">
        <v>356990249</v>
      </c>
      <c r="I61" s="96">
        <f t="shared" si="21"/>
        <v>0.2941812592757961</v>
      </c>
      <c r="J61" s="33">
        <v>105019841</v>
      </c>
      <c r="K61" s="33">
        <v>303128828</v>
      </c>
      <c r="L61" s="96">
        <f t="shared" si="22"/>
        <v>0.3464528322591608</v>
      </c>
      <c r="M61" s="33">
        <v>105019841</v>
      </c>
      <c r="N61" s="33">
        <v>306655881</v>
      </c>
      <c r="O61" s="96">
        <f t="shared" si="23"/>
        <v>0.34246804808546943</v>
      </c>
      <c r="P61" s="33">
        <v>0</v>
      </c>
      <c r="Q61" s="33">
        <v>64927000</v>
      </c>
      <c r="R61" s="96">
        <f t="shared" si="24"/>
        <v>0</v>
      </c>
      <c r="S61" s="42">
        <v>0</v>
      </c>
      <c r="T61" s="43">
        <v>64927000</v>
      </c>
      <c r="U61" s="96">
        <f t="shared" si="25"/>
        <v>0</v>
      </c>
      <c r="V61" s="42">
        <v>0</v>
      </c>
      <c r="W61" s="43">
        <v>986569640</v>
      </c>
      <c r="X61" s="96">
        <f t="shared" si="26"/>
        <v>0</v>
      </c>
      <c r="Y61" s="42">
        <v>63721580</v>
      </c>
      <c r="Z61" s="42">
        <v>64927000</v>
      </c>
      <c r="AA61" s="96">
        <f t="shared" si="27"/>
        <v>0.9814342261308855</v>
      </c>
      <c r="AB61" s="33">
        <v>298507907</v>
      </c>
      <c r="AC61" s="42">
        <v>155103974</v>
      </c>
      <c r="AD61" s="96">
        <f t="shared" si="28"/>
        <v>1.924566465331185</v>
      </c>
      <c r="AE61" s="33">
        <v>209630150</v>
      </c>
      <c r="AF61" s="42">
        <v>356990249</v>
      </c>
      <c r="AG61" s="96">
        <f t="shared" si="29"/>
        <v>0.5872153387584544</v>
      </c>
    </row>
    <row r="62" spans="1:33" s="10" customFormat="1" ht="12.75" customHeight="1">
      <c r="A62" s="19"/>
      <c r="B62" s="20" t="s">
        <v>189</v>
      </c>
      <c r="C62" s="117" t="s">
        <v>190</v>
      </c>
      <c r="D62" s="32">
        <v>1264467753</v>
      </c>
      <c r="E62" s="33">
        <v>1812271753</v>
      </c>
      <c r="F62" s="96">
        <f t="shared" si="20"/>
        <v>0.6977252450725584</v>
      </c>
      <c r="G62" s="39">
        <v>489671490</v>
      </c>
      <c r="H62" s="33">
        <v>2121950758</v>
      </c>
      <c r="I62" s="96">
        <f t="shared" si="21"/>
        <v>0.2307647753624262</v>
      </c>
      <c r="J62" s="33">
        <v>489671490</v>
      </c>
      <c r="K62" s="33">
        <v>1490354411</v>
      </c>
      <c r="L62" s="96">
        <f t="shared" si="22"/>
        <v>0.3285604325963242</v>
      </c>
      <c r="M62" s="33">
        <v>489671490</v>
      </c>
      <c r="N62" s="33">
        <v>1264467753</v>
      </c>
      <c r="O62" s="96">
        <f t="shared" si="23"/>
        <v>0.38725502397212974</v>
      </c>
      <c r="P62" s="33">
        <v>7000000</v>
      </c>
      <c r="Q62" s="33">
        <v>230321000</v>
      </c>
      <c r="R62" s="96">
        <f t="shared" si="24"/>
        <v>0.030392365437802025</v>
      </c>
      <c r="S62" s="42">
        <v>0</v>
      </c>
      <c r="T62" s="43">
        <v>230321000</v>
      </c>
      <c r="U62" s="96">
        <f t="shared" si="25"/>
        <v>0</v>
      </c>
      <c r="V62" s="42">
        <v>0</v>
      </c>
      <c r="W62" s="43">
        <v>3667108198</v>
      </c>
      <c r="X62" s="96">
        <f t="shared" si="26"/>
        <v>0</v>
      </c>
      <c r="Y62" s="42">
        <v>153834796</v>
      </c>
      <c r="Z62" s="42">
        <v>230321000</v>
      </c>
      <c r="AA62" s="96">
        <f t="shared" si="27"/>
        <v>0.6679147624402464</v>
      </c>
      <c r="AB62" s="33">
        <v>377207647</v>
      </c>
      <c r="AC62" s="42">
        <v>540260026</v>
      </c>
      <c r="AD62" s="96">
        <f t="shared" si="28"/>
        <v>0.6981964773384881</v>
      </c>
      <c r="AE62" s="33">
        <v>3159731404</v>
      </c>
      <c r="AF62" s="42">
        <v>2121950758</v>
      </c>
      <c r="AG62" s="96">
        <f t="shared" si="29"/>
        <v>1.489069146438694</v>
      </c>
    </row>
    <row r="63" spans="1:33" s="10" customFormat="1" ht="12.75" customHeight="1">
      <c r="A63" s="19"/>
      <c r="B63" s="20" t="s">
        <v>191</v>
      </c>
      <c r="C63" s="117" t="s">
        <v>192</v>
      </c>
      <c r="D63" s="32">
        <v>55893495</v>
      </c>
      <c r="E63" s="33">
        <v>126391496</v>
      </c>
      <c r="F63" s="96">
        <f t="shared" si="20"/>
        <v>0.4422251240700561</v>
      </c>
      <c r="G63" s="39">
        <v>64563077</v>
      </c>
      <c r="H63" s="33">
        <v>126336791</v>
      </c>
      <c r="I63" s="96">
        <f t="shared" si="21"/>
        <v>0.5110393931091696</v>
      </c>
      <c r="J63" s="33">
        <v>64563077</v>
      </c>
      <c r="K63" s="33">
        <v>110053791</v>
      </c>
      <c r="L63" s="96">
        <f t="shared" si="22"/>
        <v>0.5866501863620491</v>
      </c>
      <c r="M63" s="33">
        <v>64563077</v>
      </c>
      <c r="N63" s="33">
        <v>55893495</v>
      </c>
      <c r="O63" s="96">
        <f t="shared" si="23"/>
        <v>1.1551089621430901</v>
      </c>
      <c r="P63" s="33">
        <v>0</v>
      </c>
      <c r="Q63" s="33">
        <v>68698000</v>
      </c>
      <c r="R63" s="96">
        <f t="shared" si="24"/>
        <v>0</v>
      </c>
      <c r="S63" s="42">
        <v>0</v>
      </c>
      <c r="T63" s="43">
        <v>68698000</v>
      </c>
      <c r="U63" s="96">
        <f t="shared" si="25"/>
        <v>0</v>
      </c>
      <c r="V63" s="42">
        <v>0</v>
      </c>
      <c r="W63" s="43">
        <v>889666040</v>
      </c>
      <c r="X63" s="96">
        <f t="shared" si="26"/>
        <v>0</v>
      </c>
      <c r="Y63" s="42">
        <v>64047513</v>
      </c>
      <c r="Z63" s="42">
        <v>68698000</v>
      </c>
      <c r="AA63" s="96">
        <f t="shared" si="27"/>
        <v>0.9323053509563597</v>
      </c>
      <c r="AB63" s="33">
        <v>195672060</v>
      </c>
      <c r="AC63" s="42">
        <v>27474649</v>
      </c>
      <c r="AD63" s="96">
        <f t="shared" si="28"/>
        <v>7.121913004238926</v>
      </c>
      <c r="AE63" s="33">
        <v>123873000</v>
      </c>
      <c r="AF63" s="42">
        <v>126336791</v>
      </c>
      <c r="AG63" s="96">
        <f t="shared" si="29"/>
        <v>0.9804982303215221</v>
      </c>
    </row>
    <row r="64" spans="1:33" s="10" customFormat="1" ht="12.75" customHeight="1">
      <c r="A64" s="19"/>
      <c r="B64" s="20" t="s">
        <v>193</v>
      </c>
      <c r="C64" s="117" t="s">
        <v>194</v>
      </c>
      <c r="D64" s="32">
        <v>212850265</v>
      </c>
      <c r="E64" s="33">
        <v>293644215</v>
      </c>
      <c r="F64" s="96">
        <f t="shared" si="20"/>
        <v>0.7248576819400308</v>
      </c>
      <c r="G64" s="39">
        <v>85949311</v>
      </c>
      <c r="H64" s="33">
        <v>229787602</v>
      </c>
      <c r="I64" s="96">
        <f t="shared" si="21"/>
        <v>0.3740380692949657</v>
      </c>
      <c r="J64" s="33">
        <v>85949311</v>
      </c>
      <c r="K64" s="33">
        <v>189176567</v>
      </c>
      <c r="L64" s="96">
        <f t="shared" si="22"/>
        <v>0.45433381291880615</v>
      </c>
      <c r="M64" s="33">
        <v>85949311</v>
      </c>
      <c r="N64" s="33">
        <v>212850265</v>
      </c>
      <c r="O64" s="96">
        <f t="shared" si="23"/>
        <v>0.40380175707086857</v>
      </c>
      <c r="P64" s="33">
        <v>5227224</v>
      </c>
      <c r="Q64" s="33">
        <v>63848274</v>
      </c>
      <c r="R64" s="96">
        <f t="shared" si="24"/>
        <v>0.08186946447448211</v>
      </c>
      <c r="S64" s="42">
        <v>0</v>
      </c>
      <c r="T64" s="43">
        <v>63848274</v>
      </c>
      <c r="U64" s="96">
        <f t="shared" si="25"/>
        <v>0</v>
      </c>
      <c r="V64" s="42">
        <v>0</v>
      </c>
      <c r="W64" s="43">
        <v>1125412583</v>
      </c>
      <c r="X64" s="96">
        <f t="shared" si="26"/>
        <v>0</v>
      </c>
      <c r="Y64" s="42">
        <v>48250834</v>
      </c>
      <c r="Z64" s="42">
        <v>63848274</v>
      </c>
      <c r="AA64" s="96">
        <f t="shared" si="27"/>
        <v>0.7557108591533735</v>
      </c>
      <c r="AB64" s="33">
        <v>120274066</v>
      </c>
      <c r="AC64" s="42">
        <v>96942477</v>
      </c>
      <c r="AD64" s="96">
        <f t="shared" si="28"/>
        <v>1.2406745703434006</v>
      </c>
      <c r="AE64" s="33">
        <v>75461574</v>
      </c>
      <c r="AF64" s="42">
        <v>229787602</v>
      </c>
      <c r="AG64" s="96">
        <f t="shared" si="29"/>
        <v>0.32839706469455215</v>
      </c>
    </row>
    <row r="65" spans="1:33" s="10" customFormat="1" ht="12.75" customHeight="1">
      <c r="A65" s="19"/>
      <c r="B65" s="20" t="s">
        <v>195</v>
      </c>
      <c r="C65" s="117" t="s">
        <v>196</v>
      </c>
      <c r="D65" s="32">
        <v>667682947</v>
      </c>
      <c r="E65" s="33">
        <v>856576187</v>
      </c>
      <c r="F65" s="96">
        <f t="shared" si="20"/>
        <v>0.7794787633992445</v>
      </c>
      <c r="G65" s="39">
        <v>267548781</v>
      </c>
      <c r="H65" s="33">
        <v>790573015</v>
      </c>
      <c r="I65" s="96">
        <f t="shared" si="21"/>
        <v>0.3384238722086916</v>
      </c>
      <c r="J65" s="33">
        <v>267548781</v>
      </c>
      <c r="K65" s="33">
        <v>539336432</v>
      </c>
      <c r="L65" s="96">
        <f t="shared" si="22"/>
        <v>0.4960702914280413</v>
      </c>
      <c r="M65" s="33">
        <v>267548781</v>
      </c>
      <c r="N65" s="33">
        <v>667682947</v>
      </c>
      <c r="O65" s="96">
        <f t="shared" si="23"/>
        <v>0.40071231742870916</v>
      </c>
      <c r="P65" s="33">
        <v>14466078</v>
      </c>
      <c r="Q65" s="33">
        <v>66283401</v>
      </c>
      <c r="R65" s="96">
        <f t="shared" si="24"/>
        <v>0.21824586218803105</v>
      </c>
      <c r="S65" s="42">
        <v>0</v>
      </c>
      <c r="T65" s="43">
        <v>66283401</v>
      </c>
      <c r="U65" s="96">
        <f t="shared" si="25"/>
        <v>0</v>
      </c>
      <c r="V65" s="42">
        <v>0</v>
      </c>
      <c r="W65" s="43">
        <v>2239405547</v>
      </c>
      <c r="X65" s="96">
        <f t="shared" si="26"/>
        <v>0</v>
      </c>
      <c r="Y65" s="42">
        <v>50340723</v>
      </c>
      <c r="Z65" s="42">
        <v>66283400</v>
      </c>
      <c r="AA65" s="96">
        <f t="shared" si="27"/>
        <v>0.7594770787255934</v>
      </c>
      <c r="AB65" s="33">
        <v>79237535</v>
      </c>
      <c r="AC65" s="42">
        <v>501278974</v>
      </c>
      <c r="AD65" s="96">
        <f t="shared" si="28"/>
        <v>0.1580707332839378</v>
      </c>
      <c r="AE65" s="33">
        <v>241923438</v>
      </c>
      <c r="AF65" s="42">
        <v>790573015</v>
      </c>
      <c r="AG65" s="96">
        <f t="shared" si="29"/>
        <v>0.30601023992704834</v>
      </c>
    </row>
    <row r="66" spans="1:33" s="10" customFormat="1" ht="12.75" customHeight="1">
      <c r="A66" s="19"/>
      <c r="B66" s="20" t="s">
        <v>197</v>
      </c>
      <c r="C66" s="117" t="s">
        <v>198</v>
      </c>
      <c r="D66" s="32">
        <v>610682144</v>
      </c>
      <c r="E66" s="33">
        <v>805237144</v>
      </c>
      <c r="F66" s="96">
        <f t="shared" si="20"/>
        <v>0.7583879463960743</v>
      </c>
      <c r="G66" s="39">
        <v>218950227</v>
      </c>
      <c r="H66" s="33">
        <v>835705987</v>
      </c>
      <c r="I66" s="96">
        <f t="shared" si="21"/>
        <v>0.26199432624143687</v>
      </c>
      <c r="J66" s="33">
        <v>218950227</v>
      </c>
      <c r="K66" s="33">
        <v>588109230</v>
      </c>
      <c r="L66" s="96">
        <f t="shared" si="22"/>
        <v>0.37229517210603885</v>
      </c>
      <c r="M66" s="33">
        <v>218950227</v>
      </c>
      <c r="N66" s="33">
        <v>610682144</v>
      </c>
      <c r="O66" s="96">
        <f t="shared" si="23"/>
        <v>0.3585338611112232</v>
      </c>
      <c r="P66" s="33">
        <v>0</v>
      </c>
      <c r="Q66" s="33">
        <v>102164001</v>
      </c>
      <c r="R66" s="96">
        <f t="shared" si="24"/>
        <v>0</v>
      </c>
      <c r="S66" s="42">
        <v>0</v>
      </c>
      <c r="T66" s="43">
        <v>102164001</v>
      </c>
      <c r="U66" s="96">
        <f t="shared" si="25"/>
        <v>0</v>
      </c>
      <c r="V66" s="42">
        <v>0</v>
      </c>
      <c r="W66" s="43">
        <v>833380573</v>
      </c>
      <c r="X66" s="96">
        <f t="shared" si="26"/>
        <v>0</v>
      </c>
      <c r="Y66" s="42">
        <v>99735866</v>
      </c>
      <c r="Z66" s="42">
        <v>102164001</v>
      </c>
      <c r="AA66" s="96">
        <f t="shared" si="27"/>
        <v>0.97623296879299</v>
      </c>
      <c r="AB66" s="33">
        <v>149378463</v>
      </c>
      <c r="AC66" s="42">
        <v>358425549</v>
      </c>
      <c r="AD66" s="96">
        <f t="shared" si="28"/>
        <v>0.41676287702359077</v>
      </c>
      <c r="AE66" s="33">
        <v>1081763576</v>
      </c>
      <c r="AF66" s="42">
        <v>835705987</v>
      </c>
      <c r="AG66" s="96">
        <f t="shared" si="29"/>
        <v>1.2944308079965927</v>
      </c>
    </row>
    <row r="67" spans="1:33" s="10" customFormat="1" ht="12.75" customHeight="1">
      <c r="A67" s="19"/>
      <c r="B67" s="20" t="s">
        <v>199</v>
      </c>
      <c r="C67" s="117" t="s">
        <v>200</v>
      </c>
      <c r="D67" s="32">
        <v>1005397390</v>
      </c>
      <c r="E67" s="33">
        <v>1173652690</v>
      </c>
      <c r="F67" s="96">
        <f t="shared" si="20"/>
        <v>0.8566396162735331</v>
      </c>
      <c r="G67" s="39">
        <v>307178430</v>
      </c>
      <c r="H67" s="33">
        <v>1092829880</v>
      </c>
      <c r="I67" s="96">
        <f t="shared" si="21"/>
        <v>0.28108531402893194</v>
      </c>
      <c r="J67" s="33">
        <v>307178430</v>
      </c>
      <c r="K67" s="33">
        <v>706510690</v>
      </c>
      <c r="L67" s="96">
        <f t="shared" si="22"/>
        <v>0.4347824234619861</v>
      </c>
      <c r="M67" s="33">
        <v>307178430</v>
      </c>
      <c r="N67" s="33">
        <v>1005397390</v>
      </c>
      <c r="O67" s="96">
        <f t="shared" si="23"/>
        <v>0.3055293688399171</v>
      </c>
      <c r="P67" s="33">
        <v>667121100</v>
      </c>
      <c r="Q67" s="33">
        <v>777867800</v>
      </c>
      <c r="R67" s="96">
        <f t="shared" si="24"/>
        <v>0.8576278642720524</v>
      </c>
      <c r="S67" s="42">
        <v>0</v>
      </c>
      <c r="T67" s="43">
        <v>777867800</v>
      </c>
      <c r="U67" s="96">
        <f t="shared" si="25"/>
        <v>0</v>
      </c>
      <c r="V67" s="42">
        <v>0</v>
      </c>
      <c r="W67" s="43">
        <v>1378962000</v>
      </c>
      <c r="X67" s="96">
        <f t="shared" si="26"/>
        <v>0</v>
      </c>
      <c r="Y67" s="42">
        <v>111834590</v>
      </c>
      <c r="Z67" s="42">
        <v>777867800</v>
      </c>
      <c r="AA67" s="96">
        <f t="shared" si="27"/>
        <v>0.1437706895696158</v>
      </c>
      <c r="AB67" s="33">
        <v>339686000</v>
      </c>
      <c r="AC67" s="42">
        <v>727626490</v>
      </c>
      <c r="AD67" s="96">
        <f t="shared" si="28"/>
        <v>0.4668411673687141</v>
      </c>
      <c r="AE67" s="33">
        <v>187737000</v>
      </c>
      <c r="AF67" s="42">
        <v>1092829880</v>
      </c>
      <c r="AG67" s="96">
        <f t="shared" si="29"/>
        <v>0.17178977573343804</v>
      </c>
    </row>
    <row r="68" spans="1:33" s="10" customFormat="1" ht="12.75" customHeight="1">
      <c r="A68" s="19"/>
      <c r="B68" s="20" t="s">
        <v>201</v>
      </c>
      <c r="C68" s="117" t="s">
        <v>202</v>
      </c>
      <c r="D68" s="32">
        <v>165118582</v>
      </c>
      <c r="E68" s="33">
        <v>253812582</v>
      </c>
      <c r="F68" s="96">
        <f t="shared" si="20"/>
        <v>0.6505531786442329</v>
      </c>
      <c r="G68" s="39">
        <v>98785870</v>
      </c>
      <c r="H68" s="33">
        <v>170847947</v>
      </c>
      <c r="I68" s="96">
        <f t="shared" si="21"/>
        <v>0.5782092892225389</v>
      </c>
      <c r="J68" s="33">
        <v>98785870</v>
      </c>
      <c r="K68" s="33">
        <v>166847947</v>
      </c>
      <c r="L68" s="96">
        <f t="shared" si="22"/>
        <v>0.5920712347752172</v>
      </c>
      <c r="M68" s="33">
        <v>98785870</v>
      </c>
      <c r="N68" s="33">
        <v>165118582</v>
      </c>
      <c r="O68" s="96">
        <f t="shared" si="23"/>
        <v>0.5982722768295091</v>
      </c>
      <c r="P68" s="33">
        <v>10700000</v>
      </c>
      <c r="Q68" s="33">
        <v>47060800</v>
      </c>
      <c r="R68" s="96">
        <f t="shared" si="24"/>
        <v>0.22736545065107266</v>
      </c>
      <c r="S68" s="42">
        <v>0</v>
      </c>
      <c r="T68" s="43">
        <v>47060800</v>
      </c>
      <c r="U68" s="96">
        <f t="shared" si="25"/>
        <v>0</v>
      </c>
      <c r="V68" s="42">
        <v>0</v>
      </c>
      <c r="W68" s="43">
        <v>793997081</v>
      </c>
      <c r="X68" s="96">
        <f t="shared" si="26"/>
        <v>0</v>
      </c>
      <c r="Y68" s="42">
        <v>35195970</v>
      </c>
      <c r="Z68" s="42">
        <v>47060800</v>
      </c>
      <c r="AA68" s="96">
        <f t="shared" si="27"/>
        <v>0.7478829514160406</v>
      </c>
      <c r="AB68" s="33">
        <v>67015089</v>
      </c>
      <c r="AC68" s="42">
        <v>67199128</v>
      </c>
      <c r="AD68" s="96">
        <f t="shared" si="28"/>
        <v>0.9972612888667246</v>
      </c>
      <c r="AE68" s="33">
        <v>77355737</v>
      </c>
      <c r="AF68" s="42">
        <v>170847947</v>
      </c>
      <c r="AG68" s="96">
        <f t="shared" si="29"/>
        <v>0.4527753382954025</v>
      </c>
    </row>
    <row r="69" spans="1:33" s="10" customFormat="1" ht="12.75" customHeight="1">
      <c r="A69" s="19"/>
      <c r="B69" s="20" t="s">
        <v>69</v>
      </c>
      <c r="C69" s="117" t="s">
        <v>70</v>
      </c>
      <c r="D69" s="32">
        <v>4949789253</v>
      </c>
      <c r="E69" s="33">
        <v>5745459596</v>
      </c>
      <c r="F69" s="96">
        <f t="shared" si="20"/>
        <v>0.861513194948939</v>
      </c>
      <c r="G69" s="39">
        <v>1123632557</v>
      </c>
      <c r="H69" s="33">
        <v>5457847096</v>
      </c>
      <c r="I69" s="96">
        <f t="shared" si="21"/>
        <v>0.20587468597709502</v>
      </c>
      <c r="J69" s="33">
        <v>1123632557</v>
      </c>
      <c r="K69" s="33">
        <v>3206351566</v>
      </c>
      <c r="L69" s="96">
        <f t="shared" si="22"/>
        <v>0.35043959898688165</v>
      </c>
      <c r="M69" s="33">
        <v>1123632557</v>
      </c>
      <c r="N69" s="33">
        <v>4949789253</v>
      </c>
      <c r="O69" s="96">
        <f t="shared" si="23"/>
        <v>0.22700614098246336</v>
      </c>
      <c r="P69" s="33">
        <v>43000000</v>
      </c>
      <c r="Q69" s="33">
        <v>287612500</v>
      </c>
      <c r="R69" s="96">
        <f t="shared" si="24"/>
        <v>0.14950671476378807</v>
      </c>
      <c r="S69" s="42">
        <v>0</v>
      </c>
      <c r="T69" s="43">
        <v>287612500</v>
      </c>
      <c r="U69" s="96">
        <f t="shared" si="25"/>
        <v>0</v>
      </c>
      <c r="V69" s="42">
        <v>0</v>
      </c>
      <c r="W69" s="43">
        <v>10391363300</v>
      </c>
      <c r="X69" s="96">
        <f t="shared" si="26"/>
        <v>0</v>
      </c>
      <c r="Y69" s="42">
        <v>172289440</v>
      </c>
      <c r="Z69" s="42">
        <v>287612500</v>
      </c>
      <c r="AA69" s="96">
        <f t="shared" si="27"/>
        <v>0.5990332130905298</v>
      </c>
      <c r="AB69" s="33">
        <v>2651025083</v>
      </c>
      <c r="AC69" s="42">
        <v>3235758996</v>
      </c>
      <c r="AD69" s="96">
        <f t="shared" si="28"/>
        <v>0.819290029411078</v>
      </c>
      <c r="AE69" s="33">
        <v>1476396814</v>
      </c>
      <c r="AF69" s="42">
        <v>5457847096</v>
      </c>
      <c r="AG69" s="96">
        <f t="shared" si="29"/>
        <v>0.2705090098771796</v>
      </c>
    </row>
    <row r="70" spans="1:33" s="10" customFormat="1" ht="12.75" customHeight="1">
      <c r="A70" s="19"/>
      <c r="B70" s="20" t="s">
        <v>203</v>
      </c>
      <c r="C70" s="117" t="s">
        <v>204</v>
      </c>
      <c r="D70" s="32">
        <v>990499359</v>
      </c>
      <c r="E70" s="33">
        <v>1110301818</v>
      </c>
      <c r="F70" s="96">
        <f t="shared" si="20"/>
        <v>0.8920991958602738</v>
      </c>
      <c r="G70" s="39">
        <v>288592515</v>
      </c>
      <c r="H70" s="33">
        <v>1109759260</v>
      </c>
      <c r="I70" s="96">
        <f t="shared" si="21"/>
        <v>0.26004965707607614</v>
      </c>
      <c r="J70" s="33">
        <v>288592515</v>
      </c>
      <c r="K70" s="33">
        <v>736545798</v>
      </c>
      <c r="L70" s="96">
        <f t="shared" si="22"/>
        <v>0.39181883296821146</v>
      </c>
      <c r="M70" s="33">
        <v>288592515</v>
      </c>
      <c r="N70" s="33">
        <v>990499359</v>
      </c>
      <c r="O70" s="96">
        <f t="shared" si="23"/>
        <v>0.29136062772555515</v>
      </c>
      <c r="P70" s="33">
        <v>44939000</v>
      </c>
      <c r="Q70" s="33">
        <v>110162000</v>
      </c>
      <c r="R70" s="96">
        <f t="shared" si="24"/>
        <v>0.4079355857736788</v>
      </c>
      <c r="S70" s="42">
        <v>32650000</v>
      </c>
      <c r="T70" s="43">
        <v>110162000</v>
      </c>
      <c r="U70" s="96">
        <f t="shared" si="25"/>
        <v>0.29638169241662277</v>
      </c>
      <c r="V70" s="42">
        <v>32650000</v>
      </c>
      <c r="W70" s="43">
        <v>2018458613</v>
      </c>
      <c r="X70" s="96">
        <f t="shared" si="26"/>
        <v>0.016175709419908726</v>
      </c>
      <c r="Y70" s="42">
        <v>82745520</v>
      </c>
      <c r="Z70" s="42">
        <v>110162000</v>
      </c>
      <c r="AA70" s="96">
        <f t="shared" si="27"/>
        <v>0.7511257965541657</v>
      </c>
      <c r="AB70" s="33">
        <v>124408791</v>
      </c>
      <c r="AC70" s="42">
        <v>643243183</v>
      </c>
      <c r="AD70" s="96">
        <f t="shared" si="28"/>
        <v>0.1934086427776414</v>
      </c>
      <c r="AE70" s="33">
        <v>106419499</v>
      </c>
      <c r="AF70" s="42">
        <v>1109759260</v>
      </c>
      <c r="AG70" s="96">
        <f t="shared" si="29"/>
        <v>0.09589422033748113</v>
      </c>
    </row>
    <row r="71" spans="1:33" s="10" customFormat="1" ht="12.75" customHeight="1">
      <c r="A71" s="19"/>
      <c r="B71" s="20" t="s">
        <v>205</v>
      </c>
      <c r="C71" s="117" t="s">
        <v>206</v>
      </c>
      <c r="D71" s="32">
        <v>740402303</v>
      </c>
      <c r="E71" s="33">
        <v>871523882</v>
      </c>
      <c r="F71" s="96">
        <f t="shared" si="20"/>
        <v>0.8495490694998533</v>
      </c>
      <c r="G71" s="39">
        <v>194701629</v>
      </c>
      <c r="H71" s="33">
        <v>817331334</v>
      </c>
      <c r="I71" s="96">
        <f t="shared" si="21"/>
        <v>0.23821627888305089</v>
      </c>
      <c r="J71" s="33">
        <v>194701629</v>
      </c>
      <c r="K71" s="33">
        <v>521256312</v>
      </c>
      <c r="L71" s="96">
        <f t="shared" si="22"/>
        <v>0.37352378190482227</v>
      </c>
      <c r="M71" s="33">
        <v>194701629</v>
      </c>
      <c r="N71" s="33">
        <v>740402303</v>
      </c>
      <c r="O71" s="96">
        <f t="shared" si="23"/>
        <v>0.2629673465507846</v>
      </c>
      <c r="P71" s="33">
        <v>27777000</v>
      </c>
      <c r="Q71" s="33">
        <v>90467795</v>
      </c>
      <c r="R71" s="96">
        <f t="shared" si="24"/>
        <v>0.30703743801868943</v>
      </c>
      <c r="S71" s="42">
        <v>0</v>
      </c>
      <c r="T71" s="43">
        <v>90467795</v>
      </c>
      <c r="U71" s="96">
        <f t="shared" si="25"/>
        <v>0</v>
      </c>
      <c r="V71" s="42">
        <v>0</v>
      </c>
      <c r="W71" s="43">
        <v>738593307</v>
      </c>
      <c r="X71" s="96">
        <f t="shared" si="26"/>
        <v>0</v>
      </c>
      <c r="Y71" s="42">
        <v>75571200</v>
      </c>
      <c r="Z71" s="42">
        <v>90467795</v>
      </c>
      <c r="AA71" s="96">
        <f t="shared" si="27"/>
        <v>0.8353381443639695</v>
      </c>
      <c r="AB71" s="33">
        <v>139841749</v>
      </c>
      <c r="AC71" s="42">
        <v>480402544</v>
      </c>
      <c r="AD71" s="96">
        <f t="shared" si="28"/>
        <v>0.291092856910433</v>
      </c>
      <c r="AE71" s="33">
        <v>124653155</v>
      </c>
      <c r="AF71" s="42">
        <v>817331334</v>
      </c>
      <c r="AG71" s="96">
        <f t="shared" si="29"/>
        <v>0.15251238979172674</v>
      </c>
    </row>
    <row r="72" spans="1:33" s="10" customFormat="1" ht="12.75" customHeight="1">
      <c r="A72" s="19"/>
      <c r="B72" s="20" t="s">
        <v>71</v>
      </c>
      <c r="C72" s="117" t="s">
        <v>72</v>
      </c>
      <c r="D72" s="32">
        <v>2695106025</v>
      </c>
      <c r="E72" s="33">
        <v>3089006560</v>
      </c>
      <c r="F72" s="96">
        <f t="shared" si="20"/>
        <v>0.8724831018163975</v>
      </c>
      <c r="G72" s="39">
        <v>788931809</v>
      </c>
      <c r="H72" s="33">
        <v>2699163622</v>
      </c>
      <c r="I72" s="96">
        <f t="shared" si="21"/>
        <v>0.2922875080894225</v>
      </c>
      <c r="J72" s="33">
        <v>788931809</v>
      </c>
      <c r="K72" s="33">
        <v>1706995434</v>
      </c>
      <c r="L72" s="96">
        <f t="shared" si="22"/>
        <v>0.4621756996451345</v>
      </c>
      <c r="M72" s="33">
        <v>788931809</v>
      </c>
      <c r="N72" s="33">
        <v>2695106025</v>
      </c>
      <c r="O72" s="96">
        <f t="shared" si="23"/>
        <v>0.29272755939165696</v>
      </c>
      <c r="P72" s="33">
        <v>96606581</v>
      </c>
      <c r="Q72" s="33">
        <v>386739113</v>
      </c>
      <c r="R72" s="96">
        <f t="shared" si="24"/>
        <v>0.24979780361651707</v>
      </c>
      <c r="S72" s="42">
        <v>0</v>
      </c>
      <c r="T72" s="43">
        <v>386739113</v>
      </c>
      <c r="U72" s="96">
        <f t="shared" si="25"/>
        <v>0</v>
      </c>
      <c r="V72" s="42">
        <v>0</v>
      </c>
      <c r="W72" s="43">
        <v>5795731160</v>
      </c>
      <c r="X72" s="96">
        <f t="shared" si="26"/>
        <v>0</v>
      </c>
      <c r="Y72" s="42">
        <v>184460039</v>
      </c>
      <c r="Z72" s="42">
        <v>386739113</v>
      </c>
      <c r="AA72" s="96">
        <f t="shared" si="27"/>
        <v>0.4769624607377118</v>
      </c>
      <c r="AB72" s="33">
        <v>468952209</v>
      </c>
      <c r="AC72" s="42">
        <v>1570843122</v>
      </c>
      <c r="AD72" s="96">
        <f t="shared" si="28"/>
        <v>0.29853535495188677</v>
      </c>
      <c r="AE72" s="33">
        <v>439807517</v>
      </c>
      <c r="AF72" s="42">
        <v>2699163622</v>
      </c>
      <c r="AG72" s="96">
        <f t="shared" si="29"/>
        <v>0.16294214749164251</v>
      </c>
    </row>
    <row r="73" spans="1:33" s="10" customFormat="1" ht="12.75" customHeight="1">
      <c r="A73" s="19"/>
      <c r="B73" s="20" t="s">
        <v>207</v>
      </c>
      <c r="C73" s="117" t="s">
        <v>208</v>
      </c>
      <c r="D73" s="32">
        <v>1178818400</v>
      </c>
      <c r="E73" s="33">
        <v>1406217400</v>
      </c>
      <c r="F73" s="96">
        <f t="shared" si="20"/>
        <v>0.8382902956541428</v>
      </c>
      <c r="G73" s="39">
        <v>380433027</v>
      </c>
      <c r="H73" s="33">
        <v>1387189082</v>
      </c>
      <c r="I73" s="96">
        <f t="shared" si="21"/>
        <v>0.2742474201509034</v>
      </c>
      <c r="J73" s="33">
        <v>380433027</v>
      </c>
      <c r="K73" s="33">
        <v>913935618</v>
      </c>
      <c r="L73" s="96">
        <f t="shared" si="22"/>
        <v>0.41625801589013023</v>
      </c>
      <c r="M73" s="33">
        <v>380433027</v>
      </c>
      <c r="N73" s="33">
        <v>1178818400</v>
      </c>
      <c r="O73" s="96">
        <f t="shared" si="23"/>
        <v>0.32272403196285365</v>
      </c>
      <c r="P73" s="33">
        <v>3460000</v>
      </c>
      <c r="Q73" s="33">
        <v>255431619</v>
      </c>
      <c r="R73" s="96">
        <f t="shared" si="24"/>
        <v>0.013545699680978024</v>
      </c>
      <c r="S73" s="42">
        <v>0</v>
      </c>
      <c r="T73" s="43">
        <v>255431619</v>
      </c>
      <c r="U73" s="96">
        <f t="shared" si="25"/>
        <v>0</v>
      </c>
      <c r="V73" s="42">
        <v>0</v>
      </c>
      <c r="W73" s="43">
        <v>3281284749</v>
      </c>
      <c r="X73" s="96">
        <f t="shared" si="26"/>
        <v>0</v>
      </c>
      <c r="Y73" s="42">
        <v>232024883</v>
      </c>
      <c r="Z73" s="42">
        <v>255431619</v>
      </c>
      <c r="AA73" s="96">
        <f t="shared" si="27"/>
        <v>0.9083639837086888</v>
      </c>
      <c r="AB73" s="33">
        <v>237606237</v>
      </c>
      <c r="AC73" s="42">
        <v>655291000</v>
      </c>
      <c r="AD73" s="96">
        <f t="shared" si="28"/>
        <v>0.3625965212401818</v>
      </c>
      <c r="AE73" s="33">
        <v>538559301</v>
      </c>
      <c r="AF73" s="42">
        <v>1387189082</v>
      </c>
      <c r="AG73" s="96">
        <f t="shared" si="29"/>
        <v>0.3882378458627459</v>
      </c>
    </row>
    <row r="74" spans="1:33" s="10" customFormat="1" ht="12.75" customHeight="1">
      <c r="A74" s="19"/>
      <c r="B74" s="20" t="s">
        <v>209</v>
      </c>
      <c r="C74" s="117" t="s">
        <v>210</v>
      </c>
      <c r="D74" s="32">
        <v>1766512946</v>
      </c>
      <c r="E74" s="33">
        <v>2073982261</v>
      </c>
      <c r="F74" s="96">
        <f t="shared" si="20"/>
        <v>0.8517493033659076</v>
      </c>
      <c r="G74" s="39">
        <v>527094779</v>
      </c>
      <c r="H74" s="33">
        <v>1768317754</v>
      </c>
      <c r="I74" s="96">
        <f t="shared" si="21"/>
        <v>0.2980769591933871</v>
      </c>
      <c r="J74" s="33">
        <v>527094779</v>
      </c>
      <c r="K74" s="33">
        <v>1074096362</v>
      </c>
      <c r="L74" s="96">
        <f t="shared" si="22"/>
        <v>0.4907332318103504</v>
      </c>
      <c r="M74" s="33">
        <v>527094779</v>
      </c>
      <c r="N74" s="33">
        <v>1766512946</v>
      </c>
      <c r="O74" s="96">
        <f t="shared" si="23"/>
        <v>0.2983814979638423</v>
      </c>
      <c r="P74" s="33">
        <v>19271275</v>
      </c>
      <c r="Q74" s="33">
        <v>324865071</v>
      </c>
      <c r="R74" s="96">
        <f t="shared" si="24"/>
        <v>0.05932085878201415</v>
      </c>
      <c r="S74" s="42">
        <v>0</v>
      </c>
      <c r="T74" s="43">
        <v>324865071</v>
      </c>
      <c r="U74" s="96">
        <f t="shared" si="25"/>
        <v>0</v>
      </c>
      <c r="V74" s="42">
        <v>0</v>
      </c>
      <c r="W74" s="43">
        <v>4198499640</v>
      </c>
      <c r="X74" s="96">
        <f t="shared" si="26"/>
        <v>0</v>
      </c>
      <c r="Y74" s="42">
        <v>300593796</v>
      </c>
      <c r="Z74" s="42">
        <v>324865071</v>
      </c>
      <c r="AA74" s="96">
        <f t="shared" si="27"/>
        <v>0.925288136008934</v>
      </c>
      <c r="AB74" s="33">
        <v>282137678</v>
      </c>
      <c r="AC74" s="42">
        <v>1113664347</v>
      </c>
      <c r="AD74" s="96">
        <f t="shared" si="28"/>
        <v>0.253341753069518</v>
      </c>
      <c r="AE74" s="33">
        <v>499588973</v>
      </c>
      <c r="AF74" s="42">
        <v>1768317754</v>
      </c>
      <c r="AG74" s="96">
        <f t="shared" si="29"/>
        <v>0.2825221722000536</v>
      </c>
    </row>
    <row r="75" spans="1:33" s="10" customFormat="1" ht="12.75" customHeight="1">
      <c r="A75" s="19"/>
      <c r="B75" s="20" t="s">
        <v>211</v>
      </c>
      <c r="C75" s="117" t="s">
        <v>212</v>
      </c>
      <c r="D75" s="32">
        <v>219402333</v>
      </c>
      <c r="E75" s="33">
        <v>347314305</v>
      </c>
      <c r="F75" s="96">
        <f t="shared" si="20"/>
        <v>0.6317111902430854</v>
      </c>
      <c r="G75" s="39">
        <v>115747482</v>
      </c>
      <c r="H75" s="33">
        <v>296828712</v>
      </c>
      <c r="I75" s="96">
        <f t="shared" si="21"/>
        <v>0.3899470547175369</v>
      </c>
      <c r="J75" s="33">
        <v>115747482</v>
      </c>
      <c r="K75" s="33">
        <v>296828712</v>
      </c>
      <c r="L75" s="96">
        <f t="shared" si="22"/>
        <v>0.3899470547175369</v>
      </c>
      <c r="M75" s="33">
        <v>115747482</v>
      </c>
      <c r="N75" s="33">
        <v>219402333</v>
      </c>
      <c r="O75" s="96">
        <f t="shared" si="23"/>
        <v>0.5275581185365061</v>
      </c>
      <c r="P75" s="33">
        <v>21066550</v>
      </c>
      <c r="Q75" s="33">
        <v>50484550</v>
      </c>
      <c r="R75" s="96">
        <f t="shared" si="24"/>
        <v>0.4172870709949876</v>
      </c>
      <c r="S75" s="42">
        <v>0</v>
      </c>
      <c r="T75" s="43">
        <v>50484550</v>
      </c>
      <c r="U75" s="96">
        <f t="shared" si="25"/>
        <v>0</v>
      </c>
      <c r="V75" s="42">
        <v>0</v>
      </c>
      <c r="W75" s="43">
        <v>704452790</v>
      </c>
      <c r="X75" s="96">
        <f t="shared" si="26"/>
        <v>0</v>
      </c>
      <c r="Y75" s="42">
        <v>20298450</v>
      </c>
      <c r="Z75" s="42">
        <v>50484550</v>
      </c>
      <c r="AA75" s="96">
        <f t="shared" si="27"/>
        <v>0.40207251525466703</v>
      </c>
      <c r="AB75" s="33">
        <v>48226943</v>
      </c>
      <c r="AC75" s="42">
        <v>9151881</v>
      </c>
      <c r="AD75" s="96">
        <f t="shared" si="28"/>
        <v>5.269620857176792</v>
      </c>
      <c r="AE75" s="33">
        <v>1114208</v>
      </c>
      <c r="AF75" s="42">
        <v>296828712</v>
      </c>
      <c r="AG75" s="96">
        <f t="shared" si="29"/>
        <v>0.003753706952715545</v>
      </c>
    </row>
    <row r="76" spans="1:33" s="10" customFormat="1" ht="12.75" customHeight="1">
      <c r="A76" s="19"/>
      <c r="B76" s="20" t="s">
        <v>213</v>
      </c>
      <c r="C76" s="117" t="s">
        <v>214</v>
      </c>
      <c r="D76" s="32">
        <v>50894873</v>
      </c>
      <c r="E76" s="33">
        <v>189824873</v>
      </c>
      <c r="F76" s="96">
        <f t="shared" si="20"/>
        <v>0.26811487976077825</v>
      </c>
      <c r="G76" s="39">
        <v>58168000</v>
      </c>
      <c r="H76" s="33">
        <v>190255000</v>
      </c>
      <c r="I76" s="96">
        <f t="shared" si="21"/>
        <v>0.3057370371343723</v>
      </c>
      <c r="J76" s="33">
        <v>58168000</v>
      </c>
      <c r="K76" s="33">
        <v>190255000</v>
      </c>
      <c r="L76" s="96">
        <f t="shared" si="22"/>
        <v>0.3057370371343723</v>
      </c>
      <c r="M76" s="33">
        <v>58168000</v>
      </c>
      <c r="N76" s="33">
        <v>50894873</v>
      </c>
      <c r="O76" s="96">
        <f t="shared" si="23"/>
        <v>1.142904905175812</v>
      </c>
      <c r="P76" s="33">
        <v>39622000</v>
      </c>
      <c r="Q76" s="33">
        <v>71392000</v>
      </c>
      <c r="R76" s="96">
        <f t="shared" si="24"/>
        <v>0.5549921559838638</v>
      </c>
      <c r="S76" s="42">
        <v>0</v>
      </c>
      <c r="T76" s="43">
        <v>71392000</v>
      </c>
      <c r="U76" s="96">
        <f t="shared" si="25"/>
        <v>0</v>
      </c>
      <c r="V76" s="42">
        <v>0</v>
      </c>
      <c r="W76" s="43">
        <v>437300032</v>
      </c>
      <c r="X76" s="96">
        <f t="shared" si="26"/>
        <v>0</v>
      </c>
      <c r="Y76" s="42">
        <v>35525191</v>
      </c>
      <c r="Z76" s="42">
        <v>71392000</v>
      </c>
      <c r="AA76" s="96">
        <f t="shared" si="27"/>
        <v>0.4976074490138951</v>
      </c>
      <c r="AB76" s="33">
        <v>9299136</v>
      </c>
      <c r="AC76" s="42">
        <v>21000</v>
      </c>
      <c r="AD76" s="96">
        <f t="shared" si="28"/>
        <v>442.816</v>
      </c>
      <c r="AE76" s="33">
        <v>19576795</v>
      </c>
      <c r="AF76" s="42">
        <v>190255000</v>
      </c>
      <c r="AG76" s="96">
        <f t="shared" si="29"/>
        <v>0.10289766366192742</v>
      </c>
    </row>
    <row r="77" spans="1:33" s="10" customFormat="1" ht="12.75" customHeight="1">
      <c r="A77" s="19"/>
      <c r="B77" s="20" t="s">
        <v>215</v>
      </c>
      <c r="C77" s="117" t="s">
        <v>216</v>
      </c>
      <c r="D77" s="32">
        <v>101723669</v>
      </c>
      <c r="E77" s="33">
        <v>199962669</v>
      </c>
      <c r="F77" s="96">
        <f t="shared" si="20"/>
        <v>0.5087132988808026</v>
      </c>
      <c r="G77" s="39">
        <v>62851914</v>
      </c>
      <c r="H77" s="33">
        <v>184350781</v>
      </c>
      <c r="I77" s="96">
        <f t="shared" si="21"/>
        <v>0.3409365214460361</v>
      </c>
      <c r="J77" s="33">
        <v>62851914</v>
      </c>
      <c r="K77" s="33">
        <v>151388850</v>
      </c>
      <c r="L77" s="96">
        <f t="shared" si="22"/>
        <v>0.4151687128873758</v>
      </c>
      <c r="M77" s="33">
        <v>62851914</v>
      </c>
      <c r="N77" s="33">
        <v>101723669</v>
      </c>
      <c r="O77" s="96">
        <f t="shared" si="23"/>
        <v>0.6178691214922655</v>
      </c>
      <c r="P77" s="33">
        <v>51666857</v>
      </c>
      <c r="Q77" s="33">
        <v>79353050</v>
      </c>
      <c r="R77" s="96">
        <f t="shared" si="24"/>
        <v>0.6511010855915431</v>
      </c>
      <c r="S77" s="42">
        <v>0</v>
      </c>
      <c r="T77" s="43">
        <v>79353050</v>
      </c>
      <c r="U77" s="96">
        <f t="shared" si="25"/>
        <v>0</v>
      </c>
      <c r="V77" s="42">
        <v>0</v>
      </c>
      <c r="W77" s="43">
        <v>213373348</v>
      </c>
      <c r="X77" s="96">
        <f t="shared" si="26"/>
        <v>0</v>
      </c>
      <c r="Y77" s="42">
        <v>32449050</v>
      </c>
      <c r="Z77" s="42">
        <v>79353050</v>
      </c>
      <c r="AA77" s="96">
        <f t="shared" si="27"/>
        <v>0.4089200100059166</v>
      </c>
      <c r="AB77" s="33">
        <v>25880634</v>
      </c>
      <c r="AC77" s="42">
        <v>38444399</v>
      </c>
      <c r="AD77" s="96">
        <f t="shared" si="28"/>
        <v>0.67319647785364</v>
      </c>
      <c r="AE77" s="33">
        <v>2863037</v>
      </c>
      <c r="AF77" s="42">
        <v>184350781</v>
      </c>
      <c r="AG77" s="96">
        <f t="shared" si="29"/>
        <v>0.015530376299300841</v>
      </c>
    </row>
    <row r="78" spans="1:33" s="10" customFormat="1" ht="12.75" customHeight="1">
      <c r="A78" s="19"/>
      <c r="B78" s="20" t="s">
        <v>217</v>
      </c>
      <c r="C78" s="117" t="s">
        <v>218</v>
      </c>
      <c r="D78" s="32">
        <v>936725536</v>
      </c>
      <c r="E78" s="33">
        <v>1169663536</v>
      </c>
      <c r="F78" s="96">
        <f t="shared" si="20"/>
        <v>0.800850421654933</v>
      </c>
      <c r="G78" s="39">
        <v>366621220</v>
      </c>
      <c r="H78" s="33">
        <v>945363361</v>
      </c>
      <c r="I78" s="96">
        <f t="shared" si="21"/>
        <v>0.38780984658871287</v>
      </c>
      <c r="J78" s="33">
        <v>366621220</v>
      </c>
      <c r="K78" s="33">
        <v>858742925</v>
      </c>
      <c r="L78" s="96">
        <f t="shared" si="22"/>
        <v>0.4269277909916987</v>
      </c>
      <c r="M78" s="33">
        <v>366621220</v>
      </c>
      <c r="N78" s="33">
        <v>936725536</v>
      </c>
      <c r="O78" s="96">
        <f t="shared" si="23"/>
        <v>0.39138595662241027</v>
      </c>
      <c r="P78" s="33">
        <v>40967604</v>
      </c>
      <c r="Q78" s="33">
        <v>223130754</v>
      </c>
      <c r="R78" s="96">
        <f t="shared" si="24"/>
        <v>0.1836035744315192</v>
      </c>
      <c r="S78" s="42">
        <v>0</v>
      </c>
      <c r="T78" s="43">
        <v>223130754</v>
      </c>
      <c r="U78" s="96">
        <f t="shared" si="25"/>
        <v>0</v>
      </c>
      <c r="V78" s="42">
        <v>0</v>
      </c>
      <c r="W78" s="43">
        <v>1395703000</v>
      </c>
      <c r="X78" s="96">
        <f t="shared" si="26"/>
        <v>0</v>
      </c>
      <c r="Y78" s="42">
        <v>186211706</v>
      </c>
      <c r="Z78" s="42">
        <v>223130754</v>
      </c>
      <c r="AA78" s="96">
        <f t="shared" si="27"/>
        <v>0.8345407464539828</v>
      </c>
      <c r="AB78" s="33">
        <v>281539392</v>
      </c>
      <c r="AC78" s="42">
        <v>187051867</v>
      </c>
      <c r="AD78" s="96">
        <f t="shared" si="28"/>
        <v>1.505140774670803</v>
      </c>
      <c r="AE78" s="33">
        <v>242581644</v>
      </c>
      <c r="AF78" s="42">
        <v>945363361</v>
      </c>
      <c r="AG78" s="96">
        <f t="shared" si="29"/>
        <v>0.25660148680122163</v>
      </c>
    </row>
    <row r="79" spans="1:33" s="10" customFormat="1" ht="12.75" customHeight="1">
      <c r="A79" s="19"/>
      <c r="B79" s="20" t="s">
        <v>219</v>
      </c>
      <c r="C79" s="117" t="s">
        <v>220</v>
      </c>
      <c r="D79" s="32">
        <v>78168000</v>
      </c>
      <c r="E79" s="33">
        <v>186290000</v>
      </c>
      <c r="F79" s="96">
        <f t="shared" si="20"/>
        <v>0.4196038434698588</v>
      </c>
      <c r="G79" s="39">
        <v>64757000</v>
      </c>
      <c r="H79" s="33">
        <v>153299000</v>
      </c>
      <c r="I79" s="96">
        <f t="shared" si="21"/>
        <v>0.4224228468548392</v>
      </c>
      <c r="J79" s="33">
        <v>64757000</v>
      </c>
      <c r="K79" s="33">
        <v>153299000</v>
      </c>
      <c r="L79" s="96">
        <f t="shared" si="22"/>
        <v>0.4224228468548392</v>
      </c>
      <c r="M79" s="33">
        <v>64757000</v>
      </c>
      <c r="N79" s="33">
        <v>78168000</v>
      </c>
      <c r="O79" s="96">
        <f t="shared" si="23"/>
        <v>0.8284336301299765</v>
      </c>
      <c r="P79" s="33">
        <v>5744000</v>
      </c>
      <c r="Q79" s="33">
        <v>32842000</v>
      </c>
      <c r="R79" s="96">
        <f t="shared" si="24"/>
        <v>0.1748979964679374</v>
      </c>
      <c r="S79" s="42">
        <v>0</v>
      </c>
      <c r="T79" s="43">
        <v>32842000</v>
      </c>
      <c r="U79" s="96">
        <f t="shared" si="25"/>
        <v>0</v>
      </c>
      <c r="V79" s="42">
        <v>0</v>
      </c>
      <c r="W79" s="43">
        <v>250211118</v>
      </c>
      <c r="X79" s="96">
        <f t="shared" si="26"/>
        <v>0</v>
      </c>
      <c r="Y79" s="42">
        <v>19800000</v>
      </c>
      <c r="Z79" s="42">
        <v>32842000</v>
      </c>
      <c r="AA79" s="96">
        <f t="shared" si="27"/>
        <v>0.602886547713294</v>
      </c>
      <c r="AB79" s="33">
        <v>35500000</v>
      </c>
      <c r="AC79" s="42">
        <v>2070000</v>
      </c>
      <c r="AD79" s="96">
        <f t="shared" si="28"/>
        <v>17.14975845410628</v>
      </c>
      <c r="AE79" s="33">
        <v>3000000</v>
      </c>
      <c r="AF79" s="42">
        <v>153299000</v>
      </c>
      <c r="AG79" s="96">
        <f t="shared" si="29"/>
        <v>0.019569599279838746</v>
      </c>
    </row>
    <row r="80" spans="1:33" s="10" customFormat="1" ht="12.75" customHeight="1">
      <c r="A80" s="19"/>
      <c r="B80" s="20" t="s">
        <v>221</v>
      </c>
      <c r="C80" s="117" t="s">
        <v>222</v>
      </c>
      <c r="D80" s="32">
        <v>344091119</v>
      </c>
      <c r="E80" s="33">
        <v>419464119</v>
      </c>
      <c r="F80" s="96">
        <f t="shared" si="20"/>
        <v>0.820311209979798</v>
      </c>
      <c r="G80" s="39">
        <v>112196991</v>
      </c>
      <c r="H80" s="33">
        <v>391608059</v>
      </c>
      <c r="I80" s="96">
        <f t="shared" si="21"/>
        <v>0.28650327392777175</v>
      </c>
      <c r="J80" s="33">
        <v>112196991</v>
      </c>
      <c r="K80" s="33">
        <v>281185659</v>
      </c>
      <c r="L80" s="96">
        <f t="shared" si="22"/>
        <v>0.39901391628226673</v>
      </c>
      <c r="M80" s="33">
        <v>112196991</v>
      </c>
      <c r="N80" s="33">
        <v>344091119</v>
      </c>
      <c r="O80" s="96">
        <f t="shared" si="23"/>
        <v>0.3260676745336168</v>
      </c>
      <c r="P80" s="33">
        <v>6854189</v>
      </c>
      <c r="Q80" s="33">
        <v>34500189</v>
      </c>
      <c r="R80" s="96">
        <f t="shared" si="24"/>
        <v>0.1986710565556612</v>
      </c>
      <c r="S80" s="42">
        <v>0</v>
      </c>
      <c r="T80" s="43">
        <v>34500189</v>
      </c>
      <c r="U80" s="96">
        <f t="shared" si="25"/>
        <v>0</v>
      </c>
      <c r="V80" s="42">
        <v>0</v>
      </c>
      <c r="W80" s="43">
        <v>763257761</v>
      </c>
      <c r="X80" s="96">
        <f t="shared" si="26"/>
        <v>0</v>
      </c>
      <c r="Y80" s="42">
        <v>22946000</v>
      </c>
      <c r="Z80" s="42">
        <v>34500189</v>
      </c>
      <c r="AA80" s="96">
        <f t="shared" si="27"/>
        <v>0.6650978056960789</v>
      </c>
      <c r="AB80" s="33">
        <v>67973880</v>
      </c>
      <c r="AC80" s="42">
        <v>89874165</v>
      </c>
      <c r="AD80" s="96">
        <f t="shared" si="28"/>
        <v>0.7563227986596593</v>
      </c>
      <c r="AE80" s="33">
        <v>0</v>
      </c>
      <c r="AF80" s="42">
        <v>391608059</v>
      </c>
      <c r="AG80" s="96">
        <f t="shared" si="29"/>
        <v>0</v>
      </c>
    </row>
    <row r="81" spans="1:33" s="10" customFormat="1" ht="12.75" customHeight="1">
      <c r="A81" s="19"/>
      <c r="B81" s="20" t="s">
        <v>223</v>
      </c>
      <c r="C81" s="117" t="s">
        <v>224</v>
      </c>
      <c r="D81" s="32">
        <v>117610000</v>
      </c>
      <c r="E81" s="33">
        <v>161632000</v>
      </c>
      <c r="F81" s="96">
        <f t="shared" si="20"/>
        <v>0.72764056622451</v>
      </c>
      <c r="G81" s="39">
        <v>37257000</v>
      </c>
      <c r="H81" s="33">
        <v>177452000</v>
      </c>
      <c r="I81" s="96">
        <f t="shared" si="21"/>
        <v>0.20995536821224894</v>
      </c>
      <c r="J81" s="33">
        <v>37257000</v>
      </c>
      <c r="K81" s="33">
        <v>106202000</v>
      </c>
      <c r="L81" s="96">
        <f t="shared" si="22"/>
        <v>0.35081260239920153</v>
      </c>
      <c r="M81" s="33">
        <v>37257000</v>
      </c>
      <c r="N81" s="33">
        <v>117610000</v>
      </c>
      <c r="O81" s="96">
        <f t="shared" si="23"/>
        <v>0.3167842870504209</v>
      </c>
      <c r="P81" s="33">
        <v>5000000</v>
      </c>
      <c r="Q81" s="33">
        <v>16878000</v>
      </c>
      <c r="R81" s="96">
        <f t="shared" si="24"/>
        <v>0.2962436307619386</v>
      </c>
      <c r="S81" s="42">
        <v>0</v>
      </c>
      <c r="T81" s="43">
        <v>16878000</v>
      </c>
      <c r="U81" s="96">
        <f t="shared" si="25"/>
        <v>0</v>
      </c>
      <c r="V81" s="42">
        <v>0</v>
      </c>
      <c r="W81" s="43">
        <v>166798000</v>
      </c>
      <c r="X81" s="96">
        <f t="shared" si="26"/>
        <v>0</v>
      </c>
      <c r="Y81" s="42">
        <v>11332000</v>
      </c>
      <c r="Z81" s="42">
        <v>16878000</v>
      </c>
      <c r="AA81" s="96">
        <f t="shared" si="27"/>
        <v>0.6714065647588577</v>
      </c>
      <c r="AB81" s="33">
        <v>32937000</v>
      </c>
      <c r="AC81" s="42">
        <v>68996000</v>
      </c>
      <c r="AD81" s="96">
        <f t="shared" si="28"/>
        <v>0.4773755000289872</v>
      </c>
      <c r="AE81" s="33">
        <v>40309000</v>
      </c>
      <c r="AF81" s="42">
        <v>177452000</v>
      </c>
      <c r="AG81" s="96">
        <f t="shared" si="29"/>
        <v>0.22715438541126615</v>
      </c>
    </row>
    <row r="82" spans="1:33" s="10" customFormat="1" ht="12.75" customHeight="1">
      <c r="A82" s="19"/>
      <c r="B82" s="20" t="s">
        <v>225</v>
      </c>
      <c r="C82" s="117" t="s">
        <v>226</v>
      </c>
      <c r="D82" s="32">
        <v>18663663</v>
      </c>
      <c r="E82" s="33">
        <v>56245663</v>
      </c>
      <c r="F82" s="96">
        <f t="shared" si="20"/>
        <v>0.3318240377040271</v>
      </c>
      <c r="G82" s="39">
        <v>26956988</v>
      </c>
      <c r="H82" s="33">
        <v>54633074</v>
      </c>
      <c r="I82" s="96">
        <f t="shared" si="21"/>
        <v>0.4934188400235359</v>
      </c>
      <c r="J82" s="33">
        <v>26956988</v>
      </c>
      <c r="K82" s="33">
        <v>54633074</v>
      </c>
      <c r="L82" s="96">
        <f t="shared" si="22"/>
        <v>0.4934188400235359</v>
      </c>
      <c r="M82" s="33">
        <v>26956988</v>
      </c>
      <c r="N82" s="33">
        <v>18663663</v>
      </c>
      <c r="O82" s="96">
        <f t="shared" si="23"/>
        <v>1.4443567696223405</v>
      </c>
      <c r="P82" s="33">
        <v>692828</v>
      </c>
      <c r="Q82" s="33">
        <v>12264828</v>
      </c>
      <c r="R82" s="96">
        <f t="shared" si="24"/>
        <v>0.056489010689754475</v>
      </c>
      <c r="S82" s="42">
        <v>0</v>
      </c>
      <c r="T82" s="43">
        <v>12264828</v>
      </c>
      <c r="U82" s="96">
        <f t="shared" si="25"/>
        <v>0</v>
      </c>
      <c r="V82" s="42">
        <v>0</v>
      </c>
      <c r="W82" s="43">
        <v>135709608</v>
      </c>
      <c r="X82" s="96">
        <f t="shared" si="26"/>
        <v>0</v>
      </c>
      <c r="Y82" s="42">
        <v>11572000</v>
      </c>
      <c r="Z82" s="42">
        <v>12264828</v>
      </c>
      <c r="AA82" s="96">
        <f t="shared" si="27"/>
        <v>0.9435109893102456</v>
      </c>
      <c r="AB82" s="33">
        <v>7061944</v>
      </c>
      <c r="AC82" s="42">
        <v>-217636</v>
      </c>
      <c r="AD82" s="96">
        <f t="shared" si="28"/>
        <v>-32.44841846018122</v>
      </c>
      <c r="AE82" s="33">
        <v>0</v>
      </c>
      <c r="AF82" s="42">
        <v>54633074</v>
      </c>
      <c r="AG82" s="96">
        <f t="shared" si="29"/>
        <v>0</v>
      </c>
    </row>
    <row r="83" spans="1:33" s="10" customFormat="1" ht="12.75" customHeight="1">
      <c r="A83" s="19"/>
      <c r="B83" s="20" t="s">
        <v>73</v>
      </c>
      <c r="C83" s="117" t="s">
        <v>74</v>
      </c>
      <c r="D83" s="32">
        <v>4763699679</v>
      </c>
      <c r="E83" s="33">
        <v>5436378752</v>
      </c>
      <c r="F83" s="96">
        <f t="shared" si="20"/>
        <v>0.8762633908182856</v>
      </c>
      <c r="G83" s="39">
        <v>1274330000</v>
      </c>
      <c r="H83" s="33">
        <v>4928911653</v>
      </c>
      <c r="I83" s="96">
        <f t="shared" si="21"/>
        <v>0.25854186273036045</v>
      </c>
      <c r="J83" s="33">
        <v>1274330000</v>
      </c>
      <c r="K83" s="33">
        <v>2878589255</v>
      </c>
      <c r="L83" s="96">
        <f t="shared" si="22"/>
        <v>0.44269254385165835</v>
      </c>
      <c r="M83" s="33">
        <v>1274330000</v>
      </c>
      <c r="N83" s="33">
        <v>4763699679</v>
      </c>
      <c r="O83" s="96">
        <f t="shared" si="23"/>
        <v>0.2675084673405584</v>
      </c>
      <c r="P83" s="33">
        <v>165040919</v>
      </c>
      <c r="Q83" s="33">
        <v>571382146</v>
      </c>
      <c r="R83" s="96">
        <f t="shared" si="24"/>
        <v>0.2888450753237221</v>
      </c>
      <c r="S83" s="42">
        <v>42040920</v>
      </c>
      <c r="T83" s="43">
        <v>571382146</v>
      </c>
      <c r="U83" s="96">
        <f t="shared" si="25"/>
        <v>0.07357758777432993</v>
      </c>
      <c r="V83" s="42">
        <v>42040920</v>
      </c>
      <c r="W83" s="43">
        <v>7486873560</v>
      </c>
      <c r="X83" s="96">
        <f t="shared" si="26"/>
        <v>0.005615283824827943</v>
      </c>
      <c r="Y83" s="42">
        <v>418813133</v>
      </c>
      <c r="Z83" s="42">
        <v>571382146</v>
      </c>
      <c r="AA83" s="96">
        <f t="shared" si="27"/>
        <v>0.732982533549447</v>
      </c>
      <c r="AB83" s="33">
        <v>1512750100</v>
      </c>
      <c r="AC83" s="42">
        <v>3024881693</v>
      </c>
      <c r="AD83" s="96">
        <f t="shared" si="28"/>
        <v>0.50010223656043</v>
      </c>
      <c r="AE83" s="33">
        <v>304818000</v>
      </c>
      <c r="AF83" s="42">
        <v>4928911653</v>
      </c>
      <c r="AG83" s="96">
        <f t="shared" si="29"/>
        <v>0.06184286135753142</v>
      </c>
    </row>
    <row r="84" spans="1:33" s="10" customFormat="1" ht="12.75" customHeight="1">
      <c r="A84" s="19"/>
      <c r="B84" s="20" t="s">
        <v>227</v>
      </c>
      <c r="C84" s="117" t="s">
        <v>228</v>
      </c>
      <c r="D84" s="32">
        <v>41245055</v>
      </c>
      <c r="E84" s="33">
        <v>109412055</v>
      </c>
      <c r="F84" s="96">
        <f aca="true" t="shared" si="30" ref="F84:F99">IF($E84=0,0,($D84/$E84))</f>
        <v>0.37696993260934547</v>
      </c>
      <c r="G84" s="39">
        <v>32227220</v>
      </c>
      <c r="H84" s="33">
        <v>112649801</v>
      </c>
      <c r="I84" s="96">
        <f aca="true" t="shared" si="31" ref="I84:I99">IF($H84=0,0,($G84/$H84))</f>
        <v>0.2860832395078976</v>
      </c>
      <c r="J84" s="33">
        <v>32227220</v>
      </c>
      <c r="K84" s="33">
        <v>112649801</v>
      </c>
      <c r="L84" s="96">
        <f aca="true" t="shared" si="32" ref="L84:L99">IF($K84=0,0,($J84/$K84))</f>
        <v>0.2860832395078976</v>
      </c>
      <c r="M84" s="33">
        <v>32227220</v>
      </c>
      <c r="N84" s="33">
        <v>41245055</v>
      </c>
      <c r="O84" s="96">
        <f aca="true" t="shared" si="33" ref="O84:O99">IF($D84=0,0,($M84/$D84))</f>
        <v>0.7813596078366243</v>
      </c>
      <c r="P84" s="33">
        <v>3450000</v>
      </c>
      <c r="Q84" s="33">
        <v>19285000</v>
      </c>
      <c r="R84" s="96">
        <f aca="true" t="shared" si="34" ref="R84:R99">IF($Q84=0,0,($P84/$Q84))</f>
        <v>0.1788955146486907</v>
      </c>
      <c r="S84" s="42">
        <v>0</v>
      </c>
      <c r="T84" s="43">
        <v>19285000</v>
      </c>
      <c r="U84" s="96">
        <f aca="true" t="shared" si="35" ref="U84:U99">IF($T84=0,0,($S84/$T84))</f>
        <v>0</v>
      </c>
      <c r="V84" s="42">
        <v>0</v>
      </c>
      <c r="W84" s="43">
        <v>123997171</v>
      </c>
      <c r="X84" s="96">
        <f aca="true" t="shared" si="36" ref="X84:X99">IF($W84=0,0,($V84/$W84))</f>
        <v>0</v>
      </c>
      <c r="Y84" s="42">
        <v>9383093</v>
      </c>
      <c r="Z84" s="42">
        <v>19285000</v>
      </c>
      <c r="AA84" s="96">
        <f aca="true" t="shared" si="37" ref="AA84:AA99">IF($Z84=0,0,($Y84/$Z84))</f>
        <v>0.4865487684729064</v>
      </c>
      <c r="AB84" s="33">
        <v>9110000</v>
      </c>
      <c r="AC84" s="42">
        <v>562330</v>
      </c>
      <c r="AD84" s="96">
        <f aca="true" t="shared" si="38" ref="AD84:AD99">IF($AC84=0,0,($AB84/$AC84))</f>
        <v>16.200451692066935</v>
      </c>
      <c r="AE84" s="33">
        <v>2340000</v>
      </c>
      <c r="AF84" s="42">
        <v>112649801</v>
      </c>
      <c r="AG84" s="96">
        <f aca="true" t="shared" si="39" ref="AG84:AG99">IF($AF84=0,0,($AE84/$AF84))</f>
        <v>0.020772340290241612</v>
      </c>
    </row>
    <row r="85" spans="1:33" s="10" customFormat="1" ht="12.75" customHeight="1">
      <c r="A85" s="19"/>
      <c r="B85" s="20" t="s">
        <v>229</v>
      </c>
      <c r="C85" s="117" t="s">
        <v>230</v>
      </c>
      <c r="D85" s="32">
        <v>42779658</v>
      </c>
      <c r="E85" s="33">
        <v>122786108</v>
      </c>
      <c r="F85" s="96">
        <f t="shared" si="30"/>
        <v>0.3484079648489225</v>
      </c>
      <c r="G85" s="39">
        <v>49611387</v>
      </c>
      <c r="H85" s="33">
        <v>124458931</v>
      </c>
      <c r="I85" s="96">
        <f t="shared" si="31"/>
        <v>0.39861652837111383</v>
      </c>
      <c r="J85" s="33">
        <v>49611387</v>
      </c>
      <c r="K85" s="33">
        <v>124458931</v>
      </c>
      <c r="L85" s="96">
        <f t="shared" si="32"/>
        <v>0.39861652837111383</v>
      </c>
      <c r="M85" s="33">
        <v>49611387</v>
      </c>
      <c r="N85" s="33">
        <v>42779658</v>
      </c>
      <c r="O85" s="96">
        <f t="shared" si="33"/>
        <v>1.1596957366980354</v>
      </c>
      <c r="P85" s="33">
        <v>6147000</v>
      </c>
      <c r="Q85" s="33">
        <v>25388550</v>
      </c>
      <c r="R85" s="96">
        <f t="shared" si="34"/>
        <v>0.24211701731686133</v>
      </c>
      <c r="S85" s="42">
        <v>0</v>
      </c>
      <c r="T85" s="43">
        <v>25388550</v>
      </c>
      <c r="U85" s="96">
        <f t="shared" si="35"/>
        <v>0</v>
      </c>
      <c r="V85" s="42">
        <v>0</v>
      </c>
      <c r="W85" s="43">
        <v>332737713</v>
      </c>
      <c r="X85" s="96">
        <f t="shared" si="36"/>
        <v>0</v>
      </c>
      <c r="Y85" s="42">
        <v>14241550</v>
      </c>
      <c r="Z85" s="42">
        <v>25388550</v>
      </c>
      <c r="AA85" s="96">
        <f t="shared" si="37"/>
        <v>0.5609438112850084</v>
      </c>
      <c r="AB85" s="33">
        <v>24604001</v>
      </c>
      <c r="AC85" s="42">
        <v>1136000</v>
      </c>
      <c r="AD85" s="96">
        <f t="shared" si="38"/>
        <v>21.65845158450704</v>
      </c>
      <c r="AE85" s="33">
        <v>21820400</v>
      </c>
      <c r="AF85" s="42">
        <v>124458931</v>
      </c>
      <c r="AG85" s="96">
        <f t="shared" si="39"/>
        <v>0.17532209078671904</v>
      </c>
    </row>
    <row r="86" spans="1:33" s="10" customFormat="1" ht="12.75" customHeight="1">
      <c r="A86" s="19"/>
      <c r="B86" s="20" t="s">
        <v>231</v>
      </c>
      <c r="C86" s="117" t="s">
        <v>232</v>
      </c>
      <c r="D86" s="32">
        <v>76695996</v>
      </c>
      <c r="E86" s="33">
        <v>202532996</v>
      </c>
      <c r="F86" s="96">
        <f t="shared" si="30"/>
        <v>0.37868395528005716</v>
      </c>
      <c r="G86" s="39">
        <v>80708471</v>
      </c>
      <c r="H86" s="33">
        <v>183017540</v>
      </c>
      <c r="I86" s="96">
        <f t="shared" si="31"/>
        <v>0.4409876288360121</v>
      </c>
      <c r="J86" s="33">
        <v>80708471</v>
      </c>
      <c r="K86" s="33">
        <v>183017540</v>
      </c>
      <c r="L86" s="96">
        <f t="shared" si="32"/>
        <v>0.4409876288360121</v>
      </c>
      <c r="M86" s="33">
        <v>80708471</v>
      </c>
      <c r="N86" s="33">
        <v>76695996</v>
      </c>
      <c r="O86" s="96">
        <f t="shared" si="33"/>
        <v>1.0523166163719941</v>
      </c>
      <c r="P86" s="33">
        <v>7680000</v>
      </c>
      <c r="Q86" s="33">
        <v>35475000</v>
      </c>
      <c r="R86" s="96">
        <f t="shared" si="34"/>
        <v>0.2164904862579281</v>
      </c>
      <c r="S86" s="42">
        <v>0</v>
      </c>
      <c r="T86" s="43">
        <v>35475000</v>
      </c>
      <c r="U86" s="96">
        <f t="shared" si="35"/>
        <v>0</v>
      </c>
      <c r="V86" s="42">
        <v>0</v>
      </c>
      <c r="W86" s="43">
        <v>367770808</v>
      </c>
      <c r="X86" s="96">
        <f t="shared" si="36"/>
        <v>0</v>
      </c>
      <c r="Y86" s="42">
        <v>18170050</v>
      </c>
      <c r="Z86" s="42">
        <v>35475000</v>
      </c>
      <c r="AA86" s="96">
        <f t="shared" si="37"/>
        <v>0.5121930937279775</v>
      </c>
      <c r="AB86" s="33">
        <v>35054279</v>
      </c>
      <c r="AC86" s="42">
        <v>2254250</v>
      </c>
      <c r="AD86" s="96">
        <f t="shared" si="38"/>
        <v>15.550306753909283</v>
      </c>
      <c r="AE86" s="33">
        <v>19914856</v>
      </c>
      <c r="AF86" s="42">
        <v>183017540</v>
      </c>
      <c r="AG86" s="96">
        <f t="shared" si="39"/>
        <v>0.10881392023955737</v>
      </c>
    </row>
    <row r="87" spans="1:33" s="10" customFormat="1" ht="12.75" customHeight="1">
      <c r="A87" s="19"/>
      <c r="B87" s="20" t="s">
        <v>233</v>
      </c>
      <c r="C87" s="117" t="s">
        <v>234</v>
      </c>
      <c r="D87" s="32">
        <v>399160570</v>
      </c>
      <c r="E87" s="33">
        <v>567111570</v>
      </c>
      <c r="F87" s="96">
        <f t="shared" si="30"/>
        <v>0.7038483979439883</v>
      </c>
      <c r="G87" s="39">
        <v>151713746</v>
      </c>
      <c r="H87" s="33">
        <v>499914484</v>
      </c>
      <c r="I87" s="96">
        <f t="shared" si="31"/>
        <v>0.30347939668817436</v>
      </c>
      <c r="J87" s="33">
        <v>151713746</v>
      </c>
      <c r="K87" s="33">
        <v>326693484</v>
      </c>
      <c r="L87" s="96">
        <f t="shared" si="32"/>
        <v>0.46439171097762083</v>
      </c>
      <c r="M87" s="33">
        <v>151713746</v>
      </c>
      <c r="N87" s="33">
        <v>399160570</v>
      </c>
      <c r="O87" s="96">
        <f t="shared" si="33"/>
        <v>0.3800819955738614</v>
      </c>
      <c r="P87" s="33">
        <v>2700000</v>
      </c>
      <c r="Q87" s="33">
        <v>53649000</v>
      </c>
      <c r="R87" s="96">
        <f t="shared" si="34"/>
        <v>0.050327126321087066</v>
      </c>
      <c r="S87" s="42">
        <v>0</v>
      </c>
      <c r="T87" s="43">
        <v>53649000</v>
      </c>
      <c r="U87" s="96">
        <f t="shared" si="35"/>
        <v>0</v>
      </c>
      <c r="V87" s="42">
        <v>0</v>
      </c>
      <c r="W87" s="43">
        <v>809292000</v>
      </c>
      <c r="X87" s="96">
        <f t="shared" si="36"/>
        <v>0</v>
      </c>
      <c r="Y87" s="42">
        <v>50949000</v>
      </c>
      <c r="Z87" s="42">
        <v>53649000</v>
      </c>
      <c r="AA87" s="96">
        <f t="shared" si="37"/>
        <v>0.949672873678913</v>
      </c>
      <c r="AB87" s="33">
        <v>127088000</v>
      </c>
      <c r="AC87" s="42">
        <v>233956000</v>
      </c>
      <c r="AD87" s="96">
        <f t="shared" si="38"/>
        <v>0.5432132537742139</v>
      </c>
      <c r="AE87" s="33">
        <v>38425000</v>
      </c>
      <c r="AF87" s="42">
        <v>499914484</v>
      </c>
      <c r="AG87" s="96">
        <f t="shared" si="39"/>
        <v>0.07686314605759652</v>
      </c>
    </row>
    <row r="88" spans="1:33" s="10" customFormat="1" ht="12.75" customHeight="1">
      <c r="A88" s="19"/>
      <c r="B88" s="20" t="s">
        <v>235</v>
      </c>
      <c r="C88" s="117" t="s">
        <v>236</v>
      </c>
      <c r="D88" s="32">
        <v>694998848</v>
      </c>
      <c r="E88" s="33">
        <v>924306848</v>
      </c>
      <c r="F88" s="96">
        <f t="shared" si="30"/>
        <v>0.7519135550102514</v>
      </c>
      <c r="G88" s="39">
        <v>332550144</v>
      </c>
      <c r="H88" s="33">
        <v>995475353</v>
      </c>
      <c r="I88" s="96">
        <f t="shared" si="31"/>
        <v>0.33406165506540675</v>
      </c>
      <c r="J88" s="33">
        <v>332550144</v>
      </c>
      <c r="K88" s="33">
        <v>768594384</v>
      </c>
      <c r="L88" s="96">
        <f t="shared" si="32"/>
        <v>0.43267313803323343</v>
      </c>
      <c r="M88" s="33">
        <v>332550144</v>
      </c>
      <c r="N88" s="33">
        <v>694998848</v>
      </c>
      <c r="O88" s="96">
        <f t="shared" si="33"/>
        <v>0.4784902089506773</v>
      </c>
      <c r="P88" s="33">
        <v>35859863</v>
      </c>
      <c r="Q88" s="33">
        <v>127846863</v>
      </c>
      <c r="R88" s="96">
        <f t="shared" si="34"/>
        <v>0.28049075400465634</v>
      </c>
      <c r="S88" s="42">
        <v>0</v>
      </c>
      <c r="T88" s="43">
        <v>127846863</v>
      </c>
      <c r="U88" s="96">
        <f t="shared" si="35"/>
        <v>0</v>
      </c>
      <c r="V88" s="42">
        <v>0</v>
      </c>
      <c r="W88" s="43">
        <v>1343968674</v>
      </c>
      <c r="X88" s="96">
        <f t="shared" si="36"/>
        <v>0</v>
      </c>
      <c r="Y88" s="42">
        <v>48405863</v>
      </c>
      <c r="Z88" s="42">
        <v>127846863</v>
      </c>
      <c r="AA88" s="96">
        <f t="shared" si="37"/>
        <v>0.3786237836746921</v>
      </c>
      <c r="AB88" s="33">
        <v>48314410</v>
      </c>
      <c r="AC88" s="42">
        <v>353024466</v>
      </c>
      <c r="AD88" s="96">
        <f t="shared" si="38"/>
        <v>0.13685853149906047</v>
      </c>
      <c r="AE88" s="33">
        <v>213368363</v>
      </c>
      <c r="AF88" s="42">
        <v>995475353</v>
      </c>
      <c r="AG88" s="96">
        <f t="shared" si="39"/>
        <v>0.214338167546776</v>
      </c>
    </row>
    <row r="89" spans="1:33" s="10" customFormat="1" ht="12.75" customHeight="1">
      <c r="A89" s="19"/>
      <c r="B89" s="20" t="s">
        <v>237</v>
      </c>
      <c r="C89" s="117" t="s">
        <v>238</v>
      </c>
      <c r="D89" s="32">
        <v>297358653</v>
      </c>
      <c r="E89" s="33">
        <v>377458652</v>
      </c>
      <c r="F89" s="96">
        <f t="shared" si="30"/>
        <v>0.787791328730756</v>
      </c>
      <c r="G89" s="39">
        <v>131531955</v>
      </c>
      <c r="H89" s="33">
        <v>341564372</v>
      </c>
      <c r="I89" s="96">
        <f t="shared" si="31"/>
        <v>0.38508687024301236</v>
      </c>
      <c r="J89" s="33">
        <v>131531955</v>
      </c>
      <c r="K89" s="33">
        <v>255190863</v>
      </c>
      <c r="L89" s="96">
        <f t="shared" si="32"/>
        <v>0.515425801118906</v>
      </c>
      <c r="M89" s="33">
        <v>131531955</v>
      </c>
      <c r="N89" s="33">
        <v>297358653</v>
      </c>
      <c r="O89" s="96">
        <f t="shared" si="33"/>
        <v>0.4423343786131557</v>
      </c>
      <c r="P89" s="33">
        <v>20691400</v>
      </c>
      <c r="Q89" s="33">
        <v>45178400</v>
      </c>
      <c r="R89" s="96">
        <f t="shared" si="34"/>
        <v>0.45799320029040425</v>
      </c>
      <c r="S89" s="42">
        <v>0</v>
      </c>
      <c r="T89" s="43">
        <v>45178400</v>
      </c>
      <c r="U89" s="96">
        <f t="shared" si="35"/>
        <v>0</v>
      </c>
      <c r="V89" s="42">
        <v>0</v>
      </c>
      <c r="W89" s="43">
        <v>298217386</v>
      </c>
      <c r="X89" s="96">
        <f t="shared" si="36"/>
        <v>0</v>
      </c>
      <c r="Y89" s="42">
        <v>21964400</v>
      </c>
      <c r="Z89" s="42">
        <v>45178400</v>
      </c>
      <c r="AA89" s="96">
        <f t="shared" si="37"/>
        <v>0.486170382306589</v>
      </c>
      <c r="AB89" s="33">
        <v>6257536</v>
      </c>
      <c r="AC89" s="42">
        <v>152530915</v>
      </c>
      <c r="AD89" s="96">
        <f t="shared" si="38"/>
        <v>0.04102470636854175</v>
      </c>
      <c r="AE89" s="33">
        <v>34604000</v>
      </c>
      <c r="AF89" s="42">
        <v>341564372</v>
      </c>
      <c r="AG89" s="96">
        <f t="shared" si="39"/>
        <v>0.10131033221462571</v>
      </c>
    </row>
    <row r="90" spans="1:33" s="10" customFormat="1" ht="12.75" customHeight="1">
      <c r="A90" s="19"/>
      <c r="B90" s="20" t="s">
        <v>239</v>
      </c>
      <c r="C90" s="117" t="s">
        <v>240</v>
      </c>
      <c r="D90" s="32">
        <v>94733716</v>
      </c>
      <c r="E90" s="33">
        <v>223246716</v>
      </c>
      <c r="F90" s="96">
        <f t="shared" si="30"/>
        <v>0.42434539552196593</v>
      </c>
      <c r="G90" s="39">
        <v>72367396</v>
      </c>
      <c r="H90" s="33">
        <v>179595821</v>
      </c>
      <c r="I90" s="96">
        <f t="shared" si="31"/>
        <v>0.4029458792362435</v>
      </c>
      <c r="J90" s="33">
        <v>72367396</v>
      </c>
      <c r="K90" s="33">
        <v>162635821</v>
      </c>
      <c r="L90" s="96">
        <f t="shared" si="32"/>
        <v>0.4449659094474642</v>
      </c>
      <c r="M90" s="33">
        <v>72367396</v>
      </c>
      <c r="N90" s="33">
        <v>94733716</v>
      </c>
      <c r="O90" s="96">
        <f t="shared" si="33"/>
        <v>0.7639032759994341</v>
      </c>
      <c r="P90" s="33">
        <v>83209089</v>
      </c>
      <c r="Q90" s="33">
        <v>128885085</v>
      </c>
      <c r="R90" s="96">
        <f t="shared" si="34"/>
        <v>0.6456068132321129</v>
      </c>
      <c r="S90" s="42">
        <v>0</v>
      </c>
      <c r="T90" s="43">
        <v>128885085</v>
      </c>
      <c r="U90" s="96">
        <f t="shared" si="35"/>
        <v>0</v>
      </c>
      <c r="V90" s="42">
        <v>0</v>
      </c>
      <c r="W90" s="43">
        <v>474719536</v>
      </c>
      <c r="X90" s="96">
        <f t="shared" si="36"/>
        <v>0</v>
      </c>
      <c r="Y90" s="42">
        <v>48917197</v>
      </c>
      <c r="Z90" s="42">
        <v>128885085</v>
      </c>
      <c r="AA90" s="96">
        <f t="shared" si="37"/>
        <v>0.37954117809675186</v>
      </c>
      <c r="AB90" s="33">
        <v>-2223900</v>
      </c>
      <c r="AC90" s="42">
        <v>19349750</v>
      </c>
      <c r="AD90" s="96">
        <f t="shared" si="38"/>
        <v>-0.11493171746404993</v>
      </c>
      <c r="AE90" s="33">
        <v>9068732</v>
      </c>
      <c r="AF90" s="42">
        <v>179595821</v>
      </c>
      <c r="AG90" s="96">
        <f t="shared" si="39"/>
        <v>0.05049522839398362</v>
      </c>
    </row>
    <row r="91" spans="1:33" s="10" customFormat="1" ht="12.75" customHeight="1">
      <c r="A91" s="19"/>
      <c r="B91" s="20" t="s">
        <v>241</v>
      </c>
      <c r="C91" s="117" t="s">
        <v>242</v>
      </c>
      <c r="D91" s="32">
        <v>25090000</v>
      </c>
      <c r="E91" s="33">
        <v>196826334</v>
      </c>
      <c r="F91" s="96">
        <f t="shared" si="30"/>
        <v>0.1274727801412996</v>
      </c>
      <c r="G91" s="39">
        <v>52548669</v>
      </c>
      <c r="H91" s="33">
        <v>234673001</v>
      </c>
      <c r="I91" s="96">
        <f t="shared" si="31"/>
        <v>0.22392294288681297</v>
      </c>
      <c r="J91" s="33">
        <v>52548669</v>
      </c>
      <c r="K91" s="33">
        <v>234673001</v>
      </c>
      <c r="L91" s="96">
        <f t="shared" si="32"/>
        <v>0.22392294288681297</v>
      </c>
      <c r="M91" s="33">
        <v>52548669</v>
      </c>
      <c r="N91" s="33">
        <v>25090000</v>
      </c>
      <c r="O91" s="96">
        <f t="shared" si="33"/>
        <v>2.0944068951773613</v>
      </c>
      <c r="P91" s="33">
        <v>3399504</v>
      </c>
      <c r="Q91" s="33">
        <v>40114504</v>
      </c>
      <c r="R91" s="96">
        <f t="shared" si="34"/>
        <v>0.08474500893741575</v>
      </c>
      <c r="S91" s="42">
        <v>0</v>
      </c>
      <c r="T91" s="43">
        <v>40114504</v>
      </c>
      <c r="U91" s="96">
        <f t="shared" si="35"/>
        <v>0</v>
      </c>
      <c r="V91" s="42">
        <v>0</v>
      </c>
      <c r="W91" s="43">
        <v>0</v>
      </c>
      <c r="X91" s="96">
        <f t="shared" si="36"/>
        <v>0</v>
      </c>
      <c r="Y91" s="42">
        <v>36715000</v>
      </c>
      <c r="Z91" s="42">
        <v>40114504</v>
      </c>
      <c r="AA91" s="96">
        <f t="shared" si="37"/>
        <v>0.9152549910625842</v>
      </c>
      <c r="AB91" s="33">
        <v>0</v>
      </c>
      <c r="AC91" s="42">
        <v>700000</v>
      </c>
      <c r="AD91" s="96">
        <f t="shared" si="38"/>
        <v>0</v>
      </c>
      <c r="AE91" s="33">
        <v>1333333</v>
      </c>
      <c r="AF91" s="42">
        <v>234673001</v>
      </c>
      <c r="AG91" s="96">
        <f t="shared" si="39"/>
        <v>0.0056816633968046456</v>
      </c>
    </row>
    <row r="92" spans="1:33" s="10" customFormat="1" ht="12.75" customHeight="1">
      <c r="A92" s="19"/>
      <c r="B92" s="20" t="s">
        <v>243</v>
      </c>
      <c r="C92" s="117" t="s">
        <v>244</v>
      </c>
      <c r="D92" s="32">
        <v>183791344</v>
      </c>
      <c r="E92" s="33">
        <v>301543344</v>
      </c>
      <c r="F92" s="96">
        <f t="shared" si="30"/>
        <v>0.609502241243302</v>
      </c>
      <c r="G92" s="39">
        <v>117652697</v>
      </c>
      <c r="H92" s="33">
        <v>299897312</v>
      </c>
      <c r="I92" s="96">
        <f t="shared" si="31"/>
        <v>0.39230994174432615</v>
      </c>
      <c r="J92" s="33">
        <v>117652697</v>
      </c>
      <c r="K92" s="33">
        <v>244394905</v>
      </c>
      <c r="L92" s="96">
        <f t="shared" si="32"/>
        <v>0.48140404972845074</v>
      </c>
      <c r="M92" s="33">
        <v>117652697</v>
      </c>
      <c r="N92" s="33">
        <v>183791344</v>
      </c>
      <c r="O92" s="96">
        <f t="shared" si="33"/>
        <v>0.6401427534040994</v>
      </c>
      <c r="P92" s="33">
        <v>947000</v>
      </c>
      <c r="Q92" s="33">
        <v>39537208</v>
      </c>
      <c r="R92" s="96">
        <f t="shared" si="34"/>
        <v>0.02395212125246679</v>
      </c>
      <c r="S92" s="42">
        <v>0</v>
      </c>
      <c r="T92" s="43">
        <v>39537208</v>
      </c>
      <c r="U92" s="96">
        <f t="shared" si="35"/>
        <v>0</v>
      </c>
      <c r="V92" s="42">
        <v>0</v>
      </c>
      <c r="W92" s="43">
        <v>474468344</v>
      </c>
      <c r="X92" s="96">
        <f t="shared" si="36"/>
        <v>0</v>
      </c>
      <c r="Y92" s="42">
        <v>37938208</v>
      </c>
      <c r="Z92" s="42">
        <v>39537208</v>
      </c>
      <c r="AA92" s="96">
        <f t="shared" si="37"/>
        <v>0.9595570835452013</v>
      </c>
      <c r="AB92" s="33">
        <v>31409019</v>
      </c>
      <c r="AC92" s="42">
        <v>86236153</v>
      </c>
      <c r="AD92" s="96">
        <f t="shared" si="38"/>
        <v>0.36422101296656867</v>
      </c>
      <c r="AE92" s="33">
        <v>45132660</v>
      </c>
      <c r="AF92" s="42">
        <v>299897312</v>
      </c>
      <c r="AG92" s="96">
        <f t="shared" si="39"/>
        <v>0.15049371299466666</v>
      </c>
    </row>
    <row r="93" spans="1:33" s="10" customFormat="1" ht="12.75" customHeight="1">
      <c r="A93" s="19"/>
      <c r="B93" s="20" t="s">
        <v>75</v>
      </c>
      <c r="C93" s="117" t="s">
        <v>76</v>
      </c>
      <c r="D93" s="32">
        <v>1546412680</v>
      </c>
      <c r="E93" s="33">
        <v>1931146680</v>
      </c>
      <c r="F93" s="96">
        <f t="shared" si="30"/>
        <v>0.8007743254386042</v>
      </c>
      <c r="G93" s="39">
        <v>537170660</v>
      </c>
      <c r="H93" s="33">
        <v>2234509640</v>
      </c>
      <c r="I93" s="96">
        <f t="shared" si="31"/>
        <v>0.2403975576493821</v>
      </c>
      <c r="J93" s="33">
        <v>537170660</v>
      </c>
      <c r="K93" s="33">
        <v>1615779326</v>
      </c>
      <c r="L93" s="96">
        <f t="shared" si="32"/>
        <v>0.3324529849814405</v>
      </c>
      <c r="M93" s="33">
        <v>537170660</v>
      </c>
      <c r="N93" s="33">
        <v>1546412680</v>
      </c>
      <c r="O93" s="96">
        <f t="shared" si="33"/>
        <v>0.3473656592107095</v>
      </c>
      <c r="P93" s="33">
        <v>43150000</v>
      </c>
      <c r="Q93" s="33">
        <v>205575500</v>
      </c>
      <c r="R93" s="96">
        <f t="shared" si="34"/>
        <v>0.20989855308633568</v>
      </c>
      <c r="S93" s="42">
        <v>0</v>
      </c>
      <c r="T93" s="43">
        <v>205575500</v>
      </c>
      <c r="U93" s="96">
        <f t="shared" si="35"/>
        <v>0</v>
      </c>
      <c r="V93" s="42">
        <v>0</v>
      </c>
      <c r="W93" s="43">
        <v>6840820418</v>
      </c>
      <c r="X93" s="96">
        <f t="shared" si="36"/>
        <v>0</v>
      </c>
      <c r="Y93" s="42">
        <v>183232000</v>
      </c>
      <c r="Z93" s="42">
        <v>205575500</v>
      </c>
      <c r="AA93" s="96">
        <f t="shared" si="37"/>
        <v>0.8913124375229539</v>
      </c>
      <c r="AB93" s="33">
        <v>305160010</v>
      </c>
      <c r="AC93" s="42">
        <v>1008550382</v>
      </c>
      <c r="AD93" s="96">
        <f t="shared" si="38"/>
        <v>0.3025728961550282</v>
      </c>
      <c r="AE93" s="33">
        <v>240096145</v>
      </c>
      <c r="AF93" s="42">
        <v>2234509640</v>
      </c>
      <c r="AG93" s="96">
        <f t="shared" si="39"/>
        <v>0.10744914262262928</v>
      </c>
    </row>
    <row r="94" spans="1:33" s="10" customFormat="1" ht="12.75" customHeight="1">
      <c r="A94" s="19"/>
      <c r="B94" s="20" t="s">
        <v>245</v>
      </c>
      <c r="C94" s="117" t="s">
        <v>246</v>
      </c>
      <c r="D94" s="32">
        <v>59225501</v>
      </c>
      <c r="E94" s="33">
        <v>90593501</v>
      </c>
      <c r="F94" s="96">
        <f t="shared" si="30"/>
        <v>0.6537499969230685</v>
      </c>
      <c r="G94" s="39">
        <v>30300747</v>
      </c>
      <c r="H94" s="33">
        <v>74446502</v>
      </c>
      <c r="I94" s="96">
        <f t="shared" si="31"/>
        <v>0.40701371032852557</v>
      </c>
      <c r="J94" s="33">
        <v>30300747</v>
      </c>
      <c r="K94" s="33">
        <v>63535034</v>
      </c>
      <c r="L94" s="96">
        <f t="shared" si="32"/>
        <v>0.4769139967722375</v>
      </c>
      <c r="M94" s="33">
        <v>30300747</v>
      </c>
      <c r="N94" s="33">
        <v>59225501</v>
      </c>
      <c r="O94" s="96">
        <f t="shared" si="33"/>
        <v>0.5116165585496694</v>
      </c>
      <c r="P94" s="33">
        <v>900000</v>
      </c>
      <c r="Q94" s="33">
        <v>16147000</v>
      </c>
      <c r="R94" s="96">
        <f t="shared" si="34"/>
        <v>0.05573790797052084</v>
      </c>
      <c r="S94" s="42">
        <v>0</v>
      </c>
      <c r="T94" s="43">
        <v>16147000</v>
      </c>
      <c r="U94" s="96">
        <f t="shared" si="35"/>
        <v>0</v>
      </c>
      <c r="V94" s="42">
        <v>0</v>
      </c>
      <c r="W94" s="43">
        <v>167471541</v>
      </c>
      <c r="X94" s="96">
        <f t="shared" si="36"/>
        <v>0</v>
      </c>
      <c r="Y94" s="42">
        <v>15247000</v>
      </c>
      <c r="Z94" s="42">
        <v>16147000</v>
      </c>
      <c r="AA94" s="96">
        <f t="shared" si="37"/>
        <v>0.9442620920294792</v>
      </c>
      <c r="AB94" s="33">
        <v>19856283</v>
      </c>
      <c r="AC94" s="42">
        <v>18105503</v>
      </c>
      <c r="AD94" s="96">
        <f t="shared" si="38"/>
        <v>1.0966987771618386</v>
      </c>
      <c r="AE94" s="33">
        <v>5694018</v>
      </c>
      <c r="AF94" s="42">
        <v>74446502</v>
      </c>
      <c r="AG94" s="96">
        <f t="shared" si="39"/>
        <v>0.07648469500957883</v>
      </c>
    </row>
    <row r="95" spans="1:33" s="10" customFormat="1" ht="12.75" customHeight="1">
      <c r="A95" s="19"/>
      <c r="B95" s="20" t="s">
        <v>247</v>
      </c>
      <c r="C95" s="117" t="s">
        <v>248</v>
      </c>
      <c r="D95" s="32">
        <v>126890559</v>
      </c>
      <c r="E95" s="33">
        <v>213946879</v>
      </c>
      <c r="F95" s="96">
        <f t="shared" si="30"/>
        <v>0.5930937604376084</v>
      </c>
      <c r="G95" s="39">
        <v>38421652</v>
      </c>
      <c r="H95" s="33">
        <v>219189069</v>
      </c>
      <c r="I95" s="96">
        <f t="shared" si="31"/>
        <v>0.17529000043337015</v>
      </c>
      <c r="J95" s="33">
        <v>38421652</v>
      </c>
      <c r="K95" s="33">
        <v>141589069</v>
      </c>
      <c r="L95" s="96">
        <f t="shared" si="32"/>
        <v>0.27136029830099384</v>
      </c>
      <c r="M95" s="33">
        <v>38421652</v>
      </c>
      <c r="N95" s="33">
        <v>126890559</v>
      </c>
      <c r="O95" s="96">
        <f t="shared" si="33"/>
        <v>0.3027936223371827</v>
      </c>
      <c r="P95" s="33">
        <v>64640656</v>
      </c>
      <c r="Q95" s="33">
        <v>77132256</v>
      </c>
      <c r="R95" s="96">
        <f t="shared" si="34"/>
        <v>0.8380495962674811</v>
      </c>
      <c r="S95" s="42">
        <v>32000000</v>
      </c>
      <c r="T95" s="43">
        <v>77132256</v>
      </c>
      <c r="U95" s="96">
        <f t="shared" si="35"/>
        <v>0.4148718274232767</v>
      </c>
      <c r="V95" s="42">
        <v>32000000</v>
      </c>
      <c r="W95" s="43">
        <v>352085391</v>
      </c>
      <c r="X95" s="96">
        <f t="shared" si="36"/>
        <v>0.09088704279695604</v>
      </c>
      <c r="Y95" s="42">
        <v>24600000</v>
      </c>
      <c r="Z95" s="42">
        <v>77132256</v>
      </c>
      <c r="AA95" s="96">
        <f t="shared" si="37"/>
        <v>0.31893271733164397</v>
      </c>
      <c r="AB95" s="33">
        <v>14058160</v>
      </c>
      <c r="AC95" s="42">
        <v>1170944</v>
      </c>
      <c r="AD95" s="96">
        <f t="shared" si="38"/>
        <v>12.00583460865763</v>
      </c>
      <c r="AE95" s="33">
        <v>16007079</v>
      </c>
      <c r="AF95" s="42">
        <v>219189069</v>
      </c>
      <c r="AG95" s="96">
        <f t="shared" si="39"/>
        <v>0.07302863720818122</v>
      </c>
    </row>
    <row r="96" spans="1:33" s="10" customFormat="1" ht="12.75" customHeight="1">
      <c r="A96" s="19"/>
      <c r="B96" s="20" t="s">
        <v>249</v>
      </c>
      <c r="C96" s="117" t="s">
        <v>250</v>
      </c>
      <c r="D96" s="32">
        <v>53086115</v>
      </c>
      <c r="E96" s="33">
        <v>125707115</v>
      </c>
      <c r="F96" s="96">
        <f t="shared" si="30"/>
        <v>0.4223000026689022</v>
      </c>
      <c r="G96" s="39">
        <v>50247898</v>
      </c>
      <c r="H96" s="33">
        <v>123997508</v>
      </c>
      <c r="I96" s="96">
        <f t="shared" si="31"/>
        <v>0.4052331277496319</v>
      </c>
      <c r="J96" s="33">
        <v>50247898</v>
      </c>
      <c r="K96" s="33">
        <v>105834328</v>
      </c>
      <c r="L96" s="96">
        <f t="shared" si="32"/>
        <v>0.47477882601569504</v>
      </c>
      <c r="M96" s="33">
        <v>50247898</v>
      </c>
      <c r="N96" s="33">
        <v>53086115</v>
      </c>
      <c r="O96" s="96">
        <f t="shared" si="33"/>
        <v>0.9465356054026557</v>
      </c>
      <c r="P96" s="33">
        <v>0</v>
      </c>
      <c r="Q96" s="33">
        <v>41413900</v>
      </c>
      <c r="R96" s="96">
        <f t="shared" si="34"/>
        <v>0</v>
      </c>
      <c r="S96" s="42">
        <v>0</v>
      </c>
      <c r="T96" s="43">
        <v>41413900</v>
      </c>
      <c r="U96" s="96">
        <f t="shared" si="35"/>
        <v>0</v>
      </c>
      <c r="V96" s="42">
        <v>0</v>
      </c>
      <c r="W96" s="43">
        <v>247550000</v>
      </c>
      <c r="X96" s="96">
        <f t="shared" si="36"/>
        <v>0</v>
      </c>
      <c r="Y96" s="42">
        <v>19673900</v>
      </c>
      <c r="Z96" s="42">
        <v>41413900</v>
      </c>
      <c r="AA96" s="96">
        <f t="shared" si="37"/>
        <v>0.47505547654289987</v>
      </c>
      <c r="AB96" s="33">
        <v>9521000</v>
      </c>
      <c r="AC96" s="42">
        <v>24903204</v>
      </c>
      <c r="AD96" s="96">
        <f t="shared" si="38"/>
        <v>0.38232028296439285</v>
      </c>
      <c r="AE96" s="33">
        <v>42173000</v>
      </c>
      <c r="AF96" s="42">
        <v>123997508</v>
      </c>
      <c r="AG96" s="96">
        <f t="shared" si="39"/>
        <v>0.3401116738571875</v>
      </c>
    </row>
    <row r="97" spans="1:33" s="10" customFormat="1" ht="12.75" customHeight="1">
      <c r="A97" s="19"/>
      <c r="B97" s="20" t="s">
        <v>251</v>
      </c>
      <c r="C97" s="117" t="s">
        <v>252</v>
      </c>
      <c r="D97" s="32">
        <v>133912921</v>
      </c>
      <c r="E97" s="33">
        <v>262195620</v>
      </c>
      <c r="F97" s="96">
        <f t="shared" si="30"/>
        <v>0.5107366820239027</v>
      </c>
      <c r="G97" s="39">
        <v>89102986</v>
      </c>
      <c r="H97" s="33">
        <v>263911688</v>
      </c>
      <c r="I97" s="96">
        <f t="shared" si="31"/>
        <v>0.33762425103355026</v>
      </c>
      <c r="J97" s="33">
        <v>89102986</v>
      </c>
      <c r="K97" s="33">
        <v>235099431</v>
      </c>
      <c r="L97" s="96">
        <f t="shared" si="32"/>
        <v>0.3790012830783925</v>
      </c>
      <c r="M97" s="33">
        <v>89102986</v>
      </c>
      <c r="N97" s="33">
        <v>133912921</v>
      </c>
      <c r="O97" s="96">
        <f t="shared" si="33"/>
        <v>0.6653800494725972</v>
      </c>
      <c r="P97" s="33">
        <v>32566900</v>
      </c>
      <c r="Q97" s="33">
        <v>67471200</v>
      </c>
      <c r="R97" s="96">
        <f t="shared" si="34"/>
        <v>0.48267853543437794</v>
      </c>
      <c r="S97" s="42">
        <v>24600000</v>
      </c>
      <c r="T97" s="43">
        <v>67471200</v>
      </c>
      <c r="U97" s="96">
        <f t="shared" si="35"/>
        <v>0.3646000071141465</v>
      </c>
      <c r="V97" s="42">
        <v>24600000</v>
      </c>
      <c r="W97" s="43">
        <v>523034867</v>
      </c>
      <c r="X97" s="96">
        <f t="shared" si="36"/>
        <v>0.04703319329569667</v>
      </c>
      <c r="Y97" s="42">
        <v>22654300</v>
      </c>
      <c r="Z97" s="42">
        <v>67471200</v>
      </c>
      <c r="AA97" s="96">
        <f t="shared" si="37"/>
        <v>0.3357625179335776</v>
      </c>
      <c r="AB97" s="33">
        <v>58331857</v>
      </c>
      <c r="AC97" s="42">
        <v>47908657</v>
      </c>
      <c r="AD97" s="96">
        <f t="shared" si="38"/>
        <v>1.21756401979709</v>
      </c>
      <c r="AE97" s="33">
        <v>5000000</v>
      </c>
      <c r="AF97" s="42">
        <v>263911688</v>
      </c>
      <c r="AG97" s="96">
        <f t="shared" si="39"/>
        <v>0.01894573157366187</v>
      </c>
    </row>
    <row r="98" spans="1:33" s="10" customFormat="1" ht="12.75" customHeight="1">
      <c r="A98" s="19"/>
      <c r="B98" s="20" t="s">
        <v>253</v>
      </c>
      <c r="C98" s="117" t="s">
        <v>254</v>
      </c>
      <c r="D98" s="32">
        <v>362811000</v>
      </c>
      <c r="E98" s="33">
        <v>517105000</v>
      </c>
      <c r="F98" s="96">
        <f t="shared" si="30"/>
        <v>0.7016195936995387</v>
      </c>
      <c r="G98" s="39">
        <v>147553000</v>
      </c>
      <c r="H98" s="33">
        <v>540078000</v>
      </c>
      <c r="I98" s="96">
        <f t="shared" si="31"/>
        <v>0.2732068330870726</v>
      </c>
      <c r="J98" s="33">
        <v>147553000</v>
      </c>
      <c r="K98" s="33">
        <v>540078000</v>
      </c>
      <c r="L98" s="96">
        <f t="shared" si="32"/>
        <v>0.2732068330870726</v>
      </c>
      <c r="M98" s="33">
        <v>147553000</v>
      </c>
      <c r="N98" s="33">
        <v>362811000</v>
      </c>
      <c r="O98" s="96">
        <f t="shared" si="33"/>
        <v>0.4066938433509458</v>
      </c>
      <c r="P98" s="33">
        <v>4850000</v>
      </c>
      <c r="Q98" s="33">
        <v>41284000</v>
      </c>
      <c r="R98" s="96">
        <f t="shared" si="34"/>
        <v>0.11747892646061428</v>
      </c>
      <c r="S98" s="42">
        <v>0</v>
      </c>
      <c r="T98" s="43">
        <v>41284000</v>
      </c>
      <c r="U98" s="96">
        <f t="shared" si="35"/>
        <v>0</v>
      </c>
      <c r="V98" s="42">
        <v>0</v>
      </c>
      <c r="W98" s="43">
        <v>1608345398</v>
      </c>
      <c r="X98" s="96">
        <f t="shared" si="36"/>
        <v>0</v>
      </c>
      <c r="Y98" s="42">
        <v>39684000</v>
      </c>
      <c r="Z98" s="42">
        <v>41284000</v>
      </c>
      <c r="AA98" s="96">
        <f t="shared" si="37"/>
        <v>0.9612440654975293</v>
      </c>
      <c r="AB98" s="33">
        <v>39502138</v>
      </c>
      <c r="AC98" s="42">
        <v>256842980</v>
      </c>
      <c r="AD98" s="96">
        <f t="shared" si="38"/>
        <v>0.15379878398856764</v>
      </c>
      <c r="AE98" s="33">
        <v>111601430</v>
      </c>
      <c r="AF98" s="42">
        <v>540078000</v>
      </c>
      <c r="AG98" s="96">
        <f t="shared" si="39"/>
        <v>0.20663946689181933</v>
      </c>
    </row>
    <row r="99" spans="1:33" s="10" customFormat="1" ht="12.75" customHeight="1">
      <c r="A99" s="19"/>
      <c r="B99" s="20" t="s">
        <v>255</v>
      </c>
      <c r="C99" s="117" t="s">
        <v>256</v>
      </c>
      <c r="D99" s="32">
        <v>77071868</v>
      </c>
      <c r="E99" s="33">
        <v>219980868</v>
      </c>
      <c r="F99" s="96">
        <f t="shared" si="30"/>
        <v>0.35035714105828514</v>
      </c>
      <c r="G99" s="39">
        <v>83214670</v>
      </c>
      <c r="H99" s="33">
        <v>164774761</v>
      </c>
      <c r="I99" s="96">
        <f t="shared" si="31"/>
        <v>0.5050207294793163</v>
      </c>
      <c r="J99" s="33">
        <v>83214670</v>
      </c>
      <c r="K99" s="33">
        <v>164774761</v>
      </c>
      <c r="L99" s="96">
        <f t="shared" si="32"/>
        <v>0.5050207294793163</v>
      </c>
      <c r="M99" s="33">
        <v>83214670</v>
      </c>
      <c r="N99" s="33">
        <v>77071868</v>
      </c>
      <c r="O99" s="96">
        <f t="shared" si="33"/>
        <v>1.0797022591952747</v>
      </c>
      <c r="P99" s="33">
        <v>8920000</v>
      </c>
      <c r="Q99" s="33">
        <v>55206000</v>
      </c>
      <c r="R99" s="96">
        <f t="shared" si="34"/>
        <v>0.1615766402202659</v>
      </c>
      <c r="S99" s="42">
        <v>0</v>
      </c>
      <c r="T99" s="43">
        <v>55206000</v>
      </c>
      <c r="U99" s="96">
        <f t="shared" si="35"/>
        <v>0</v>
      </c>
      <c r="V99" s="42">
        <v>0</v>
      </c>
      <c r="W99" s="43">
        <v>334986750</v>
      </c>
      <c r="X99" s="96">
        <f t="shared" si="36"/>
        <v>0</v>
      </c>
      <c r="Y99" s="42">
        <v>46286000</v>
      </c>
      <c r="Z99" s="42">
        <v>55206000</v>
      </c>
      <c r="AA99" s="96">
        <f t="shared" si="37"/>
        <v>0.838423359779734</v>
      </c>
      <c r="AB99" s="33">
        <v>27659000</v>
      </c>
      <c r="AC99" s="42">
        <v>2018456</v>
      </c>
      <c r="AD99" s="96">
        <f t="shared" si="38"/>
        <v>13.703048270559279</v>
      </c>
      <c r="AE99" s="33">
        <v>17035000</v>
      </c>
      <c r="AF99" s="42">
        <v>164774761</v>
      </c>
      <c r="AG99" s="96">
        <f t="shared" si="39"/>
        <v>0.10338355156224441</v>
      </c>
    </row>
    <row r="100" spans="1:33" s="10" customFormat="1" ht="12.75" customHeight="1">
      <c r="A100" s="19"/>
      <c r="B100" s="20" t="s">
        <v>257</v>
      </c>
      <c r="C100" s="117" t="s">
        <v>258</v>
      </c>
      <c r="D100" s="32">
        <v>204022000</v>
      </c>
      <c r="E100" s="33">
        <v>355536000</v>
      </c>
      <c r="F100" s="96">
        <f aca="true" t="shared" si="40" ref="F100:F131">IF($E100=0,0,($D100/$E100))</f>
        <v>0.5738434363890014</v>
      </c>
      <c r="G100" s="39">
        <v>121111000</v>
      </c>
      <c r="H100" s="33">
        <v>342860000</v>
      </c>
      <c r="I100" s="96">
        <f aca="true" t="shared" si="41" ref="I100:I131">IF($H100=0,0,($G100/$H100))</f>
        <v>0.3532374730210582</v>
      </c>
      <c r="J100" s="33">
        <v>121111000</v>
      </c>
      <c r="K100" s="33">
        <v>293660000</v>
      </c>
      <c r="L100" s="96">
        <f aca="true" t="shared" si="42" ref="L100:L131">IF($K100=0,0,($J100/$K100))</f>
        <v>0.41241912415718857</v>
      </c>
      <c r="M100" s="33">
        <v>121111000</v>
      </c>
      <c r="N100" s="33">
        <v>204022000</v>
      </c>
      <c r="O100" s="96">
        <f aca="true" t="shared" si="43" ref="O100:O131">IF($D100=0,0,($M100/$D100))</f>
        <v>0.5936173549911284</v>
      </c>
      <c r="P100" s="33">
        <v>0</v>
      </c>
      <c r="Q100" s="33">
        <v>48335000</v>
      </c>
      <c r="R100" s="96">
        <f aca="true" t="shared" si="44" ref="R100:R131">IF($Q100=0,0,($P100/$Q100))</f>
        <v>0</v>
      </c>
      <c r="S100" s="42">
        <v>0</v>
      </c>
      <c r="T100" s="43">
        <v>48335000</v>
      </c>
      <c r="U100" s="96">
        <f aca="true" t="shared" si="45" ref="U100:U131">IF($T100=0,0,($S100/$T100))</f>
        <v>0</v>
      </c>
      <c r="V100" s="42">
        <v>0</v>
      </c>
      <c r="W100" s="43">
        <v>122156473</v>
      </c>
      <c r="X100" s="96">
        <f aca="true" t="shared" si="46" ref="X100:X131">IF($W100=0,0,($V100/$W100))</f>
        <v>0</v>
      </c>
      <c r="Y100" s="42">
        <v>43450026</v>
      </c>
      <c r="Z100" s="42">
        <v>48335000</v>
      </c>
      <c r="AA100" s="96">
        <f aca="true" t="shared" si="47" ref="AA100:AA131">IF($Z100=0,0,($Y100/$Z100))</f>
        <v>0.8989350574118133</v>
      </c>
      <c r="AB100" s="33">
        <v>44747600</v>
      </c>
      <c r="AC100" s="42">
        <v>77078000</v>
      </c>
      <c r="AD100" s="96">
        <f aca="true" t="shared" si="48" ref="AD100:AD131">IF($AC100=0,0,($AB100/$AC100))</f>
        <v>0.5805495731596565</v>
      </c>
      <c r="AE100" s="33">
        <v>35115254</v>
      </c>
      <c r="AF100" s="42">
        <v>342860000</v>
      </c>
      <c r="AG100" s="96">
        <f aca="true" t="shared" si="49" ref="AG100:AG131">IF($AF100=0,0,($AE100/$AF100))</f>
        <v>0.1024186373446888</v>
      </c>
    </row>
    <row r="101" spans="1:33" s="10" customFormat="1" ht="12.75" customHeight="1">
      <c r="A101" s="19"/>
      <c r="B101" s="20" t="s">
        <v>259</v>
      </c>
      <c r="C101" s="117" t="s">
        <v>260</v>
      </c>
      <c r="D101" s="32">
        <v>82546722</v>
      </c>
      <c r="E101" s="33">
        <v>237825722</v>
      </c>
      <c r="F101" s="96">
        <f t="shared" si="40"/>
        <v>0.34708912604499526</v>
      </c>
      <c r="G101" s="39">
        <v>66693546</v>
      </c>
      <c r="H101" s="33">
        <v>184496605</v>
      </c>
      <c r="I101" s="96">
        <f t="shared" si="41"/>
        <v>0.36148928594106106</v>
      </c>
      <c r="J101" s="33">
        <v>66693546</v>
      </c>
      <c r="K101" s="33">
        <v>184496605</v>
      </c>
      <c r="L101" s="96">
        <f t="shared" si="42"/>
        <v>0.36148928594106106</v>
      </c>
      <c r="M101" s="33">
        <v>66693546</v>
      </c>
      <c r="N101" s="33">
        <v>82546722</v>
      </c>
      <c r="O101" s="96">
        <f t="shared" si="43"/>
        <v>0.8079490545972255</v>
      </c>
      <c r="P101" s="33">
        <v>1064117</v>
      </c>
      <c r="Q101" s="33">
        <v>53329117</v>
      </c>
      <c r="R101" s="96">
        <f t="shared" si="44"/>
        <v>0.019953771220326037</v>
      </c>
      <c r="S101" s="42">
        <v>0</v>
      </c>
      <c r="T101" s="43">
        <v>53329117</v>
      </c>
      <c r="U101" s="96">
        <f t="shared" si="45"/>
        <v>0</v>
      </c>
      <c r="V101" s="42">
        <v>0</v>
      </c>
      <c r="W101" s="43">
        <v>250015493</v>
      </c>
      <c r="X101" s="96">
        <f t="shared" si="46"/>
        <v>0</v>
      </c>
      <c r="Y101" s="42">
        <v>39000000</v>
      </c>
      <c r="Z101" s="42">
        <v>53329117</v>
      </c>
      <c r="AA101" s="96">
        <f t="shared" si="47"/>
        <v>0.7313078144534064</v>
      </c>
      <c r="AB101" s="33">
        <v>20100976</v>
      </c>
      <c r="AC101" s="42">
        <v>670836</v>
      </c>
      <c r="AD101" s="96">
        <f t="shared" si="48"/>
        <v>29.96406871426101</v>
      </c>
      <c r="AE101" s="33">
        <v>10940291</v>
      </c>
      <c r="AF101" s="42">
        <v>184496605</v>
      </c>
      <c r="AG101" s="96">
        <f t="shared" si="49"/>
        <v>0.05929806133831026</v>
      </c>
    </row>
    <row r="102" spans="1:33" s="10" customFormat="1" ht="12.75" customHeight="1">
      <c r="A102" s="19"/>
      <c r="B102" s="20" t="s">
        <v>261</v>
      </c>
      <c r="C102" s="117" t="s">
        <v>262</v>
      </c>
      <c r="D102" s="32">
        <v>89231920</v>
      </c>
      <c r="E102" s="33">
        <v>261004920</v>
      </c>
      <c r="F102" s="96">
        <f t="shared" si="40"/>
        <v>0.3418783063552978</v>
      </c>
      <c r="G102" s="39">
        <v>77367475</v>
      </c>
      <c r="H102" s="33">
        <v>233772730</v>
      </c>
      <c r="I102" s="96">
        <f t="shared" si="41"/>
        <v>0.33095166831477735</v>
      </c>
      <c r="J102" s="33">
        <v>77367475</v>
      </c>
      <c r="K102" s="33">
        <v>233772730</v>
      </c>
      <c r="L102" s="96">
        <f t="shared" si="42"/>
        <v>0.33095166831477735</v>
      </c>
      <c r="M102" s="33">
        <v>77367475</v>
      </c>
      <c r="N102" s="33">
        <v>89231920</v>
      </c>
      <c r="O102" s="96">
        <f t="shared" si="43"/>
        <v>0.8670381069913098</v>
      </c>
      <c r="P102" s="33">
        <v>11619018</v>
      </c>
      <c r="Q102" s="33">
        <v>48306018</v>
      </c>
      <c r="R102" s="96">
        <f t="shared" si="44"/>
        <v>0.24052940981390766</v>
      </c>
      <c r="S102" s="42">
        <v>0</v>
      </c>
      <c r="T102" s="43">
        <v>48306018</v>
      </c>
      <c r="U102" s="96">
        <f t="shared" si="45"/>
        <v>0</v>
      </c>
      <c r="V102" s="42">
        <v>0</v>
      </c>
      <c r="W102" s="43">
        <v>339472961</v>
      </c>
      <c r="X102" s="96">
        <f t="shared" si="46"/>
        <v>0</v>
      </c>
      <c r="Y102" s="42">
        <v>27500000</v>
      </c>
      <c r="Z102" s="42">
        <v>48306018</v>
      </c>
      <c r="AA102" s="96">
        <f t="shared" si="47"/>
        <v>0.5692872469844233</v>
      </c>
      <c r="AB102" s="33">
        <v>72013502</v>
      </c>
      <c r="AC102" s="42">
        <v>4431430</v>
      </c>
      <c r="AD102" s="96">
        <f t="shared" si="48"/>
        <v>16.250623839257305</v>
      </c>
      <c r="AE102" s="33">
        <v>20997679</v>
      </c>
      <c r="AF102" s="42">
        <v>233772730</v>
      </c>
      <c r="AG102" s="96">
        <f t="shared" si="49"/>
        <v>0.08982090853796335</v>
      </c>
    </row>
    <row r="103" spans="1:33" s="10" customFormat="1" ht="12.75" customHeight="1">
      <c r="A103" s="19"/>
      <c r="B103" s="20" t="s">
        <v>263</v>
      </c>
      <c r="C103" s="117" t="s">
        <v>264</v>
      </c>
      <c r="D103" s="32">
        <v>95268169</v>
      </c>
      <c r="E103" s="33">
        <v>249266369</v>
      </c>
      <c r="F103" s="96">
        <f t="shared" si="40"/>
        <v>0.382194234152783</v>
      </c>
      <c r="G103" s="39">
        <v>84746884</v>
      </c>
      <c r="H103" s="33">
        <v>213536361</v>
      </c>
      <c r="I103" s="96">
        <f t="shared" si="41"/>
        <v>0.39687331751429444</v>
      </c>
      <c r="J103" s="33">
        <v>84746884</v>
      </c>
      <c r="K103" s="33">
        <v>213536361</v>
      </c>
      <c r="L103" s="96">
        <f t="shared" si="42"/>
        <v>0.39687331751429444</v>
      </c>
      <c r="M103" s="33">
        <v>84746884</v>
      </c>
      <c r="N103" s="33">
        <v>95268169</v>
      </c>
      <c r="O103" s="96">
        <f t="shared" si="43"/>
        <v>0.8895613811996324</v>
      </c>
      <c r="P103" s="33">
        <v>5334522</v>
      </c>
      <c r="Q103" s="33">
        <v>34942522</v>
      </c>
      <c r="R103" s="96">
        <f t="shared" si="44"/>
        <v>0.15266562613883453</v>
      </c>
      <c r="S103" s="42">
        <v>0</v>
      </c>
      <c r="T103" s="43">
        <v>34942522</v>
      </c>
      <c r="U103" s="96">
        <f t="shared" si="45"/>
        <v>0</v>
      </c>
      <c r="V103" s="42">
        <v>0</v>
      </c>
      <c r="W103" s="43">
        <v>437556692</v>
      </c>
      <c r="X103" s="96">
        <f t="shared" si="46"/>
        <v>0</v>
      </c>
      <c r="Y103" s="42">
        <v>12083000</v>
      </c>
      <c r="Z103" s="42">
        <v>34942522</v>
      </c>
      <c r="AA103" s="96">
        <f t="shared" si="47"/>
        <v>0.3457964482357627</v>
      </c>
      <c r="AB103" s="33">
        <v>34736746</v>
      </c>
      <c r="AC103" s="42">
        <v>7533545</v>
      </c>
      <c r="AD103" s="96">
        <f t="shared" si="48"/>
        <v>4.610942922621422</v>
      </c>
      <c r="AE103" s="33">
        <v>3000000</v>
      </c>
      <c r="AF103" s="42">
        <v>213536361</v>
      </c>
      <c r="AG103" s="96">
        <f t="shared" si="49"/>
        <v>0.01404912955316308</v>
      </c>
    </row>
    <row r="104" spans="1:33" s="10" customFormat="1" ht="12.75" customHeight="1">
      <c r="A104" s="19"/>
      <c r="B104" s="20" t="s">
        <v>265</v>
      </c>
      <c r="C104" s="117" t="s">
        <v>266</v>
      </c>
      <c r="D104" s="32">
        <v>49717000</v>
      </c>
      <c r="E104" s="33">
        <v>153085000</v>
      </c>
      <c r="F104" s="96">
        <f t="shared" si="40"/>
        <v>0.3247672861482183</v>
      </c>
      <c r="G104" s="39">
        <v>65226000</v>
      </c>
      <c r="H104" s="33">
        <v>129578000</v>
      </c>
      <c r="I104" s="96">
        <f t="shared" si="41"/>
        <v>0.5033724860701663</v>
      </c>
      <c r="J104" s="33">
        <v>65226000</v>
      </c>
      <c r="K104" s="33">
        <v>129578000</v>
      </c>
      <c r="L104" s="96">
        <f t="shared" si="42"/>
        <v>0.5033724860701663</v>
      </c>
      <c r="M104" s="33">
        <v>65226000</v>
      </c>
      <c r="N104" s="33">
        <v>49717000</v>
      </c>
      <c r="O104" s="96">
        <f t="shared" si="43"/>
        <v>1.3119456121648532</v>
      </c>
      <c r="P104" s="33">
        <v>2400000</v>
      </c>
      <c r="Q104" s="33">
        <v>23400000</v>
      </c>
      <c r="R104" s="96">
        <f t="shared" si="44"/>
        <v>0.10256410256410256</v>
      </c>
      <c r="S104" s="42">
        <v>0</v>
      </c>
      <c r="T104" s="43">
        <v>23400000</v>
      </c>
      <c r="U104" s="96">
        <f t="shared" si="45"/>
        <v>0</v>
      </c>
      <c r="V104" s="42">
        <v>0</v>
      </c>
      <c r="W104" s="43">
        <v>306064533</v>
      </c>
      <c r="X104" s="96">
        <f t="shared" si="46"/>
        <v>0</v>
      </c>
      <c r="Y104" s="42">
        <v>5100000</v>
      </c>
      <c r="Z104" s="42">
        <v>23400000</v>
      </c>
      <c r="AA104" s="96">
        <f t="shared" si="47"/>
        <v>0.21794871794871795</v>
      </c>
      <c r="AB104" s="33">
        <v>35289276</v>
      </c>
      <c r="AC104" s="42">
        <v>2263000</v>
      </c>
      <c r="AD104" s="96">
        <f t="shared" si="48"/>
        <v>15.594023862129916</v>
      </c>
      <c r="AE104" s="33">
        <v>16679000</v>
      </c>
      <c r="AF104" s="42">
        <v>129578000</v>
      </c>
      <c r="AG104" s="96">
        <f t="shared" si="49"/>
        <v>0.12871783790458258</v>
      </c>
    </row>
    <row r="105" spans="1:33" s="10" customFormat="1" ht="12.75" customHeight="1">
      <c r="A105" s="19"/>
      <c r="B105" s="20" t="s">
        <v>267</v>
      </c>
      <c r="C105" s="117" t="s">
        <v>268</v>
      </c>
      <c r="D105" s="32">
        <v>37835950</v>
      </c>
      <c r="E105" s="33">
        <v>172000000</v>
      </c>
      <c r="F105" s="96">
        <f t="shared" si="40"/>
        <v>0.21997645348837208</v>
      </c>
      <c r="G105" s="39">
        <v>56655935</v>
      </c>
      <c r="H105" s="33">
        <v>143266049</v>
      </c>
      <c r="I105" s="96">
        <f t="shared" si="41"/>
        <v>0.39545960397079144</v>
      </c>
      <c r="J105" s="33">
        <v>56655935</v>
      </c>
      <c r="K105" s="33">
        <v>143266049</v>
      </c>
      <c r="L105" s="96">
        <f t="shared" si="42"/>
        <v>0.39545960397079144</v>
      </c>
      <c r="M105" s="33">
        <v>56655935</v>
      </c>
      <c r="N105" s="33">
        <v>37835950</v>
      </c>
      <c r="O105" s="96">
        <f t="shared" si="43"/>
        <v>1.4974101350699534</v>
      </c>
      <c r="P105" s="33">
        <v>4261000</v>
      </c>
      <c r="Q105" s="33">
        <v>28733951</v>
      </c>
      <c r="R105" s="96">
        <f t="shared" si="44"/>
        <v>0.14829147582245128</v>
      </c>
      <c r="S105" s="42">
        <v>0</v>
      </c>
      <c r="T105" s="43">
        <v>28733951</v>
      </c>
      <c r="U105" s="96">
        <f t="shared" si="45"/>
        <v>0</v>
      </c>
      <c r="V105" s="42">
        <v>0</v>
      </c>
      <c r="W105" s="43">
        <v>294340950</v>
      </c>
      <c r="X105" s="96">
        <f t="shared" si="46"/>
        <v>0</v>
      </c>
      <c r="Y105" s="42">
        <v>16929035</v>
      </c>
      <c r="Z105" s="42">
        <v>28733951</v>
      </c>
      <c r="AA105" s="96">
        <f t="shared" si="47"/>
        <v>0.5891648872095592</v>
      </c>
      <c r="AB105" s="33">
        <v>7500000</v>
      </c>
      <c r="AC105" s="42">
        <v>400000</v>
      </c>
      <c r="AD105" s="96">
        <f t="shared" si="48"/>
        <v>18.75</v>
      </c>
      <c r="AE105" s="33">
        <v>5560453</v>
      </c>
      <c r="AF105" s="42">
        <v>143266049</v>
      </c>
      <c r="AG105" s="96">
        <f t="shared" si="49"/>
        <v>0.03881207752159062</v>
      </c>
    </row>
    <row r="106" spans="1:33" s="10" customFormat="1" ht="12.75" customHeight="1">
      <c r="A106" s="19"/>
      <c r="B106" s="20" t="s">
        <v>77</v>
      </c>
      <c r="C106" s="117" t="s">
        <v>78</v>
      </c>
      <c r="D106" s="32">
        <v>2827459000</v>
      </c>
      <c r="E106" s="33">
        <v>3184097300</v>
      </c>
      <c r="F106" s="96">
        <f t="shared" si="40"/>
        <v>0.8879939064676196</v>
      </c>
      <c r="G106" s="39">
        <v>812123200</v>
      </c>
      <c r="H106" s="33">
        <v>3016496500</v>
      </c>
      <c r="I106" s="96">
        <f t="shared" si="41"/>
        <v>0.2692272972967149</v>
      </c>
      <c r="J106" s="33">
        <v>812123200</v>
      </c>
      <c r="K106" s="33">
        <v>2015551300</v>
      </c>
      <c r="L106" s="96">
        <f t="shared" si="42"/>
        <v>0.40292856847652553</v>
      </c>
      <c r="M106" s="33">
        <v>812123200</v>
      </c>
      <c r="N106" s="33">
        <v>2827459000</v>
      </c>
      <c r="O106" s="96">
        <f t="shared" si="43"/>
        <v>0.2872272241613406</v>
      </c>
      <c r="P106" s="33">
        <v>395937000</v>
      </c>
      <c r="Q106" s="33">
        <v>525160800</v>
      </c>
      <c r="R106" s="96">
        <f t="shared" si="44"/>
        <v>0.7539347948285554</v>
      </c>
      <c r="S106" s="42">
        <v>310000000</v>
      </c>
      <c r="T106" s="43">
        <v>525160800</v>
      </c>
      <c r="U106" s="96">
        <f t="shared" si="45"/>
        <v>0.5902953914305866</v>
      </c>
      <c r="V106" s="42">
        <v>310000000</v>
      </c>
      <c r="W106" s="43">
        <v>5515085754</v>
      </c>
      <c r="X106" s="96">
        <f t="shared" si="46"/>
        <v>0.056209461434967196</v>
      </c>
      <c r="Y106" s="42">
        <v>337570600</v>
      </c>
      <c r="Z106" s="42">
        <v>525160800</v>
      </c>
      <c r="AA106" s="96">
        <f t="shared" si="47"/>
        <v>0.6427947402014773</v>
      </c>
      <c r="AB106" s="33">
        <v>456032762</v>
      </c>
      <c r="AC106" s="42">
        <v>2097369100</v>
      </c>
      <c r="AD106" s="96">
        <f t="shared" si="48"/>
        <v>0.21743085754433972</v>
      </c>
      <c r="AE106" s="33">
        <v>482468000</v>
      </c>
      <c r="AF106" s="42">
        <v>3016496500</v>
      </c>
      <c r="AG106" s="96">
        <f t="shared" si="49"/>
        <v>0.1599431658548253</v>
      </c>
    </row>
    <row r="107" spans="1:33" s="10" customFormat="1" ht="12.75" customHeight="1">
      <c r="A107" s="19"/>
      <c r="B107" s="20" t="s">
        <v>269</v>
      </c>
      <c r="C107" s="117" t="s">
        <v>270</v>
      </c>
      <c r="D107" s="32">
        <v>247567910</v>
      </c>
      <c r="E107" s="33">
        <v>419848890</v>
      </c>
      <c r="F107" s="96">
        <f t="shared" si="40"/>
        <v>0.5896595558463904</v>
      </c>
      <c r="G107" s="39">
        <v>121724550</v>
      </c>
      <c r="H107" s="33">
        <v>406349310</v>
      </c>
      <c r="I107" s="96">
        <f t="shared" si="41"/>
        <v>0.29955643335533166</v>
      </c>
      <c r="J107" s="33">
        <v>121724550</v>
      </c>
      <c r="K107" s="33">
        <v>355620310</v>
      </c>
      <c r="L107" s="96">
        <f t="shared" si="42"/>
        <v>0.3422879587501625</v>
      </c>
      <c r="M107" s="33">
        <v>121724550</v>
      </c>
      <c r="N107" s="33">
        <v>247567910</v>
      </c>
      <c r="O107" s="96">
        <f t="shared" si="43"/>
        <v>0.4916814541917004</v>
      </c>
      <c r="P107" s="33">
        <v>10000000</v>
      </c>
      <c r="Q107" s="33">
        <v>74043000</v>
      </c>
      <c r="R107" s="96">
        <f t="shared" si="44"/>
        <v>0.13505665626730412</v>
      </c>
      <c r="S107" s="42">
        <v>0</v>
      </c>
      <c r="T107" s="43">
        <v>74043000</v>
      </c>
      <c r="U107" s="96">
        <f t="shared" si="45"/>
        <v>0</v>
      </c>
      <c r="V107" s="42">
        <v>0</v>
      </c>
      <c r="W107" s="43">
        <v>895360000</v>
      </c>
      <c r="X107" s="96">
        <f t="shared" si="46"/>
        <v>0</v>
      </c>
      <c r="Y107" s="42">
        <v>27085530</v>
      </c>
      <c r="Z107" s="42">
        <v>74043000</v>
      </c>
      <c r="AA107" s="96">
        <f t="shared" si="47"/>
        <v>0.3658081115027754</v>
      </c>
      <c r="AB107" s="33">
        <v>17200000</v>
      </c>
      <c r="AC107" s="42">
        <v>75347900</v>
      </c>
      <c r="AD107" s="96">
        <f t="shared" si="48"/>
        <v>0.22827444427781</v>
      </c>
      <c r="AE107" s="33">
        <v>44793000</v>
      </c>
      <c r="AF107" s="42">
        <v>406349310</v>
      </c>
      <c r="AG107" s="96">
        <f t="shared" si="49"/>
        <v>0.11023274531953801</v>
      </c>
    </row>
    <row r="108" spans="1:33" s="10" customFormat="1" ht="12.75" customHeight="1">
      <c r="A108" s="19"/>
      <c r="B108" s="20" t="s">
        <v>271</v>
      </c>
      <c r="C108" s="117" t="s">
        <v>272</v>
      </c>
      <c r="D108" s="32">
        <v>84297636</v>
      </c>
      <c r="E108" s="33">
        <v>160969636</v>
      </c>
      <c r="F108" s="96">
        <f t="shared" si="40"/>
        <v>0.5236865665770655</v>
      </c>
      <c r="G108" s="39">
        <v>48579981</v>
      </c>
      <c r="H108" s="33">
        <v>124600453</v>
      </c>
      <c r="I108" s="96">
        <f t="shared" si="41"/>
        <v>0.3898860704784115</v>
      </c>
      <c r="J108" s="33">
        <v>48579981</v>
      </c>
      <c r="K108" s="33">
        <v>100100453</v>
      </c>
      <c r="L108" s="96">
        <f t="shared" si="42"/>
        <v>0.4853122992360484</v>
      </c>
      <c r="M108" s="33">
        <v>48579981</v>
      </c>
      <c r="N108" s="33">
        <v>84297636</v>
      </c>
      <c r="O108" s="96">
        <f t="shared" si="43"/>
        <v>0.5762911429687068</v>
      </c>
      <c r="P108" s="33">
        <v>3590000</v>
      </c>
      <c r="Q108" s="33">
        <v>36339000</v>
      </c>
      <c r="R108" s="96">
        <f t="shared" si="44"/>
        <v>0.09879193153361403</v>
      </c>
      <c r="S108" s="42">
        <v>0</v>
      </c>
      <c r="T108" s="43">
        <v>36339000</v>
      </c>
      <c r="U108" s="96">
        <f t="shared" si="45"/>
        <v>0</v>
      </c>
      <c r="V108" s="42">
        <v>0</v>
      </c>
      <c r="W108" s="43">
        <v>281254352</v>
      </c>
      <c r="X108" s="96">
        <f t="shared" si="46"/>
        <v>0</v>
      </c>
      <c r="Y108" s="42">
        <v>28729000</v>
      </c>
      <c r="Z108" s="42">
        <v>36339000</v>
      </c>
      <c r="AA108" s="96">
        <f t="shared" si="47"/>
        <v>0.7905831200638432</v>
      </c>
      <c r="AB108" s="33">
        <v>4283288</v>
      </c>
      <c r="AC108" s="42">
        <v>27314129</v>
      </c>
      <c r="AD108" s="96">
        <f t="shared" si="48"/>
        <v>0.1568158369611566</v>
      </c>
      <c r="AE108" s="33">
        <v>12921779</v>
      </c>
      <c r="AF108" s="42">
        <v>124600453</v>
      </c>
      <c r="AG108" s="96">
        <f t="shared" si="49"/>
        <v>0.10370571445675242</v>
      </c>
    </row>
    <row r="109" spans="1:33" s="10" customFormat="1" ht="12.75" customHeight="1">
      <c r="A109" s="19"/>
      <c r="B109" s="20" t="s">
        <v>273</v>
      </c>
      <c r="C109" s="117" t="s">
        <v>274</v>
      </c>
      <c r="D109" s="32">
        <v>90205000</v>
      </c>
      <c r="E109" s="33">
        <v>186600000</v>
      </c>
      <c r="F109" s="96">
        <f t="shared" si="40"/>
        <v>0.48341371918542336</v>
      </c>
      <c r="G109" s="39">
        <v>43052000</v>
      </c>
      <c r="H109" s="33">
        <v>139386000</v>
      </c>
      <c r="I109" s="96">
        <f t="shared" si="41"/>
        <v>0.30886889644584103</v>
      </c>
      <c r="J109" s="33">
        <v>43052000</v>
      </c>
      <c r="K109" s="33">
        <v>127386000</v>
      </c>
      <c r="L109" s="96">
        <f t="shared" si="42"/>
        <v>0.3379649255020175</v>
      </c>
      <c r="M109" s="33">
        <v>43052000</v>
      </c>
      <c r="N109" s="33">
        <v>90205000</v>
      </c>
      <c r="O109" s="96">
        <f t="shared" si="43"/>
        <v>0.47726844409955105</v>
      </c>
      <c r="P109" s="33">
        <v>6255000</v>
      </c>
      <c r="Q109" s="33">
        <v>56200000</v>
      </c>
      <c r="R109" s="96">
        <f t="shared" si="44"/>
        <v>0.11129893238434163</v>
      </c>
      <c r="S109" s="42">
        <v>0</v>
      </c>
      <c r="T109" s="43">
        <v>56200000</v>
      </c>
      <c r="U109" s="96">
        <f t="shared" si="45"/>
        <v>0</v>
      </c>
      <c r="V109" s="42">
        <v>0</v>
      </c>
      <c r="W109" s="43">
        <v>374612330</v>
      </c>
      <c r="X109" s="96">
        <f t="shared" si="46"/>
        <v>0</v>
      </c>
      <c r="Y109" s="42">
        <v>41485000</v>
      </c>
      <c r="Z109" s="42">
        <v>56200000</v>
      </c>
      <c r="AA109" s="96">
        <f t="shared" si="47"/>
        <v>0.7381672597864769</v>
      </c>
      <c r="AB109" s="33">
        <v>21338725</v>
      </c>
      <c r="AC109" s="42">
        <v>15726000</v>
      </c>
      <c r="AD109" s="96">
        <f t="shared" si="48"/>
        <v>1.3569073508838865</v>
      </c>
      <c r="AE109" s="33">
        <v>15980000</v>
      </c>
      <c r="AF109" s="42">
        <v>139386000</v>
      </c>
      <c r="AG109" s="96">
        <f t="shared" si="49"/>
        <v>0.11464566025282309</v>
      </c>
    </row>
    <row r="110" spans="1:33" s="10" customFormat="1" ht="12.75" customHeight="1">
      <c r="A110" s="19"/>
      <c r="B110" s="20" t="s">
        <v>275</v>
      </c>
      <c r="C110" s="117" t="s">
        <v>276</v>
      </c>
      <c r="D110" s="32">
        <v>131791946</v>
      </c>
      <c r="E110" s="33">
        <v>293272946</v>
      </c>
      <c r="F110" s="96">
        <f t="shared" si="40"/>
        <v>0.449383237688757</v>
      </c>
      <c r="G110" s="39">
        <v>84108356</v>
      </c>
      <c r="H110" s="33">
        <v>247899945</v>
      </c>
      <c r="I110" s="96">
        <f t="shared" si="41"/>
        <v>0.3392834798733013</v>
      </c>
      <c r="J110" s="33">
        <v>84108356</v>
      </c>
      <c r="K110" s="33">
        <v>230568582</v>
      </c>
      <c r="L110" s="96">
        <f t="shared" si="42"/>
        <v>0.3647867166915222</v>
      </c>
      <c r="M110" s="33">
        <v>84108356</v>
      </c>
      <c r="N110" s="33">
        <v>131791946</v>
      </c>
      <c r="O110" s="96">
        <f t="shared" si="43"/>
        <v>0.6381904096021164</v>
      </c>
      <c r="P110" s="33">
        <v>17555063</v>
      </c>
      <c r="Q110" s="33">
        <v>56546991</v>
      </c>
      <c r="R110" s="96">
        <f t="shared" si="44"/>
        <v>0.3104508779255823</v>
      </c>
      <c r="S110" s="42">
        <v>0</v>
      </c>
      <c r="T110" s="43">
        <v>56546991</v>
      </c>
      <c r="U110" s="96">
        <f t="shared" si="45"/>
        <v>0</v>
      </c>
      <c r="V110" s="42">
        <v>0</v>
      </c>
      <c r="W110" s="43">
        <v>442456059</v>
      </c>
      <c r="X110" s="96">
        <f t="shared" si="46"/>
        <v>0</v>
      </c>
      <c r="Y110" s="42">
        <v>38991928</v>
      </c>
      <c r="Z110" s="42">
        <v>56546991</v>
      </c>
      <c r="AA110" s="96">
        <f t="shared" si="47"/>
        <v>0.6895491220744178</v>
      </c>
      <c r="AB110" s="33">
        <v>69410655</v>
      </c>
      <c r="AC110" s="42">
        <v>28787253</v>
      </c>
      <c r="AD110" s="96">
        <f t="shared" si="48"/>
        <v>2.411159376686619</v>
      </c>
      <c r="AE110" s="33">
        <v>25444912</v>
      </c>
      <c r="AF110" s="42">
        <v>247899945</v>
      </c>
      <c r="AG110" s="96">
        <f t="shared" si="49"/>
        <v>0.10264186222389036</v>
      </c>
    </row>
    <row r="111" spans="1:33" s="10" customFormat="1" ht="12.75" customHeight="1">
      <c r="A111" s="19"/>
      <c r="B111" s="20" t="s">
        <v>277</v>
      </c>
      <c r="C111" s="117" t="s">
        <v>278</v>
      </c>
      <c r="D111" s="32">
        <v>1430098795</v>
      </c>
      <c r="E111" s="33">
        <v>1596766045</v>
      </c>
      <c r="F111" s="96">
        <f t="shared" si="40"/>
        <v>0.8956219976483781</v>
      </c>
      <c r="G111" s="39">
        <v>376583007</v>
      </c>
      <c r="H111" s="33">
        <v>1524767790</v>
      </c>
      <c r="I111" s="96">
        <f t="shared" si="41"/>
        <v>0.2469772836688792</v>
      </c>
      <c r="J111" s="33">
        <v>376583007</v>
      </c>
      <c r="K111" s="33">
        <v>891748427</v>
      </c>
      <c r="L111" s="96">
        <f t="shared" si="42"/>
        <v>0.4222973605536845</v>
      </c>
      <c r="M111" s="33">
        <v>376583007</v>
      </c>
      <c r="N111" s="33">
        <v>1430098795</v>
      </c>
      <c r="O111" s="96">
        <f t="shared" si="43"/>
        <v>0.2633265675886399</v>
      </c>
      <c r="P111" s="33">
        <v>268668708</v>
      </c>
      <c r="Q111" s="33">
        <v>344761745</v>
      </c>
      <c r="R111" s="96">
        <f t="shared" si="44"/>
        <v>0.7792880500706365</v>
      </c>
      <c r="S111" s="42">
        <v>77186000</v>
      </c>
      <c r="T111" s="43">
        <v>344761745</v>
      </c>
      <c r="U111" s="96">
        <f t="shared" si="45"/>
        <v>0.2238821479453876</v>
      </c>
      <c r="V111" s="42">
        <v>77186000</v>
      </c>
      <c r="W111" s="43">
        <v>2195273377</v>
      </c>
      <c r="X111" s="96">
        <f t="shared" si="46"/>
        <v>0.035160085668000156</v>
      </c>
      <c r="Y111" s="42">
        <v>237086986</v>
      </c>
      <c r="Z111" s="42">
        <v>344761745</v>
      </c>
      <c r="AA111" s="96">
        <f t="shared" si="47"/>
        <v>0.6876835653561273</v>
      </c>
      <c r="AB111" s="33">
        <v>124801417</v>
      </c>
      <c r="AC111" s="42">
        <v>804941296</v>
      </c>
      <c r="AD111" s="96">
        <f t="shared" si="48"/>
        <v>0.1550441226213346</v>
      </c>
      <c r="AE111" s="33">
        <v>273979891</v>
      </c>
      <c r="AF111" s="42">
        <v>1524767790</v>
      </c>
      <c r="AG111" s="96">
        <f t="shared" si="49"/>
        <v>0.17968630554558082</v>
      </c>
    </row>
    <row r="112" spans="1:33" s="10" customFormat="1" ht="12.75" customHeight="1">
      <c r="A112" s="19"/>
      <c r="B112" s="20" t="s">
        <v>279</v>
      </c>
      <c r="C112" s="117" t="s">
        <v>280</v>
      </c>
      <c r="D112" s="32">
        <v>58830174</v>
      </c>
      <c r="E112" s="33">
        <v>193242174</v>
      </c>
      <c r="F112" s="96">
        <f t="shared" si="40"/>
        <v>0.30443754995221695</v>
      </c>
      <c r="G112" s="39">
        <v>62306809</v>
      </c>
      <c r="H112" s="33">
        <v>191571394</v>
      </c>
      <c r="I112" s="96">
        <f t="shared" si="41"/>
        <v>0.325240672414797</v>
      </c>
      <c r="J112" s="33">
        <v>62306809</v>
      </c>
      <c r="K112" s="33">
        <v>191571394</v>
      </c>
      <c r="L112" s="96">
        <f t="shared" si="42"/>
        <v>0.325240672414797</v>
      </c>
      <c r="M112" s="33">
        <v>62306809</v>
      </c>
      <c r="N112" s="33">
        <v>58830174</v>
      </c>
      <c r="O112" s="96">
        <f t="shared" si="43"/>
        <v>1.05909611962052</v>
      </c>
      <c r="P112" s="33">
        <v>42224000</v>
      </c>
      <c r="Q112" s="33">
        <v>71491000</v>
      </c>
      <c r="R112" s="96">
        <f t="shared" si="44"/>
        <v>0.5906197982962891</v>
      </c>
      <c r="S112" s="42">
        <v>0</v>
      </c>
      <c r="T112" s="43">
        <v>71491000</v>
      </c>
      <c r="U112" s="96">
        <f t="shared" si="45"/>
        <v>0</v>
      </c>
      <c r="V112" s="42">
        <v>0</v>
      </c>
      <c r="W112" s="43">
        <v>242605000</v>
      </c>
      <c r="X112" s="96">
        <f t="shared" si="46"/>
        <v>0</v>
      </c>
      <c r="Y112" s="42">
        <v>60641000</v>
      </c>
      <c r="Z112" s="42">
        <v>71491000</v>
      </c>
      <c r="AA112" s="96">
        <f t="shared" si="47"/>
        <v>0.8482326446685596</v>
      </c>
      <c r="AB112" s="33">
        <v>4306000</v>
      </c>
      <c r="AC112" s="42">
        <v>0</v>
      </c>
      <c r="AD112" s="96">
        <f t="shared" si="48"/>
        <v>0</v>
      </c>
      <c r="AE112" s="33">
        <v>21184000</v>
      </c>
      <c r="AF112" s="42">
        <v>191571394</v>
      </c>
      <c r="AG112" s="96">
        <f t="shared" si="49"/>
        <v>0.11058018401223306</v>
      </c>
    </row>
    <row r="113" spans="1:33" s="10" customFormat="1" ht="12.75" customHeight="1">
      <c r="A113" s="19"/>
      <c r="B113" s="20" t="s">
        <v>281</v>
      </c>
      <c r="C113" s="117" t="s">
        <v>282</v>
      </c>
      <c r="D113" s="32">
        <v>52595718</v>
      </c>
      <c r="E113" s="33">
        <v>138337718</v>
      </c>
      <c r="F113" s="96">
        <f t="shared" si="40"/>
        <v>0.38019795873747175</v>
      </c>
      <c r="G113" s="39">
        <v>39966960</v>
      </c>
      <c r="H113" s="33">
        <v>108894301</v>
      </c>
      <c r="I113" s="96">
        <f t="shared" si="41"/>
        <v>0.367025267924719</v>
      </c>
      <c r="J113" s="33">
        <v>39966960</v>
      </c>
      <c r="K113" s="33">
        <v>108894301</v>
      </c>
      <c r="L113" s="96">
        <f t="shared" si="42"/>
        <v>0.367025267924719</v>
      </c>
      <c r="M113" s="33">
        <v>39966960</v>
      </c>
      <c r="N113" s="33">
        <v>52595718</v>
      </c>
      <c r="O113" s="96">
        <f t="shared" si="43"/>
        <v>0.7598899971286636</v>
      </c>
      <c r="P113" s="33">
        <v>4286793</v>
      </c>
      <c r="Q113" s="33">
        <v>33722000</v>
      </c>
      <c r="R113" s="96">
        <f t="shared" si="44"/>
        <v>0.12712155269556966</v>
      </c>
      <c r="S113" s="42">
        <v>0</v>
      </c>
      <c r="T113" s="43">
        <v>33722000</v>
      </c>
      <c r="U113" s="96">
        <f t="shared" si="45"/>
        <v>0</v>
      </c>
      <c r="V113" s="42">
        <v>0</v>
      </c>
      <c r="W113" s="43">
        <v>235441086</v>
      </c>
      <c r="X113" s="96">
        <f t="shared" si="46"/>
        <v>0</v>
      </c>
      <c r="Y113" s="42">
        <v>21386961</v>
      </c>
      <c r="Z113" s="42">
        <v>33722001</v>
      </c>
      <c r="AA113" s="96">
        <f t="shared" si="47"/>
        <v>0.6342138771658301</v>
      </c>
      <c r="AB113" s="33">
        <v>17062217</v>
      </c>
      <c r="AC113" s="42">
        <v>115200</v>
      </c>
      <c r="AD113" s="96">
        <f t="shared" si="48"/>
        <v>148.10952256944444</v>
      </c>
      <c r="AE113" s="33">
        <v>28213207</v>
      </c>
      <c r="AF113" s="42">
        <v>108894301</v>
      </c>
      <c r="AG113" s="96">
        <f t="shared" si="49"/>
        <v>0.259088003145362</v>
      </c>
    </row>
    <row r="114" spans="1:33" s="10" customFormat="1" ht="12.75" customHeight="1">
      <c r="A114" s="19"/>
      <c r="B114" s="20" t="s">
        <v>283</v>
      </c>
      <c r="C114" s="117" t="s">
        <v>284</v>
      </c>
      <c r="D114" s="32">
        <v>348868707</v>
      </c>
      <c r="E114" s="33">
        <v>409933707</v>
      </c>
      <c r="F114" s="96">
        <f t="shared" si="40"/>
        <v>0.8510368897281237</v>
      </c>
      <c r="G114" s="39">
        <v>136236759</v>
      </c>
      <c r="H114" s="33">
        <v>405190431</v>
      </c>
      <c r="I114" s="96">
        <f t="shared" si="41"/>
        <v>0.3362289644001983</v>
      </c>
      <c r="J114" s="33">
        <v>136236759</v>
      </c>
      <c r="K114" s="33">
        <v>303419583</v>
      </c>
      <c r="L114" s="96">
        <f t="shared" si="42"/>
        <v>0.44900450278451537</v>
      </c>
      <c r="M114" s="33">
        <v>136236759</v>
      </c>
      <c r="N114" s="33">
        <v>348868707</v>
      </c>
      <c r="O114" s="96">
        <f t="shared" si="43"/>
        <v>0.3905101153139539</v>
      </c>
      <c r="P114" s="33">
        <v>67834612</v>
      </c>
      <c r="Q114" s="33">
        <v>98798000</v>
      </c>
      <c r="R114" s="96">
        <f t="shared" si="44"/>
        <v>0.6865990404664062</v>
      </c>
      <c r="S114" s="42">
        <v>0</v>
      </c>
      <c r="T114" s="43">
        <v>98798000</v>
      </c>
      <c r="U114" s="96">
        <f t="shared" si="45"/>
        <v>0</v>
      </c>
      <c r="V114" s="42">
        <v>0</v>
      </c>
      <c r="W114" s="43">
        <v>481939948</v>
      </c>
      <c r="X114" s="96">
        <f t="shared" si="46"/>
        <v>0</v>
      </c>
      <c r="Y114" s="42">
        <v>66653000</v>
      </c>
      <c r="Z114" s="42">
        <v>98798000</v>
      </c>
      <c r="AA114" s="96">
        <f t="shared" si="47"/>
        <v>0.6746391627360878</v>
      </c>
      <c r="AB114" s="33">
        <v>39890436</v>
      </c>
      <c r="AC114" s="42">
        <v>150936329</v>
      </c>
      <c r="AD114" s="96">
        <f t="shared" si="48"/>
        <v>0.2642865124936224</v>
      </c>
      <c r="AE114" s="33">
        <v>41174884</v>
      </c>
      <c r="AF114" s="42">
        <v>405190431</v>
      </c>
      <c r="AG114" s="96">
        <f t="shared" si="49"/>
        <v>0.10161859918157841</v>
      </c>
    </row>
    <row r="115" spans="1:33" s="10" customFormat="1" ht="12.75" customHeight="1">
      <c r="A115" s="19"/>
      <c r="B115" s="20" t="s">
        <v>285</v>
      </c>
      <c r="C115" s="117" t="s">
        <v>286</v>
      </c>
      <c r="D115" s="32">
        <v>81531565</v>
      </c>
      <c r="E115" s="33">
        <v>203911661</v>
      </c>
      <c r="F115" s="96">
        <f t="shared" si="40"/>
        <v>0.39983767774811074</v>
      </c>
      <c r="G115" s="39">
        <v>68426000</v>
      </c>
      <c r="H115" s="33">
        <v>165947593</v>
      </c>
      <c r="I115" s="96">
        <f t="shared" si="41"/>
        <v>0.4123349954223199</v>
      </c>
      <c r="J115" s="33">
        <v>68426000</v>
      </c>
      <c r="K115" s="33">
        <v>165947593</v>
      </c>
      <c r="L115" s="96">
        <f t="shared" si="42"/>
        <v>0.4123349954223199</v>
      </c>
      <c r="M115" s="33">
        <v>68426000</v>
      </c>
      <c r="N115" s="33">
        <v>81531565</v>
      </c>
      <c r="O115" s="96">
        <f t="shared" si="43"/>
        <v>0.8392577770339622</v>
      </c>
      <c r="P115" s="33">
        <v>40823987</v>
      </c>
      <c r="Q115" s="33">
        <v>67262987</v>
      </c>
      <c r="R115" s="96">
        <f t="shared" si="44"/>
        <v>0.6069309262165238</v>
      </c>
      <c r="S115" s="42">
        <v>0</v>
      </c>
      <c r="T115" s="43">
        <v>67262987</v>
      </c>
      <c r="U115" s="96">
        <f t="shared" si="45"/>
        <v>0</v>
      </c>
      <c r="V115" s="42">
        <v>0</v>
      </c>
      <c r="W115" s="43">
        <v>321774095</v>
      </c>
      <c r="X115" s="96">
        <f t="shared" si="46"/>
        <v>0</v>
      </c>
      <c r="Y115" s="42">
        <v>18843387</v>
      </c>
      <c r="Z115" s="42">
        <v>67262987</v>
      </c>
      <c r="AA115" s="96">
        <f t="shared" si="47"/>
        <v>0.28014496293481583</v>
      </c>
      <c r="AB115" s="33">
        <v>14587214</v>
      </c>
      <c r="AC115" s="42">
        <v>2090247</v>
      </c>
      <c r="AD115" s="96">
        <f t="shared" si="48"/>
        <v>6.978703473799986</v>
      </c>
      <c r="AE115" s="33">
        <v>31469214</v>
      </c>
      <c r="AF115" s="42">
        <v>165947593</v>
      </c>
      <c r="AG115" s="96">
        <f t="shared" si="49"/>
        <v>0.18963344650621114</v>
      </c>
    </row>
    <row r="116" spans="1:33" s="10" customFormat="1" ht="12.75" customHeight="1">
      <c r="A116" s="19"/>
      <c r="B116" s="20" t="s">
        <v>287</v>
      </c>
      <c r="C116" s="117" t="s">
        <v>288</v>
      </c>
      <c r="D116" s="32">
        <v>77582193</v>
      </c>
      <c r="E116" s="33">
        <v>252513083</v>
      </c>
      <c r="F116" s="96">
        <f t="shared" si="40"/>
        <v>0.30724029059516095</v>
      </c>
      <c r="G116" s="39">
        <v>90961335</v>
      </c>
      <c r="H116" s="33">
        <v>269151588</v>
      </c>
      <c r="I116" s="96">
        <f t="shared" si="41"/>
        <v>0.33795578051726005</v>
      </c>
      <c r="J116" s="33">
        <v>90961335</v>
      </c>
      <c r="K116" s="33">
        <v>269151588</v>
      </c>
      <c r="L116" s="96">
        <f t="shared" si="42"/>
        <v>0.33795578051726005</v>
      </c>
      <c r="M116" s="33">
        <v>90961335</v>
      </c>
      <c r="N116" s="33">
        <v>77582193</v>
      </c>
      <c r="O116" s="96">
        <f t="shared" si="43"/>
        <v>1.1724511963718272</v>
      </c>
      <c r="P116" s="33">
        <v>41364007</v>
      </c>
      <c r="Q116" s="33">
        <v>91750007</v>
      </c>
      <c r="R116" s="96">
        <f t="shared" si="44"/>
        <v>0.4508338293641765</v>
      </c>
      <c r="S116" s="42">
        <v>0</v>
      </c>
      <c r="T116" s="43">
        <v>91750007</v>
      </c>
      <c r="U116" s="96">
        <f t="shared" si="45"/>
        <v>0</v>
      </c>
      <c r="V116" s="42">
        <v>0</v>
      </c>
      <c r="W116" s="43">
        <v>433394836</v>
      </c>
      <c r="X116" s="96">
        <f t="shared" si="46"/>
        <v>0</v>
      </c>
      <c r="Y116" s="42">
        <v>41874437</v>
      </c>
      <c r="Z116" s="42">
        <v>91750007</v>
      </c>
      <c r="AA116" s="96">
        <f t="shared" si="47"/>
        <v>0.4563970986944993</v>
      </c>
      <c r="AB116" s="33">
        <v>9351589</v>
      </c>
      <c r="AC116" s="42">
        <v>2915327</v>
      </c>
      <c r="AD116" s="96">
        <f t="shared" si="48"/>
        <v>3.2077324430501277</v>
      </c>
      <c r="AE116" s="33">
        <v>33797477</v>
      </c>
      <c r="AF116" s="42">
        <v>269151588</v>
      </c>
      <c r="AG116" s="96">
        <f t="shared" si="49"/>
        <v>0.12557041647474879</v>
      </c>
    </row>
    <row r="117" spans="1:33" s="10" customFormat="1" ht="12.75" customHeight="1">
      <c r="A117" s="19"/>
      <c r="B117" s="20" t="s">
        <v>289</v>
      </c>
      <c r="C117" s="117" t="s">
        <v>290</v>
      </c>
      <c r="D117" s="32">
        <v>98220480</v>
      </c>
      <c r="E117" s="33">
        <v>218370706</v>
      </c>
      <c r="F117" s="96">
        <f t="shared" si="40"/>
        <v>0.4497878025819086</v>
      </c>
      <c r="G117" s="39">
        <v>55356399</v>
      </c>
      <c r="H117" s="33">
        <v>167723454</v>
      </c>
      <c r="I117" s="96">
        <f t="shared" si="41"/>
        <v>0.33004566552749387</v>
      </c>
      <c r="J117" s="33">
        <v>55356399</v>
      </c>
      <c r="K117" s="33">
        <v>167723454</v>
      </c>
      <c r="L117" s="96">
        <f t="shared" si="42"/>
        <v>0.33004566552749387</v>
      </c>
      <c r="M117" s="33">
        <v>55356399</v>
      </c>
      <c r="N117" s="33">
        <v>98220480</v>
      </c>
      <c r="O117" s="96">
        <f t="shared" si="43"/>
        <v>0.5635932445046085</v>
      </c>
      <c r="P117" s="33">
        <v>37916240</v>
      </c>
      <c r="Q117" s="33">
        <v>64582240</v>
      </c>
      <c r="R117" s="96">
        <f t="shared" si="44"/>
        <v>0.5871001067785818</v>
      </c>
      <c r="S117" s="42">
        <v>0</v>
      </c>
      <c r="T117" s="43">
        <v>64582240</v>
      </c>
      <c r="U117" s="96">
        <f t="shared" si="45"/>
        <v>0</v>
      </c>
      <c r="V117" s="42">
        <v>0</v>
      </c>
      <c r="W117" s="43">
        <v>403076329</v>
      </c>
      <c r="X117" s="96">
        <f t="shared" si="46"/>
        <v>0</v>
      </c>
      <c r="Y117" s="42">
        <v>30729161</v>
      </c>
      <c r="Z117" s="42">
        <v>64582240</v>
      </c>
      <c r="AA117" s="96">
        <f t="shared" si="47"/>
        <v>0.475814418948615</v>
      </c>
      <c r="AB117" s="33">
        <v>50239756</v>
      </c>
      <c r="AC117" s="42">
        <v>3731841</v>
      </c>
      <c r="AD117" s="96">
        <f t="shared" si="48"/>
        <v>13.462458877535243</v>
      </c>
      <c r="AE117" s="33">
        <v>41104651</v>
      </c>
      <c r="AF117" s="42">
        <v>167723454</v>
      </c>
      <c r="AG117" s="96">
        <f t="shared" si="49"/>
        <v>0.2450739596621949</v>
      </c>
    </row>
    <row r="118" spans="1:33" s="10" customFormat="1" ht="12.75" customHeight="1">
      <c r="A118" s="19"/>
      <c r="B118" s="20" t="s">
        <v>291</v>
      </c>
      <c r="C118" s="117" t="s">
        <v>292</v>
      </c>
      <c r="D118" s="32">
        <v>151449330</v>
      </c>
      <c r="E118" s="33">
        <v>422044330</v>
      </c>
      <c r="F118" s="96">
        <f t="shared" si="40"/>
        <v>0.3588469723073877</v>
      </c>
      <c r="G118" s="39">
        <v>151097069</v>
      </c>
      <c r="H118" s="33">
        <v>351894982</v>
      </c>
      <c r="I118" s="96">
        <f t="shared" si="41"/>
        <v>0.4293811413315351</v>
      </c>
      <c r="J118" s="33">
        <v>151097069</v>
      </c>
      <c r="K118" s="33">
        <v>351894982</v>
      </c>
      <c r="L118" s="96">
        <f t="shared" si="42"/>
        <v>0.4293811413315351</v>
      </c>
      <c r="M118" s="33">
        <v>151097069</v>
      </c>
      <c r="N118" s="33">
        <v>151449330</v>
      </c>
      <c r="O118" s="96">
        <f t="shared" si="43"/>
        <v>0.9976740669635185</v>
      </c>
      <c r="P118" s="33">
        <v>43500100</v>
      </c>
      <c r="Q118" s="33">
        <v>100149350</v>
      </c>
      <c r="R118" s="96">
        <f t="shared" si="44"/>
        <v>0.43435229484764504</v>
      </c>
      <c r="S118" s="42">
        <v>0</v>
      </c>
      <c r="T118" s="43">
        <v>100149350</v>
      </c>
      <c r="U118" s="96">
        <f t="shared" si="45"/>
        <v>0</v>
      </c>
      <c r="V118" s="42">
        <v>0</v>
      </c>
      <c r="W118" s="43">
        <v>0</v>
      </c>
      <c r="X118" s="96">
        <f t="shared" si="46"/>
        <v>0</v>
      </c>
      <c r="Y118" s="42">
        <v>66284110</v>
      </c>
      <c r="Z118" s="42">
        <v>100149350</v>
      </c>
      <c r="AA118" s="96">
        <f t="shared" si="47"/>
        <v>0.6618526231073891</v>
      </c>
      <c r="AB118" s="33">
        <v>0</v>
      </c>
      <c r="AC118" s="42">
        <v>4700000</v>
      </c>
      <c r="AD118" s="96">
        <f t="shared" si="48"/>
        <v>0</v>
      </c>
      <c r="AE118" s="33">
        <v>0</v>
      </c>
      <c r="AF118" s="42">
        <v>351894982</v>
      </c>
      <c r="AG118" s="96">
        <f t="shared" si="49"/>
        <v>0</v>
      </c>
    </row>
    <row r="119" spans="1:33" s="10" customFormat="1" ht="12.75" customHeight="1">
      <c r="A119" s="19"/>
      <c r="B119" s="20" t="s">
        <v>293</v>
      </c>
      <c r="C119" s="117" t="s">
        <v>294</v>
      </c>
      <c r="D119" s="32">
        <v>154349680</v>
      </c>
      <c r="E119" s="33">
        <v>402707680</v>
      </c>
      <c r="F119" s="96">
        <f t="shared" si="40"/>
        <v>0.38327970303422076</v>
      </c>
      <c r="G119" s="39">
        <v>78303797</v>
      </c>
      <c r="H119" s="33">
        <v>223430359</v>
      </c>
      <c r="I119" s="96">
        <f t="shared" si="41"/>
        <v>0.3504617606598394</v>
      </c>
      <c r="J119" s="33">
        <v>78303797</v>
      </c>
      <c r="K119" s="33">
        <v>206333800</v>
      </c>
      <c r="L119" s="96">
        <f t="shared" si="42"/>
        <v>0.3795005810972318</v>
      </c>
      <c r="M119" s="33">
        <v>78303797</v>
      </c>
      <c r="N119" s="33">
        <v>154349680</v>
      </c>
      <c r="O119" s="96">
        <f t="shared" si="43"/>
        <v>0.5073142814419829</v>
      </c>
      <c r="P119" s="33">
        <v>116834319</v>
      </c>
      <c r="Q119" s="33">
        <v>179277319</v>
      </c>
      <c r="R119" s="96">
        <f t="shared" si="44"/>
        <v>0.6516960408137294</v>
      </c>
      <c r="S119" s="42">
        <v>0</v>
      </c>
      <c r="T119" s="43">
        <v>179277319</v>
      </c>
      <c r="U119" s="96">
        <f t="shared" si="45"/>
        <v>0</v>
      </c>
      <c r="V119" s="42">
        <v>0</v>
      </c>
      <c r="W119" s="43">
        <v>853915939</v>
      </c>
      <c r="X119" s="96">
        <f t="shared" si="46"/>
        <v>0</v>
      </c>
      <c r="Y119" s="42">
        <v>88028718</v>
      </c>
      <c r="Z119" s="42">
        <v>179277319</v>
      </c>
      <c r="AA119" s="96">
        <f t="shared" si="47"/>
        <v>0.4910198261052755</v>
      </c>
      <c r="AB119" s="33">
        <v>6900000</v>
      </c>
      <c r="AC119" s="42">
        <v>18910040</v>
      </c>
      <c r="AD119" s="96">
        <f t="shared" si="48"/>
        <v>0.36488553170696625</v>
      </c>
      <c r="AE119" s="33">
        <v>35693282</v>
      </c>
      <c r="AF119" s="42">
        <v>223430359</v>
      </c>
      <c r="AG119" s="96">
        <f t="shared" si="49"/>
        <v>0.1597512628084709</v>
      </c>
    </row>
    <row r="120" spans="1:33" s="10" customFormat="1" ht="12.75" customHeight="1">
      <c r="A120" s="19"/>
      <c r="B120" s="20" t="s">
        <v>295</v>
      </c>
      <c r="C120" s="117" t="s">
        <v>296</v>
      </c>
      <c r="D120" s="32">
        <v>810176823</v>
      </c>
      <c r="E120" s="33">
        <v>1176787573</v>
      </c>
      <c r="F120" s="96">
        <f t="shared" si="40"/>
        <v>0.6884648016248214</v>
      </c>
      <c r="G120" s="39">
        <v>347650836</v>
      </c>
      <c r="H120" s="33">
        <v>1162471122</v>
      </c>
      <c r="I120" s="96">
        <f t="shared" si="41"/>
        <v>0.29906191166441726</v>
      </c>
      <c r="J120" s="33">
        <v>347650836</v>
      </c>
      <c r="K120" s="33">
        <v>822471122</v>
      </c>
      <c r="L120" s="96">
        <f t="shared" si="42"/>
        <v>0.42269062913068456</v>
      </c>
      <c r="M120" s="33">
        <v>347650836</v>
      </c>
      <c r="N120" s="33">
        <v>810176823</v>
      </c>
      <c r="O120" s="96">
        <f t="shared" si="43"/>
        <v>0.4291048893656145</v>
      </c>
      <c r="P120" s="33">
        <v>107735001</v>
      </c>
      <c r="Q120" s="33">
        <v>195434251</v>
      </c>
      <c r="R120" s="96">
        <f t="shared" si="44"/>
        <v>0.5512595691325366</v>
      </c>
      <c r="S120" s="42">
        <v>90000001</v>
      </c>
      <c r="T120" s="43">
        <v>195434251</v>
      </c>
      <c r="U120" s="96">
        <f t="shared" si="45"/>
        <v>0.4605129374175052</v>
      </c>
      <c r="V120" s="42">
        <v>90000001</v>
      </c>
      <c r="W120" s="43">
        <v>1768059957</v>
      </c>
      <c r="X120" s="96">
        <f t="shared" si="46"/>
        <v>0.05090325169329085</v>
      </c>
      <c r="Y120" s="42">
        <v>192699251</v>
      </c>
      <c r="Z120" s="42">
        <v>195434251</v>
      </c>
      <c r="AA120" s="96">
        <f t="shared" si="47"/>
        <v>0.9860055236684178</v>
      </c>
      <c r="AB120" s="33">
        <v>109186535</v>
      </c>
      <c r="AC120" s="42">
        <v>534933000</v>
      </c>
      <c r="AD120" s="96">
        <f t="shared" si="48"/>
        <v>0.204112543066141</v>
      </c>
      <c r="AE120" s="33">
        <v>213492753</v>
      </c>
      <c r="AF120" s="42">
        <v>1162471122</v>
      </c>
      <c r="AG120" s="96">
        <f t="shared" si="49"/>
        <v>0.18365424220834967</v>
      </c>
    </row>
    <row r="121" spans="1:33" s="10" customFormat="1" ht="12.75" customHeight="1">
      <c r="A121" s="19"/>
      <c r="B121" s="20" t="s">
        <v>297</v>
      </c>
      <c r="C121" s="117" t="s">
        <v>298</v>
      </c>
      <c r="D121" s="32">
        <v>406919152</v>
      </c>
      <c r="E121" s="33">
        <v>544191002</v>
      </c>
      <c r="F121" s="96">
        <f t="shared" si="40"/>
        <v>0.747750606872401</v>
      </c>
      <c r="G121" s="39">
        <v>149972844</v>
      </c>
      <c r="H121" s="33">
        <v>514321552</v>
      </c>
      <c r="I121" s="96">
        <f t="shared" si="41"/>
        <v>0.2915935437992301</v>
      </c>
      <c r="J121" s="33">
        <v>149972844</v>
      </c>
      <c r="K121" s="33">
        <v>418321552</v>
      </c>
      <c r="L121" s="96">
        <f t="shared" si="42"/>
        <v>0.3585109188923644</v>
      </c>
      <c r="M121" s="33">
        <v>149972844</v>
      </c>
      <c r="N121" s="33">
        <v>406919152</v>
      </c>
      <c r="O121" s="96">
        <f t="shared" si="43"/>
        <v>0.36855685770228874</v>
      </c>
      <c r="P121" s="33">
        <v>10052000</v>
      </c>
      <c r="Q121" s="33">
        <v>39917150</v>
      </c>
      <c r="R121" s="96">
        <f t="shared" si="44"/>
        <v>0.2518215854588817</v>
      </c>
      <c r="S121" s="42">
        <v>0</v>
      </c>
      <c r="T121" s="43">
        <v>39917150</v>
      </c>
      <c r="U121" s="96">
        <f t="shared" si="45"/>
        <v>0</v>
      </c>
      <c r="V121" s="42">
        <v>0</v>
      </c>
      <c r="W121" s="43">
        <v>773838659</v>
      </c>
      <c r="X121" s="96">
        <f t="shared" si="46"/>
        <v>0</v>
      </c>
      <c r="Y121" s="42">
        <v>22681249</v>
      </c>
      <c r="Z121" s="42">
        <v>39917150</v>
      </c>
      <c r="AA121" s="96">
        <f t="shared" si="47"/>
        <v>0.5682081260811456</v>
      </c>
      <c r="AB121" s="33">
        <v>152514752</v>
      </c>
      <c r="AC121" s="42">
        <v>149777883</v>
      </c>
      <c r="AD121" s="96">
        <f t="shared" si="48"/>
        <v>1.0182728514062387</v>
      </c>
      <c r="AE121" s="33">
        <v>100558000</v>
      </c>
      <c r="AF121" s="42">
        <v>514321552</v>
      </c>
      <c r="AG121" s="96">
        <f t="shared" si="49"/>
        <v>0.19551582003314533</v>
      </c>
    </row>
    <row r="122" spans="1:33" s="10" customFormat="1" ht="12.75" customHeight="1">
      <c r="A122" s="19"/>
      <c r="B122" s="20" t="s">
        <v>299</v>
      </c>
      <c r="C122" s="117" t="s">
        <v>300</v>
      </c>
      <c r="D122" s="32">
        <v>120857094</v>
      </c>
      <c r="E122" s="33">
        <v>233342094</v>
      </c>
      <c r="F122" s="96">
        <f t="shared" si="40"/>
        <v>0.5179395278761834</v>
      </c>
      <c r="G122" s="39">
        <v>71865562</v>
      </c>
      <c r="H122" s="33">
        <v>204650418</v>
      </c>
      <c r="I122" s="96">
        <f t="shared" si="41"/>
        <v>0.3511625468558779</v>
      </c>
      <c r="J122" s="33">
        <v>71865562</v>
      </c>
      <c r="K122" s="33">
        <v>203083418</v>
      </c>
      <c r="L122" s="96">
        <f t="shared" si="42"/>
        <v>0.35387213150017005</v>
      </c>
      <c r="M122" s="33">
        <v>71865562</v>
      </c>
      <c r="N122" s="33">
        <v>120857094</v>
      </c>
      <c r="O122" s="96">
        <f t="shared" si="43"/>
        <v>0.5946325500760427</v>
      </c>
      <c r="P122" s="33">
        <v>76413150</v>
      </c>
      <c r="Q122" s="33">
        <v>102750150</v>
      </c>
      <c r="R122" s="96">
        <f t="shared" si="44"/>
        <v>0.743679206307728</v>
      </c>
      <c r="S122" s="42">
        <v>0</v>
      </c>
      <c r="T122" s="43">
        <v>102750150</v>
      </c>
      <c r="U122" s="96">
        <f t="shared" si="45"/>
        <v>0</v>
      </c>
      <c r="V122" s="42">
        <v>0</v>
      </c>
      <c r="W122" s="43">
        <v>357260938</v>
      </c>
      <c r="X122" s="96">
        <f t="shared" si="46"/>
        <v>0</v>
      </c>
      <c r="Y122" s="42">
        <v>57950000</v>
      </c>
      <c r="Z122" s="42">
        <v>102750150</v>
      </c>
      <c r="AA122" s="96">
        <f t="shared" si="47"/>
        <v>0.5639894442976482</v>
      </c>
      <c r="AB122" s="33">
        <v>5350000</v>
      </c>
      <c r="AC122" s="42">
        <v>3336915</v>
      </c>
      <c r="AD122" s="96">
        <f t="shared" si="48"/>
        <v>1.603277278564183</v>
      </c>
      <c r="AE122" s="33">
        <v>21560000</v>
      </c>
      <c r="AF122" s="42">
        <v>204650418</v>
      </c>
      <c r="AG122" s="96">
        <f t="shared" si="49"/>
        <v>0.10535038340356578</v>
      </c>
    </row>
    <row r="123" spans="1:33" s="10" customFormat="1" ht="12.75" customHeight="1">
      <c r="A123" s="19"/>
      <c r="B123" s="20" t="s">
        <v>301</v>
      </c>
      <c r="C123" s="117" t="s">
        <v>302</v>
      </c>
      <c r="D123" s="32">
        <v>203213000</v>
      </c>
      <c r="E123" s="33">
        <v>330168000</v>
      </c>
      <c r="F123" s="96">
        <f t="shared" si="40"/>
        <v>0.6154836325749315</v>
      </c>
      <c r="G123" s="39">
        <v>120700000</v>
      </c>
      <c r="H123" s="33">
        <v>286676000</v>
      </c>
      <c r="I123" s="96">
        <f t="shared" si="41"/>
        <v>0.42103280358313916</v>
      </c>
      <c r="J123" s="33">
        <v>120700000</v>
      </c>
      <c r="K123" s="33">
        <v>209734000</v>
      </c>
      <c r="L123" s="96">
        <f t="shared" si="42"/>
        <v>0.5754908598510494</v>
      </c>
      <c r="M123" s="33">
        <v>120700000</v>
      </c>
      <c r="N123" s="33">
        <v>203213000</v>
      </c>
      <c r="O123" s="96">
        <f t="shared" si="43"/>
        <v>0.5939580637065542</v>
      </c>
      <c r="P123" s="33">
        <v>0</v>
      </c>
      <c r="Q123" s="33">
        <v>43492000</v>
      </c>
      <c r="R123" s="96">
        <f t="shared" si="44"/>
        <v>0</v>
      </c>
      <c r="S123" s="42">
        <v>0</v>
      </c>
      <c r="T123" s="43">
        <v>43492000</v>
      </c>
      <c r="U123" s="96">
        <f t="shared" si="45"/>
        <v>0</v>
      </c>
      <c r="V123" s="42">
        <v>0</v>
      </c>
      <c r="W123" s="43">
        <v>288498825</v>
      </c>
      <c r="X123" s="96">
        <f t="shared" si="46"/>
        <v>0</v>
      </c>
      <c r="Y123" s="42">
        <v>30319000</v>
      </c>
      <c r="Z123" s="42">
        <v>43492000</v>
      </c>
      <c r="AA123" s="96">
        <f t="shared" si="47"/>
        <v>0.6971167111192863</v>
      </c>
      <c r="AB123" s="33">
        <v>13158288</v>
      </c>
      <c r="AC123" s="42">
        <v>111589000</v>
      </c>
      <c r="AD123" s="96">
        <f t="shared" si="48"/>
        <v>0.11791742913728055</v>
      </c>
      <c r="AE123" s="33">
        <v>110761911</v>
      </c>
      <c r="AF123" s="42">
        <v>286676000</v>
      </c>
      <c r="AG123" s="96">
        <f t="shared" si="49"/>
        <v>0.3863661799383276</v>
      </c>
    </row>
    <row r="124" spans="1:33" s="10" customFormat="1" ht="12.75" customHeight="1">
      <c r="A124" s="19"/>
      <c r="B124" s="20" t="s">
        <v>303</v>
      </c>
      <c r="C124" s="117" t="s">
        <v>304</v>
      </c>
      <c r="D124" s="32">
        <v>385384539</v>
      </c>
      <c r="E124" s="33">
        <v>821229939</v>
      </c>
      <c r="F124" s="96">
        <f t="shared" si="40"/>
        <v>0.4692772641353983</v>
      </c>
      <c r="G124" s="39">
        <v>268452377</v>
      </c>
      <c r="H124" s="33">
        <v>619251659</v>
      </c>
      <c r="I124" s="96">
        <f t="shared" si="41"/>
        <v>0.4335109532585039</v>
      </c>
      <c r="J124" s="33">
        <v>268452377</v>
      </c>
      <c r="K124" s="33">
        <v>619251659</v>
      </c>
      <c r="L124" s="96">
        <f t="shared" si="42"/>
        <v>0.4335109532585039</v>
      </c>
      <c r="M124" s="33">
        <v>268452377</v>
      </c>
      <c r="N124" s="33">
        <v>385384539</v>
      </c>
      <c r="O124" s="96">
        <f t="shared" si="43"/>
        <v>0.6965831522369401</v>
      </c>
      <c r="P124" s="33">
        <v>87655279</v>
      </c>
      <c r="Q124" s="33">
        <v>201978279</v>
      </c>
      <c r="R124" s="96">
        <f t="shared" si="44"/>
        <v>0.43398369088985056</v>
      </c>
      <c r="S124" s="42">
        <v>0</v>
      </c>
      <c r="T124" s="43">
        <v>201978279</v>
      </c>
      <c r="U124" s="96">
        <f t="shared" si="45"/>
        <v>0</v>
      </c>
      <c r="V124" s="42">
        <v>0</v>
      </c>
      <c r="W124" s="43">
        <v>2048631273</v>
      </c>
      <c r="X124" s="96">
        <f t="shared" si="46"/>
        <v>0</v>
      </c>
      <c r="Y124" s="42">
        <v>136210000</v>
      </c>
      <c r="Z124" s="42">
        <v>201978279</v>
      </c>
      <c r="AA124" s="96">
        <f t="shared" si="47"/>
        <v>0.6743794465146423</v>
      </c>
      <c r="AB124" s="33">
        <v>146278820</v>
      </c>
      <c r="AC124" s="42">
        <v>52749560</v>
      </c>
      <c r="AD124" s="96">
        <f t="shared" si="48"/>
        <v>2.7730813299674915</v>
      </c>
      <c r="AE124" s="33">
        <v>90000000</v>
      </c>
      <c r="AF124" s="42">
        <v>619251659</v>
      </c>
      <c r="AG124" s="96">
        <f t="shared" si="49"/>
        <v>0.14533671196834047</v>
      </c>
    </row>
    <row r="125" spans="1:33" s="10" customFormat="1" ht="12.75" customHeight="1">
      <c r="A125" s="19"/>
      <c r="B125" s="20" t="s">
        <v>305</v>
      </c>
      <c r="C125" s="117" t="s">
        <v>306</v>
      </c>
      <c r="D125" s="32">
        <v>619173235</v>
      </c>
      <c r="E125" s="33">
        <v>940646174</v>
      </c>
      <c r="F125" s="96">
        <f t="shared" si="40"/>
        <v>0.6582424423915214</v>
      </c>
      <c r="G125" s="39">
        <v>261549323</v>
      </c>
      <c r="H125" s="33">
        <v>813704961</v>
      </c>
      <c r="I125" s="96">
        <f t="shared" si="41"/>
        <v>0.3214301688397842</v>
      </c>
      <c r="J125" s="33">
        <v>261549323</v>
      </c>
      <c r="K125" s="33">
        <v>658795483</v>
      </c>
      <c r="L125" s="96">
        <f t="shared" si="42"/>
        <v>0.3970114090779217</v>
      </c>
      <c r="M125" s="33">
        <v>261549323</v>
      </c>
      <c r="N125" s="33">
        <v>619173235</v>
      </c>
      <c r="O125" s="96">
        <f t="shared" si="43"/>
        <v>0.4224170364857583</v>
      </c>
      <c r="P125" s="33">
        <v>60216000</v>
      </c>
      <c r="Q125" s="33">
        <v>162639000</v>
      </c>
      <c r="R125" s="96">
        <f t="shared" si="44"/>
        <v>0.3702432995775921</v>
      </c>
      <c r="S125" s="42">
        <v>0</v>
      </c>
      <c r="T125" s="43">
        <v>162639000</v>
      </c>
      <c r="U125" s="96">
        <f t="shared" si="45"/>
        <v>0</v>
      </c>
      <c r="V125" s="42">
        <v>0</v>
      </c>
      <c r="W125" s="43">
        <v>2386979000</v>
      </c>
      <c r="X125" s="96">
        <f t="shared" si="46"/>
        <v>0</v>
      </c>
      <c r="Y125" s="42">
        <v>137773000</v>
      </c>
      <c r="Z125" s="42">
        <v>162639000</v>
      </c>
      <c r="AA125" s="96">
        <f t="shared" si="47"/>
        <v>0.8471092419407399</v>
      </c>
      <c r="AB125" s="33">
        <v>60548553</v>
      </c>
      <c r="AC125" s="42">
        <v>349693906</v>
      </c>
      <c r="AD125" s="96">
        <f t="shared" si="48"/>
        <v>0.17314729242093227</v>
      </c>
      <c r="AE125" s="33">
        <v>99368000</v>
      </c>
      <c r="AF125" s="42">
        <v>813704961</v>
      </c>
      <c r="AG125" s="96">
        <f t="shared" si="49"/>
        <v>0.12211797243792397</v>
      </c>
    </row>
    <row r="126" spans="1:33" s="10" customFormat="1" ht="12.75" customHeight="1">
      <c r="A126" s="19"/>
      <c r="B126" s="20" t="s">
        <v>307</v>
      </c>
      <c r="C126" s="117" t="s">
        <v>308</v>
      </c>
      <c r="D126" s="32">
        <v>138062775</v>
      </c>
      <c r="E126" s="33">
        <v>468609775</v>
      </c>
      <c r="F126" s="96">
        <f t="shared" si="40"/>
        <v>0.2946220552057413</v>
      </c>
      <c r="G126" s="39">
        <v>78959000</v>
      </c>
      <c r="H126" s="33">
        <v>248118270</v>
      </c>
      <c r="I126" s="96">
        <f t="shared" si="41"/>
        <v>0.3182313015482495</v>
      </c>
      <c r="J126" s="33">
        <v>78959000</v>
      </c>
      <c r="K126" s="33">
        <v>248118270</v>
      </c>
      <c r="L126" s="96">
        <f t="shared" si="42"/>
        <v>0.3182313015482495</v>
      </c>
      <c r="M126" s="33">
        <v>78959000</v>
      </c>
      <c r="N126" s="33">
        <v>138062775</v>
      </c>
      <c r="O126" s="96">
        <f t="shared" si="43"/>
        <v>0.5719065113677456</v>
      </c>
      <c r="P126" s="33">
        <v>109944362</v>
      </c>
      <c r="Q126" s="33">
        <v>210294362</v>
      </c>
      <c r="R126" s="96">
        <f t="shared" si="44"/>
        <v>0.5228117432839212</v>
      </c>
      <c r="S126" s="42">
        <v>0</v>
      </c>
      <c r="T126" s="43">
        <v>210294362</v>
      </c>
      <c r="U126" s="96">
        <f t="shared" si="45"/>
        <v>0</v>
      </c>
      <c r="V126" s="42">
        <v>0</v>
      </c>
      <c r="W126" s="43">
        <v>711766000</v>
      </c>
      <c r="X126" s="96">
        <f t="shared" si="46"/>
        <v>0</v>
      </c>
      <c r="Y126" s="42">
        <v>122424362</v>
      </c>
      <c r="Z126" s="42">
        <v>210294362</v>
      </c>
      <c r="AA126" s="96">
        <f t="shared" si="47"/>
        <v>0.5821571288725277</v>
      </c>
      <c r="AB126" s="33">
        <v>4807000</v>
      </c>
      <c r="AC126" s="42">
        <v>4617000</v>
      </c>
      <c r="AD126" s="96">
        <f t="shared" si="48"/>
        <v>1.0411522633744856</v>
      </c>
      <c r="AE126" s="33">
        <v>33254000</v>
      </c>
      <c r="AF126" s="42">
        <v>248118270</v>
      </c>
      <c r="AG126" s="96">
        <f t="shared" si="49"/>
        <v>0.1340247939017147</v>
      </c>
    </row>
    <row r="127" spans="1:33" s="10" customFormat="1" ht="12.75" customHeight="1">
      <c r="A127" s="19"/>
      <c r="B127" s="20" t="s">
        <v>309</v>
      </c>
      <c r="C127" s="117" t="s">
        <v>310</v>
      </c>
      <c r="D127" s="32">
        <v>119902464</v>
      </c>
      <c r="E127" s="33">
        <v>309481190</v>
      </c>
      <c r="F127" s="96">
        <f t="shared" si="40"/>
        <v>0.3874305381855356</v>
      </c>
      <c r="G127" s="39">
        <v>108264701</v>
      </c>
      <c r="H127" s="33">
        <v>300561586</v>
      </c>
      <c r="I127" s="96">
        <f t="shared" si="41"/>
        <v>0.36020804401797374</v>
      </c>
      <c r="J127" s="33">
        <v>108264701</v>
      </c>
      <c r="K127" s="33">
        <v>270561586</v>
      </c>
      <c r="L127" s="96">
        <f t="shared" si="42"/>
        <v>0.40014808680194536</v>
      </c>
      <c r="M127" s="33">
        <v>108264701</v>
      </c>
      <c r="N127" s="33">
        <v>119902464</v>
      </c>
      <c r="O127" s="96">
        <f t="shared" si="43"/>
        <v>0.9029397510963578</v>
      </c>
      <c r="P127" s="33">
        <v>9495200</v>
      </c>
      <c r="Q127" s="33">
        <v>60106650</v>
      </c>
      <c r="R127" s="96">
        <f t="shared" si="44"/>
        <v>0.15797253714855178</v>
      </c>
      <c r="S127" s="42">
        <v>0</v>
      </c>
      <c r="T127" s="43">
        <v>60106650</v>
      </c>
      <c r="U127" s="96">
        <f t="shared" si="45"/>
        <v>0</v>
      </c>
      <c r="V127" s="42">
        <v>0</v>
      </c>
      <c r="W127" s="43">
        <v>1002108167</v>
      </c>
      <c r="X127" s="96">
        <f t="shared" si="46"/>
        <v>0</v>
      </c>
      <c r="Y127" s="42">
        <v>47171450</v>
      </c>
      <c r="Z127" s="42">
        <v>60106650</v>
      </c>
      <c r="AA127" s="96">
        <f t="shared" si="47"/>
        <v>0.7847958586945039</v>
      </c>
      <c r="AB127" s="33">
        <v>9230906</v>
      </c>
      <c r="AC127" s="42">
        <v>29666000</v>
      </c>
      <c r="AD127" s="96">
        <f t="shared" si="48"/>
        <v>0.3111611272163419</v>
      </c>
      <c r="AE127" s="33">
        <v>26400000</v>
      </c>
      <c r="AF127" s="42">
        <v>300561586</v>
      </c>
      <c r="AG127" s="96">
        <f t="shared" si="49"/>
        <v>0.08783557590090704</v>
      </c>
    </row>
    <row r="128" spans="1:33" s="10" customFormat="1" ht="12.75" customHeight="1">
      <c r="A128" s="19"/>
      <c r="B128" s="20" t="s">
        <v>311</v>
      </c>
      <c r="C128" s="117" t="s">
        <v>312</v>
      </c>
      <c r="D128" s="32">
        <v>99382313</v>
      </c>
      <c r="E128" s="33">
        <v>232794963</v>
      </c>
      <c r="F128" s="96">
        <f t="shared" si="40"/>
        <v>0.42690920679413497</v>
      </c>
      <c r="G128" s="39">
        <v>84760535</v>
      </c>
      <c r="H128" s="33">
        <v>182357898</v>
      </c>
      <c r="I128" s="96">
        <f t="shared" si="41"/>
        <v>0.46480320254623686</v>
      </c>
      <c r="J128" s="33">
        <v>84760535</v>
      </c>
      <c r="K128" s="33">
        <v>174557898</v>
      </c>
      <c r="L128" s="96">
        <f t="shared" si="42"/>
        <v>0.4855726149956274</v>
      </c>
      <c r="M128" s="33">
        <v>84760535</v>
      </c>
      <c r="N128" s="33">
        <v>99382313</v>
      </c>
      <c r="O128" s="96">
        <f t="shared" si="43"/>
        <v>0.8528734383551729</v>
      </c>
      <c r="P128" s="33">
        <v>17608715</v>
      </c>
      <c r="Q128" s="33">
        <v>50437065</v>
      </c>
      <c r="R128" s="96">
        <f t="shared" si="44"/>
        <v>0.3491225153565141</v>
      </c>
      <c r="S128" s="42">
        <v>0</v>
      </c>
      <c r="T128" s="43">
        <v>50437065</v>
      </c>
      <c r="U128" s="96">
        <f t="shared" si="45"/>
        <v>0</v>
      </c>
      <c r="V128" s="42">
        <v>0</v>
      </c>
      <c r="W128" s="43">
        <v>279878261</v>
      </c>
      <c r="X128" s="96">
        <f t="shared" si="46"/>
        <v>0</v>
      </c>
      <c r="Y128" s="42">
        <v>37727013</v>
      </c>
      <c r="Z128" s="42">
        <v>50437065</v>
      </c>
      <c r="AA128" s="96">
        <f t="shared" si="47"/>
        <v>0.7480017522827707</v>
      </c>
      <c r="AB128" s="33">
        <v>19811041</v>
      </c>
      <c r="AC128" s="42">
        <v>10869357</v>
      </c>
      <c r="AD128" s="96">
        <f t="shared" si="48"/>
        <v>1.8226506866965544</v>
      </c>
      <c r="AE128" s="33">
        <v>35902737</v>
      </c>
      <c r="AF128" s="42">
        <v>182357898</v>
      </c>
      <c r="AG128" s="96">
        <f t="shared" si="49"/>
        <v>0.1968806253732975</v>
      </c>
    </row>
    <row r="129" spans="1:33" s="10" customFormat="1" ht="12.75" customHeight="1">
      <c r="A129" s="19"/>
      <c r="B129" s="20" t="s">
        <v>79</v>
      </c>
      <c r="C129" s="117" t="s">
        <v>80</v>
      </c>
      <c r="D129" s="32">
        <v>3424239000</v>
      </c>
      <c r="E129" s="33">
        <v>4433019000</v>
      </c>
      <c r="F129" s="96">
        <f t="shared" si="40"/>
        <v>0.7724395045453223</v>
      </c>
      <c r="G129" s="39">
        <v>817423000</v>
      </c>
      <c r="H129" s="33">
        <v>3348689000</v>
      </c>
      <c r="I129" s="96">
        <f t="shared" si="41"/>
        <v>0.24410239350384583</v>
      </c>
      <c r="J129" s="33">
        <v>817423000</v>
      </c>
      <c r="K129" s="33">
        <v>2443192000</v>
      </c>
      <c r="L129" s="96">
        <f t="shared" si="42"/>
        <v>0.3345717405754439</v>
      </c>
      <c r="M129" s="33">
        <v>817423000</v>
      </c>
      <c r="N129" s="33">
        <v>3424239000</v>
      </c>
      <c r="O129" s="96">
        <f t="shared" si="43"/>
        <v>0.23871669004412369</v>
      </c>
      <c r="P129" s="33">
        <v>1114082000</v>
      </c>
      <c r="Q129" s="33">
        <v>1912547000</v>
      </c>
      <c r="R129" s="96">
        <f t="shared" si="44"/>
        <v>0.5825122206147091</v>
      </c>
      <c r="S129" s="42">
        <v>830000000</v>
      </c>
      <c r="T129" s="43">
        <v>1912547000</v>
      </c>
      <c r="U129" s="96">
        <f t="shared" si="45"/>
        <v>0.43397626306699916</v>
      </c>
      <c r="V129" s="42">
        <v>830000000</v>
      </c>
      <c r="W129" s="43">
        <v>14877686806</v>
      </c>
      <c r="X129" s="96">
        <f t="shared" si="46"/>
        <v>0.05578824254219887</v>
      </c>
      <c r="Y129" s="42">
        <v>1124297000</v>
      </c>
      <c r="Z129" s="42">
        <v>1912547001</v>
      </c>
      <c r="AA129" s="96">
        <f t="shared" si="47"/>
        <v>0.5878532655208718</v>
      </c>
      <c r="AB129" s="33">
        <v>491894843</v>
      </c>
      <c r="AC129" s="42">
        <v>1518870000</v>
      </c>
      <c r="AD129" s="96">
        <f t="shared" si="48"/>
        <v>0.32385578950140564</v>
      </c>
      <c r="AE129" s="33">
        <v>538124000</v>
      </c>
      <c r="AF129" s="42">
        <v>3348689000</v>
      </c>
      <c r="AG129" s="96">
        <f t="shared" si="49"/>
        <v>0.1606969175101062</v>
      </c>
    </row>
    <row r="130" spans="1:33" s="10" customFormat="1" ht="12.75" customHeight="1">
      <c r="A130" s="19"/>
      <c r="B130" s="20" t="s">
        <v>313</v>
      </c>
      <c r="C130" s="117" t="s">
        <v>314</v>
      </c>
      <c r="D130" s="32">
        <v>341029980</v>
      </c>
      <c r="E130" s="33">
        <v>578628906</v>
      </c>
      <c r="F130" s="96">
        <f t="shared" si="40"/>
        <v>0.5893759825403537</v>
      </c>
      <c r="G130" s="39">
        <v>106493768</v>
      </c>
      <c r="H130" s="33">
        <v>368641058</v>
      </c>
      <c r="I130" s="96">
        <f t="shared" si="41"/>
        <v>0.2888820051075266</v>
      </c>
      <c r="J130" s="33">
        <v>106493768</v>
      </c>
      <c r="K130" s="33">
        <v>368641058</v>
      </c>
      <c r="L130" s="96">
        <f t="shared" si="42"/>
        <v>0.2888820051075266</v>
      </c>
      <c r="M130" s="33">
        <v>106493768</v>
      </c>
      <c r="N130" s="33">
        <v>341029980</v>
      </c>
      <c r="O130" s="96">
        <f t="shared" si="43"/>
        <v>0.31227098567697775</v>
      </c>
      <c r="P130" s="33">
        <v>159435000</v>
      </c>
      <c r="Q130" s="33">
        <v>209987850</v>
      </c>
      <c r="R130" s="96">
        <f t="shared" si="44"/>
        <v>0.7592582142252516</v>
      </c>
      <c r="S130" s="42">
        <v>0</v>
      </c>
      <c r="T130" s="43">
        <v>209987850</v>
      </c>
      <c r="U130" s="96">
        <f t="shared" si="45"/>
        <v>0</v>
      </c>
      <c r="V130" s="42">
        <v>0</v>
      </c>
      <c r="W130" s="43">
        <v>810033357</v>
      </c>
      <c r="X130" s="96">
        <f t="shared" si="46"/>
        <v>0</v>
      </c>
      <c r="Y130" s="42">
        <v>137591397</v>
      </c>
      <c r="Z130" s="42">
        <v>209987850</v>
      </c>
      <c r="AA130" s="96">
        <f t="shared" si="47"/>
        <v>0.6552350385986618</v>
      </c>
      <c r="AB130" s="33">
        <v>197046763</v>
      </c>
      <c r="AC130" s="42">
        <v>7628612</v>
      </c>
      <c r="AD130" s="96">
        <f t="shared" si="48"/>
        <v>25.829962645891545</v>
      </c>
      <c r="AE130" s="33">
        <v>56628773</v>
      </c>
      <c r="AF130" s="42">
        <v>368641058</v>
      </c>
      <c r="AG130" s="96">
        <f t="shared" si="49"/>
        <v>0.15361493727049796</v>
      </c>
    </row>
    <row r="131" spans="1:33" s="10" customFormat="1" ht="12.75" customHeight="1">
      <c r="A131" s="19"/>
      <c r="B131" s="20" t="s">
        <v>315</v>
      </c>
      <c r="C131" s="117" t="s">
        <v>316</v>
      </c>
      <c r="D131" s="32">
        <v>265391726</v>
      </c>
      <c r="E131" s="33">
        <v>364977726</v>
      </c>
      <c r="F131" s="96">
        <f t="shared" si="40"/>
        <v>0.7271449929522549</v>
      </c>
      <c r="G131" s="39">
        <v>131000000</v>
      </c>
      <c r="H131" s="33">
        <v>363946940</v>
      </c>
      <c r="I131" s="96">
        <f t="shared" si="41"/>
        <v>0.3599425784428906</v>
      </c>
      <c r="J131" s="33">
        <v>131000000</v>
      </c>
      <c r="K131" s="33">
        <v>256591959</v>
      </c>
      <c r="L131" s="96">
        <f t="shared" si="42"/>
        <v>0.510538212150288</v>
      </c>
      <c r="M131" s="33">
        <v>131000000</v>
      </c>
      <c r="N131" s="33">
        <v>265391726</v>
      </c>
      <c r="O131" s="96">
        <f t="shared" si="43"/>
        <v>0.49360996280645164</v>
      </c>
      <c r="P131" s="33">
        <v>1000000</v>
      </c>
      <c r="Q131" s="33">
        <v>33612000</v>
      </c>
      <c r="R131" s="96">
        <f t="shared" si="44"/>
        <v>0.029751279305010116</v>
      </c>
      <c r="S131" s="42">
        <v>0</v>
      </c>
      <c r="T131" s="43">
        <v>33612000</v>
      </c>
      <c r="U131" s="96">
        <f t="shared" si="45"/>
        <v>0</v>
      </c>
      <c r="V131" s="42">
        <v>0</v>
      </c>
      <c r="W131" s="43">
        <v>1555430894</v>
      </c>
      <c r="X131" s="96">
        <f t="shared" si="46"/>
        <v>0</v>
      </c>
      <c r="Y131" s="42">
        <v>21812000</v>
      </c>
      <c r="Z131" s="42">
        <v>33612000</v>
      </c>
      <c r="AA131" s="96">
        <f t="shared" si="47"/>
        <v>0.6489349042008806</v>
      </c>
      <c r="AB131" s="33">
        <v>114536486</v>
      </c>
      <c r="AC131" s="42">
        <v>158191432</v>
      </c>
      <c r="AD131" s="96">
        <f t="shared" si="48"/>
        <v>0.7240372285143737</v>
      </c>
      <c r="AE131" s="33">
        <v>398137441</v>
      </c>
      <c r="AF131" s="42">
        <v>363946940</v>
      </c>
      <c r="AG131" s="96">
        <f t="shared" si="49"/>
        <v>1.0939436418946125</v>
      </c>
    </row>
    <row r="132" spans="1:33" s="10" customFormat="1" ht="12.75" customHeight="1">
      <c r="A132" s="19"/>
      <c r="B132" s="20" t="s">
        <v>317</v>
      </c>
      <c r="C132" s="117" t="s">
        <v>318</v>
      </c>
      <c r="D132" s="32">
        <v>412308341</v>
      </c>
      <c r="E132" s="33">
        <v>548688341</v>
      </c>
      <c r="F132" s="96">
        <f aca="true" t="shared" si="50" ref="F132:F163">IF($E132=0,0,($D132/$E132))</f>
        <v>0.7514435977417643</v>
      </c>
      <c r="G132" s="39">
        <v>186963168</v>
      </c>
      <c r="H132" s="33">
        <v>537930402</v>
      </c>
      <c r="I132" s="96">
        <f aca="true" t="shared" si="51" ref="I132:I163">IF($H132=0,0,($G132/$H132))</f>
        <v>0.3475601440351386</v>
      </c>
      <c r="J132" s="33">
        <v>186963168</v>
      </c>
      <c r="K132" s="33">
        <v>387116550</v>
      </c>
      <c r="L132" s="96">
        <f aca="true" t="shared" si="52" ref="L132:L163">IF($K132=0,0,($J132/$K132))</f>
        <v>0.48296351060165216</v>
      </c>
      <c r="M132" s="33">
        <v>186963168</v>
      </c>
      <c r="N132" s="33">
        <v>412308341</v>
      </c>
      <c r="O132" s="96">
        <f aca="true" t="shared" si="53" ref="O132:O163">IF($D132=0,0,($M132/$D132))</f>
        <v>0.4534547313463154</v>
      </c>
      <c r="P132" s="33">
        <v>5550000</v>
      </c>
      <c r="Q132" s="33">
        <v>56522997</v>
      </c>
      <c r="R132" s="96">
        <f aca="true" t="shared" si="54" ref="R132:R163">IF($Q132=0,0,($P132/$Q132))</f>
        <v>0.0981901225088967</v>
      </c>
      <c r="S132" s="42">
        <v>0</v>
      </c>
      <c r="T132" s="43">
        <v>56522997</v>
      </c>
      <c r="U132" s="96">
        <f aca="true" t="shared" si="55" ref="U132:U163">IF($T132=0,0,($S132/$T132))</f>
        <v>0</v>
      </c>
      <c r="V132" s="42">
        <v>0</v>
      </c>
      <c r="W132" s="43">
        <v>1548601000</v>
      </c>
      <c r="X132" s="96">
        <f aca="true" t="shared" si="56" ref="X132:X163">IF($W132=0,0,($V132/$W132))</f>
        <v>0</v>
      </c>
      <c r="Y132" s="42">
        <v>52772997</v>
      </c>
      <c r="Z132" s="42">
        <v>56522997</v>
      </c>
      <c r="AA132" s="96">
        <f aca="true" t="shared" si="57" ref="AA132:AA163">IF($Z132=0,0,($Y132/$Z132))</f>
        <v>0.9336553226291239</v>
      </c>
      <c r="AB132" s="33">
        <v>143614000</v>
      </c>
      <c r="AC132" s="42">
        <v>255053341</v>
      </c>
      <c r="AD132" s="96">
        <f aca="true" t="shared" si="58" ref="AD132:AD163">IF($AC132=0,0,($AB132/$AC132))</f>
        <v>0.5630743727446409</v>
      </c>
      <c r="AE132" s="33">
        <v>105893000</v>
      </c>
      <c r="AF132" s="42">
        <v>537930402</v>
      </c>
      <c r="AG132" s="96">
        <f aca="true" t="shared" si="59" ref="AG132:AG163">IF($AF132=0,0,($AE132/$AF132))</f>
        <v>0.1968526032481057</v>
      </c>
    </row>
    <row r="133" spans="1:33" s="10" customFormat="1" ht="12.75" customHeight="1">
      <c r="A133" s="19"/>
      <c r="B133" s="20" t="s">
        <v>319</v>
      </c>
      <c r="C133" s="117" t="s">
        <v>320</v>
      </c>
      <c r="D133" s="32">
        <v>422178067</v>
      </c>
      <c r="E133" s="33">
        <v>507018068</v>
      </c>
      <c r="F133" s="96">
        <f t="shared" si="50"/>
        <v>0.8326686831207759</v>
      </c>
      <c r="G133" s="39">
        <v>128936086</v>
      </c>
      <c r="H133" s="33">
        <v>406626851</v>
      </c>
      <c r="I133" s="96">
        <f t="shared" si="51"/>
        <v>0.3170869943362397</v>
      </c>
      <c r="J133" s="33">
        <v>128936086</v>
      </c>
      <c r="K133" s="33">
        <v>303233691</v>
      </c>
      <c r="L133" s="96">
        <f t="shared" si="52"/>
        <v>0.42520369545612263</v>
      </c>
      <c r="M133" s="33">
        <v>128936086</v>
      </c>
      <c r="N133" s="33">
        <v>422178067</v>
      </c>
      <c r="O133" s="96">
        <f t="shared" si="53"/>
        <v>0.3054068794151734</v>
      </c>
      <c r="P133" s="33">
        <v>5000000</v>
      </c>
      <c r="Q133" s="33">
        <v>96366777</v>
      </c>
      <c r="R133" s="96">
        <f t="shared" si="54"/>
        <v>0.051885101439057155</v>
      </c>
      <c r="S133" s="42">
        <v>0</v>
      </c>
      <c r="T133" s="43">
        <v>96366777</v>
      </c>
      <c r="U133" s="96">
        <f t="shared" si="55"/>
        <v>0</v>
      </c>
      <c r="V133" s="42">
        <v>0</v>
      </c>
      <c r="W133" s="43">
        <v>676758358</v>
      </c>
      <c r="X133" s="96">
        <f t="shared" si="56"/>
        <v>0</v>
      </c>
      <c r="Y133" s="42">
        <v>79291777</v>
      </c>
      <c r="Z133" s="42">
        <v>96366777</v>
      </c>
      <c r="AA133" s="96">
        <f t="shared" si="57"/>
        <v>0.8228123785856198</v>
      </c>
      <c r="AB133" s="33">
        <v>29334526</v>
      </c>
      <c r="AC133" s="42">
        <v>192018301</v>
      </c>
      <c r="AD133" s="96">
        <f t="shared" si="58"/>
        <v>0.1527694279515576</v>
      </c>
      <c r="AE133" s="33">
        <v>67856412</v>
      </c>
      <c r="AF133" s="42">
        <v>406626851</v>
      </c>
      <c r="AG133" s="96">
        <f t="shared" si="59"/>
        <v>0.1668763679356728</v>
      </c>
    </row>
    <row r="134" spans="1:33" s="10" customFormat="1" ht="12.75" customHeight="1">
      <c r="A134" s="19"/>
      <c r="B134" s="20" t="s">
        <v>321</v>
      </c>
      <c r="C134" s="117" t="s">
        <v>322</v>
      </c>
      <c r="D134" s="32">
        <v>820976683</v>
      </c>
      <c r="E134" s="33">
        <v>1224815531</v>
      </c>
      <c r="F134" s="96">
        <f t="shared" si="50"/>
        <v>0.6702859836613224</v>
      </c>
      <c r="G134" s="39">
        <v>346853951</v>
      </c>
      <c r="H134" s="33">
        <v>954363492</v>
      </c>
      <c r="I134" s="96">
        <f t="shared" si="51"/>
        <v>0.3634400874588359</v>
      </c>
      <c r="J134" s="33">
        <v>346853951</v>
      </c>
      <c r="K134" s="33">
        <v>715934117</v>
      </c>
      <c r="L134" s="96">
        <f t="shared" si="52"/>
        <v>0.48447747182859846</v>
      </c>
      <c r="M134" s="33">
        <v>346853951</v>
      </c>
      <c r="N134" s="33">
        <v>820976683</v>
      </c>
      <c r="O134" s="96">
        <f t="shared" si="53"/>
        <v>0.42248940582883765</v>
      </c>
      <c r="P134" s="33">
        <v>7000000</v>
      </c>
      <c r="Q134" s="33">
        <v>277416000</v>
      </c>
      <c r="R134" s="96">
        <f t="shared" si="54"/>
        <v>0.025232863281137354</v>
      </c>
      <c r="S134" s="42">
        <v>0</v>
      </c>
      <c r="T134" s="43">
        <v>277416000</v>
      </c>
      <c r="U134" s="96">
        <f t="shared" si="55"/>
        <v>0</v>
      </c>
      <c r="V134" s="42">
        <v>0</v>
      </c>
      <c r="W134" s="43">
        <v>6255339121</v>
      </c>
      <c r="X134" s="96">
        <f t="shared" si="56"/>
        <v>0</v>
      </c>
      <c r="Y134" s="42">
        <v>248891650</v>
      </c>
      <c r="Z134" s="42">
        <v>277416000</v>
      </c>
      <c r="AA134" s="96">
        <f t="shared" si="57"/>
        <v>0.8971784251809557</v>
      </c>
      <c r="AB134" s="33">
        <v>105885181</v>
      </c>
      <c r="AC134" s="42">
        <v>386538373</v>
      </c>
      <c r="AD134" s="96">
        <f t="shared" si="58"/>
        <v>0.27393187428767907</v>
      </c>
      <c r="AE134" s="33">
        <v>342673746</v>
      </c>
      <c r="AF134" s="42">
        <v>954363492</v>
      </c>
      <c r="AG134" s="96">
        <f t="shared" si="59"/>
        <v>0.3590599901111892</v>
      </c>
    </row>
    <row r="135" spans="1:33" s="10" customFormat="1" ht="12.75" customHeight="1">
      <c r="A135" s="19"/>
      <c r="B135" s="20" t="s">
        <v>323</v>
      </c>
      <c r="C135" s="117" t="s">
        <v>324</v>
      </c>
      <c r="D135" s="32">
        <v>465851686</v>
      </c>
      <c r="E135" s="33">
        <v>573682986</v>
      </c>
      <c r="F135" s="96">
        <f t="shared" si="50"/>
        <v>0.8120367822796125</v>
      </c>
      <c r="G135" s="39">
        <v>202643593</v>
      </c>
      <c r="H135" s="33">
        <v>634030404</v>
      </c>
      <c r="I135" s="96">
        <f t="shared" si="51"/>
        <v>0.319611791045907</v>
      </c>
      <c r="J135" s="33">
        <v>202643593</v>
      </c>
      <c r="K135" s="33">
        <v>437996103</v>
      </c>
      <c r="L135" s="96">
        <f t="shared" si="52"/>
        <v>0.4626607214356882</v>
      </c>
      <c r="M135" s="33">
        <v>202643593</v>
      </c>
      <c r="N135" s="33">
        <v>465851686</v>
      </c>
      <c r="O135" s="96">
        <f t="shared" si="53"/>
        <v>0.4349959420346501</v>
      </c>
      <c r="P135" s="33">
        <v>64578240</v>
      </c>
      <c r="Q135" s="33">
        <v>160512940</v>
      </c>
      <c r="R135" s="96">
        <f t="shared" si="54"/>
        <v>0.40232419890882315</v>
      </c>
      <c r="S135" s="42">
        <v>0</v>
      </c>
      <c r="T135" s="43">
        <v>160512940</v>
      </c>
      <c r="U135" s="96">
        <f t="shared" si="55"/>
        <v>0</v>
      </c>
      <c r="V135" s="42">
        <v>0</v>
      </c>
      <c r="W135" s="43">
        <v>1463926082</v>
      </c>
      <c r="X135" s="96">
        <f t="shared" si="56"/>
        <v>0</v>
      </c>
      <c r="Y135" s="42">
        <v>160512940</v>
      </c>
      <c r="Z135" s="42">
        <v>160512940</v>
      </c>
      <c r="AA135" s="96">
        <f t="shared" si="57"/>
        <v>1</v>
      </c>
      <c r="AB135" s="33">
        <v>368768725</v>
      </c>
      <c r="AC135" s="42">
        <v>222068804</v>
      </c>
      <c r="AD135" s="96">
        <f t="shared" si="58"/>
        <v>1.6606057147945914</v>
      </c>
      <c r="AE135" s="33">
        <v>371736000</v>
      </c>
      <c r="AF135" s="42">
        <v>634030404</v>
      </c>
      <c r="AG135" s="96">
        <f t="shared" si="59"/>
        <v>0.58630626805083</v>
      </c>
    </row>
    <row r="136" spans="1:33" s="10" customFormat="1" ht="12.75" customHeight="1">
      <c r="A136" s="19"/>
      <c r="B136" s="20" t="s">
        <v>325</v>
      </c>
      <c r="C136" s="117" t="s">
        <v>326</v>
      </c>
      <c r="D136" s="32">
        <v>148731824</v>
      </c>
      <c r="E136" s="33">
        <v>282216824</v>
      </c>
      <c r="F136" s="96">
        <f t="shared" si="50"/>
        <v>0.5270126064490046</v>
      </c>
      <c r="G136" s="39">
        <v>92788574</v>
      </c>
      <c r="H136" s="33">
        <v>284262830</v>
      </c>
      <c r="I136" s="96">
        <f t="shared" si="51"/>
        <v>0.32641824469277253</v>
      </c>
      <c r="J136" s="33">
        <v>92788574</v>
      </c>
      <c r="K136" s="33">
        <v>249921629</v>
      </c>
      <c r="L136" s="96">
        <f t="shared" si="52"/>
        <v>0.3712706834189209</v>
      </c>
      <c r="M136" s="33">
        <v>92788574</v>
      </c>
      <c r="N136" s="33">
        <v>148731824</v>
      </c>
      <c r="O136" s="96">
        <f t="shared" si="53"/>
        <v>0.6238649638291265</v>
      </c>
      <c r="P136" s="33">
        <v>14078273</v>
      </c>
      <c r="Q136" s="33">
        <v>45653999</v>
      </c>
      <c r="R136" s="96">
        <f t="shared" si="54"/>
        <v>0.30836889009438145</v>
      </c>
      <c r="S136" s="42">
        <v>0</v>
      </c>
      <c r="T136" s="43">
        <v>45653999</v>
      </c>
      <c r="U136" s="96">
        <f t="shared" si="55"/>
        <v>0</v>
      </c>
      <c r="V136" s="42">
        <v>0</v>
      </c>
      <c r="W136" s="43">
        <v>840000000</v>
      </c>
      <c r="X136" s="96">
        <f t="shared" si="56"/>
        <v>0</v>
      </c>
      <c r="Y136" s="42">
        <v>42704000</v>
      </c>
      <c r="Z136" s="42">
        <v>45653999</v>
      </c>
      <c r="AA136" s="96">
        <f t="shared" si="57"/>
        <v>0.9353835575280054</v>
      </c>
      <c r="AB136" s="33">
        <v>8600000</v>
      </c>
      <c r="AC136" s="42">
        <v>54231964</v>
      </c>
      <c r="AD136" s="96">
        <f t="shared" si="58"/>
        <v>0.15857806661768695</v>
      </c>
      <c r="AE136" s="33">
        <v>39000000</v>
      </c>
      <c r="AF136" s="42">
        <v>284262830</v>
      </c>
      <c r="AG136" s="96">
        <f t="shared" si="59"/>
        <v>0.13719697365990483</v>
      </c>
    </row>
    <row r="137" spans="1:33" s="10" customFormat="1" ht="12.75" customHeight="1">
      <c r="A137" s="19"/>
      <c r="B137" s="20" t="s">
        <v>327</v>
      </c>
      <c r="C137" s="117" t="s">
        <v>328</v>
      </c>
      <c r="D137" s="32">
        <v>295335482</v>
      </c>
      <c r="E137" s="33">
        <v>540613483</v>
      </c>
      <c r="F137" s="96">
        <f t="shared" si="50"/>
        <v>0.54629692245393</v>
      </c>
      <c r="G137" s="39">
        <v>134148576</v>
      </c>
      <c r="H137" s="33">
        <v>471306290</v>
      </c>
      <c r="I137" s="96">
        <f t="shared" si="51"/>
        <v>0.2846314145308776</v>
      </c>
      <c r="J137" s="33">
        <v>134148576</v>
      </c>
      <c r="K137" s="33">
        <v>391306290</v>
      </c>
      <c r="L137" s="96">
        <f t="shared" si="52"/>
        <v>0.34282243712463706</v>
      </c>
      <c r="M137" s="33">
        <v>134148576</v>
      </c>
      <c r="N137" s="33">
        <v>295335482</v>
      </c>
      <c r="O137" s="96">
        <f t="shared" si="53"/>
        <v>0.4542243793111185</v>
      </c>
      <c r="P137" s="33">
        <v>20364556</v>
      </c>
      <c r="Q137" s="33">
        <v>75868904</v>
      </c>
      <c r="R137" s="96">
        <f t="shared" si="54"/>
        <v>0.26841769059956366</v>
      </c>
      <c r="S137" s="42">
        <v>0</v>
      </c>
      <c r="T137" s="43">
        <v>75868904</v>
      </c>
      <c r="U137" s="96">
        <f t="shared" si="55"/>
        <v>0</v>
      </c>
      <c r="V137" s="42">
        <v>0</v>
      </c>
      <c r="W137" s="43">
        <v>1016632049</v>
      </c>
      <c r="X137" s="96">
        <f t="shared" si="56"/>
        <v>0</v>
      </c>
      <c r="Y137" s="42">
        <v>68700000</v>
      </c>
      <c r="Z137" s="42">
        <v>75868904</v>
      </c>
      <c r="AA137" s="96">
        <f t="shared" si="57"/>
        <v>0.905509324347166</v>
      </c>
      <c r="AB137" s="33">
        <v>40482567</v>
      </c>
      <c r="AC137" s="42">
        <v>101546076</v>
      </c>
      <c r="AD137" s="96">
        <f t="shared" si="58"/>
        <v>0.3986620516975959</v>
      </c>
      <c r="AE137" s="33">
        <v>52466250</v>
      </c>
      <c r="AF137" s="42">
        <v>471306290</v>
      </c>
      <c r="AG137" s="96">
        <f t="shared" si="59"/>
        <v>0.1113209204146204</v>
      </c>
    </row>
    <row r="138" spans="1:33" s="10" customFormat="1" ht="12.75" customHeight="1">
      <c r="A138" s="19"/>
      <c r="B138" s="20" t="s">
        <v>329</v>
      </c>
      <c r="C138" s="117" t="s">
        <v>330</v>
      </c>
      <c r="D138" s="32">
        <v>149360849</v>
      </c>
      <c r="E138" s="33">
        <v>406197849</v>
      </c>
      <c r="F138" s="96">
        <f t="shared" si="50"/>
        <v>0.3677046773332372</v>
      </c>
      <c r="G138" s="39">
        <v>81995545</v>
      </c>
      <c r="H138" s="33">
        <v>318399545</v>
      </c>
      <c r="I138" s="96">
        <f t="shared" si="51"/>
        <v>0.2575240646151049</v>
      </c>
      <c r="J138" s="33">
        <v>81995545</v>
      </c>
      <c r="K138" s="33">
        <v>318399545</v>
      </c>
      <c r="L138" s="96">
        <f t="shared" si="52"/>
        <v>0.2575240646151049</v>
      </c>
      <c r="M138" s="33">
        <v>81995545</v>
      </c>
      <c r="N138" s="33">
        <v>149360849</v>
      </c>
      <c r="O138" s="96">
        <f t="shared" si="53"/>
        <v>0.548976157734615</v>
      </c>
      <c r="P138" s="33">
        <v>0</v>
      </c>
      <c r="Q138" s="33">
        <v>104112173</v>
      </c>
      <c r="R138" s="96">
        <f t="shared" si="54"/>
        <v>0</v>
      </c>
      <c r="S138" s="42">
        <v>0</v>
      </c>
      <c r="T138" s="43">
        <v>104112173</v>
      </c>
      <c r="U138" s="96">
        <f t="shared" si="55"/>
        <v>0</v>
      </c>
      <c r="V138" s="42">
        <v>0</v>
      </c>
      <c r="W138" s="43">
        <v>383670557</v>
      </c>
      <c r="X138" s="96">
        <f t="shared" si="56"/>
        <v>0</v>
      </c>
      <c r="Y138" s="42">
        <v>88142217</v>
      </c>
      <c r="Z138" s="42">
        <v>104112173</v>
      </c>
      <c r="AA138" s="96">
        <f t="shared" si="57"/>
        <v>0.8466081771244943</v>
      </c>
      <c r="AB138" s="33">
        <v>52843741</v>
      </c>
      <c r="AC138" s="42">
        <v>0</v>
      </c>
      <c r="AD138" s="96">
        <f t="shared" si="58"/>
        <v>0</v>
      </c>
      <c r="AE138" s="33">
        <v>17726203</v>
      </c>
      <c r="AF138" s="42">
        <v>318399545</v>
      </c>
      <c r="AG138" s="96">
        <f t="shared" si="59"/>
        <v>0.05567282767316769</v>
      </c>
    </row>
    <row r="139" spans="1:33" s="10" customFormat="1" ht="12.75" customHeight="1">
      <c r="A139" s="19"/>
      <c r="B139" s="20" t="s">
        <v>331</v>
      </c>
      <c r="C139" s="117" t="s">
        <v>332</v>
      </c>
      <c r="D139" s="32">
        <v>302596855</v>
      </c>
      <c r="E139" s="33">
        <v>670259855</v>
      </c>
      <c r="F139" s="96">
        <f t="shared" si="50"/>
        <v>0.45146200051023494</v>
      </c>
      <c r="G139" s="39">
        <v>179576003</v>
      </c>
      <c r="H139" s="33">
        <v>634793865</v>
      </c>
      <c r="I139" s="96">
        <f t="shared" si="51"/>
        <v>0.28288868702283376</v>
      </c>
      <c r="J139" s="33">
        <v>179576003</v>
      </c>
      <c r="K139" s="33">
        <v>634793865</v>
      </c>
      <c r="L139" s="96">
        <f t="shared" si="52"/>
        <v>0.28288868702283376</v>
      </c>
      <c r="M139" s="33">
        <v>179576003</v>
      </c>
      <c r="N139" s="33">
        <v>302596855</v>
      </c>
      <c r="O139" s="96">
        <f t="shared" si="53"/>
        <v>0.5934496675452889</v>
      </c>
      <c r="P139" s="33">
        <v>41870000</v>
      </c>
      <c r="Q139" s="33">
        <v>139508000</v>
      </c>
      <c r="R139" s="96">
        <f t="shared" si="54"/>
        <v>0.30012615763970524</v>
      </c>
      <c r="S139" s="42">
        <v>0</v>
      </c>
      <c r="T139" s="43">
        <v>139508000</v>
      </c>
      <c r="U139" s="96">
        <f t="shared" si="55"/>
        <v>0</v>
      </c>
      <c r="V139" s="42">
        <v>0</v>
      </c>
      <c r="W139" s="43">
        <v>2083641979</v>
      </c>
      <c r="X139" s="96">
        <f t="shared" si="56"/>
        <v>0</v>
      </c>
      <c r="Y139" s="42">
        <v>103128000</v>
      </c>
      <c r="Z139" s="42">
        <v>139508000</v>
      </c>
      <c r="AA139" s="96">
        <f t="shared" si="57"/>
        <v>0.7392264242910801</v>
      </c>
      <c r="AB139" s="33">
        <v>165675317</v>
      </c>
      <c r="AC139" s="42">
        <v>11569768</v>
      </c>
      <c r="AD139" s="96">
        <f t="shared" si="58"/>
        <v>14.319674949402616</v>
      </c>
      <c r="AE139" s="33">
        <v>83168256</v>
      </c>
      <c r="AF139" s="42">
        <v>634793865</v>
      </c>
      <c r="AG139" s="96">
        <f t="shared" si="59"/>
        <v>0.13101616223086845</v>
      </c>
    </row>
    <row r="140" spans="1:33" s="10" customFormat="1" ht="12.75" customHeight="1">
      <c r="A140" s="19"/>
      <c r="B140" s="20" t="s">
        <v>333</v>
      </c>
      <c r="C140" s="117" t="s">
        <v>334</v>
      </c>
      <c r="D140" s="32">
        <v>319173725</v>
      </c>
      <c r="E140" s="33">
        <v>593261952</v>
      </c>
      <c r="F140" s="96">
        <f t="shared" si="50"/>
        <v>0.5379979685601007</v>
      </c>
      <c r="G140" s="39">
        <v>101623694</v>
      </c>
      <c r="H140" s="33">
        <v>454554281</v>
      </c>
      <c r="I140" s="96">
        <f t="shared" si="51"/>
        <v>0.2235677855160273</v>
      </c>
      <c r="J140" s="33">
        <v>101623694</v>
      </c>
      <c r="K140" s="33">
        <v>388478771</v>
      </c>
      <c r="L140" s="96">
        <f t="shared" si="52"/>
        <v>0.26159394434451605</v>
      </c>
      <c r="M140" s="33">
        <v>101623694</v>
      </c>
      <c r="N140" s="33">
        <v>319173725</v>
      </c>
      <c r="O140" s="96">
        <f t="shared" si="53"/>
        <v>0.31839617750489957</v>
      </c>
      <c r="P140" s="33">
        <v>10961285</v>
      </c>
      <c r="Q140" s="33">
        <v>134986001</v>
      </c>
      <c r="R140" s="96">
        <f t="shared" si="54"/>
        <v>0.0812031241669275</v>
      </c>
      <c r="S140" s="42">
        <v>0</v>
      </c>
      <c r="T140" s="43">
        <v>134986001</v>
      </c>
      <c r="U140" s="96">
        <f t="shared" si="55"/>
        <v>0</v>
      </c>
      <c r="V140" s="42">
        <v>0</v>
      </c>
      <c r="W140" s="43">
        <v>1280070761</v>
      </c>
      <c r="X140" s="96">
        <f t="shared" si="56"/>
        <v>0</v>
      </c>
      <c r="Y140" s="42">
        <v>109488020</v>
      </c>
      <c r="Z140" s="42">
        <v>134986001</v>
      </c>
      <c r="AA140" s="96">
        <f t="shared" si="57"/>
        <v>0.8111064791081558</v>
      </c>
      <c r="AB140" s="33">
        <v>132057078</v>
      </c>
      <c r="AC140" s="42">
        <v>91644058</v>
      </c>
      <c r="AD140" s="96">
        <f t="shared" si="58"/>
        <v>1.440978071922568</v>
      </c>
      <c r="AE140" s="33">
        <v>234457800</v>
      </c>
      <c r="AF140" s="42">
        <v>454554281</v>
      </c>
      <c r="AG140" s="96">
        <f t="shared" si="59"/>
        <v>0.5157971441478955</v>
      </c>
    </row>
    <row r="141" spans="1:33" s="10" customFormat="1" ht="12.75" customHeight="1">
      <c r="A141" s="19"/>
      <c r="B141" s="20" t="s">
        <v>335</v>
      </c>
      <c r="C141" s="117" t="s">
        <v>336</v>
      </c>
      <c r="D141" s="32">
        <v>605342461</v>
      </c>
      <c r="E141" s="33">
        <v>766661890</v>
      </c>
      <c r="F141" s="96">
        <f t="shared" si="50"/>
        <v>0.7895820424828994</v>
      </c>
      <c r="G141" s="39">
        <v>203103386</v>
      </c>
      <c r="H141" s="33">
        <v>849147020</v>
      </c>
      <c r="I141" s="96">
        <f t="shared" si="51"/>
        <v>0.2391851837388536</v>
      </c>
      <c r="J141" s="33">
        <v>203103386</v>
      </c>
      <c r="K141" s="33">
        <v>588935085</v>
      </c>
      <c r="L141" s="96">
        <f t="shared" si="52"/>
        <v>0.34486548886792845</v>
      </c>
      <c r="M141" s="33">
        <v>203103386</v>
      </c>
      <c r="N141" s="33">
        <v>605342461</v>
      </c>
      <c r="O141" s="96">
        <f t="shared" si="53"/>
        <v>0.33551815556516856</v>
      </c>
      <c r="P141" s="33">
        <v>5000000</v>
      </c>
      <c r="Q141" s="33">
        <v>94283571</v>
      </c>
      <c r="R141" s="96">
        <f t="shared" si="54"/>
        <v>0.053031508532912906</v>
      </c>
      <c r="S141" s="42">
        <v>0</v>
      </c>
      <c r="T141" s="43">
        <v>94283571</v>
      </c>
      <c r="U141" s="96">
        <f t="shared" si="55"/>
        <v>0</v>
      </c>
      <c r="V141" s="42">
        <v>0</v>
      </c>
      <c r="W141" s="43">
        <v>1908815581</v>
      </c>
      <c r="X141" s="96">
        <f t="shared" si="56"/>
        <v>0</v>
      </c>
      <c r="Y141" s="42">
        <v>89283571</v>
      </c>
      <c r="Z141" s="42">
        <v>94283571</v>
      </c>
      <c r="AA141" s="96">
        <f t="shared" si="57"/>
        <v>0.9469684914670871</v>
      </c>
      <c r="AB141" s="33">
        <v>47985559</v>
      </c>
      <c r="AC141" s="42">
        <v>336975922</v>
      </c>
      <c r="AD141" s="96">
        <f t="shared" si="58"/>
        <v>0.14240055703445778</v>
      </c>
      <c r="AE141" s="33">
        <v>641894926</v>
      </c>
      <c r="AF141" s="42">
        <v>849147020</v>
      </c>
      <c r="AG141" s="96">
        <f t="shared" si="59"/>
        <v>0.7559290804553492</v>
      </c>
    </row>
    <row r="142" spans="1:33" s="10" customFormat="1" ht="12.75" customHeight="1">
      <c r="A142" s="19"/>
      <c r="B142" s="20" t="s">
        <v>337</v>
      </c>
      <c r="C142" s="117" t="s">
        <v>338</v>
      </c>
      <c r="D142" s="32">
        <v>383129565</v>
      </c>
      <c r="E142" s="33">
        <v>602200265</v>
      </c>
      <c r="F142" s="96">
        <f t="shared" si="50"/>
        <v>0.6362162012665338</v>
      </c>
      <c r="G142" s="39">
        <v>166126100</v>
      </c>
      <c r="H142" s="33">
        <v>560288752</v>
      </c>
      <c r="I142" s="96">
        <f t="shared" si="51"/>
        <v>0.29650086568220096</v>
      </c>
      <c r="J142" s="33">
        <v>166126100</v>
      </c>
      <c r="K142" s="33">
        <v>438366652</v>
      </c>
      <c r="L142" s="96">
        <f t="shared" si="52"/>
        <v>0.3789660989084544</v>
      </c>
      <c r="M142" s="33">
        <v>166126100</v>
      </c>
      <c r="N142" s="33">
        <v>383129565</v>
      </c>
      <c r="O142" s="96">
        <f t="shared" si="53"/>
        <v>0.43360292490087526</v>
      </c>
      <c r="P142" s="33">
        <v>600000</v>
      </c>
      <c r="Q142" s="33">
        <v>115703665</v>
      </c>
      <c r="R142" s="96">
        <f t="shared" si="54"/>
        <v>0.005185661145651696</v>
      </c>
      <c r="S142" s="42">
        <v>0</v>
      </c>
      <c r="T142" s="43">
        <v>115703665</v>
      </c>
      <c r="U142" s="96">
        <f t="shared" si="55"/>
        <v>0</v>
      </c>
      <c r="V142" s="42">
        <v>0</v>
      </c>
      <c r="W142" s="43">
        <v>1449338805</v>
      </c>
      <c r="X142" s="96">
        <f t="shared" si="56"/>
        <v>0</v>
      </c>
      <c r="Y142" s="42">
        <v>111603665</v>
      </c>
      <c r="Z142" s="42">
        <v>115703665</v>
      </c>
      <c r="AA142" s="96">
        <f t="shared" si="57"/>
        <v>0.9645646488380467</v>
      </c>
      <c r="AB142" s="33">
        <v>164868840</v>
      </c>
      <c r="AC142" s="42">
        <v>170561700</v>
      </c>
      <c r="AD142" s="96">
        <f t="shared" si="58"/>
        <v>0.9666228701988782</v>
      </c>
      <c r="AE142" s="33">
        <v>125542818</v>
      </c>
      <c r="AF142" s="42">
        <v>560288752</v>
      </c>
      <c r="AG142" s="96">
        <f t="shared" si="59"/>
        <v>0.22406806767379117</v>
      </c>
    </row>
    <row r="143" spans="1:33" s="10" customFormat="1" ht="12.75" customHeight="1">
      <c r="A143" s="19"/>
      <c r="B143" s="20" t="s">
        <v>339</v>
      </c>
      <c r="C143" s="117" t="s">
        <v>340</v>
      </c>
      <c r="D143" s="32">
        <v>277957233</v>
      </c>
      <c r="E143" s="33">
        <v>388554233</v>
      </c>
      <c r="F143" s="96">
        <f t="shared" si="50"/>
        <v>0.7153627715078837</v>
      </c>
      <c r="G143" s="39">
        <v>94656190</v>
      </c>
      <c r="H143" s="33">
        <v>359995212</v>
      </c>
      <c r="I143" s="96">
        <f t="shared" si="51"/>
        <v>0.26293735817797487</v>
      </c>
      <c r="J143" s="33">
        <v>94656190</v>
      </c>
      <c r="K143" s="33">
        <v>294659433</v>
      </c>
      <c r="L143" s="96">
        <f t="shared" si="52"/>
        <v>0.32123930001589324</v>
      </c>
      <c r="M143" s="33">
        <v>94656190</v>
      </c>
      <c r="N143" s="33">
        <v>277957233</v>
      </c>
      <c r="O143" s="96">
        <f t="shared" si="53"/>
        <v>0.34054228047377344</v>
      </c>
      <c r="P143" s="33">
        <v>16100000</v>
      </c>
      <c r="Q143" s="33">
        <v>84431000</v>
      </c>
      <c r="R143" s="96">
        <f t="shared" si="54"/>
        <v>0.19068825431417372</v>
      </c>
      <c r="S143" s="42">
        <v>0</v>
      </c>
      <c r="T143" s="43">
        <v>84431000</v>
      </c>
      <c r="U143" s="96">
        <f t="shared" si="55"/>
        <v>0</v>
      </c>
      <c r="V143" s="42">
        <v>0</v>
      </c>
      <c r="W143" s="43">
        <v>766718909</v>
      </c>
      <c r="X143" s="96">
        <f t="shared" si="56"/>
        <v>0</v>
      </c>
      <c r="Y143" s="42">
        <v>74331000</v>
      </c>
      <c r="Z143" s="42">
        <v>84431000</v>
      </c>
      <c r="AA143" s="96">
        <f t="shared" si="57"/>
        <v>0.8803756913929718</v>
      </c>
      <c r="AB143" s="33">
        <v>65139577</v>
      </c>
      <c r="AC143" s="42">
        <v>114728211</v>
      </c>
      <c r="AD143" s="96">
        <f t="shared" si="58"/>
        <v>0.5677729691087051</v>
      </c>
      <c r="AE143" s="33">
        <v>18891636</v>
      </c>
      <c r="AF143" s="42">
        <v>359995212</v>
      </c>
      <c r="AG143" s="96">
        <f t="shared" si="59"/>
        <v>0.05247746461694607</v>
      </c>
    </row>
    <row r="144" spans="1:33" s="10" customFormat="1" ht="12.75" customHeight="1">
      <c r="A144" s="19"/>
      <c r="B144" s="20" t="s">
        <v>341</v>
      </c>
      <c r="C144" s="117" t="s">
        <v>342</v>
      </c>
      <c r="D144" s="32">
        <v>705732000</v>
      </c>
      <c r="E144" s="33">
        <v>817259700</v>
      </c>
      <c r="F144" s="96">
        <f t="shared" si="50"/>
        <v>0.8635345655732198</v>
      </c>
      <c r="G144" s="39">
        <v>182749100</v>
      </c>
      <c r="H144" s="33">
        <v>864256789</v>
      </c>
      <c r="I144" s="96">
        <f t="shared" si="51"/>
        <v>0.21145231640176332</v>
      </c>
      <c r="J144" s="33">
        <v>182749100</v>
      </c>
      <c r="K144" s="33">
        <v>496298364</v>
      </c>
      <c r="L144" s="96">
        <f t="shared" si="52"/>
        <v>0.36822426438625133</v>
      </c>
      <c r="M144" s="33">
        <v>182749100</v>
      </c>
      <c r="N144" s="33">
        <v>705732000</v>
      </c>
      <c r="O144" s="96">
        <f t="shared" si="53"/>
        <v>0.25894971462254796</v>
      </c>
      <c r="P144" s="33">
        <v>0</v>
      </c>
      <c r="Q144" s="33">
        <v>53491222</v>
      </c>
      <c r="R144" s="96">
        <f t="shared" si="54"/>
        <v>0</v>
      </c>
      <c r="S144" s="42">
        <v>0</v>
      </c>
      <c r="T144" s="43">
        <v>53491222</v>
      </c>
      <c r="U144" s="96">
        <f t="shared" si="55"/>
        <v>0</v>
      </c>
      <c r="V144" s="42">
        <v>0</v>
      </c>
      <c r="W144" s="43">
        <v>1123638028</v>
      </c>
      <c r="X144" s="96">
        <f t="shared" si="56"/>
        <v>0</v>
      </c>
      <c r="Y144" s="42">
        <v>50279522</v>
      </c>
      <c r="Z144" s="42">
        <v>53491222</v>
      </c>
      <c r="AA144" s="96">
        <f t="shared" si="57"/>
        <v>0.939958372983141</v>
      </c>
      <c r="AB144" s="33">
        <v>756269096</v>
      </c>
      <c r="AC144" s="42">
        <v>517979000</v>
      </c>
      <c r="AD144" s="96">
        <f t="shared" si="58"/>
        <v>1.4600381405423772</v>
      </c>
      <c r="AE144" s="33">
        <v>1723927154</v>
      </c>
      <c r="AF144" s="42">
        <v>864256789</v>
      </c>
      <c r="AG144" s="96">
        <f t="shared" si="59"/>
        <v>1.9946932161154247</v>
      </c>
    </row>
    <row r="145" spans="1:33" s="10" customFormat="1" ht="12.75" customHeight="1">
      <c r="A145" s="19"/>
      <c r="B145" s="20" t="s">
        <v>343</v>
      </c>
      <c r="C145" s="117" t="s">
        <v>344</v>
      </c>
      <c r="D145" s="32">
        <v>185876495</v>
      </c>
      <c r="E145" s="33">
        <v>255571495</v>
      </c>
      <c r="F145" s="96">
        <f t="shared" si="50"/>
        <v>0.7272974437153095</v>
      </c>
      <c r="G145" s="39">
        <v>55772980</v>
      </c>
      <c r="H145" s="33">
        <v>212031743</v>
      </c>
      <c r="I145" s="96">
        <f t="shared" si="51"/>
        <v>0.2630407089564887</v>
      </c>
      <c r="J145" s="33">
        <v>55772980</v>
      </c>
      <c r="K145" s="33">
        <v>152440974</v>
      </c>
      <c r="L145" s="96">
        <f t="shared" si="52"/>
        <v>0.3658660695778551</v>
      </c>
      <c r="M145" s="33">
        <v>55772980</v>
      </c>
      <c r="N145" s="33">
        <v>185876495</v>
      </c>
      <c r="O145" s="96">
        <f t="shared" si="53"/>
        <v>0.3000539686311602</v>
      </c>
      <c r="P145" s="33">
        <v>0</v>
      </c>
      <c r="Q145" s="33">
        <v>44884200</v>
      </c>
      <c r="R145" s="96">
        <f t="shared" si="54"/>
        <v>0</v>
      </c>
      <c r="S145" s="42">
        <v>0</v>
      </c>
      <c r="T145" s="43">
        <v>44884200</v>
      </c>
      <c r="U145" s="96">
        <f t="shared" si="55"/>
        <v>0</v>
      </c>
      <c r="V145" s="42">
        <v>0</v>
      </c>
      <c r="W145" s="43">
        <v>387349360</v>
      </c>
      <c r="X145" s="96">
        <f t="shared" si="56"/>
        <v>0</v>
      </c>
      <c r="Y145" s="42">
        <v>31020200</v>
      </c>
      <c r="Z145" s="42">
        <v>44884200</v>
      </c>
      <c r="AA145" s="96">
        <f t="shared" si="57"/>
        <v>0.6911162502617848</v>
      </c>
      <c r="AB145" s="33">
        <v>50479400</v>
      </c>
      <c r="AC145" s="42">
        <v>94839695</v>
      </c>
      <c r="AD145" s="96">
        <f t="shared" si="58"/>
        <v>0.532260252418568</v>
      </c>
      <c r="AE145" s="33">
        <v>29366299</v>
      </c>
      <c r="AF145" s="42">
        <v>212031743</v>
      </c>
      <c r="AG145" s="96">
        <f t="shared" si="59"/>
        <v>0.13849954060887948</v>
      </c>
    </row>
    <row r="146" spans="1:33" s="10" customFormat="1" ht="12.75" customHeight="1">
      <c r="A146" s="19"/>
      <c r="B146" s="20" t="s">
        <v>81</v>
      </c>
      <c r="C146" s="117" t="s">
        <v>82</v>
      </c>
      <c r="D146" s="32">
        <v>1544146154</v>
      </c>
      <c r="E146" s="33">
        <v>1833598154</v>
      </c>
      <c r="F146" s="96">
        <f t="shared" si="50"/>
        <v>0.8421398934283613</v>
      </c>
      <c r="G146" s="39">
        <v>488009016</v>
      </c>
      <c r="H146" s="33">
        <v>1700170548</v>
      </c>
      <c r="I146" s="96">
        <f t="shared" si="51"/>
        <v>0.28703533099904044</v>
      </c>
      <c r="J146" s="33">
        <v>488009016</v>
      </c>
      <c r="K146" s="33">
        <v>1045210548</v>
      </c>
      <c r="L146" s="96">
        <f t="shared" si="52"/>
        <v>0.46690020200599813</v>
      </c>
      <c r="M146" s="33">
        <v>488009016</v>
      </c>
      <c r="N146" s="33">
        <v>1544146154</v>
      </c>
      <c r="O146" s="96">
        <f t="shared" si="53"/>
        <v>0.3160380995904096</v>
      </c>
      <c r="P146" s="33">
        <v>58796667</v>
      </c>
      <c r="Q146" s="33">
        <v>133447667</v>
      </c>
      <c r="R146" s="96">
        <f t="shared" si="54"/>
        <v>0.44059718930867486</v>
      </c>
      <c r="S146" s="42">
        <v>0</v>
      </c>
      <c r="T146" s="43">
        <v>133447667</v>
      </c>
      <c r="U146" s="96">
        <f t="shared" si="55"/>
        <v>0</v>
      </c>
      <c r="V146" s="42">
        <v>0</v>
      </c>
      <c r="W146" s="43">
        <v>2111662652</v>
      </c>
      <c r="X146" s="96">
        <f t="shared" si="56"/>
        <v>0</v>
      </c>
      <c r="Y146" s="42">
        <v>83751000</v>
      </c>
      <c r="Z146" s="42">
        <v>133447667</v>
      </c>
      <c r="AA146" s="96">
        <f t="shared" si="57"/>
        <v>0.6275943362876475</v>
      </c>
      <c r="AB146" s="33">
        <v>192544322</v>
      </c>
      <c r="AC146" s="42">
        <v>1069151126</v>
      </c>
      <c r="AD146" s="96">
        <f t="shared" si="58"/>
        <v>0.1800908377848914</v>
      </c>
      <c r="AE146" s="33">
        <v>1001421693</v>
      </c>
      <c r="AF146" s="42">
        <v>1700170548</v>
      </c>
      <c r="AG146" s="96">
        <f t="shared" si="59"/>
        <v>0.5890124929984377</v>
      </c>
    </row>
    <row r="147" spans="1:33" s="10" customFormat="1" ht="12.75" customHeight="1">
      <c r="A147" s="19"/>
      <c r="B147" s="20" t="s">
        <v>345</v>
      </c>
      <c r="C147" s="117" t="s">
        <v>346</v>
      </c>
      <c r="D147" s="32">
        <v>384443090</v>
      </c>
      <c r="E147" s="33">
        <v>471630125</v>
      </c>
      <c r="F147" s="96">
        <f t="shared" si="50"/>
        <v>0.8151368405485124</v>
      </c>
      <c r="G147" s="39">
        <v>153659606</v>
      </c>
      <c r="H147" s="33">
        <v>443137674</v>
      </c>
      <c r="I147" s="96">
        <f t="shared" si="51"/>
        <v>0.3467536501985611</v>
      </c>
      <c r="J147" s="33">
        <v>153659606</v>
      </c>
      <c r="K147" s="33">
        <v>300137674</v>
      </c>
      <c r="L147" s="96">
        <f t="shared" si="52"/>
        <v>0.5119637396803441</v>
      </c>
      <c r="M147" s="33">
        <v>153659606</v>
      </c>
      <c r="N147" s="33">
        <v>384443090</v>
      </c>
      <c r="O147" s="96">
        <f t="shared" si="53"/>
        <v>0.39969402493357337</v>
      </c>
      <c r="P147" s="33">
        <v>2753000</v>
      </c>
      <c r="Q147" s="33">
        <v>35362000</v>
      </c>
      <c r="R147" s="96">
        <f t="shared" si="54"/>
        <v>0.07785193145184095</v>
      </c>
      <c r="S147" s="42">
        <v>0</v>
      </c>
      <c r="T147" s="43">
        <v>35362000</v>
      </c>
      <c r="U147" s="96">
        <f t="shared" si="55"/>
        <v>0</v>
      </c>
      <c r="V147" s="42">
        <v>0</v>
      </c>
      <c r="W147" s="43">
        <v>429295250</v>
      </c>
      <c r="X147" s="96">
        <f t="shared" si="56"/>
        <v>0</v>
      </c>
      <c r="Y147" s="42">
        <v>35283000</v>
      </c>
      <c r="Z147" s="42">
        <v>35362000</v>
      </c>
      <c r="AA147" s="96">
        <f t="shared" si="57"/>
        <v>0.997765963463605</v>
      </c>
      <c r="AB147" s="33">
        <v>179056203</v>
      </c>
      <c r="AC147" s="42">
        <v>225881903</v>
      </c>
      <c r="AD147" s="96">
        <f t="shared" si="58"/>
        <v>0.7926983110284846</v>
      </c>
      <c r="AE147" s="33">
        <v>220000000</v>
      </c>
      <c r="AF147" s="42">
        <v>443137674</v>
      </c>
      <c r="AG147" s="96">
        <f t="shared" si="59"/>
        <v>0.4964597074632838</v>
      </c>
    </row>
    <row r="148" spans="1:33" s="10" customFormat="1" ht="12.75" customHeight="1">
      <c r="A148" s="19"/>
      <c r="B148" s="20" t="s">
        <v>83</v>
      </c>
      <c r="C148" s="117" t="s">
        <v>84</v>
      </c>
      <c r="D148" s="32">
        <v>2915256240</v>
      </c>
      <c r="E148" s="33">
        <v>3254472890</v>
      </c>
      <c r="F148" s="96">
        <f t="shared" si="50"/>
        <v>0.8957690964204037</v>
      </c>
      <c r="G148" s="39">
        <v>868353759</v>
      </c>
      <c r="H148" s="33">
        <v>3266197056</v>
      </c>
      <c r="I148" s="96">
        <f t="shared" si="51"/>
        <v>0.2658607990001201</v>
      </c>
      <c r="J148" s="33">
        <v>868353759</v>
      </c>
      <c r="K148" s="33">
        <v>2227643757</v>
      </c>
      <c r="L148" s="96">
        <f t="shared" si="52"/>
        <v>0.3898081801775274</v>
      </c>
      <c r="M148" s="33">
        <v>868353759</v>
      </c>
      <c r="N148" s="33">
        <v>2915256240</v>
      </c>
      <c r="O148" s="96">
        <f t="shared" si="53"/>
        <v>0.2978653289839112</v>
      </c>
      <c r="P148" s="33">
        <v>28510000</v>
      </c>
      <c r="Q148" s="33">
        <v>241812339</v>
      </c>
      <c r="R148" s="96">
        <f t="shared" si="54"/>
        <v>0.11790134497644474</v>
      </c>
      <c r="S148" s="42">
        <v>0</v>
      </c>
      <c r="T148" s="43">
        <v>241812339</v>
      </c>
      <c r="U148" s="96">
        <f t="shared" si="55"/>
        <v>0</v>
      </c>
      <c r="V148" s="42">
        <v>0</v>
      </c>
      <c r="W148" s="43">
        <v>5479462816</v>
      </c>
      <c r="X148" s="96">
        <f t="shared" si="56"/>
        <v>0</v>
      </c>
      <c r="Y148" s="42">
        <v>212302339</v>
      </c>
      <c r="Z148" s="42">
        <v>241812339</v>
      </c>
      <c r="AA148" s="96">
        <f t="shared" si="57"/>
        <v>0.8779632167571069</v>
      </c>
      <c r="AB148" s="33">
        <v>3112274000</v>
      </c>
      <c r="AC148" s="42">
        <v>2057422546</v>
      </c>
      <c r="AD148" s="96">
        <f t="shared" si="58"/>
        <v>1.5127053050190498</v>
      </c>
      <c r="AE148" s="33">
        <v>2416634005</v>
      </c>
      <c r="AF148" s="42">
        <v>3266197056</v>
      </c>
      <c r="AG148" s="96">
        <f t="shared" si="59"/>
        <v>0.7398922856049504</v>
      </c>
    </row>
    <row r="149" spans="1:33" s="10" customFormat="1" ht="12.75" customHeight="1">
      <c r="A149" s="19"/>
      <c r="B149" s="20" t="s">
        <v>85</v>
      </c>
      <c r="C149" s="117" t="s">
        <v>86</v>
      </c>
      <c r="D149" s="32">
        <v>1367674778</v>
      </c>
      <c r="E149" s="33">
        <v>1554551545</v>
      </c>
      <c r="F149" s="96">
        <f t="shared" si="50"/>
        <v>0.8797873460027342</v>
      </c>
      <c r="G149" s="39">
        <v>545555593</v>
      </c>
      <c r="H149" s="33">
        <v>1556717333</v>
      </c>
      <c r="I149" s="96">
        <f t="shared" si="51"/>
        <v>0.35045257185428924</v>
      </c>
      <c r="J149" s="33">
        <v>545555593</v>
      </c>
      <c r="K149" s="33">
        <v>1100168911</v>
      </c>
      <c r="L149" s="96">
        <f t="shared" si="52"/>
        <v>0.4958834843861535</v>
      </c>
      <c r="M149" s="33">
        <v>545555593</v>
      </c>
      <c r="N149" s="33">
        <v>1367674778</v>
      </c>
      <c r="O149" s="96">
        <f t="shared" si="53"/>
        <v>0.39889277902586284</v>
      </c>
      <c r="P149" s="33">
        <v>286205744</v>
      </c>
      <c r="Q149" s="33">
        <v>374409544</v>
      </c>
      <c r="R149" s="96">
        <f t="shared" si="54"/>
        <v>0.7644189326541313</v>
      </c>
      <c r="S149" s="42">
        <v>153224424</v>
      </c>
      <c r="T149" s="43">
        <v>374409544</v>
      </c>
      <c r="U149" s="96">
        <f t="shared" si="55"/>
        <v>0.4092428370362268</v>
      </c>
      <c r="V149" s="42">
        <v>153224424</v>
      </c>
      <c r="W149" s="43">
        <v>6542580890</v>
      </c>
      <c r="X149" s="96">
        <f t="shared" si="56"/>
        <v>0.023419568909601972</v>
      </c>
      <c r="Y149" s="42">
        <v>230732544</v>
      </c>
      <c r="Z149" s="42">
        <v>374409544</v>
      </c>
      <c r="AA149" s="96">
        <f t="shared" si="57"/>
        <v>0.6162571112236391</v>
      </c>
      <c r="AB149" s="33">
        <v>84416166</v>
      </c>
      <c r="AC149" s="42">
        <v>799237231</v>
      </c>
      <c r="AD149" s="96">
        <f t="shared" si="58"/>
        <v>0.10562091294768525</v>
      </c>
      <c r="AE149" s="33">
        <v>117108938</v>
      </c>
      <c r="AF149" s="42">
        <v>1556717333</v>
      </c>
      <c r="AG149" s="96">
        <f t="shared" si="59"/>
        <v>0.07522813263363337</v>
      </c>
    </row>
    <row r="150" spans="1:33" s="10" customFormat="1" ht="12.75" customHeight="1">
      <c r="A150" s="19"/>
      <c r="B150" s="20" t="s">
        <v>347</v>
      </c>
      <c r="C150" s="117" t="s">
        <v>348</v>
      </c>
      <c r="D150" s="32">
        <v>195125261</v>
      </c>
      <c r="E150" s="33">
        <v>257442561</v>
      </c>
      <c r="F150" s="96">
        <f t="shared" si="50"/>
        <v>0.7579370724174858</v>
      </c>
      <c r="G150" s="39">
        <v>97840878</v>
      </c>
      <c r="H150" s="33">
        <v>286826897</v>
      </c>
      <c r="I150" s="96">
        <f t="shared" si="51"/>
        <v>0.3411147246766052</v>
      </c>
      <c r="J150" s="33">
        <v>97840878</v>
      </c>
      <c r="K150" s="33">
        <v>234483474</v>
      </c>
      <c r="L150" s="96">
        <f t="shared" si="52"/>
        <v>0.41726129492605524</v>
      </c>
      <c r="M150" s="33">
        <v>97840878</v>
      </c>
      <c r="N150" s="33">
        <v>195125261</v>
      </c>
      <c r="O150" s="96">
        <f t="shared" si="53"/>
        <v>0.5014259942488943</v>
      </c>
      <c r="P150" s="33">
        <v>12464400</v>
      </c>
      <c r="Q150" s="33">
        <v>58529100</v>
      </c>
      <c r="R150" s="96">
        <f t="shared" si="54"/>
        <v>0.21296073235364973</v>
      </c>
      <c r="S150" s="42">
        <v>0</v>
      </c>
      <c r="T150" s="43">
        <v>58529100</v>
      </c>
      <c r="U150" s="96">
        <f t="shared" si="55"/>
        <v>0</v>
      </c>
      <c r="V150" s="42">
        <v>0</v>
      </c>
      <c r="W150" s="43">
        <v>844532421</v>
      </c>
      <c r="X150" s="96">
        <f t="shared" si="56"/>
        <v>0</v>
      </c>
      <c r="Y150" s="42">
        <v>46064700</v>
      </c>
      <c r="Z150" s="42">
        <v>58529100</v>
      </c>
      <c r="AA150" s="96">
        <f t="shared" si="57"/>
        <v>0.7870392676463502</v>
      </c>
      <c r="AB150" s="33">
        <v>69000000</v>
      </c>
      <c r="AC150" s="42">
        <v>109490937</v>
      </c>
      <c r="AD150" s="96">
        <f t="shared" si="58"/>
        <v>0.6301891452440488</v>
      </c>
      <c r="AE150" s="33">
        <v>63750099</v>
      </c>
      <c r="AF150" s="42">
        <v>286826897</v>
      </c>
      <c r="AG150" s="96">
        <f t="shared" si="59"/>
        <v>0.22225983569455832</v>
      </c>
    </row>
    <row r="151" spans="1:33" s="10" customFormat="1" ht="12.75" customHeight="1">
      <c r="A151" s="19"/>
      <c r="B151" s="20" t="s">
        <v>349</v>
      </c>
      <c r="C151" s="117" t="s">
        <v>350</v>
      </c>
      <c r="D151" s="32">
        <v>493079397</v>
      </c>
      <c r="E151" s="33">
        <v>867028647</v>
      </c>
      <c r="F151" s="96">
        <f t="shared" si="50"/>
        <v>0.5687002369599905</v>
      </c>
      <c r="G151" s="39">
        <v>137247906</v>
      </c>
      <c r="H151" s="33">
        <v>926344354</v>
      </c>
      <c r="I151" s="96">
        <f t="shared" si="51"/>
        <v>0.14816078427785181</v>
      </c>
      <c r="J151" s="33">
        <v>137247906</v>
      </c>
      <c r="K151" s="33">
        <v>798670950</v>
      </c>
      <c r="L151" s="96">
        <f t="shared" si="52"/>
        <v>0.17184537136351336</v>
      </c>
      <c r="M151" s="33">
        <v>137247906</v>
      </c>
      <c r="N151" s="33">
        <v>493079397</v>
      </c>
      <c r="O151" s="96">
        <f t="shared" si="53"/>
        <v>0.27834849080096524</v>
      </c>
      <c r="P151" s="33">
        <v>9180000</v>
      </c>
      <c r="Q151" s="33">
        <v>153982751</v>
      </c>
      <c r="R151" s="96">
        <f t="shared" si="54"/>
        <v>0.059617067109029635</v>
      </c>
      <c r="S151" s="42">
        <v>0</v>
      </c>
      <c r="T151" s="43">
        <v>153982751</v>
      </c>
      <c r="U151" s="96">
        <f t="shared" si="55"/>
        <v>0</v>
      </c>
      <c r="V151" s="42">
        <v>0</v>
      </c>
      <c r="W151" s="43">
        <v>1922100875</v>
      </c>
      <c r="X151" s="96">
        <f t="shared" si="56"/>
        <v>0</v>
      </c>
      <c r="Y151" s="42">
        <v>139826501</v>
      </c>
      <c r="Z151" s="42">
        <v>153982751</v>
      </c>
      <c r="AA151" s="96">
        <f t="shared" si="57"/>
        <v>0.9080660014964923</v>
      </c>
      <c r="AB151" s="33">
        <v>46744417</v>
      </c>
      <c r="AC151" s="42">
        <v>155104179</v>
      </c>
      <c r="AD151" s="96">
        <f t="shared" si="58"/>
        <v>0.30137432338299536</v>
      </c>
      <c r="AE151" s="33">
        <v>30120246</v>
      </c>
      <c r="AF151" s="42">
        <v>926344354</v>
      </c>
      <c r="AG151" s="96">
        <f t="shared" si="59"/>
        <v>0.032515171998338754</v>
      </c>
    </row>
    <row r="152" spans="1:33" s="10" customFormat="1" ht="12.75" customHeight="1">
      <c r="A152" s="19"/>
      <c r="B152" s="20" t="s">
        <v>351</v>
      </c>
      <c r="C152" s="117" t="s">
        <v>352</v>
      </c>
      <c r="D152" s="32">
        <v>244591000</v>
      </c>
      <c r="E152" s="33">
        <v>596558000</v>
      </c>
      <c r="F152" s="96">
        <f t="shared" si="50"/>
        <v>0.4100037213481338</v>
      </c>
      <c r="G152" s="39">
        <v>197639280</v>
      </c>
      <c r="H152" s="33">
        <v>663617000</v>
      </c>
      <c r="I152" s="96">
        <f t="shared" si="51"/>
        <v>0.29782130355310366</v>
      </c>
      <c r="J152" s="33">
        <v>197639280</v>
      </c>
      <c r="K152" s="33">
        <v>663617000</v>
      </c>
      <c r="L152" s="96">
        <f t="shared" si="52"/>
        <v>0.29782130355310366</v>
      </c>
      <c r="M152" s="33">
        <v>197639280</v>
      </c>
      <c r="N152" s="33">
        <v>244591000</v>
      </c>
      <c r="O152" s="96">
        <f t="shared" si="53"/>
        <v>0.8080398706411929</v>
      </c>
      <c r="P152" s="33">
        <v>7700000</v>
      </c>
      <c r="Q152" s="33">
        <v>126091000</v>
      </c>
      <c r="R152" s="96">
        <f t="shared" si="54"/>
        <v>0.06106700716149448</v>
      </c>
      <c r="S152" s="42">
        <v>0</v>
      </c>
      <c r="T152" s="43">
        <v>126091000</v>
      </c>
      <c r="U152" s="96">
        <f t="shared" si="55"/>
        <v>0</v>
      </c>
      <c r="V152" s="42">
        <v>0</v>
      </c>
      <c r="W152" s="43">
        <v>2000000000</v>
      </c>
      <c r="X152" s="96">
        <f t="shared" si="56"/>
        <v>0</v>
      </c>
      <c r="Y152" s="42">
        <v>115391000</v>
      </c>
      <c r="Z152" s="42">
        <v>126091000</v>
      </c>
      <c r="AA152" s="96">
        <f t="shared" si="57"/>
        <v>0.9151406523859752</v>
      </c>
      <c r="AB152" s="33">
        <v>35000000</v>
      </c>
      <c r="AC152" s="42">
        <v>45650000</v>
      </c>
      <c r="AD152" s="96">
        <f t="shared" si="58"/>
        <v>0.7667031763417306</v>
      </c>
      <c r="AE152" s="33">
        <v>0</v>
      </c>
      <c r="AF152" s="42">
        <v>663617000</v>
      </c>
      <c r="AG152" s="96">
        <f t="shared" si="59"/>
        <v>0</v>
      </c>
    </row>
    <row r="153" spans="1:33" s="10" customFormat="1" ht="12.75" customHeight="1">
      <c r="A153" s="19"/>
      <c r="B153" s="20" t="s">
        <v>353</v>
      </c>
      <c r="C153" s="117" t="s">
        <v>354</v>
      </c>
      <c r="D153" s="32">
        <v>562558271</v>
      </c>
      <c r="E153" s="33">
        <v>699331271</v>
      </c>
      <c r="F153" s="96">
        <f t="shared" si="50"/>
        <v>0.8044231601363641</v>
      </c>
      <c r="G153" s="39">
        <v>193636000</v>
      </c>
      <c r="H153" s="33">
        <v>586075000</v>
      </c>
      <c r="I153" s="96">
        <f t="shared" si="51"/>
        <v>0.33039457407328415</v>
      </c>
      <c r="J153" s="33">
        <v>193636000</v>
      </c>
      <c r="K153" s="33">
        <v>413831660</v>
      </c>
      <c r="L153" s="96">
        <f t="shared" si="52"/>
        <v>0.46791006758641907</v>
      </c>
      <c r="M153" s="33">
        <v>193636000</v>
      </c>
      <c r="N153" s="33">
        <v>562558271</v>
      </c>
      <c r="O153" s="96">
        <f t="shared" si="53"/>
        <v>0.34420612047138494</v>
      </c>
      <c r="P153" s="33">
        <v>30534086</v>
      </c>
      <c r="Q153" s="33">
        <v>112153086</v>
      </c>
      <c r="R153" s="96">
        <f t="shared" si="54"/>
        <v>0.27225364088510234</v>
      </c>
      <c r="S153" s="42">
        <v>0</v>
      </c>
      <c r="T153" s="43">
        <v>112153086</v>
      </c>
      <c r="U153" s="96">
        <f t="shared" si="55"/>
        <v>0</v>
      </c>
      <c r="V153" s="42">
        <v>0</v>
      </c>
      <c r="W153" s="43">
        <v>2334897129</v>
      </c>
      <c r="X153" s="96">
        <f t="shared" si="56"/>
        <v>0</v>
      </c>
      <c r="Y153" s="42">
        <v>79273586</v>
      </c>
      <c r="Z153" s="42">
        <v>112153086</v>
      </c>
      <c r="AA153" s="96">
        <f t="shared" si="57"/>
        <v>0.7068337468663145</v>
      </c>
      <c r="AB153" s="33">
        <v>210131516</v>
      </c>
      <c r="AC153" s="42">
        <v>269686000</v>
      </c>
      <c r="AD153" s="96">
        <f t="shared" si="58"/>
        <v>0.779171021113443</v>
      </c>
      <c r="AE153" s="33">
        <v>535727346</v>
      </c>
      <c r="AF153" s="42">
        <v>586075000</v>
      </c>
      <c r="AG153" s="96">
        <f t="shared" si="59"/>
        <v>0.9140934965661391</v>
      </c>
    </row>
    <row r="154" spans="1:33" s="10" customFormat="1" ht="12.75" customHeight="1">
      <c r="A154" s="19"/>
      <c r="B154" s="20" t="s">
        <v>355</v>
      </c>
      <c r="C154" s="117" t="s">
        <v>356</v>
      </c>
      <c r="D154" s="32">
        <v>568593791</v>
      </c>
      <c r="E154" s="33">
        <v>1115025231</v>
      </c>
      <c r="F154" s="96">
        <f t="shared" si="50"/>
        <v>0.509938049105904</v>
      </c>
      <c r="G154" s="39">
        <v>358810803</v>
      </c>
      <c r="H154" s="33">
        <v>847057663</v>
      </c>
      <c r="I154" s="96">
        <f t="shared" si="51"/>
        <v>0.4235966672318505</v>
      </c>
      <c r="J154" s="33">
        <v>358810803</v>
      </c>
      <c r="K154" s="33">
        <v>779712926</v>
      </c>
      <c r="L154" s="96">
        <f t="shared" si="52"/>
        <v>0.4601832174833023</v>
      </c>
      <c r="M154" s="33">
        <v>358810803</v>
      </c>
      <c r="N154" s="33">
        <v>568593791</v>
      </c>
      <c r="O154" s="96">
        <f t="shared" si="53"/>
        <v>0.6310494568872279</v>
      </c>
      <c r="P154" s="33">
        <v>42912009</v>
      </c>
      <c r="Q154" s="33">
        <v>279362569</v>
      </c>
      <c r="R154" s="96">
        <f t="shared" si="54"/>
        <v>0.1536068670674345</v>
      </c>
      <c r="S154" s="42">
        <v>0</v>
      </c>
      <c r="T154" s="43">
        <v>279362569</v>
      </c>
      <c r="U154" s="96">
        <f t="shared" si="55"/>
        <v>0</v>
      </c>
      <c r="V154" s="42">
        <v>0</v>
      </c>
      <c r="W154" s="43">
        <v>2184477021</v>
      </c>
      <c r="X154" s="96">
        <f t="shared" si="56"/>
        <v>0</v>
      </c>
      <c r="Y154" s="42">
        <v>211918152</v>
      </c>
      <c r="Z154" s="42">
        <v>279362569</v>
      </c>
      <c r="AA154" s="96">
        <f t="shared" si="57"/>
        <v>0.758577474278596</v>
      </c>
      <c r="AB154" s="33">
        <v>41999578</v>
      </c>
      <c r="AC154" s="42">
        <v>138655823</v>
      </c>
      <c r="AD154" s="96">
        <f t="shared" si="58"/>
        <v>0.30290525916102345</v>
      </c>
      <c r="AE154" s="33">
        <v>88090203</v>
      </c>
      <c r="AF154" s="42">
        <v>847057663</v>
      </c>
      <c r="AG154" s="96">
        <f t="shared" si="59"/>
        <v>0.10399552102275238</v>
      </c>
    </row>
    <row r="155" spans="1:33" s="10" customFormat="1" ht="12.75" customHeight="1">
      <c r="A155" s="19"/>
      <c r="B155" s="20" t="s">
        <v>357</v>
      </c>
      <c r="C155" s="117" t="s">
        <v>358</v>
      </c>
      <c r="D155" s="32">
        <v>907769314</v>
      </c>
      <c r="E155" s="33">
        <v>1696123173</v>
      </c>
      <c r="F155" s="96">
        <f t="shared" si="50"/>
        <v>0.5352024714068334</v>
      </c>
      <c r="G155" s="39">
        <v>457848905</v>
      </c>
      <c r="H155" s="33">
        <v>1224121291</v>
      </c>
      <c r="I155" s="96">
        <f t="shared" si="51"/>
        <v>0.37402249954003947</v>
      </c>
      <c r="J155" s="33">
        <v>457848905</v>
      </c>
      <c r="K155" s="33">
        <v>906339154</v>
      </c>
      <c r="L155" s="96">
        <f t="shared" si="52"/>
        <v>0.5051628885052007</v>
      </c>
      <c r="M155" s="33">
        <v>457848905</v>
      </c>
      <c r="N155" s="33">
        <v>907769314</v>
      </c>
      <c r="O155" s="96">
        <f t="shared" si="53"/>
        <v>0.5043670213774157</v>
      </c>
      <c r="P155" s="33">
        <v>0</v>
      </c>
      <c r="Q155" s="33">
        <v>559596000</v>
      </c>
      <c r="R155" s="96">
        <f t="shared" si="54"/>
        <v>0</v>
      </c>
      <c r="S155" s="42">
        <v>0</v>
      </c>
      <c r="T155" s="43">
        <v>559596000</v>
      </c>
      <c r="U155" s="96">
        <f t="shared" si="55"/>
        <v>0</v>
      </c>
      <c r="V155" s="42">
        <v>0</v>
      </c>
      <c r="W155" s="43">
        <v>3343494400</v>
      </c>
      <c r="X155" s="96">
        <f t="shared" si="56"/>
        <v>0</v>
      </c>
      <c r="Y155" s="42">
        <v>429901000</v>
      </c>
      <c r="Z155" s="42">
        <v>559596000</v>
      </c>
      <c r="AA155" s="96">
        <f t="shared" si="57"/>
        <v>0.7682345835209687</v>
      </c>
      <c r="AB155" s="33">
        <v>856970860</v>
      </c>
      <c r="AC155" s="42">
        <v>77165000</v>
      </c>
      <c r="AD155" s="96">
        <f t="shared" si="58"/>
        <v>11.105693773083653</v>
      </c>
      <c r="AE155" s="33">
        <v>425711150</v>
      </c>
      <c r="AF155" s="42">
        <v>1224121291</v>
      </c>
      <c r="AG155" s="96">
        <f t="shared" si="59"/>
        <v>0.3477687653420612</v>
      </c>
    </row>
    <row r="156" spans="1:33" s="10" customFormat="1" ht="12.75" customHeight="1">
      <c r="A156" s="19"/>
      <c r="B156" s="20" t="s">
        <v>87</v>
      </c>
      <c r="C156" s="117" t="s">
        <v>88</v>
      </c>
      <c r="D156" s="32">
        <v>2596422778</v>
      </c>
      <c r="E156" s="33">
        <v>3337483478</v>
      </c>
      <c r="F156" s="96">
        <f t="shared" si="50"/>
        <v>0.7779582416257882</v>
      </c>
      <c r="G156" s="39">
        <v>887761680</v>
      </c>
      <c r="H156" s="33">
        <v>3210279485</v>
      </c>
      <c r="I156" s="96">
        <f t="shared" si="51"/>
        <v>0.2765371937702178</v>
      </c>
      <c r="J156" s="33">
        <v>887761680</v>
      </c>
      <c r="K156" s="33">
        <v>2474092087</v>
      </c>
      <c r="L156" s="96">
        <f t="shared" si="52"/>
        <v>0.3588232162677783</v>
      </c>
      <c r="M156" s="33">
        <v>887761680</v>
      </c>
      <c r="N156" s="33">
        <v>2596422778</v>
      </c>
      <c r="O156" s="96">
        <f t="shared" si="53"/>
        <v>0.3419172283967692</v>
      </c>
      <c r="P156" s="33">
        <v>93600000</v>
      </c>
      <c r="Q156" s="33">
        <v>630592306</v>
      </c>
      <c r="R156" s="96">
        <f t="shared" si="54"/>
        <v>0.14843187763220186</v>
      </c>
      <c r="S156" s="42">
        <v>0</v>
      </c>
      <c r="T156" s="43">
        <v>630592306</v>
      </c>
      <c r="U156" s="96">
        <f t="shared" si="55"/>
        <v>0</v>
      </c>
      <c r="V156" s="42">
        <v>0</v>
      </c>
      <c r="W156" s="43">
        <v>7965683099</v>
      </c>
      <c r="X156" s="96">
        <f t="shared" si="56"/>
        <v>0</v>
      </c>
      <c r="Y156" s="42">
        <v>557073105</v>
      </c>
      <c r="Z156" s="42">
        <v>630592306</v>
      </c>
      <c r="AA156" s="96">
        <f t="shared" si="57"/>
        <v>0.8834124674524653</v>
      </c>
      <c r="AB156" s="33">
        <v>287441458</v>
      </c>
      <c r="AC156" s="42">
        <v>1178525029</v>
      </c>
      <c r="AD156" s="96">
        <f t="shared" si="58"/>
        <v>0.24389932409318393</v>
      </c>
      <c r="AE156" s="33">
        <v>621855332</v>
      </c>
      <c r="AF156" s="42">
        <v>3210279485</v>
      </c>
      <c r="AG156" s="96">
        <f t="shared" si="59"/>
        <v>0.1937075369623153</v>
      </c>
    </row>
    <row r="157" spans="1:33" s="10" customFormat="1" ht="12.75" customHeight="1">
      <c r="A157" s="19"/>
      <c r="B157" s="20" t="s">
        <v>359</v>
      </c>
      <c r="C157" s="117" t="s">
        <v>360</v>
      </c>
      <c r="D157" s="32">
        <v>77441183</v>
      </c>
      <c r="E157" s="33">
        <v>96512183</v>
      </c>
      <c r="F157" s="96">
        <f t="shared" si="50"/>
        <v>0.8023980039908537</v>
      </c>
      <c r="G157" s="39">
        <v>26568805</v>
      </c>
      <c r="H157" s="33">
        <v>70624061</v>
      </c>
      <c r="I157" s="96">
        <f t="shared" si="51"/>
        <v>0.37620047082820685</v>
      </c>
      <c r="J157" s="33">
        <v>26568805</v>
      </c>
      <c r="K157" s="33">
        <v>56056793</v>
      </c>
      <c r="L157" s="96">
        <f t="shared" si="52"/>
        <v>0.47396227251173645</v>
      </c>
      <c r="M157" s="33">
        <v>26568805</v>
      </c>
      <c r="N157" s="33">
        <v>77441183</v>
      </c>
      <c r="O157" s="96">
        <f t="shared" si="53"/>
        <v>0.343083666477564</v>
      </c>
      <c r="P157" s="33">
        <v>74700</v>
      </c>
      <c r="Q157" s="33">
        <v>26661700</v>
      </c>
      <c r="R157" s="96">
        <f t="shared" si="54"/>
        <v>0.002801771830003338</v>
      </c>
      <c r="S157" s="42">
        <v>0</v>
      </c>
      <c r="T157" s="43">
        <v>26661700</v>
      </c>
      <c r="U157" s="96">
        <f t="shared" si="55"/>
        <v>0</v>
      </c>
      <c r="V157" s="42">
        <v>0</v>
      </c>
      <c r="W157" s="43">
        <v>134028466</v>
      </c>
      <c r="X157" s="96">
        <f t="shared" si="56"/>
        <v>0</v>
      </c>
      <c r="Y157" s="42">
        <v>26587000</v>
      </c>
      <c r="Z157" s="42">
        <v>26661700</v>
      </c>
      <c r="AA157" s="96">
        <f t="shared" si="57"/>
        <v>0.9971982281699967</v>
      </c>
      <c r="AB157" s="33">
        <v>4149613</v>
      </c>
      <c r="AC157" s="42">
        <v>29704716</v>
      </c>
      <c r="AD157" s="96">
        <f t="shared" si="58"/>
        <v>0.1396954274870024</v>
      </c>
      <c r="AE157" s="33">
        <v>8136237</v>
      </c>
      <c r="AF157" s="42">
        <v>70624061</v>
      </c>
      <c r="AG157" s="96">
        <f t="shared" si="59"/>
        <v>0.11520488746745956</v>
      </c>
    </row>
    <row r="158" spans="1:33" s="10" customFormat="1" ht="12.75" customHeight="1">
      <c r="A158" s="19"/>
      <c r="B158" s="20" t="s">
        <v>361</v>
      </c>
      <c r="C158" s="117" t="s">
        <v>362</v>
      </c>
      <c r="D158" s="32">
        <v>234093593</v>
      </c>
      <c r="E158" s="33">
        <v>282020593</v>
      </c>
      <c r="F158" s="96">
        <f t="shared" si="50"/>
        <v>0.8300585092380116</v>
      </c>
      <c r="G158" s="39">
        <v>87600199</v>
      </c>
      <c r="H158" s="33">
        <v>324959669</v>
      </c>
      <c r="I158" s="96">
        <f t="shared" si="51"/>
        <v>0.2695725265525181</v>
      </c>
      <c r="J158" s="33">
        <v>87600199</v>
      </c>
      <c r="K158" s="33">
        <v>219612493</v>
      </c>
      <c r="L158" s="96">
        <f t="shared" si="52"/>
        <v>0.398885317512424</v>
      </c>
      <c r="M158" s="33">
        <v>87600199</v>
      </c>
      <c r="N158" s="33">
        <v>234093593</v>
      </c>
      <c r="O158" s="96">
        <f t="shared" si="53"/>
        <v>0.3742101519198776</v>
      </c>
      <c r="P158" s="33">
        <v>0</v>
      </c>
      <c r="Q158" s="33">
        <v>23384000</v>
      </c>
      <c r="R158" s="96">
        <f t="shared" si="54"/>
        <v>0</v>
      </c>
      <c r="S158" s="42">
        <v>0</v>
      </c>
      <c r="T158" s="43">
        <v>23384000</v>
      </c>
      <c r="U158" s="96">
        <f t="shared" si="55"/>
        <v>0</v>
      </c>
      <c r="V158" s="42">
        <v>0</v>
      </c>
      <c r="W158" s="43">
        <v>627912868</v>
      </c>
      <c r="X158" s="96">
        <f t="shared" si="56"/>
        <v>0</v>
      </c>
      <c r="Y158" s="42">
        <v>23384000</v>
      </c>
      <c r="Z158" s="42">
        <v>23384000</v>
      </c>
      <c r="AA158" s="96">
        <f t="shared" si="57"/>
        <v>1</v>
      </c>
      <c r="AB158" s="33">
        <v>19262418</v>
      </c>
      <c r="AC158" s="42">
        <v>140309625</v>
      </c>
      <c r="AD158" s="96">
        <f t="shared" si="58"/>
        <v>0.13728507933792852</v>
      </c>
      <c r="AE158" s="33">
        <v>110387047</v>
      </c>
      <c r="AF158" s="42">
        <v>324959669</v>
      </c>
      <c r="AG158" s="96">
        <f t="shared" si="59"/>
        <v>0.33969460684057995</v>
      </c>
    </row>
    <row r="159" spans="1:33" s="10" customFormat="1" ht="12.75" customHeight="1">
      <c r="A159" s="19"/>
      <c r="B159" s="20" t="s">
        <v>363</v>
      </c>
      <c r="C159" s="117" t="s">
        <v>364</v>
      </c>
      <c r="D159" s="32">
        <v>51323958</v>
      </c>
      <c r="E159" s="33">
        <v>74506958</v>
      </c>
      <c r="F159" s="96">
        <f t="shared" si="50"/>
        <v>0.6888478523039419</v>
      </c>
      <c r="G159" s="39">
        <v>22517214</v>
      </c>
      <c r="H159" s="33">
        <v>62287359</v>
      </c>
      <c r="I159" s="96">
        <f t="shared" si="51"/>
        <v>0.3615053577725137</v>
      </c>
      <c r="J159" s="33">
        <v>22517214</v>
      </c>
      <c r="K159" s="33">
        <v>51301627</v>
      </c>
      <c r="L159" s="96">
        <f t="shared" si="52"/>
        <v>0.4389181263198534</v>
      </c>
      <c r="M159" s="33">
        <v>22517214</v>
      </c>
      <c r="N159" s="33">
        <v>51323958</v>
      </c>
      <c r="O159" s="96">
        <f t="shared" si="53"/>
        <v>0.43872715350597086</v>
      </c>
      <c r="P159" s="33">
        <v>578118</v>
      </c>
      <c r="Q159" s="33">
        <v>20145000</v>
      </c>
      <c r="R159" s="96">
        <f t="shared" si="54"/>
        <v>0.02869784065524944</v>
      </c>
      <c r="S159" s="42">
        <v>0</v>
      </c>
      <c r="T159" s="43">
        <v>20145000</v>
      </c>
      <c r="U159" s="96">
        <f t="shared" si="55"/>
        <v>0</v>
      </c>
      <c r="V159" s="42">
        <v>0</v>
      </c>
      <c r="W159" s="43">
        <v>191177000</v>
      </c>
      <c r="X159" s="96">
        <f t="shared" si="56"/>
        <v>0</v>
      </c>
      <c r="Y159" s="42">
        <v>15775000</v>
      </c>
      <c r="Z159" s="42">
        <v>20145000</v>
      </c>
      <c r="AA159" s="96">
        <f t="shared" si="57"/>
        <v>0.7830727227599901</v>
      </c>
      <c r="AB159" s="33">
        <v>11653000</v>
      </c>
      <c r="AC159" s="42">
        <v>17539000</v>
      </c>
      <c r="AD159" s="96">
        <f t="shared" si="58"/>
        <v>0.6644050401961343</v>
      </c>
      <c r="AE159" s="33">
        <v>25744250</v>
      </c>
      <c r="AF159" s="42">
        <v>62287359</v>
      </c>
      <c r="AG159" s="96">
        <f t="shared" si="59"/>
        <v>0.4133142007192824</v>
      </c>
    </row>
    <row r="160" spans="1:33" s="10" customFormat="1" ht="12.75" customHeight="1">
      <c r="A160" s="19"/>
      <c r="B160" s="20" t="s">
        <v>365</v>
      </c>
      <c r="C160" s="117" t="s">
        <v>366</v>
      </c>
      <c r="D160" s="32">
        <v>129264768</v>
      </c>
      <c r="E160" s="33">
        <v>156477768</v>
      </c>
      <c r="F160" s="96">
        <f t="shared" si="50"/>
        <v>0.8260903107973779</v>
      </c>
      <c r="G160" s="39">
        <v>41314004</v>
      </c>
      <c r="H160" s="33">
        <v>113376453</v>
      </c>
      <c r="I160" s="96">
        <f t="shared" si="51"/>
        <v>0.36439668826118593</v>
      </c>
      <c r="J160" s="33">
        <v>41314004</v>
      </c>
      <c r="K160" s="33">
        <v>89165132</v>
      </c>
      <c r="L160" s="96">
        <f t="shared" si="52"/>
        <v>0.4633425989881336</v>
      </c>
      <c r="M160" s="33">
        <v>41314004</v>
      </c>
      <c r="N160" s="33">
        <v>129264768</v>
      </c>
      <c r="O160" s="96">
        <f t="shared" si="53"/>
        <v>0.3196076134217794</v>
      </c>
      <c r="P160" s="33">
        <v>800000</v>
      </c>
      <c r="Q160" s="33">
        <v>62203000</v>
      </c>
      <c r="R160" s="96">
        <f t="shared" si="54"/>
        <v>0.012861116023342925</v>
      </c>
      <c r="S160" s="42">
        <v>0</v>
      </c>
      <c r="T160" s="43">
        <v>62203000</v>
      </c>
      <c r="U160" s="96">
        <f t="shared" si="55"/>
        <v>0</v>
      </c>
      <c r="V160" s="42">
        <v>0</v>
      </c>
      <c r="W160" s="43">
        <v>330235809</v>
      </c>
      <c r="X160" s="96">
        <f t="shared" si="56"/>
        <v>0</v>
      </c>
      <c r="Y160" s="42">
        <v>58723000</v>
      </c>
      <c r="Z160" s="42">
        <v>62203000</v>
      </c>
      <c r="AA160" s="96">
        <f t="shared" si="57"/>
        <v>0.9440541452984583</v>
      </c>
      <c r="AB160" s="33">
        <v>2100000</v>
      </c>
      <c r="AC160" s="42">
        <v>53036324</v>
      </c>
      <c r="AD160" s="96">
        <f t="shared" si="58"/>
        <v>0.039595504394309075</v>
      </c>
      <c r="AE160" s="33">
        <v>12811180</v>
      </c>
      <c r="AF160" s="42">
        <v>113376453</v>
      </c>
      <c r="AG160" s="96">
        <f t="shared" si="59"/>
        <v>0.11299683189065722</v>
      </c>
    </row>
    <row r="161" spans="1:33" s="10" customFormat="1" ht="12.75" customHeight="1">
      <c r="A161" s="19"/>
      <c r="B161" s="20" t="s">
        <v>367</v>
      </c>
      <c r="C161" s="117" t="s">
        <v>368</v>
      </c>
      <c r="D161" s="32">
        <v>74332200</v>
      </c>
      <c r="E161" s="33">
        <v>98250200</v>
      </c>
      <c r="F161" s="96">
        <f t="shared" si="50"/>
        <v>0.7565602919892275</v>
      </c>
      <c r="G161" s="39">
        <v>25753200</v>
      </c>
      <c r="H161" s="33">
        <v>54175200</v>
      </c>
      <c r="I161" s="96">
        <f t="shared" si="51"/>
        <v>0.47536880343773535</v>
      </c>
      <c r="J161" s="33">
        <v>25753200</v>
      </c>
      <c r="K161" s="33">
        <v>46062200</v>
      </c>
      <c r="L161" s="96">
        <f t="shared" si="52"/>
        <v>0.5590961786453968</v>
      </c>
      <c r="M161" s="33">
        <v>25753200</v>
      </c>
      <c r="N161" s="33">
        <v>74332200</v>
      </c>
      <c r="O161" s="96">
        <f t="shared" si="53"/>
        <v>0.3464608877444768</v>
      </c>
      <c r="P161" s="33">
        <v>0</v>
      </c>
      <c r="Q161" s="33">
        <v>44020000</v>
      </c>
      <c r="R161" s="96">
        <f t="shared" si="54"/>
        <v>0</v>
      </c>
      <c r="S161" s="42">
        <v>0</v>
      </c>
      <c r="T161" s="43">
        <v>44020000</v>
      </c>
      <c r="U161" s="96">
        <f t="shared" si="55"/>
        <v>0</v>
      </c>
      <c r="V161" s="42">
        <v>0</v>
      </c>
      <c r="W161" s="43">
        <v>232037200</v>
      </c>
      <c r="X161" s="96">
        <f t="shared" si="56"/>
        <v>0</v>
      </c>
      <c r="Y161" s="42">
        <v>44020000</v>
      </c>
      <c r="Z161" s="42">
        <v>44020000</v>
      </c>
      <c r="AA161" s="96">
        <f t="shared" si="57"/>
        <v>1</v>
      </c>
      <c r="AB161" s="33">
        <v>8628263</v>
      </c>
      <c r="AC161" s="42">
        <v>17453100</v>
      </c>
      <c r="AD161" s="96">
        <f t="shared" si="58"/>
        <v>0.494368507600369</v>
      </c>
      <c r="AE161" s="33">
        <v>3689000</v>
      </c>
      <c r="AF161" s="42">
        <v>54175200</v>
      </c>
      <c r="AG161" s="96">
        <f t="shared" si="59"/>
        <v>0.06809388797826312</v>
      </c>
    </row>
    <row r="162" spans="1:33" s="10" customFormat="1" ht="12.75" customHeight="1">
      <c r="A162" s="19"/>
      <c r="B162" s="20" t="s">
        <v>369</v>
      </c>
      <c r="C162" s="117" t="s">
        <v>370</v>
      </c>
      <c r="D162" s="32">
        <v>52858029</v>
      </c>
      <c r="E162" s="33">
        <v>74961942</v>
      </c>
      <c r="F162" s="96">
        <f t="shared" si="50"/>
        <v>0.7051315319445699</v>
      </c>
      <c r="G162" s="39">
        <v>28124979</v>
      </c>
      <c r="H162" s="33">
        <v>69084625</v>
      </c>
      <c r="I162" s="96">
        <f t="shared" si="51"/>
        <v>0.40710909265267053</v>
      </c>
      <c r="J162" s="33">
        <v>28124979</v>
      </c>
      <c r="K162" s="33">
        <v>55826225</v>
      </c>
      <c r="L162" s="96">
        <f t="shared" si="52"/>
        <v>0.5037951070487033</v>
      </c>
      <c r="M162" s="33">
        <v>28124979</v>
      </c>
      <c r="N162" s="33">
        <v>52858029</v>
      </c>
      <c r="O162" s="96">
        <f t="shared" si="53"/>
        <v>0.5320852769595324</v>
      </c>
      <c r="P162" s="33">
        <v>150000</v>
      </c>
      <c r="Q162" s="33">
        <v>27506087</v>
      </c>
      <c r="R162" s="96">
        <f t="shared" si="54"/>
        <v>0.005453338382882305</v>
      </c>
      <c r="S162" s="42">
        <v>0</v>
      </c>
      <c r="T162" s="43">
        <v>27506087</v>
      </c>
      <c r="U162" s="96">
        <f t="shared" si="55"/>
        <v>0</v>
      </c>
      <c r="V162" s="42">
        <v>0</v>
      </c>
      <c r="W162" s="43">
        <v>161855451</v>
      </c>
      <c r="X162" s="96">
        <f t="shared" si="56"/>
        <v>0</v>
      </c>
      <c r="Y162" s="42">
        <v>24997826</v>
      </c>
      <c r="Z162" s="42">
        <v>27506087</v>
      </c>
      <c r="AA162" s="96">
        <f t="shared" si="57"/>
        <v>0.9088106934294217</v>
      </c>
      <c r="AB162" s="33">
        <v>11337039</v>
      </c>
      <c r="AC162" s="42">
        <v>17733555</v>
      </c>
      <c r="AD162" s="96">
        <f t="shared" si="58"/>
        <v>0.6392987192923246</v>
      </c>
      <c r="AE162" s="33">
        <v>24148919</v>
      </c>
      <c r="AF162" s="42">
        <v>69084625</v>
      </c>
      <c r="AG162" s="96">
        <f t="shared" si="59"/>
        <v>0.3495556210951424</v>
      </c>
    </row>
    <row r="163" spans="1:33" s="10" customFormat="1" ht="12.75" customHeight="1">
      <c r="A163" s="19"/>
      <c r="B163" s="20" t="s">
        <v>371</v>
      </c>
      <c r="C163" s="117" t="s">
        <v>372</v>
      </c>
      <c r="D163" s="32">
        <v>86467137</v>
      </c>
      <c r="E163" s="33">
        <v>124262137</v>
      </c>
      <c r="F163" s="96">
        <f t="shared" si="50"/>
        <v>0.6958445998719626</v>
      </c>
      <c r="G163" s="39">
        <v>35828809</v>
      </c>
      <c r="H163" s="33">
        <v>184536942</v>
      </c>
      <c r="I163" s="96">
        <f t="shared" si="51"/>
        <v>0.19415521148063675</v>
      </c>
      <c r="J163" s="33">
        <v>35828809</v>
      </c>
      <c r="K163" s="33">
        <v>165413686</v>
      </c>
      <c r="L163" s="96">
        <f t="shared" si="52"/>
        <v>0.21660123697382574</v>
      </c>
      <c r="M163" s="33">
        <v>35828809</v>
      </c>
      <c r="N163" s="33">
        <v>86467137</v>
      </c>
      <c r="O163" s="96">
        <f t="shared" si="53"/>
        <v>0.4143633089181616</v>
      </c>
      <c r="P163" s="33">
        <v>0</v>
      </c>
      <c r="Q163" s="33">
        <v>14862000</v>
      </c>
      <c r="R163" s="96">
        <f t="shared" si="54"/>
        <v>0</v>
      </c>
      <c r="S163" s="42">
        <v>0</v>
      </c>
      <c r="T163" s="43">
        <v>14862000</v>
      </c>
      <c r="U163" s="96">
        <f t="shared" si="55"/>
        <v>0</v>
      </c>
      <c r="V163" s="42">
        <v>0</v>
      </c>
      <c r="W163" s="43">
        <v>624867326</v>
      </c>
      <c r="X163" s="96">
        <f t="shared" si="56"/>
        <v>0</v>
      </c>
      <c r="Y163" s="42">
        <v>14862000</v>
      </c>
      <c r="Z163" s="42">
        <v>14862000</v>
      </c>
      <c r="AA163" s="96">
        <f t="shared" si="57"/>
        <v>1</v>
      </c>
      <c r="AB163" s="33">
        <v>12599030</v>
      </c>
      <c r="AC163" s="42">
        <v>26051135</v>
      </c>
      <c r="AD163" s="96">
        <f t="shared" si="58"/>
        <v>0.4836269129924666</v>
      </c>
      <c r="AE163" s="33">
        <v>61376313</v>
      </c>
      <c r="AF163" s="42">
        <v>184536942</v>
      </c>
      <c r="AG163" s="96">
        <f t="shared" si="59"/>
        <v>0.3325963481068197</v>
      </c>
    </row>
    <row r="164" spans="1:33" s="10" customFormat="1" ht="12.75" customHeight="1">
      <c r="A164" s="19"/>
      <c r="B164" s="20" t="s">
        <v>373</v>
      </c>
      <c r="C164" s="117" t="s">
        <v>374</v>
      </c>
      <c r="D164" s="32">
        <v>116835597</v>
      </c>
      <c r="E164" s="33">
        <v>166110997</v>
      </c>
      <c r="F164" s="96">
        <f aca="true" t="shared" si="60" ref="F164:F195">IF($E164=0,0,($D164/$E164))</f>
        <v>0.7033585922068724</v>
      </c>
      <c r="G164" s="39">
        <v>53559144</v>
      </c>
      <c r="H164" s="33">
        <v>155860126</v>
      </c>
      <c r="I164" s="96">
        <f aca="true" t="shared" si="61" ref="I164:I195">IF($H164=0,0,($G164/$H164))</f>
        <v>0.3436359598477419</v>
      </c>
      <c r="J164" s="33">
        <v>53559144</v>
      </c>
      <c r="K164" s="33">
        <v>133912109</v>
      </c>
      <c r="L164" s="96">
        <f aca="true" t="shared" si="62" ref="L164:L195">IF($K164=0,0,($J164/$K164))</f>
        <v>0.3999574377549382</v>
      </c>
      <c r="M164" s="33">
        <v>53559144</v>
      </c>
      <c r="N164" s="33">
        <v>116835597</v>
      </c>
      <c r="O164" s="96">
        <f aca="true" t="shared" si="63" ref="O164:O195">IF($D164=0,0,($M164/$D164))</f>
        <v>0.45841460458322475</v>
      </c>
      <c r="P164" s="33">
        <v>1876876</v>
      </c>
      <c r="Q164" s="33">
        <v>25657476</v>
      </c>
      <c r="R164" s="96">
        <f aca="true" t="shared" si="64" ref="R164:R195">IF($Q164=0,0,($P164/$Q164))</f>
        <v>0.07315123280247832</v>
      </c>
      <c r="S164" s="42">
        <v>0</v>
      </c>
      <c r="T164" s="43">
        <v>25657476</v>
      </c>
      <c r="U164" s="96">
        <f aca="true" t="shared" si="65" ref="U164:U195">IF($T164=0,0,($S164/$T164))</f>
        <v>0</v>
      </c>
      <c r="V164" s="42">
        <v>0</v>
      </c>
      <c r="W164" s="43">
        <v>549879229</v>
      </c>
      <c r="X164" s="96">
        <f aca="true" t="shared" si="66" ref="X164:X195">IF($W164=0,0,($V164/$W164))</f>
        <v>0</v>
      </c>
      <c r="Y164" s="42">
        <v>23780600</v>
      </c>
      <c r="Z164" s="42">
        <v>25657476</v>
      </c>
      <c r="AA164" s="96">
        <f aca="true" t="shared" si="67" ref="AA164:AA195">IF($Z164=0,0,($Y164/$Z164))</f>
        <v>0.9268487671975217</v>
      </c>
      <c r="AB164" s="33">
        <v>21446359</v>
      </c>
      <c r="AC164" s="42">
        <v>62863484</v>
      </c>
      <c r="AD164" s="96">
        <f aca="true" t="shared" si="68" ref="AD164:AD195">IF($AC164=0,0,($AB164/$AC164))</f>
        <v>0.34115765839513446</v>
      </c>
      <c r="AE164" s="33">
        <v>18116660</v>
      </c>
      <c r="AF164" s="42">
        <v>155860126</v>
      </c>
      <c r="AG164" s="96">
        <f aca="true" t="shared" si="69" ref="AG164:AG195">IF($AF164=0,0,($AE164/$AF164))</f>
        <v>0.11623665696253832</v>
      </c>
    </row>
    <row r="165" spans="1:33" s="10" customFormat="1" ht="12.75" customHeight="1">
      <c r="A165" s="19"/>
      <c r="B165" s="20" t="s">
        <v>375</v>
      </c>
      <c r="C165" s="117" t="s">
        <v>376</v>
      </c>
      <c r="D165" s="32">
        <v>242947528</v>
      </c>
      <c r="E165" s="33">
        <v>287133528</v>
      </c>
      <c r="F165" s="96">
        <f t="shared" si="60"/>
        <v>0.8461134082537376</v>
      </c>
      <c r="G165" s="39">
        <v>82290780</v>
      </c>
      <c r="H165" s="33">
        <v>246162021</v>
      </c>
      <c r="I165" s="96">
        <f t="shared" si="61"/>
        <v>0.33429519170221633</v>
      </c>
      <c r="J165" s="33">
        <v>82290780</v>
      </c>
      <c r="K165" s="33">
        <v>181347825</v>
      </c>
      <c r="L165" s="96">
        <f t="shared" si="62"/>
        <v>0.4537731842110596</v>
      </c>
      <c r="M165" s="33">
        <v>82290780</v>
      </c>
      <c r="N165" s="33">
        <v>242947528</v>
      </c>
      <c r="O165" s="96">
        <f t="shared" si="63"/>
        <v>0.33871832604116886</v>
      </c>
      <c r="P165" s="33">
        <v>6246050</v>
      </c>
      <c r="Q165" s="33">
        <v>58436050</v>
      </c>
      <c r="R165" s="96">
        <f t="shared" si="64"/>
        <v>0.1068869302425472</v>
      </c>
      <c r="S165" s="42">
        <v>0</v>
      </c>
      <c r="T165" s="43">
        <v>58436050</v>
      </c>
      <c r="U165" s="96">
        <f t="shared" si="65"/>
        <v>0</v>
      </c>
      <c r="V165" s="42">
        <v>0</v>
      </c>
      <c r="W165" s="43">
        <v>1068289632</v>
      </c>
      <c r="X165" s="96">
        <f t="shared" si="66"/>
        <v>0</v>
      </c>
      <c r="Y165" s="42">
        <v>51060000</v>
      </c>
      <c r="Z165" s="42">
        <v>58436050</v>
      </c>
      <c r="AA165" s="96">
        <f t="shared" si="67"/>
        <v>0.873775691546571</v>
      </c>
      <c r="AB165" s="33">
        <v>56306284</v>
      </c>
      <c r="AC165" s="42">
        <v>124266150</v>
      </c>
      <c r="AD165" s="96">
        <f t="shared" si="68"/>
        <v>0.45311039249224344</v>
      </c>
      <c r="AE165" s="33">
        <v>37181915</v>
      </c>
      <c r="AF165" s="42">
        <v>246162021</v>
      </c>
      <c r="AG165" s="96">
        <f t="shared" si="69"/>
        <v>0.15104651338558842</v>
      </c>
    </row>
    <row r="166" spans="1:33" s="10" customFormat="1" ht="12.75" customHeight="1">
      <c r="A166" s="19"/>
      <c r="B166" s="20" t="s">
        <v>377</v>
      </c>
      <c r="C166" s="117" t="s">
        <v>378</v>
      </c>
      <c r="D166" s="32">
        <v>113204703</v>
      </c>
      <c r="E166" s="33">
        <v>139310703</v>
      </c>
      <c r="F166" s="96">
        <f t="shared" si="60"/>
        <v>0.8126059273421368</v>
      </c>
      <c r="G166" s="39">
        <v>21001755</v>
      </c>
      <c r="H166" s="33">
        <v>73244235</v>
      </c>
      <c r="I166" s="96">
        <f t="shared" si="61"/>
        <v>0.28673594583928685</v>
      </c>
      <c r="J166" s="33">
        <v>21001755</v>
      </c>
      <c r="K166" s="33">
        <v>61432163</v>
      </c>
      <c r="L166" s="96">
        <f t="shared" si="62"/>
        <v>0.3418690466751106</v>
      </c>
      <c r="M166" s="33">
        <v>21001755</v>
      </c>
      <c r="N166" s="33">
        <v>113204703</v>
      </c>
      <c r="O166" s="96">
        <f t="shared" si="63"/>
        <v>0.18552016341582558</v>
      </c>
      <c r="P166" s="33">
        <v>5875000</v>
      </c>
      <c r="Q166" s="33">
        <v>71297000</v>
      </c>
      <c r="R166" s="96">
        <f t="shared" si="64"/>
        <v>0.08240178408628694</v>
      </c>
      <c r="S166" s="42">
        <v>0</v>
      </c>
      <c r="T166" s="43">
        <v>71297000</v>
      </c>
      <c r="U166" s="96">
        <f t="shared" si="65"/>
        <v>0</v>
      </c>
      <c r="V166" s="42">
        <v>0</v>
      </c>
      <c r="W166" s="43">
        <v>160747749</v>
      </c>
      <c r="X166" s="96">
        <f t="shared" si="66"/>
        <v>0</v>
      </c>
      <c r="Y166" s="42">
        <v>67622000</v>
      </c>
      <c r="Z166" s="42">
        <v>71297000</v>
      </c>
      <c r="AA166" s="96">
        <f t="shared" si="67"/>
        <v>0.9484550542098545</v>
      </c>
      <c r="AB166" s="33">
        <v>2894188</v>
      </c>
      <c r="AC166" s="42">
        <v>17820303</v>
      </c>
      <c r="AD166" s="96">
        <f t="shared" si="68"/>
        <v>0.16240958416924786</v>
      </c>
      <c r="AE166" s="33">
        <v>7221964</v>
      </c>
      <c r="AF166" s="42">
        <v>73244235</v>
      </c>
      <c r="AG166" s="96">
        <f t="shared" si="69"/>
        <v>0.09860112539915257</v>
      </c>
    </row>
    <row r="167" spans="1:33" s="10" customFormat="1" ht="12.75" customHeight="1">
      <c r="A167" s="19"/>
      <c r="B167" s="20" t="s">
        <v>379</v>
      </c>
      <c r="C167" s="117" t="s">
        <v>380</v>
      </c>
      <c r="D167" s="32">
        <v>30905397</v>
      </c>
      <c r="E167" s="33">
        <v>56638697</v>
      </c>
      <c r="F167" s="96">
        <f t="shared" si="60"/>
        <v>0.5456586863218269</v>
      </c>
      <c r="G167" s="39">
        <v>19718000</v>
      </c>
      <c r="H167" s="33">
        <v>69086748</v>
      </c>
      <c r="I167" s="96">
        <f t="shared" si="61"/>
        <v>0.2854092944134525</v>
      </c>
      <c r="J167" s="33">
        <v>19718000</v>
      </c>
      <c r="K167" s="33">
        <v>59855748</v>
      </c>
      <c r="L167" s="96">
        <f t="shared" si="62"/>
        <v>0.3294253377303045</v>
      </c>
      <c r="M167" s="33">
        <v>19718000</v>
      </c>
      <c r="N167" s="33">
        <v>30905397</v>
      </c>
      <c r="O167" s="96">
        <f t="shared" si="63"/>
        <v>0.6380115421264447</v>
      </c>
      <c r="P167" s="33">
        <v>0</v>
      </c>
      <c r="Q167" s="33">
        <v>15926000</v>
      </c>
      <c r="R167" s="96">
        <f t="shared" si="64"/>
        <v>0</v>
      </c>
      <c r="S167" s="42">
        <v>0</v>
      </c>
      <c r="T167" s="43">
        <v>15926000</v>
      </c>
      <c r="U167" s="96">
        <f t="shared" si="65"/>
        <v>0</v>
      </c>
      <c r="V167" s="42">
        <v>0</v>
      </c>
      <c r="W167" s="43">
        <v>1107300000</v>
      </c>
      <c r="X167" s="96">
        <f t="shared" si="66"/>
        <v>0</v>
      </c>
      <c r="Y167" s="42">
        <v>15926000</v>
      </c>
      <c r="Z167" s="42">
        <v>15926000</v>
      </c>
      <c r="AA167" s="96">
        <f t="shared" si="67"/>
        <v>1</v>
      </c>
      <c r="AB167" s="33">
        <v>58817905</v>
      </c>
      <c r="AC167" s="42">
        <v>11314363</v>
      </c>
      <c r="AD167" s="96">
        <f t="shared" si="68"/>
        <v>5.19851669952608</v>
      </c>
      <c r="AE167" s="33">
        <v>70981493</v>
      </c>
      <c r="AF167" s="42">
        <v>69086748</v>
      </c>
      <c r="AG167" s="96">
        <f t="shared" si="69"/>
        <v>1.0274255925318703</v>
      </c>
    </row>
    <row r="168" spans="1:33" s="10" customFormat="1" ht="12.75" customHeight="1">
      <c r="A168" s="19"/>
      <c r="B168" s="20" t="s">
        <v>381</v>
      </c>
      <c r="C168" s="117" t="s">
        <v>382</v>
      </c>
      <c r="D168" s="32">
        <v>73881204</v>
      </c>
      <c r="E168" s="33">
        <v>101816803</v>
      </c>
      <c r="F168" s="96">
        <f t="shared" si="60"/>
        <v>0.72562879429636</v>
      </c>
      <c r="G168" s="39">
        <v>27896780</v>
      </c>
      <c r="H168" s="33">
        <v>67355896</v>
      </c>
      <c r="I168" s="96">
        <f t="shared" si="61"/>
        <v>0.41416983006209285</v>
      </c>
      <c r="J168" s="33">
        <v>27896780</v>
      </c>
      <c r="K168" s="33">
        <v>60290912</v>
      </c>
      <c r="L168" s="96">
        <f t="shared" si="62"/>
        <v>0.46270290288526406</v>
      </c>
      <c r="M168" s="33">
        <v>27896780</v>
      </c>
      <c r="N168" s="33">
        <v>73881204</v>
      </c>
      <c r="O168" s="96">
        <f t="shared" si="63"/>
        <v>0.37758967761272544</v>
      </c>
      <c r="P168" s="33">
        <v>157159</v>
      </c>
      <c r="Q168" s="33">
        <v>33366559</v>
      </c>
      <c r="R168" s="96">
        <f t="shared" si="64"/>
        <v>0.0047100751384042926</v>
      </c>
      <c r="S168" s="42">
        <v>1306</v>
      </c>
      <c r="T168" s="43">
        <v>33366559</v>
      </c>
      <c r="U168" s="96">
        <f t="shared" si="65"/>
        <v>3.914098543994303E-05</v>
      </c>
      <c r="V168" s="42">
        <v>1306</v>
      </c>
      <c r="W168" s="43">
        <v>216201089</v>
      </c>
      <c r="X168" s="96">
        <f t="shared" si="66"/>
        <v>6.040672625844174E-06</v>
      </c>
      <c r="Y168" s="42">
        <v>33262450</v>
      </c>
      <c r="Z168" s="42">
        <v>33366559</v>
      </c>
      <c r="AA168" s="96">
        <f t="shared" si="67"/>
        <v>0.9968798400818016</v>
      </c>
      <c r="AB168" s="33">
        <v>10324665</v>
      </c>
      <c r="AC168" s="42">
        <v>25230867</v>
      </c>
      <c r="AD168" s="96">
        <f t="shared" si="68"/>
        <v>0.40920769785675615</v>
      </c>
      <c r="AE168" s="33">
        <v>25573158</v>
      </c>
      <c r="AF168" s="42">
        <v>67355896</v>
      </c>
      <c r="AG168" s="96">
        <f t="shared" si="69"/>
        <v>0.3796721522344532</v>
      </c>
    </row>
    <row r="169" spans="1:33" s="10" customFormat="1" ht="12.75" customHeight="1">
      <c r="A169" s="19"/>
      <c r="B169" s="20" t="s">
        <v>383</v>
      </c>
      <c r="C169" s="117" t="s">
        <v>384</v>
      </c>
      <c r="D169" s="32">
        <v>92177344</v>
      </c>
      <c r="E169" s="33">
        <v>126530117</v>
      </c>
      <c r="F169" s="96">
        <f t="shared" si="60"/>
        <v>0.7285012152482243</v>
      </c>
      <c r="G169" s="39">
        <v>44162999</v>
      </c>
      <c r="H169" s="33">
        <v>108583336</v>
      </c>
      <c r="I169" s="96">
        <f t="shared" si="61"/>
        <v>0.40671985800841487</v>
      </c>
      <c r="J169" s="33">
        <v>44162999</v>
      </c>
      <c r="K169" s="33">
        <v>88508326</v>
      </c>
      <c r="L169" s="96">
        <f t="shared" si="62"/>
        <v>0.4989699952070046</v>
      </c>
      <c r="M169" s="33">
        <v>44162999</v>
      </c>
      <c r="N169" s="33">
        <v>92177344</v>
      </c>
      <c r="O169" s="96">
        <f t="shared" si="63"/>
        <v>0.47910904223927303</v>
      </c>
      <c r="P169" s="33">
        <v>0</v>
      </c>
      <c r="Q169" s="33">
        <v>18324000</v>
      </c>
      <c r="R169" s="96">
        <f t="shared" si="64"/>
        <v>0</v>
      </c>
      <c r="S169" s="42">
        <v>0</v>
      </c>
      <c r="T169" s="43">
        <v>18324000</v>
      </c>
      <c r="U169" s="96">
        <f t="shared" si="65"/>
        <v>0</v>
      </c>
      <c r="V169" s="42">
        <v>0</v>
      </c>
      <c r="W169" s="43">
        <v>426268115</v>
      </c>
      <c r="X169" s="96">
        <f t="shared" si="66"/>
        <v>0</v>
      </c>
      <c r="Y169" s="42">
        <v>18324000</v>
      </c>
      <c r="Z169" s="42">
        <v>18324000</v>
      </c>
      <c r="AA169" s="96">
        <f t="shared" si="67"/>
        <v>1</v>
      </c>
      <c r="AB169" s="33">
        <v>6800684</v>
      </c>
      <c r="AC169" s="42">
        <v>37581850</v>
      </c>
      <c r="AD169" s="96">
        <f t="shared" si="68"/>
        <v>0.18095660538265146</v>
      </c>
      <c r="AE169" s="33">
        <v>34524500</v>
      </c>
      <c r="AF169" s="42">
        <v>108583336</v>
      </c>
      <c r="AG169" s="96">
        <f t="shared" si="69"/>
        <v>0.31795394460895915</v>
      </c>
    </row>
    <row r="170" spans="1:33" s="10" customFormat="1" ht="12.75" customHeight="1">
      <c r="A170" s="19"/>
      <c r="B170" s="20" t="s">
        <v>385</v>
      </c>
      <c r="C170" s="117" t="s">
        <v>386</v>
      </c>
      <c r="D170" s="32">
        <v>116595349</v>
      </c>
      <c r="E170" s="33">
        <v>166074349</v>
      </c>
      <c r="F170" s="96">
        <f t="shared" si="60"/>
        <v>0.7020671747447284</v>
      </c>
      <c r="G170" s="39">
        <v>65096116</v>
      </c>
      <c r="H170" s="33">
        <v>185237583</v>
      </c>
      <c r="I170" s="96">
        <f t="shared" si="61"/>
        <v>0.3514195928587559</v>
      </c>
      <c r="J170" s="33">
        <v>65096116</v>
      </c>
      <c r="K170" s="33">
        <v>142837583</v>
      </c>
      <c r="L170" s="96">
        <f t="shared" si="62"/>
        <v>0.45573521080932883</v>
      </c>
      <c r="M170" s="33">
        <v>65096116</v>
      </c>
      <c r="N170" s="33">
        <v>116595349</v>
      </c>
      <c r="O170" s="96">
        <f t="shared" si="63"/>
        <v>0.5583079990609231</v>
      </c>
      <c r="P170" s="33">
        <v>2171000</v>
      </c>
      <c r="Q170" s="33">
        <v>31026000</v>
      </c>
      <c r="R170" s="96">
        <f t="shared" si="64"/>
        <v>0.06997357055372913</v>
      </c>
      <c r="S170" s="42">
        <v>0</v>
      </c>
      <c r="T170" s="43">
        <v>31026000</v>
      </c>
      <c r="U170" s="96">
        <f t="shared" si="65"/>
        <v>0</v>
      </c>
      <c r="V170" s="42">
        <v>0</v>
      </c>
      <c r="W170" s="43">
        <v>458045000</v>
      </c>
      <c r="X170" s="96">
        <f t="shared" si="66"/>
        <v>0</v>
      </c>
      <c r="Y170" s="42">
        <v>31026000</v>
      </c>
      <c r="Z170" s="42">
        <v>31026000</v>
      </c>
      <c r="AA170" s="96">
        <f t="shared" si="67"/>
        <v>1</v>
      </c>
      <c r="AB170" s="33">
        <v>17755303</v>
      </c>
      <c r="AC170" s="42">
        <v>67760024</v>
      </c>
      <c r="AD170" s="96">
        <f t="shared" si="68"/>
        <v>0.2620321238375004</v>
      </c>
      <c r="AE170" s="33">
        <v>149155000</v>
      </c>
      <c r="AF170" s="42">
        <v>185237583</v>
      </c>
      <c r="AG170" s="96">
        <f t="shared" si="69"/>
        <v>0.805209167515428</v>
      </c>
    </row>
    <row r="171" spans="1:33" s="10" customFormat="1" ht="12.75" customHeight="1">
      <c r="A171" s="19"/>
      <c r="B171" s="20" t="s">
        <v>387</v>
      </c>
      <c r="C171" s="117" t="s">
        <v>388</v>
      </c>
      <c r="D171" s="32">
        <v>175416150</v>
      </c>
      <c r="E171" s="33">
        <v>257665950</v>
      </c>
      <c r="F171" s="96">
        <f t="shared" si="60"/>
        <v>0.680789021599478</v>
      </c>
      <c r="G171" s="39">
        <v>101837468</v>
      </c>
      <c r="H171" s="33">
        <v>231231758</v>
      </c>
      <c r="I171" s="96">
        <f t="shared" si="61"/>
        <v>0.44041298168048354</v>
      </c>
      <c r="J171" s="33">
        <v>101837468</v>
      </c>
      <c r="K171" s="33">
        <v>172575673</v>
      </c>
      <c r="L171" s="96">
        <f t="shared" si="62"/>
        <v>0.5901032644386675</v>
      </c>
      <c r="M171" s="33">
        <v>101837468</v>
      </c>
      <c r="N171" s="33">
        <v>175416150</v>
      </c>
      <c r="O171" s="96">
        <f t="shared" si="63"/>
        <v>0.5805478457941301</v>
      </c>
      <c r="P171" s="33">
        <v>500000</v>
      </c>
      <c r="Q171" s="33">
        <v>26434200</v>
      </c>
      <c r="R171" s="96">
        <f t="shared" si="64"/>
        <v>0.01891489055844323</v>
      </c>
      <c r="S171" s="42">
        <v>0</v>
      </c>
      <c r="T171" s="43">
        <v>26434200</v>
      </c>
      <c r="U171" s="96">
        <f t="shared" si="65"/>
        <v>0</v>
      </c>
      <c r="V171" s="42">
        <v>0</v>
      </c>
      <c r="W171" s="43">
        <v>830643592</v>
      </c>
      <c r="X171" s="96">
        <f t="shared" si="66"/>
        <v>0</v>
      </c>
      <c r="Y171" s="42">
        <v>25934200</v>
      </c>
      <c r="Z171" s="42">
        <v>26434200</v>
      </c>
      <c r="AA171" s="96">
        <f t="shared" si="67"/>
        <v>0.9810851094415568</v>
      </c>
      <c r="AB171" s="33">
        <v>52792927</v>
      </c>
      <c r="AC171" s="42">
        <v>115471854</v>
      </c>
      <c r="AD171" s="96">
        <f t="shared" si="68"/>
        <v>0.4571930316456164</v>
      </c>
      <c r="AE171" s="33">
        <v>219237000</v>
      </c>
      <c r="AF171" s="42">
        <v>231231758</v>
      </c>
      <c r="AG171" s="96">
        <f t="shared" si="69"/>
        <v>0.9481266842247508</v>
      </c>
    </row>
    <row r="172" spans="1:33" s="10" customFormat="1" ht="12.75" customHeight="1">
      <c r="A172" s="19"/>
      <c r="B172" s="20" t="s">
        <v>389</v>
      </c>
      <c r="C172" s="117" t="s">
        <v>390</v>
      </c>
      <c r="D172" s="32">
        <v>32498377</v>
      </c>
      <c r="E172" s="33">
        <v>59826377</v>
      </c>
      <c r="F172" s="96">
        <f t="shared" si="60"/>
        <v>0.5432115168866067</v>
      </c>
      <c r="G172" s="39">
        <v>28963741</v>
      </c>
      <c r="H172" s="33">
        <v>59721935</v>
      </c>
      <c r="I172" s="96">
        <f t="shared" si="61"/>
        <v>0.48497660030606843</v>
      </c>
      <c r="J172" s="33">
        <v>28963741</v>
      </c>
      <c r="K172" s="33">
        <v>58371517</v>
      </c>
      <c r="L172" s="96">
        <f t="shared" si="62"/>
        <v>0.49619647541454165</v>
      </c>
      <c r="M172" s="33">
        <v>28963741</v>
      </c>
      <c r="N172" s="33">
        <v>32498377</v>
      </c>
      <c r="O172" s="96">
        <f t="shared" si="63"/>
        <v>0.8912365377507929</v>
      </c>
      <c r="P172" s="33">
        <v>0</v>
      </c>
      <c r="Q172" s="33">
        <v>14567000</v>
      </c>
      <c r="R172" s="96">
        <f t="shared" si="64"/>
        <v>0</v>
      </c>
      <c r="S172" s="42">
        <v>0</v>
      </c>
      <c r="T172" s="43">
        <v>14567000</v>
      </c>
      <c r="U172" s="96">
        <f t="shared" si="65"/>
        <v>0</v>
      </c>
      <c r="V172" s="42">
        <v>0</v>
      </c>
      <c r="W172" s="43">
        <v>190940000</v>
      </c>
      <c r="X172" s="96">
        <f t="shared" si="66"/>
        <v>0</v>
      </c>
      <c r="Y172" s="42">
        <v>14567000</v>
      </c>
      <c r="Z172" s="42">
        <v>14567000</v>
      </c>
      <c r="AA172" s="96">
        <f t="shared" si="67"/>
        <v>1</v>
      </c>
      <c r="AB172" s="33">
        <v>27179000</v>
      </c>
      <c r="AC172" s="42">
        <v>8971150</v>
      </c>
      <c r="AD172" s="96">
        <f t="shared" si="68"/>
        <v>3.0296004414149804</v>
      </c>
      <c r="AE172" s="33">
        <v>8504000</v>
      </c>
      <c r="AF172" s="42">
        <v>59721935</v>
      </c>
      <c r="AG172" s="96">
        <f t="shared" si="69"/>
        <v>0.14239324295168937</v>
      </c>
    </row>
    <row r="173" spans="1:33" s="10" customFormat="1" ht="12.75" customHeight="1">
      <c r="A173" s="19"/>
      <c r="B173" s="20" t="s">
        <v>391</v>
      </c>
      <c r="C173" s="117" t="s">
        <v>392</v>
      </c>
      <c r="D173" s="32">
        <v>208613096</v>
      </c>
      <c r="E173" s="33">
        <v>249372696</v>
      </c>
      <c r="F173" s="96">
        <f t="shared" si="60"/>
        <v>0.8365514723392171</v>
      </c>
      <c r="G173" s="39">
        <v>81160999</v>
      </c>
      <c r="H173" s="33">
        <v>227937823</v>
      </c>
      <c r="I173" s="96">
        <f t="shared" si="61"/>
        <v>0.3560663953520342</v>
      </c>
      <c r="J173" s="33">
        <v>81160999</v>
      </c>
      <c r="K173" s="33">
        <v>172051823</v>
      </c>
      <c r="L173" s="96">
        <f t="shared" si="62"/>
        <v>0.47172414441665056</v>
      </c>
      <c r="M173" s="33">
        <v>81160999</v>
      </c>
      <c r="N173" s="33">
        <v>208613096</v>
      </c>
      <c r="O173" s="96">
        <f t="shared" si="63"/>
        <v>0.3890503547294078</v>
      </c>
      <c r="P173" s="33">
        <v>1283000</v>
      </c>
      <c r="Q173" s="33">
        <v>20829000</v>
      </c>
      <c r="R173" s="96">
        <f t="shared" si="64"/>
        <v>0.06159681213692448</v>
      </c>
      <c r="S173" s="42">
        <v>0</v>
      </c>
      <c r="T173" s="43">
        <v>20829000</v>
      </c>
      <c r="U173" s="96">
        <f t="shared" si="65"/>
        <v>0</v>
      </c>
      <c r="V173" s="42">
        <v>0</v>
      </c>
      <c r="W173" s="43">
        <v>705525758</v>
      </c>
      <c r="X173" s="96">
        <f t="shared" si="66"/>
        <v>0</v>
      </c>
      <c r="Y173" s="42">
        <v>19546000</v>
      </c>
      <c r="Z173" s="42">
        <v>20829000</v>
      </c>
      <c r="AA173" s="96">
        <f t="shared" si="67"/>
        <v>0.9384031878630755</v>
      </c>
      <c r="AB173" s="33">
        <v>63396341</v>
      </c>
      <c r="AC173" s="42">
        <v>149232167</v>
      </c>
      <c r="AD173" s="96">
        <f t="shared" si="68"/>
        <v>0.42481686270762253</v>
      </c>
      <c r="AE173" s="33">
        <v>154564924</v>
      </c>
      <c r="AF173" s="42">
        <v>227937823</v>
      </c>
      <c r="AG173" s="96">
        <f t="shared" si="69"/>
        <v>0.6781012557095449</v>
      </c>
    </row>
    <row r="174" spans="1:33" s="10" customFormat="1" ht="12.75" customHeight="1">
      <c r="A174" s="19"/>
      <c r="B174" s="20" t="s">
        <v>393</v>
      </c>
      <c r="C174" s="117" t="s">
        <v>394</v>
      </c>
      <c r="D174" s="32">
        <v>89593439</v>
      </c>
      <c r="E174" s="33">
        <v>113142439</v>
      </c>
      <c r="F174" s="96">
        <f t="shared" si="60"/>
        <v>0.7918641297806918</v>
      </c>
      <c r="G174" s="39">
        <v>31509686</v>
      </c>
      <c r="H174" s="33">
        <v>97319022</v>
      </c>
      <c r="I174" s="96">
        <f t="shared" si="61"/>
        <v>0.3237772570299771</v>
      </c>
      <c r="J174" s="33">
        <v>31509686</v>
      </c>
      <c r="K174" s="33">
        <v>74129064</v>
      </c>
      <c r="L174" s="96">
        <f t="shared" si="62"/>
        <v>0.42506520789200847</v>
      </c>
      <c r="M174" s="33">
        <v>31509686</v>
      </c>
      <c r="N174" s="33">
        <v>89593439</v>
      </c>
      <c r="O174" s="96">
        <f t="shared" si="63"/>
        <v>0.35169635580123226</v>
      </c>
      <c r="P174" s="33">
        <v>1600000</v>
      </c>
      <c r="Q174" s="33">
        <v>17275000</v>
      </c>
      <c r="R174" s="96">
        <f t="shared" si="64"/>
        <v>0.09261939218523878</v>
      </c>
      <c r="S174" s="42">
        <v>0</v>
      </c>
      <c r="T174" s="43">
        <v>17275000</v>
      </c>
      <c r="U174" s="96">
        <f t="shared" si="65"/>
        <v>0</v>
      </c>
      <c r="V174" s="42">
        <v>0</v>
      </c>
      <c r="W174" s="43">
        <v>278091000</v>
      </c>
      <c r="X174" s="96">
        <f t="shared" si="66"/>
        <v>0</v>
      </c>
      <c r="Y174" s="42">
        <v>15675000</v>
      </c>
      <c r="Z174" s="42">
        <v>17275000</v>
      </c>
      <c r="AA174" s="96">
        <f t="shared" si="67"/>
        <v>0.9073806078147613</v>
      </c>
      <c r="AB174" s="33">
        <v>18500000</v>
      </c>
      <c r="AC174" s="42">
        <v>45983767</v>
      </c>
      <c r="AD174" s="96">
        <f t="shared" si="68"/>
        <v>0.40231588682153857</v>
      </c>
      <c r="AE174" s="33">
        <v>27029000</v>
      </c>
      <c r="AF174" s="42">
        <v>97319022</v>
      </c>
      <c r="AG174" s="96">
        <f t="shared" si="69"/>
        <v>0.27773604218916215</v>
      </c>
    </row>
    <row r="175" spans="1:33" s="10" customFormat="1" ht="12.75" customHeight="1">
      <c r="A175" s="19"/>
      <c r="B175" s="20" t="s">
        <v>395</v>
      </c>
      <c r="C175" s="117" t="s">
        <v>396</v>
      </c>
      <c r="D175" s="32">
        <v>664075351</v>
      </c>
      <c r="E175" s="33">
        <v>757467009</v>
      </c>
      <c r="F175" s="96">
        <f t="shared" si="60"/>
        <v>0.8767053127194349</v>
      </c>
      <c r="G175" s="39">
        <v>325494430</v>
      </c>
      <c r="H175" s="33">
        <v>748051411</v>
      </c>
      <c r="I175" s="96">
        <f t="shared" si="61"/>
        <v>0.4351230747160505</v>
      </c>
      <c r="J175" s="33">
        <v>325494430</v>
      </c>
      <c r="K175" s="33">
        <v>562551411</v>
      </c>
      <c r="L175" s="96">
        <f t="shared" si="62"/>
        <v>0.5786038815926106</v>
      </c>
      <c r="M175" s="33">
        <v>325494430</v>
      </c>
      <c r="N175" s="33">
        <v>664075351</v>
      </c>
      <c r="O175" s="96">
        <f t="shared" si="63"/>
        <v>0.4901468327500082</v>
      </c>
      <c r="P175" s="33">
        <v>58243469</v>
      </c>
      <c r="Q175" s="33">
        <v>104150203</v>
      </c>
      <c r="R175" s="96">
        <f t="shared" si="64"/>
        <v>0.5592256886911685</v>
      </c>
      <c r="S175" s="42">
        <v>0</v>
      </c>
      <c r="T175" s="43">
        <v>104150203</v>
      </c>
      <c r="U175" s="96">
        <f t="shared" si="65"/>
        <v>0</v>
      </c>
      <c r="V175" s="42">
        <v>0</v>
      </c>
      <c r="W175" s="43">
        <v>1833405984</v>
      </c>
      <c r="X175" s="96">
        <f t="shared" si="66"/>
        <v>0</v>
      </c>
      <c r="Y175" s="42">
        <v>82947471</v>
      </c>
      <c r="Z175" s="42">
        <v>104150203</v>
      </c>
      <c r="AA175" s="96">
        <f t="shared" si="67"/>
        <v>0.7964215969891101</v>
      </c>
      <c r="AB175" s="33">
        <v>59987426</v>
      </c>
      <c r="AC175" s="42">
        <v>447594620</v>
      </c>
      <c r="AD175" s="96">
        <f t="shared" si="68"/>
        <v>0.13402177622242198</v>
      </c>
      <c r="AE175" s="33">
        <v>76611000</v>
      </c>
      <c r="AF175" s="42">
        <v>748051411</v>
      </c>
      <c r="AG175" s="96">
        <f t="shared" si="69"/>
        <v>0.10241408394322245</v>
      </c>
    </row>
    <row r="176" spans="1:33" s="10" customFormat="1" ht="12.75" customHeight="1">
      <c r="A176" s="19"/>
      <c r="B176" s="20" t="s">
        <v>89</v>
      </c>
      <c r="C176" s="117" t="s">
        <v>90</v>
      </c>
      <c r="D176" s="32">
        <v>2147760752</v>
      </c>
      <c r="E176" s="33">
        <v>2338902339</v>
      </c>
      <c r="F176" s="96">
        <f t="shared" si="60"/>
        <v>0.9182772261103801</v>
      </c>
      <c r="G176" s="39">
        <v>716651971</v>
      </c>
      <c r="H176" s="33">
        <v>2046855015</v>
      </c>
      <c r="I176" s="96">
        <f t="shared" si="61"/>
        <v>0.35012346538868067</v>
      </c>
      <c r="J176" s="33">
        <v>716651971</v>
      </c>
      <c r="K176" s="33">
        <v>1494355015</v>
      </c>
      <c r="L176" s="96">
        <f t="shared" si="62"/>
        <v>0.47957276805471827</v>
      </c>
      <c r="M176" s="33">
        <v>716651971</v>
      </c>
      <c r="N176" s="33">
        <v>2147760752</v>
      </c>
      <c r="O176" s="96">
        <f t="shared" si="63"/>
        <v>0.33367402320423817</v>
      </c>
      <c r="P176" s="33">
        <v>50446017</v>
      </c>
      <c r="Q176" s="33">
        <v>333241530</v>
      </c>
      <c r="R176" s="96">
        <f t="shared" si="64"/>
        <v>0.1513797424948805</v>
      </c>
      <c r="S176" s="42">
        <v>0</v>
      </c>
      <c r="T176" s="43">
        <v>333241530</v>
      </c>
      <c r="U176" s="96">
        <f t="shared" si="65"/>
        <v>0</v>
      </c>
      <c r="V176" s="42">
        <v>0</v>
      </c>
      <c r="W176" s="43">
        <v>1870185603</v>
      </c>
      <c r="X176" s="96">
        <f t="shared" si="66"/>
        <v>0</v>
      </c>
      <c r="Y176" s="42">
        <v>312476803</v>
      </c>
      <c r="Z176" s="42">
        <v>333241530</v>
      </c>
      <c r="AA176" s="96">
        <f t="shared" si="67"/>
        <v>0.9376886578332538</v>
      </c>
      <c r="AB176" s="33">
        <v>505520666</v>
      </c>
      <c r="AC176" s="42">
        <v>1107508354</v>
      </c>
      <c r="AD176" s="96">
        <f t="shared" si="68"/>
        <v>0.4564486255784938</v>
      </c>
      <c r="AE176" s="33">
        <v>221172267</v>
      </c>
      <c r="AF176" s="42">
        <v>2046855015</v>
      </c>
      <c r="AG176" s="96">
        <f t="shared" si="69"/>
        <v>0.10805468163557251</v>
      </c>
    </row>
    <row r="177" spans="1:33" s="10" customFormat="1" ht="12.75" customHeight="1">
      <c r="A177" s="19"/>
      <c r="B177" s="20" t="s">
        <v>397</v>
      </c>
      <c r="C177" s="117" t="s">
        <v>398</v>
      </c>
      <c r="D177" s="32">
        <v>96655728</v>
      </c>
      <c r="E177" s="33">
        <v>176831728</v>
      </c>
      <c r="F177" s="96">
        <f t="shared" si="60"/>
        <v>0.5465972034158938</v>
      </c>
      <c r="G177" s="39">
        <v>40022234</v>
      </c>
      <c r="H177" s="33">
        <v>192383653</v>
      </c>
      <c r="I177" s="96">
        <f t="shared" si="61"/>
        <v>0.20803344450476777</v>
      </c>
      <c r="J177" s="33">
        <v>40022234</v>
      </c>
      <c r="K177" s="33">
        <v>121916653</v>
      </c>
      <c r="L177" s="96">
        <f t="shared" si="62"/>
        <v>0.3282753669426932</v>
      </c>
      <c r="M177" s="33">
        <v>40022234</v>
      </c>
      <c r="N177" s="33">
        <v>96655728</v>
      </c>
      <c r="O177" s="96">
        <f t="shared" si="63"/>
        <v>0.41406996593104134</v>
      </c>
      <c r="P177" s="33">
        <v>0</v>
      </c>
      <c r="Q177" s="33">
        <v>32710000</v>
      </c>
      <c r="R177" s="96">
        <f t="shared" si="64"/>
        <v>0</v>
      </c>
      <c r="S177" s="42">
        <v>0</v>
      </c>
      <c r="T177" s="43">
        <v>32710000</v>
      </c>
      <c r="U177" s="96">
        <f t="shared" si="65"/>
        <v>0</v>
      </c>
      <c r="V177" s="42">
        <v>0</v>
      </c>
      <c r="W177" s="43">
        <v>507898279</v>
      </c>
      <c r="X177" s="96">
        <f t="shared" si="66"/>
        <v>0</v>
      </c>
      <c r="Y177" s="42">
        <v>32710000</v>
      </c>
      <c r="Z177" s="42">
        <v>32710000</v>
      </c>
      <c r="AA177" s="96">
        <f t="shared" si="67"/>
        <v>1</v>
      </c>
      <c r="AB177" s="33">
        <v>80717897</v>
      </c>
      <c r="AC177" s="42">
        <v>59208000</v>
      </c>
      <c r="AD177" s="96">
        <f t="shared" si="68"/>
        <v>1.3632937609782463</v>
      </c>
      <c r="AE177" s="33">
        <v>108000000</v>
      </c>
      <c r="AF177" s="42">
        <v>192383653</v>
      </c>
      <c r="AG177" s="96">
        <f t="shared" si="69"/>
        <v>0.5613782580581314</v>
      </c>
    </row>
    <row r="178" spans="1:33" s="10" customFormat="1" ht="12.75" customHeight="1">
      <c r="A178" s="19"/>
      <c r="B178" s="20" t="s">
        <v>399</v>
      </c>
      <c r="C178" s="117" t="s">
        <v>400</v>
      </c>
      <c r="D178" s="32">
        <v>99369264</v>
      </c>
      <c r="E178" s="33">
        <v>146781264</v>
      </c>
      <c r="F178" s="96">
        <f t="shared" si="60"/>
        <v>0.6769887470106539</v>
      </c>
      <c r="G178" s="39">
        <v>42411533</v>
      </c>
      <c r="H178" s="33">
        <v>150073451</v>
      </c>
      <c r="I178" s="96">
        <f t="shared" si="61"/>
        <v>0.28260516911815403</v>
      </c>
      <c r="J178" s="33">
        <v>42411533</v>
      </c>
      <c r="K178" s="33">
        <v>111528512</v>
      </c>
      <c r="L178" s="96">
        <f t="shared" si="62"/>
        <v>0.3802752519463364</v>
      </c>
      <c r="M178" s="33">
        <v>42411533</v>
      </c>
      <c r="N178" s="33">
        <v>99369264</v>
      </c>
      <c r="O178" s="96">
        <f t="shared" si="63"/>
        <v>0.42680735765538125</v>
      </c>
      <c r="P178" s="33">
        <v>0</v>
      </c>
      <c r="Q178" s="33">
        <v>30166000</v>
      </c>
      <c r="R178" s="96">
        <f t="shared" si="64"/>
        <v>0</v>
      </c>
      <c r="S178" s="42">
        <v>0</v>
      </c>
      <c r="T178" s="43">
        <v>30166000</v>
      </c>
      <c r="U178" s="96">
        <f t="shared" si="65"/>
        <v>0</v>
      </c>
      <c r="V178" s="42">
        <v>0</v>
      </c>
      <c r="W178" s="43">
        <v>107560447</v>
      </c>
      <c r="X178" s="96">
        <f t="shared" si="66"/>
        <v>0</v>
      </c>
      <c r="Y178" s="42">
        <v>30166000</v>
      </c>
      <c r="Z178" s="42">
        <v>30166000</v>
      </c>
      <c r="AA178" s="96">
        <f t="shared" si="67"/>
        <v>1</v>
      </c>
      <c r="AB178" s="33">
        <v>88957651</v>
      </c>
      <c r="AC178" s="42">
        <v>42785490</v>
      </c>
      <c r="AD178" s="96">
        <f t="shared" si="68"/>
        <v>2.0791546620127526</v>
      </c>
      <c r="AE178" s="33">
        <v>107258979</v>
      </c>
      <c r="AF178" s="42">
        <v>150073451</v>
      </c>
      <c r="AG178" s="96">
        <f t="shared" si="69"/>
        <v>0.7147098856279382</v>
      </c>
    </row>
    <row r="179" spans="1:33" s="10" customFormat="1" ht="12.75" customHeight="1">
      <c r="A179" s="19"/>
      <c r="B179" s="20" t="s">
        <v>401</v>
      </c>
      <c r="C179" s="117" t="s">
        <v>402</v>
      </c>
      <c r="D179" s="32">
        <v>286169794</v>
      </c>
      <c r="E179" s="33">
        <v>383018794</v>
      </c>
      <c r="F179" s="96">
        <f t="shared" si="60"/>
        <v>0.7471429561234533</v>
      </c>
      <c r="G179" s="39">
        <v>101810089</v>
      </c>
      <c r="H179" s="33">
        <v>303795865</v>
      </c>
      <c r="I179" s="96">
        <f t="shared" si="61"/>
        <v>0.3351266449923537</v>
      </c>
      <c r="J179" s="33">
        <v>101810089</v>
      </c>
      <c r="K179" s="33">
        <v>213225168</v>
      </c>
      <c r="L179" s="96">
        <f t="shared" si="62"/>
        <v>0.477476884905069</v>
      </c>
      <c r="M179" s="33">
        <v>101810089</v>
      </c>
      <c r="N179" s="33">
        <v>286169794</v>
      </c>
      <c r="O179" s="96">
        <f t="shared" si="63"/>
        <v>0.35576811786082496</v>
      </c>
      <c r="P179" s="33">
        <v>7999173</v>
      </c>
      <c r="Q179" s="33">
        <v>68891174</v>
      </c>
      <c r="R179" s="96">
        <f t="shared" si="64"/>
        <v>0.11611317583294486</v>
      </c>
      <c r="S179" s="42">
        <v>0</v>
      </c>
      <c r="T179" s="43">
        <v>68891174</v>
      </c>
      <c r="U179" s="96">
        <f t="shared" si="65"/>
        <v>0</v>
      </c>
      <c r="V179" s="42">
        <v>0</v>
      </c>
      <c r="W179" s="43">
        <v>233446058</v>
      </c>
      <c r="X179" s="96">
        <f t="shared" si="66"/>
        <v>0</v>
      </c>
      <c r="Y179" s="42">
        <v>53790424</v>
      </c>
      <c r="Z179" s="42">
        <v>68891174</v>
      </c>
      <c r="AA179" s="96">
        <f t="shared" si="67"/>
        <v>0.7808028354982018</v>
      </c>
      <c r="AB179" s="33">
        <v>50934102</v>
      </c>
      <c r="AC179" s="42">
        <v>152789585</v>
      </c>
      <c r="AD179" s="96">
        <f t="shared" si="68"/>
        <v>0.3333610860975897</v>
      </c>
      <c r="AE179" s="33">
        <v>166483877</v>
      </c>
      <c r="AF179" s="42">
        <v>303795865</v>
      </c>
      <c r="AG179" s="96">
        <f t="shared" si="69"/>
        <v>0.5480123207075251</v>
      </c>
    </row>
    <row r="180" spans="1:33" s="10" customFormat="1" ht="12.75" customHeight="1">
      <c r="A180" s="19"/>
      <c r="B180" s="20" t="s">
        <v>403</v>
      </c>
      <c r="C180" s="117" t="s">
        <v>404</v>
      </c>
      <c r="D180" s="32">
        <v>166839496</v>
      </c>
      <c r="E180" s="33">
        <v>300626496</v>
      </c>
      <c r="F180" s="96">
        <f t="shared" si="60"/>
        <v>0.5549726927595896</v>
      </c>
      <c r="G180" s="39">
        <v>67354198</v>
      </c>
      <c r="H180" s="33">
        <v>178437692</v>
      </c>
      <c r="I180" s="96">
        <f t="shared" si="61"/>
        <v>0.3774662026002892</v>
      </c>
      <c r="J180" s="33">
        <v>67354198</v>
      </c>
      <c r="K180" s="33">
        <v>164721376</v>
      </c>
      <c r="L180" s="96">
        <f t="shared" si="62"/>
        <v>0.40889773771680976</v>
      </c>
      <c r="M180" s="33">
        <v>67354198</v>
      </c>
      <c r="N180" s="33">
        <v>166839496</v>
      </c>
      <c r="O180" s="96">
        <f t="shared" si="63"/>
        <v>0.40370655399246713</v>
      </c>
      <c r="P180" s="33">
        <v>6657000</v>
      </c>
      <c r="Q180" s="33">
        <v>120534558</v>
      </c>
      <c r="R180" s="96">
        <f t="shared" si="64"/>
        <v>0.05522897424985787</v>
      </c>
      <c r="S180" s="42">
        <v>0</v>
      </c>
      <c r="T180" s="43">
        <v>120534558</v>
      </c>
      <c r="U180" s="96">
        <f t="shared" si="65"/>
        <v>0</v>
      </c>
      <c r="V180" s="42">
        <v>0</v>
      </c>
      <c r="W180" s="43">
        <v>1924846843</v>
      </c>
      <c r="X180" s="96">
        <f t="shared" si="66"/>
        <v>0</v>
      </c>
      <c r="Y180" s="42">
        <v>113582800</v>
      </c>
      <c r="Z180" s="42">
        <v>120534558</v>
      </c>
      <c r="AA180" s="96">
        <f t="shared" si="67"/>
        <v>0.9423256025877658</v>
      </c>
      <c r="AB180" s="33">
        <v>44158612</v>
      </c>
      <c r="AC180" s="42">
        <v>20368163</v>
      </c>
      <c r="AD180" s="96">
        <f t="shared" si="68"/>
        <v>2.1680213380067705</v>
      </c>
      <c r="AE180" s="33">
        <v>0</v>
      </c>
      <c r="AF180" s="42">
        <v>178437692</v>
      </c>
      <c r="AG180" s="96">
        <f t="shared" si="69"/>
        <v>0</v>
      </c>
    </row>
    <row r="181" spans="1:33" s="10" customFormat="1" ht="12.75" customHeight="1">
      <c r="A181" s="19"/>
      <c r="B181" s="20" t="s">
        <v>405</v>
      </c>
      <c r="C181" s="117" t="s">
        <v>406</v>
      </c>
      <c r="D181" s="32">
        <v>311269013</v>
      </c>
      <c r="E181" s="33">
        <v>477321296</v>
      </c>
      <c r="F181" s="96">
        <f t="shared" si="60"/>
        <v>0.6521163325593585</v>
      </c>
      <c r="G181" s="39">
        <v>126394680</v>
      </c>
      <c r="H181" s="33">
        <v>381446379</v>
      </c>
      <c r="I181" s="96">
        <f t="shared" si="61"/>
        <v>0.3313563503508838</v>
      </c>
      <c r="J181" s="33">
        <v>126394680</v>
      </c>
      <c r="K181" s="33">
        <v>276373699</v>
      </c>
      <c r="L181" s="96">
        <f t="shared" si="62"/>
        <v>0.45733251918446843</v>
      </c>
      <c r="M181" s="33">
        <v>126394680</v>
      </c>
      <c r="N181" s="33">
        <v>311269013</v>
      </c>
      <c r="O181" s="96">
        <f t="shared" si="63"/>
        <v>0.40606252058890296</v>
      </c>
      <c r="P181" s="33">
        <v>5744500</v>
      </c>
      <c r="Q181" s="33">
        <v>100176217</v>
      </c>
      <c r="R181" s="96">
        <f t="shared" si="64"/>
        <v>0.05734395021125623</v>
      </c>
      <c r="S181" s="42">
        <v>0</v>
      </c>
      <c r="T181" s="43">
        <v>100176217</v>
      </c>
      <c r="U181" s="96">
        <f t="shared" si="65"/>
        <v>0</v>
      </c>
      <c r="V181" s="42">
        <v>0</v>
      </c>
      <c r="W181" s="43">
        <v>1279413473</v>
      </c>
      <c r="X181" s="96">
        <f t="shared" si="66"/>
        <v>0</v>
      </c>
      <c r="Y181" s="42">
        <v>76327469</v>
      </c>
      <c r="Z181" s="42">
        <v>100176217</v>
      </c>
      <c r="AA181" s="96">
        <f t="shared" si="67"/>
        <v>0.7619320362237276</v>
      </c>
      <c r="AB181" s="33">
        <v>28606000</v>
      </c>
      <c r="AC181" s="42">
        <v>138596759</v>
      </c>
      <c r="AD181" s="96">
        <f t="shared" si="68"/>
        <v>0.20639732275413453</v>
      </c>
      <c r="AE181" s="33">
        <v>54656756</v>
      </c>
      <c r="AF181" s="42">
        <v>381446379</v>
      </c>
      <c r="AG181" s="96">
        <f t="shared" si="69"/>
        <v>0.1432881762917456</v>
      </c>
    </row>
    <row r="182" spans="1:33" s="10" customFormat="1" ht="12.75" customHeight="1">
      <c r="A182" s="19"/>
      <c r="B182" s="20" t="s">
        <v>407</v>
      </c>
      <c r="C182" s="117" t="s">
        <v>408</v>
      </c>
      <c r="D182" s="32">
        <v>419494327</v>
      </c>
      <c r="E182" s="33">
        <v>456563327</v>
      </c>
      <c r="F182" s="96">
        <f t="shared" si="60"/>
        <v>0.9188086344044011</v>
      </c>
      <c r="G182" s="39">
        <v>151433545</v>
      </c>
      <c r="H182" s="33">
        <v>495954826</v>
      </c>
      <c r="I182" s="96">
        <f t="shared" si="61"/>
        <v>0.3053373756262229</v>
      </c>
      <c r="J182" s="33">
        <v>151433545</v>
      </c>
      <c r="K182" s="33">
        <v>357697175</v>
      </c>
      <c r="L182" s="96">
        <f t="shared" si="62"/>
        <v>0.4233568380851764</v>
      </c>
      <c r="M182" s="33">
        <v>151433545</v>
      </c>
      <c r="N182" s="33">
        <v>419494327</v>
      </c>
      <c r="O182" s="96">
        <f t="shared" si="63"/>
        <v>0.3609906862935956</v>
      </c>
      <c r="P182" s="33">
        <v>0</v>
      </c>
      <c r="Q182" s="33">
        <v>75482000</v>
      </c>
      <c r="R182" s="96">
        <f t="shared" si="64"/>
        <v>0</v>
      </c>
      <c r="S182" s="42">
        <v>0</v>
      </c>
      <c r="T182" s="43">
        <v>75482000</v>
      </c>
      <c r="U182" s="96">
        <f t="shared" si="65"/>
        <v>0</v>
      </c>
      <c r="V182" s="42">
        <v>0</v>
      </c>
      <c r="W182" s="43">
        <v>944224805</v>
      </c>
      <c r="X182" s="96">
        <f t="shared" si="66"/>
        <v>0</v>
      </c>
      <c r="Y182" s="42">
        <v>73335000</v>
      </c>
      <c r="Z182" s="42">
        <v>75482000</v>
      </c>
      <c r="AA182" s="96">
        <f t="shared" si="67"/>
        <v>0.9715561325879017</v>
      </c>
      <c r="AB182" s="33">
        <v>70383846</v>
      </c>
      <c r="AC182" s="42">
        <v>261475090</v>
      </c>
      <c r="AD182" s="96">
        <f t="shared" si="68"/>
        <v>0.2691799283824704</v>
      </c>
      <c r="AE182" s="33">
        <v>68000000</v>
      </c>
      <c r="AF182" s="42">
        <v>495954826</v>
      </c>
      <c r="AG182" s="96">
        <f t="shared" si="69"/>
        <v>0.13710926164069628</v>
      </c>
    </row>
    <row r="183" spans="1:33" s="10" customFormat="1" ht="12.75" customHeight="1">
      <c r="A183" s="19"/>
      <c r="B183" s="20" t="s">
        <v>409</v>
      </c>
      <c r="C183" s="117" t="s">
        <v>410</v>
      </c>
      <c r="D183" s="32">
        <v>288784545</v>
      </c>
      <c r="E183" s="33">
        <v>600281545</v>
      </c>
      <c r="F183" s="96">
        <f t="shared" si="60"/>
        <v>0.48108183135964977</v>
      </c>
      <c r="G183" s="39">
        <v>134591638</v>
      </c>
      <c r="H183" s="33">
        <v>476225205</v>
      </c>
      <c r="I183" s="96">
        <f t="shared" si="61"/>
        <v>0.2826218280487695</v>
      </c>
      <c r="J183" s="33">
        <v>134591638</v>
      </c>
      <c r="K183" s="33">
        <v>450492984</v>
      </c>
      <c r="L183" s="96">
        <f t="shared" si="62"/>
        <v>0.2987652256089298</v>
      </c>
      <c r="M183" s="33">
        <v>134591638</v>
      </c>
      <c r="N183" s="33">
        <v>288784545</v>
      </c>
      <c r="O183" s="96">
        <f t="shared" si="63"/>
        <v>0.46606246882082975</v>
      </c>
      <c r="P183" s="33">
        <v>30500000</v>
      </c>
      <c r="Q183" s="33">
        <v>197384000</v>
      </c>
      <c r="R183" s="96">
        <f t="shared" si="64"/>
        <v>0.1545211364649617</v>
      </c>
      <c r="S183" s="42">
        <v>0</v>
      </c>
      <c r="T183" s="43">
        <v>197384000</v>
      </c>
      <c r="U183" s="96">
        <f t="shared" si="65"/>
        <v>0</v>
      </c>
      <c r="V183" s="42">
        <v>0</v>
      </c>
      <c r="W183" s="43">
        <v>892030227</v>
      </c>
      <c r="X183" s="96">
        <f t="shared" si="66"/>
        <v>0</v>
      </c>
      <c r="Y183" s="42">
        <v>165700000</v>
      </c>
      <c r="Z183" s="42">
        <v>197384000</v>
      </c>
      <c r="AA183" s="96">
        <f t="shared" si="67"/>
        <v>0.8394804036801362</v>
      </c>
      <c r="AB183" s="33">
        <v>80425553</v>
      </c>
      <c r="AC183" s="42">
        <v>40946035</v>
      </c>
      <c r="AD183" s="96">
        <f t="shared" si="68"/>
        <v>1.964184151163843</v>
      </c>
      <c r="AE183" s="33">
        <v>40997004</v>
      </c>
      <c r="AF183" s="42">
        <v>476225205</v>
      </c>
      <c r="AG183" s="96">
        <f t="shared" si="69"/>
        <v>0.08608743000068633</v>
      </c>
    </row>
    <row r="184" spans="1:33" s="10" customFormat="1" ht="12.75" customHeight="1">
      <c r="A184" s="19"/>
      <c r="B184" s="20" t="s">
        <v>91</v>
      </c>
      <c r="C184" s="117" t="s">
        <v>92</v>
      </c>
      <c r="D184" s="32">
        <v>1447371000</v>
      </c>
      <c r="E184" s="33">
        <v>2075258000</v>
      </c>
      <c r="F184" s="96">
        <f t="shared" si="60"/>
        <v>0.6974414747467543</v>
      </c>
      <c r="G184" s="39">
        <v>390960000</v>
      </c>
      <c r="H184" s="33">
        <v>2385364400</v>
      </c>
      <c r="I184" s="96">
        <f t="shared" si="61"/>
        <v>0.16389948638455407</v>
      </c>
      <c r="J184" s="33">
        <v>390960000</v>
      </c>
      <c r="K184" s="33">
        <v>1835364400</v>
      </c>
      <c r="L184" s="96">
        <f t="shared" si="62"/>
        <v>0.21301491954404259</v>
      </c>
      <c r="M184" s="33">
        <v>390960000</v>
      </c>
      <c r="N184" s="33">
        <v>1447371000</v>
      </c>
      <c r="O184" s="96">
        <f t="shared" si="63"/>
        <v>0.2701173368818361</v>
      </c>
      <c r="P184" s="33">
        <v>0</v>
      </c>
      <c r="Q184" s="33">
        <v>285258000</v>
      </c>
      <c r="R184" s="96">
        <f t="shared" si="64"/>
        <v>0</v>
      </c>
      <c r="S184" s="42">
        <v>0</v>
      </c>
      <c r="T184" s="43">
        <v>285258000</v>
      </c>
      <c r="U184" s="96">
        <f t="shared" si="65"/>
        <v>0</v>
      </c>
      <c r="V184" s="42">
        <v>0</v>
      </c>
      <c r="W184" s="43">
        <v>6108458265</v>
      </c>
      <c r="X184" s="96">
        <f t="shared" si="66"/>
        <v>0</v>
      </c>
      <c r="Y184" s="42">
        <v>275758000</v>
      </c>
      <c r="Z184" s="42">
        <v>285258000</v>
      </c>
      <c r="AA184" s="96">
        <f t="shared" si="67"/>
        <v>0.9666968148132568</v>
      </c>
      <c r="AB184" s="33">
        <v>421200000</v>
      </c>
      <c r="AC184" s="42">
        <v>728867500</v>
      </c>
      <c r="AD184" s="96">
        <f t="shared" si="68"/>
        <v>0.5778828113477416</v>
      </c>
      <c r="AE184" s="33">
        <v>256405500</v>
      </c>
      <c r="AF184" s="42">
        <v>2385364400</v>
      </c>
      <c r="AG184" s="96">
        <f t="shared" si="69"/>
        <v>0.1074911237880468</v>
      </c>
    </row>
    <row r="185" spans="1:33" s="10" customFormat="1" ht="12.75" customHeight="1">
      <c r="A185" s="19"/>
      <c r="B185" s="20" t="s">
        <v>93</v>
      </c>
      <c r="C185" s="117" t="s">
        <v>94</v>
      </c>
      <c r="D185" s="32">
        <v>4582898331</v>
      </c>
      <c r="E185" s="33">
        <v>5286171933</v>
      </c>
      <c r="F185" s="96">
        <f t="shared" si="60"/>
        <v>0.8669597563390491</v>
      </c>
      <c r="G185" s="39">
        <v>689646004</v>
      </c>
      <c r="H185" s="33">
        <v>4772532066</v>
      </c>
      <c r="I185" s="96">
        <f t="shared" si="61"/>
        <v>0.14450316822659143</v>
      </c>
      <c r="J185" s="33">
        <v>689646004</v>
      </c>
      <c r="K185" s="33">
        <v>2763697235</v>
      </c>
      <c r="L185" s="96">
        <f t="shared" si="62"/>
        <v>0.2495374657057903</v>
      </c>
      <c r="M185" s="33">
        <v>689646004</v>
      </c>
      <c r="N185" s="33">
        <v>4582898331</v>
      </c>
      <c r="O185" s="96">
        <f t="shared" si="63"/>
        <v>0.15048250128854976</v>
      </c>
      <c r="P185" s="33">
        <v>322607222</v>
      </c>
      <c r="Q185" s="33">
        <v>829492454</v>
      </c>
      <c r="R185" s="96">
        <f t="shared" si="64"/>
        <v>0.38892122579815536</v>
      </c>
      <c r="S185" s="42">
        <v>203000000</v>
      </c>
      <c r="T185" s="43">
        <v>829492454</v>
      </c>
      <c r="U185" s="96">
        <f t="shared" si="65"/>
        <v>0.244727964698278</v>
      </c>
      <c r="V185" s="42">
        <v>203000000</v>
      </c>
      <c r="W185" s="43">
        <v>10400719000</v>
      </c>
      <c r="X185" s="96">
        <f t="shared" si="66"/>
        <v>0.019517881408006504</v>
      </c>
      <c r="Y185" s="42">
        <v>618963732</v>
      </c>
      <c r="Z185" s="42">
        <v>829492454</v>
      </c>
      <c r="AA185" s="96">
        <f t="shared" si="67"/>
        <v>0.746195735736012</v>
      </c>
      <c r="AB185" s="33">
        <v>554213000</v>
      </c>
      <c r="AC185" s="42">
        <v>3031240135</v>
      </c>
      <c r="AD185" s="96">
        <f t="shared" si="68"/>
        <v>0.18283374965936178</v>
      </c>
      <c r="AE185" s="33">
        <v>616184000</v>
      </c>
      <c r="AF185" s="42">
        <v>4772532066</v>
      </c>
      <c r="AG185" s="96">
        <f t="shared" si="69"/>
        <v>0.1291104997260798</v>
      </c>
    </row>
    <row r="186" spans="1:33" s="10" customFormat="1" ht="12.75" customHeight="1">
      <c r="A186" s="19"/>
      <c r="B186" s="20" t="s">
        <v>411</v>
      </c>
      <c r="C186" s="117" t="s">
        <v>412</v>
      </c>
      <c r="D186" s="32">
        <v>212300863</v>
      </c>
      <c r="E186" s="33">
        <v>298650463</v>
      </c>
      <c r="F186" s="96">
        <f t="shared" si="60"/>
        <v>0.7108673492999071</v>
      </c>
      <c r="G186" s="39">
        <v>50787041</v>
      </c>
      <c r="H186" s="33">
        <v>228992614</v>
      </c>
      <c r="I186" s="96">
        <f t="shared" si="61"/>
        <v>0.2217846248962423</v>
      </c>
      <c r="J186" s="33">
        <v>50787041</v>
      </c>
      <c r="K186" s="33">
        <v>199942098</v>
      </c>
      <c r="L186" s="96">
        <f t="shared" si="62"/>
        <v>0.2540087430712065</v>
      </c>
      <c r="M186" s="33">
        <v>50787041</v>
      </c>
      <c r="N186" s="33">
        <v>212300863</v>
      </c>
      <c r="O186" s="96">
        <f t="shared" si="63"/>
        <v>0.2392220186123313</v>
      </c>
      <c r="P186" s="33">
        <v>0</v>
      </c>
      <c r="Q186" s="33">
        <v>59122400</v>
      </c>
      <c r="R186" s="96">
        <f t="shared" si="64"/>
        <v>0</v>
      </c>
      <c r="S186" s="42">
        <v>0</v>
      </c>
      <c r="T186" s="43">
        <v>59122400</v>
      </c>
      <c r="U186" s="96">
        <f t="shared" si="65"/>
        <v>0</v>
      </c>
      <c r="V186" s="42">
        <v>0</v>
      </c>
      <c r="W186" s="43">
        <v>639008470</v>
      </c>
      <c r="X186" s="96">
        <f t="shared" si="66"/>
        <v>0</v>
      </c>
      <c r="Y186" s="42">
        <v>59122400</v>
      </c>
      <c r="Z186" s="42">
        <v>59122400</v>
      </c>
      <c r="AA186" s="96">
        <f t="shared" si="67"/>
        <v>1</v>
      </c>
      <c r="AB186" s="33">
        <v>40610817</v>
      </c>
      <c r="AC186" s="42">
        <v>61026914</v>
      </c>
      <c r="AD186" s="96">
        <f t="shared" si="68"/>
        <v>0.6654574897888496</v>
      </c>
      <c r="AE186" s="33">
        <v>89126000</v>
      </c>
      <c r="AF186" s="42">
        <v>228992614</v>
      </c>
      <c r="AG186" s="96">
        <f t="shared" si="69"/>
        <v>0.3892090598170996</v>
      </c>
    </row>
    <row r="187" spans="1:33" s="10" customFormat="1" ht="12.75" customHeight="1">
      <c r="A187" s="19"/>
      <c r="B187" s="20" t="s">
        <v>413</v>
      </c>
      <c r="C187" s="117" t="s">
        <v>414</v>
      </c>
      <c r="D187" s="32">
        <v>553800600</v>
      </c>
      <c r="E187" s="33">
        <v>946882313</v>
      </c>
      <c r="F187" s="96">
        <f t="shared" si="60"/>
        <v>0.5848674036854673</v>
      </c>
      <c r="G187" s="39">
        <v>233217586</v>
      </c>
      <c r="H187" s="33">
        <v>858516546</v>
      </c>
      <c r="I187" s="96">
        <f t="shared" si="61"/>
        <v>0.2716518244017629</v>
      </c>
      <c r="J187" s="33">
        <v>233217586</v>
      </c>
      <c r="K187" s="33">
        <v>778516546</v>
      </c>
      <c r="L187" s="96">
        <f t="shared" si="62"/>
        <v>0.29956664016746537</v>
      </c>
      <c r="M187" s="33">
        <v>233217586</v>
      </c>
      <c r="N187" s="33">
        <v>553800600</v>
      </c>
      <c r="O187" s="96">
        <f t="shared" si="63"/>
        <v>0.4211219453355594</v>
      </c>
      <c r="P187" s="33">
        <v>36850000</v>
      </c>
      <c r="Q187" s="33">
        <v>241734000</v>
      </c>
      <c r="R187" s="96">
        <f t="shared" si="64"/>
        <v>0.15244028560318368</v>
      </c>
      <c r="S187" s="42">
        <v>14000000</v>
      </c>
      <c r="T187" s="43">
        <v>241734000</v>
      </c>
      <c r="U187" s="96">
        <f t="shared" si="65"/>
        <v>0.057914898193882534</v>
      </c>
      <c r="V187" s="42">
        <v>14000000</v>
      </c>
      <c r="W187" s="43">
        <v>1524137000</v>
      </c>
      <c r="X187" s="96">
        <f t="shared" si="66"/>
        <v>0.009185525973058852</v>
      </c>
      <c r="Y187" s="42">
        <v>204510000</v>
      </c>
      <c r="Z187" s="42">
        <v>241734000</v>
      </c>
      <c r="AA187" s="96">
        <f t="shared" si="67"/>
        <v>0.8460125592593511</v>
      </c>
      <c r="AB187" s="33">
        <v>251173000</v>
      </c>
      <c r="AC187" s="42">
        <v>145025600</v>
      </c>
      <c r="AD187" s="96">
        <f t="shared" si="68"/>
        <v>1.7319218124248408</v>
      </c>
      <c r="AE187" s="33">
        <v>40000000</v>
      </c>
      <c r="AF187" s="42">
        <v>858516546</v>
      </c>
      <c r="AG187" s="96">
        <f t="shared" si="69"/>
        <v>0.04659199660899721</v>
      </c>
    </row>
    <row r="188" spans="1:33" s="10" customFormat="1" ht="12.75" customHeight="1">
      <c r="A188" s="19"/>
      <c r="B188" s="20" t="s">
        <v>415</v>
      </c>
      <c r="C188" s="117" t="s">
        <v>416</v>
      </c>
      <c r="D188" s="32">
        <v>54220821</v>
      </c>
      <c r="E188" s="33">
        <v>170425821</v>
      </c>
      <c r="F188" s="96">
        <f t="shared" si="60"/>
        <v>0.3181490966676933</v>
      </c>
      <c r="G188" s="39">
        <v>73177396</v>
      </c>
      <c r="H188" s="33">
        <v>148708372</v>
      </c>
      <c r="I188" s="96">
        <f t="shared" si="61"/>
        <v>0.49208659213887435</v>
      </c>
      <c r="J188" s="33">
        <v>73177396</v>
      </c>
      <c r="K188" s="33">
        <v>148708372</v>
      </c>
      <c r="L188" s="96">
        <f t="shared" si="62"/>
        <v>0.49208659213887435</v>
      </c>
      <c r="M188" s="33">
        <v>73177396</v>
      </c>
      <c r="N188" s="33">
        <v>54220821</v>
      </c>
      <c r="O188" s="96">
        <f t="shared" si="63"/>
        <v>1.349618000066801</v>
      </c>
      <c r="P188" s="33">
        <v>5285000</v>
      </c>
      <c r="Q188" s="33">
        <v>32708650</v>
      </c>
      <c r="R188" s="96">
        <f t="shared" si="64"/>
        <v>0.1615780535118386</v>
      </c>
      <c r="S188" s="42">
        <v>0</v>
      </c>
      <c r="T188" s="43">
        <v>32708650</v>
      </c>
      <c r="U188" s="96">
        <f t="shared" si="65"/>
        <v>0</v>
      </c>
      <c r="V188" s="42">
        <v>0</v>
      </c>
      <c r="W188" s="43">
        <v>338023650</v>
      </c>
      <c r="X188" s="96">
        <f t="shared" si="66"/>
        <v>0</v>
      </c>
      <c r="Y188" s="42">
        <v>17900000</v>
      </c>
      <c r="Z188" s="42">
        <v>32708650</v>
      </c>
      <c r="AA188" s="96">
        <f t="shared" si="67"/>
        <v>0.547255848223635</v>
      </c>
      <c r="AB188" s="33">
        <v>23600000</v>
      </c>
      <c r="AC188" s="42">
        <v>0</v>
      </c>
      <c r="AD188" s="96">
        <f t="shared" si="68"/>
        <v>0</v>
      </c>
      <c r="AE188" s="33">
        <v>18000000</v>
      </c>
      <c r="AF188" s="42">
        <v>148708372</v>
      </c>
      <c r="AG188" s="96">
        <f t="shared" si="69"/>
        <v>0.12104227729693659</v>
      </c>
    </row>
    <row r="189" spans="1:33" s="10" customFormat="1" ht="12.75" customHeight="1">
      <c r="A189" s="19"/>
      <c r="B189" s="20" t="s">
        <v>417</v>
      </c>
      <c r="C189" s="117" t="s">
        <v>418</v>
      </c>
      <c r="D189" s="32">
        <v>151231431</v>
      </c>
      <c r="E189" s="33">
        <v>258997431</v>
      </c>
      <c r="F189" s="96">
        <f t="shared" si="60"/>
        <v>0.5839109307613171</v>
      </c>
      <c r="G189" s="39">
        <v>86772526</v>
      </c>
      <c r="H189" s="33">
        <v>200323301</v>
      </c>
      <c r="I189" s="96">
        <f t="shared" si="61"/>
        <v>0.4331624207809954</v>
      </c>
      <c r="J189" s="33">
        <v>86772526</v>
      </c>
      <c r="K189" s="33">
        <v>158965174</v>
      </c>
      <c r="L189" s="96">
        <f t="shared" si="62"/>
        <v>0.545858717457196</v>
      </c>
      <c r="M189" s="33">
        <v>86772526</v>
      </c>
      <c r="N189" s="33">
        <v>151231431</v>
      </c>
      <c r="O189" s="96">
        <f t="shared" si="63"/>
        <v>0.5737730935046168</v>
      </c>
      <c r="P189" s="33">
        <v>0</v>
      </c>
      <c r="Q189" s="33">
        <v>51044000</v>
      </c>
      <c r="R189" s="96">
        <f t="shared" si="64"/>
        <v>0</v>
      </c>
      <c r="S189" s="42">
        <v>0</v>
      </c>
      <c r="T189" s="43">
        <v>51044000</v>
      </c>
      <c r="U189" s="96">
        <f t="shared" si="65"/>
        <v>0</v>
      </c>
      <c r="V189" s="42">
        <v>0</v>
      </c>
      <c r="W189" s="43">
        <v>606426977</v>
      </c>
      <c r="X189" s="96">
        <f t="shared" si="66"/>
        <v>0</v>
      </c>
      <c r="Y189" s="42">
        <v>39294000</v>
      </c>
      <c r="Z189" s="42">
        <v>51044000</v>
      </c>
      <c r="AA189" s="96">
        <f t="shared" si="67"/>
        <v>0.7698064415014497</v>
      </c>
      <c r="AB189" s="33">
        <v>46608383</v>
      </c>
      <c r="AC189" s="42">
        <v>66884260</v>
      </c>
      <c r="AD189" s="96">
        <f t="shared" si="68"/>
        <v>0.6968512920678198</v>
      </c>
      <c r="AE189" s="33">
        <v>180737127</v>
      </c>
      <c r="AF189" s="42">
        <v>200323301</v>
      </c>
      <c r="AG189" s="96">
        <f t="shared" si="69"/>
        <v>0.9022271802519868</v>
      </c>
    </row>
    <row r="190" spans="1:33" s="10" customFormat="1" ht="12.75" customHeight="1">
      <c r="A190" s="19"/>
      <c r="B190" s="20" t="s">
        <v>419</v>
      </c>
      <c r="C190" s="117" t="s">
        <v>420</v>
      </c>
      <c r="D190" s="32">
        <v>735475388</v>
      </c>
      <c r="E190" s="33">
        <v>977203388</v>
      </c>
      <c r="F190" s="96">
        <f t="shared" si="60"/>
        <v>0.7526328674578848</v>
      </c>
      <c r="G190" s="39">
        <v>240000000</v>
      </c>
      <c r="H190" s="33">
        <v>751796875</v>
      </c>
      <c r="I190" s="96">
        <f t="shared" si="61"/>
        <v>0.319235165748727</v>
      </c>
      <c r="J190" s="33">
        <v>240000000</v>
      </c>
      <c r="K190" s="33">
        <v>668422875</v>
      </c>
      <c r="L190" s="96">
        <f t="shared" si="62"/>
        <v>0.35905413919294726</v>
      </c>
      <c r="M190" s="33">
        <v>240000000</v>
      </c>
      <c r="N190" s="33">
        <v>735475388</v>
      </c>
      <c r="O190" s="96">
        <f t="shared" si="63"/>
        <v>0.3263195531976116</v>
      </c>
      <c r="P190" s="33">
        <v>88740000</v>
      </c>
      <c r="Q190" s="33">
        <v>148744000</v>
      </c>
      <c r="R190" s="96">
        <f t="shared" si="64"/>
        <v>0.5965954929274458</v>
      </c>
      <c r="S190" s="42">
        <v>56640000</v>
      </c>
      <c r="T190" s="43">
        <v>148744000</v>
      </c>
      <c r="U190" s="96">
        <f t="shared" si="65"/>
        <v>0.3807884687785726</v>
      </c>
      <c r="V190" s="42">
        <v>56640000</v>
      </c>
      <c r="W190" s="43">
        <v>1321568746</v>
      </c>
      <c r="X190" s="96">
        <f t="shared" si="66"/>
        <v>0.0428581563928722</v>
      </c>
      <c r="Y190" s="42">
        <v>34077696</v>
      </c>
      <c r="Z190" s="42">
        <v>148744000</v>
      </c>
      <c r="AA190" s="96">
        <f t="shared" si="67"/>
        <v>0.2291029957510891</v>
      </c>
      <c r="AB190" s="33">
        <v>74999166</v>
      </c>
      <c r="AC190" s="42">
        <v>261285084</v>
      </c>
      <c r="AD190" s="96">
        <f t="shared" si="68"/>
        <v>0.2870396000102325</v>
      </c>
      <c r="AE190" s="33">
        <v>249929295</v>
      </c>
      <c r="AF190" s="42">
        <v>751796875</v>
      </c>
      <c r="AG190" s="96">
        <f t="shared" si="69"/>
        <v>0.3324425829782812</v>
      </c>
    </row>
    <row r="191" spans="1:33" s="10" customFormat="1" ht="12.75" customHeight="1">
      <c r="A191" s="19"/>
      <c r="B191" s="20" t="s">
        <v>421</v>
      </c>
      <c r="C191" s="117" t="s">
        <v>422</v>
      </c>
      <c r="D191" s="32">
        <v>425601000</v>
      </c>
      <c r="E191" s="33">
        <v>542494000</v>
      </c>
      <c r="F191" s="96">
        <f t="shared" si="60"/>
        <v>0.7845266491426633</v>
      </c>
      <c r="G191" s="39">
        <v>184000000</v>
      </c>
      <c r="H191" s="33">
        <v>467243000</v>
      </c>
      <c r="I191" s="96">
        <f t="shared" si="61"/>
        <v>0.3937993720612187</v>
      </c>
      <c r="J191" s="33">
        <v>184000000</v>
      </c>
      <c r="K191" s="33">
        <v>377243000</v>
      </c>
      <c r="L191" s="96">
        <f t="shared" si="62"/>
        <v>0.48774927566581755</v>
      </c>
      <c r="M191" s="33">
        <v>184000000</v>
      </c>
      <c r="N191" s="33">
        <v>425601000</v>
      </c>
      <c r="O191" s="96">
        <f t="shared" si="63"/>
        <v>0.43232981125514275</v>
      </c>
      <c r="P191" s="33">
        <v>0</v>
      </c>
      <c r="Q191" s="33">
        <v>45851000</v>
      </c>
      <c r="R191" s="96">
        <f t="shared" si="64"/>
        <v>0</v>
      </c>
      <c r="S191" s="42">
        <v>0</v>
      </c>
      <c r="T191" s="43">
        <v>45851000</v>
      </c>
      <c r="U191" s="96">
        <f t="shared" si="65"/>
        <v>0</v>
      </c>
      <c r="V191" s="42">
        <v>0</v>
      </c>
      <c r="W191" s="43">
        <v>718861000</v>
      </c>
      <c r="X191" s="96">
        <f t="shared" si="66"/>
        <v>0</v>
      </c>
      <c r="Y191" s="42">
        <v>45851000</v>
      </c>
      <c r="Z191" s="42">
        <v>45851000</v>
      </c>
      <c r="AA191" s="96">
        <f t="shared" si="67"/>
        <v>1</v>
      </c>
      <c r="AB191" s="33">
        <v>105306000</v>
      </c>
      <c r="AC191" s="42">
        <v>287250000</v>
      </c>
      <c r="AD191" s="96">
        <f t="shared" si="68"/>
        <v>0.3666005221932115</v>
      </c>
      <c r="AE191" s="33">
        <v>210600000</v>
      </c>
      <c r="AF191" s="42">
        <v>467243000</v>
      </c>
      <c r="AG191" s="96">
        <f t="shared" si="69"/>
        <v>0.4507290638918079</v>
      </c>
    </row>
    <row r="192" spans="1:33" s="10" customFormat="1" ht="12.75" customHeight="1">
      <c r="A192" s="19"/>
      <c r="B192" s="20" t="s">
        <v>423</v>
      </c>
      <c r="C192" s="117" t="s">
        <v>424</v>
      </c>
      <c r="D192" s="32">
        <v>223048095</v>
      </c>
      <c r="E192" s="33">
        <v>380810095</v>
      </c>
      <c r="F192" s="96">
        <f t="shared" si="60"/>
        <v>0.5857200161671134</v>
      </c>
      <c r="G192" s="39">
        <v>128865402</v>
      </c>
      <c r="H192" s="33">
        <v>333943404</v>
      </c>
      <c r="I192" s="96">
        <f t="shared" si="61"/>
        <v>0.3858899455909002</v>
      </c>
      <c r="J192" s="33">
        <v>128865402</v>
      </c>
      <c r="K192" s="33">
        <v>290384904</v>
      </c>
      <c r="L192" s="96">
        <f t="shared" si="62"/>
        <v>0.4437744532339739</v>
      </c>
      <c r="M192" s="33">
        <v>128865402</v>
      </c>
      <c r="N192" s="33">
        <v>223048095</v>
      </c>
      <c r="O192" s="96">
        <f t="shared" si="63"/>
        <v>0.5777471535903501</v>
      </c>
      <c r="P192" s="33">
        <v>0</v>
      </c>
      <c r="Q192" s="33">
        <v>55120000</v>
      </c>
      <c r="R192" s="96">
        <f t="shared" si="64"/>
        <v>0</v>
      </c>
      <c r="S192" s="42">
        <v>0</v>
      </c>
      <c r="T192" s="43">
        <v>55120000</v>
      </c>
      <c r="U192" s="96">
        <f t="shared" si="65"/>
        <v>0</v>
      </c>
      <c r="V192" s="42">
        <v>0</v>
      </c>
      <c r="W192" s="43">
        <v>0</v>
      </c>
      <c r="X192" s="96">
        <f t="shared" si="66"/>
        <v>0</v>
      </c>
      <c r="Y192" s="42">
        <v>55120000</v>
      </c>
      <c r="Z192" s="42">
        <v>55120000</v>
      </c>
      <c r="AA192" s="96">
        <f t="shared" si="67"/>
        <v>1</v>
      </c>
      <c r="AB192" s="33">
        <v>135000000</v>
      </c>
      <c r="AC192" s="42">
        <v>111626610</v>
      </c>
      <c r="AD192" s="96">
        <f t="shared" si="68"/>
        <v>1.209389051589043</v>
      </c>
      <c r="AE192" s="33">
        <v>50000000</v>
      </c>
      <c r="AF192" s="42">
        <v>333943404</v>
      </c>
      <c r="AG192" s="96">
        <f t="shared" si="69"/>
        <v>0.14972596973348215</v>
      </c>
    </row>
    <row r="193" spans="1:33" s="10" customFormat="1" ht="12.75" customHeight="1">
      <c r="A193" s="19"/>
      <c r="B193" s="20" t="s">
        <v>425</v>
      </c>
      <c r="C193" s="117" t="s">
        <v>426</v>
      </c>
      <c r="D193" s="32">
        <v>362667021</v>
      </c>
      <c r="E193" s="33">
        <v>414935021</v>
      </c>
      <c r="F193" s="96">
        <f t="shared" si="60"/>
        <v>0.8740332886965451</v>
      </c>
      <c r="G193" s="39">
        <v>161404085</v>
      </c>
      <c r="H193" s="33">
        <v>372792425</v>
      </c>
      <c r="I193" s="96">
        <f t="shared" si="61"/>
        <v>0.4329596691778273</v>
      </c>
      <c r="J193" s="33">
        <v>161404085</v>
      </c>
      <c r="K193" s="33">
        <v>267597422</v>
      </c>
      <c r="L193" s="96">
        <f t="shared" si="62"/>
        <v>0.6031600894869608</v>
      </c>
      <c r="M193" s="33">
        <v>161404085</v>
      </c>
      <c r="N193" s="33">
        <v>362667021</v>
      </c>
      <c r="O193" s="96">
        <f t="shared" si="63"/>
        <v>0.44504759367133084</v>
      </c>
      <c r="P193" s="33">
        <v>1050000</v>
      </c>
      <c r="Q193" s="33">
        <v>36127100</v>
      </c>
      <c r="R193" s="96">
        <f t="shared" si="64"/>
        <v>0.02906405440790985</v>
      </c>
      <c r="S193" s="42">
        <v>0</v>
      </c>
      <c r="T193" s="43">
        <v>36127100</v>
      </c>
      <c r="U193" s="96">
        <f t="shared" si="65"/>
        <v>0</v>
      </c>
      <c r="V193" s="42">
        <v>0</v>
      </c>
      <c r="W193" s="43">
        <v>808802606</v>
      </c>
      <c r="X193" s="96">
        <f t="shared" si="66"/>
        <v>0</v>
      </c>
      <c r="Y193" s="42">
        <v>10325000</v>
      </c>
      <c r="Z193" s="42">
        <v>36127100</v>
      </c>
      <c r="AA193" s="96">
        <f t="shared" si="67"/>
        <v>0.2857965350111135</v>
      </c>
      <c r="AB193" s="33">
        <v>129879640</v>
      </c>
      <c r="AC193" s="42">
        <v>222716685</v>
      </c>
      <c r="AD193" s="96">
        <f t="shared" si="68"/>
        <v>0.5831607991112117</v>
      </c>
      <c r="AE193" s="33">
        <v>469464095</v>
      </c>
      <c r="AF193" s="42">
        <v>372792425</v>
      </c>
      <c r="AG193" s="96">
        <f t="shared" si="69"/>
        <v>1.2593176886574344</v>
      </c>
    </row>
    <row r="194" spans="1:33" s="10" customFormat="1" ht="12.75" customHeight="1">
      <c r="A194" s="19"/>
      <c r="B194" s="20" t="s">
        <v>427</v>
      </c>
      <c r="C194" s="117" t="s">
        <v>428</v>
      </c>
      <c r="D194" s="32">
        <v>103634171</v>
      </c>
      <c r="E194" s="33">
        <v>159803171</v>
      </c>
      <c r="F194" s="96">
        <f t="shared" si="60"/>
        <v>0.6485113552596525</v>
      </c>
      <c r="G194" s="39">
        <v>68212609</v>
      </c>
      <c r="H194" s="33">
        <v>180899905</v>
      </c>
      <c r="I194" s="96">
        <f t="shared" si="61"/>
        <v>0.3770737690547709</v>
      </c>
      <c r="J194" s="33">
        <v>68212609</v>
      </c>
      <c r="K194" s="33">
        <v>151971910</v>
      </c>
      <c r="L194" s="96">
        <f t="shared" si="62"/>
        <v>0.4488501131557799</v>
      </c>
      <c r="M194" s="33">
        <v>68212609</v>
      </c>
      <c r="N194" s="33">
        <v>103634171</v>
      </c>
      <c r="O194" s="96">
        <f t="shared" si="63"/>
        <v>0.6582057668990279</v>
      </c>
      <c r="P194" s="33">
        <v>0</v>
      </c>
      <c r="Q194" s="33">
        <v>27710900</v>
      </c>
      <c r="R194" s="96">
        <f t="shared" si="64"/>
        <v>0</v>
      </c>
      <c r="S194" s="42">
        <v>0</v>
      </c>
      <c r="T194" s="43">
        <v>27710900</v>
      </c>
      <c r="U194" s="96">
        <f t="shared" si="65"/>
        <v>0</v>
      </c>
      <c r="V194" s="42">
        <v>0</v>
      </c>
      <c r="W194" s="43">
        <v>358458869</v>
      </c>
      <c r="X194" s="96">
        <f t="shared" si="66"/>
        <v>0</v>
      </c>
      <c r="Y194" s="42">
        <v>13975820</v>
      </c>
      <c r="Z194" s="42">
        <v>27710900</v>
      </c>
      <c r="AA194" s="96">
        <f t="shared" si="67"/>
        <v>0.5043437780801057</v>
      </c>
      <c r="AB194" s="33">
        <v>56307704</v>
      </c>
      <c r="AC194" s="42">
        <v>55572121</v>
      </c>
      <c r="AD194" s="96">
        <f t="shared" si="68"/>
        <v>1.013236547152843</v>
      </c>
      <c r="AE194" s="33">
        <v>111586817</v>
      </c>
      <c r="AF194" s="42">
        <v>180899905</v>
      </c>
      <c r="AG194" s="96">
        <f t="shared" si="69"/>
        <v>0.6168428723055438</v>
      </c>
    </row>
    <row r="195" spans="1:33" s="10" customFormat="1" ht="12.75" customHeight="1">
      <c r="A195" s="19"/>
      <c r="B195" s="20" t="s">
        <v>429</v>
      </c>
      <c r="C195" s="117" t="s">
        <v>430</v>
      </c>
      <c r="D195" s="32">
        <v>114368250</v>
      </c>
      <c r="E195" s="33">
        <v>296503000</v>
      </c>
      <c r="F195" s="96">
        <f t="shared" si="60"/>
        <v>0.38572375321666225</v>
      </c>
      <c r="G195" s="39">
        <v>95553650</v>
      </c>
      <c r="H195" s="33">
        <v>263436500</v>
      </c>
      <c r="I195" s="96">
        <f t="shared" si="61"/>
        <v>0.36271985848582106</v>
      </c>
      <c r="J195" s="33">
        <v>95553650</v>
      </c>
      <c r="K195" s="33">
        <v>259344500</v>
      </c>
      <c r="L195" s="96">
        <f t="shared" si="62"/>
        <v>0.3684429397962941</v>
      </c>
      <c r="M195" s="33">
        <v>95553650</v>
      </c>
      <c r="N195" s="33">
        <v>114368250</v>
      </c>
      <c r="O195" s="96">
        <f t="shared" si="63"/>
        <v>0.8354910563027763</v>
      </c>
      <c r="P195" s="33">
        <v>13620000</v>
      </c>
      <c r="Q195" s="33">
        <v>58461250</v>
      </c>
      <c r="R195" s="96">
        <f t="shared" si="64"/>
        <v>0.2329748337574034</v>
      </c>
      <c r="S195" s="42">
        <v>0</v>
      </c>
      <c r="T195" s="43">
        <v>58461250</v>
      </c>
      <c r="U195" s="96">
        <f t="shared" si="65"/>
        <v>0</v>
      </c>
      <c r="V195" s="42">
        <v>0</v>
      </c>
      <c r="W195" s="43">
        <v>1096711227</v>
      </c>
      <c r="X195" s="96">
        <f t="shared" si="66"/>
        <v>0</v>
      </c>
      <c r="Y195" s="42">
        <v>25818500</v>
      </c>
      <c r="Z195" s="42">
        <v>58461251</v>
      </c>
      <c r="AA195" s="96">
        <f t="shared" si="67"/>
        <v>0.44163440840497925</v>
      </c>
      <c r="AB195" s="33">
        <v>60153901</v>
      </c>
      <c r="AC195" s="42">
        <v>9688000</v>
      </c>
      <c r="AD195" s="96">
        <f t="shared" si="68"/>
        <v>6.209114471511148</v>
      </c>
      <c r="AE195" s="33">
        <v>33792007</v>
      </c>
      <c r="AF195" s="42">
        <v>263436500</v>
      </c>
      <c r="AG195" s="96">
        <f t="shared" si="69"/>
        <v>0.12827382310348034</v>
      </c>
    </row>
    <row r="196" spans="1:33" s="10" customFormat="1" ht="12.75" customHeight="1">
      <c r="A196" s="19"/>
      <c r="B196" s="20" t="s">
        <v>431</v>
      </c>
      <c r="C196" s="117" t="s">
        <v>432</v>
      </c>
      <c r="D196" s="32">
        <v>231129669</v>
      </c>
      <c r="E196" s="33">
        <v>279067667</v>
      </c>
      <c r="F196" s="96">
        <f aca="true" t="shared" si="70" ref="F196:F225">IF($E196=0,0,($D196/$E196))</f>
        <v>0.8282208809234787</v>
      </c>
      <c r="G196" s="39">
        <v>60187124</v>
      </c>
      <c r="H196" s="33">
        <v>282711808</v>
      </c>
      <c r="I196" s="96">
        <f aca="true" t="shared" si="71" ref="I196:I225">IF($H196=0,0,($G196/$H196))</f>
        <v>0.21289214775210238</v>
      </c>
      <c r="J196" s="33">
        <v>60187124</v>
      </c>
      <c r="K196" s="33">
        <v>201328993</v>
      </c>
      <c r="L196" s="96">
        <f aca="true" t="shared" si="72" ref="L196:L225">IF($K196=0,0,($J196/$K196))</f>
        <v>0.2989491136033249</v>
      </c>
      <c r="M196" s="33">
        <v>60187124</v>
      </c>
      <c r="N196" s="33">
        <v>231129669</v>
      </c>
      <c r="O196" s="96">
        <f aca="true" t="shared" si="73" ref="O196:O225">IF($D196=0,0,($M196/$D196))</f>
        <v>0.2604041456919146</v>
      </c>
      <c r="P196" s="33">
        <v>1564106</v>
      </c>
      <c r="Q196" s="33">
        <v>23360143</v>
      </c>
      <c r="R196" s="96">
        <f aca="true" t="shared" si="74" ref="R196:R225">IF($Q196=0,0,($P196/$Q196))</f>
        <v>0.06695618258843707</v>
      </c>
      <c r="S196" s="42">
        <v>0</v>
      </c>
      <c r="T196" s="43">
        <v>23360143</v>
      </c>
      <c r="U196" s="96">
        <f aca="true" t="shared" si="75" ref="U196:U225">IF($T196=0,0,($S196/$T196))</f>
        <v>0</v>
      </c>
      <c r="V196" s="42">
        <v>0</v>
      </c>
      <c r="W196" s="43">
        <v>386907353</v>
      </c>
      <c r="X196" s="96">
        <f aca="true" t="shared" si="76" ref="X196:X225">IF($W196=0,0,($V196/$W196))</f>
        <v>0</v>
      </c>
      <c r="Y196" s="42">
        <v>22029000</v>
      </c>
      <c r="Z196" s="42">
        <v>23360143</v>
      </c>
      <c r="AA196" s="96">
        <f aca="true" t="shared" si="77" ref="AA196:AA225">IF($Z196=0,0,($Y196/$Z196))</f>
        <v>0.943016487527495</v>
      </c>
      <c r="AB196" s="33">
        <v>153382282</v>
      </c>
      <c r="AC196" s="42">
        <v>143554417</v>
      </c>
      <c r="AD196" s="96">
        <f aca="true" t="shared" si="78" ref="AD196:AD225">IF($AC196=0,0,($AB196/$AC196))</f>
        <v>1.0684609028783838</v>
      </c>
      <c r="AE196" s="33">
        <v>142892238</v>
      </c>
      <c r="AF196" s="42">
        <v>282711808</v>
      </c>
      <c r="AG196" s="96">
        <f aca="true" t="shared" si="79" ref="AG196:AG225">IF($AF196=0,0,($AE196/$AF196))</f>
        <v>0.5054342760242968</v>
      </c>
    </row>
    <row r="197" spans="1:33" s="10" customFormat="1" ht="12.75" customHeight="1">
      <c r="A197" s="19"/>
      <c r="B197" s="20" t="s">
        <v>433</v>
      </c>
      <c r="C197" s="117" t="s">
        <v>434</v>
      </c>
      <c r="D197" s="32">
        <v>50473818</v>
      </c>
      <c r="E197" s="33">
        <v>174053819</v>
      </c>
      <c r="F197" s="96">
        <f t="shared" si="70"/>
        <v>0.2899897186398421</v>
      </c>
      <c r="G197" s="39">
        <v>34395956</v>
      </c>
      <c r="H197" s="33">
        <v>179088908</v>
      </c>
      <c r="I197" s="96">
        <f t="shared" si="71"/>
        <v>0.19206078357460307</v>
      </c>
      <c r="J197" s="33">
        <v>34395956</v>
      </c>
      <c r="K197" s="33">
        <v>179088908</v>
      </c>
      <c r="L197" s="96">
        <f t="shared" si="72"/>
        <v>0.19206078357460307</v>
      </c>
      <c r="M197" s="33">
        <v>34395956</v>
      </c>
      <c r="N197" s="33">
        <v>50473818</v>
      </c>
      <c r="O197" s="96">
        <f t="shared" si="73"/>
        <v>0.6814613469502149</v>
      </c>
      <c r="P197" s="33">
        <v>27629000</v>
      </c>
      <c r="Q197" s="33">
        <v>57150000</v>
      </c>
      <c r="R197" s="96">
        <f t="shared" si="74"/>
        <v>0.48344706911636043</v>
      </c>
      <c r="S197" s="42">
        <v>0</v>
      </c>
      <c r="T197" s="43">
        <v>57150000</v>
      </c>
      <c r="U197" s="96">
        <f t="shared" si="75"/>
        <v>0</v>
      </c>
      <c r="V197" s="42">
        <v>0</v>
      </c>
      <c r="W197" s="43">
        <v>970284148</v>
      </c>
      <c r="X197" s="96">
        <f t="shared" si="76"/>
        <v>0</v>
      </c>
      <c r="Y197" s="42">
        <v>31000000</v>
      </c>
      <c r="Z197" s="42">
        <v>57150000</v>
      </c>
      <c r="AA197" s="96">
        <f t="shared" si="77"/>
        <v>0.5424321959755031</v>
      </c>
      <c r="AB197" s="33">
        <v>650000</v>
      </c>
      <c r="AC197" s="42">
        <v>0</v>
      </c>
      <c r="AD197" s="96">
        <f t="shared" si="78"/>
        <v>0</v>
      </c>
      <c r="AE197" s="33">
        <v>3935800</v>
      </c>
      <c r="AF197" s="42">
        <v>179088908</v>
      </c>
      <c r="AG197" s="96">
        <f t="shared" si="79"/>
        <v>0.021976793783342517</v>
      </c>
    </row>
    <row r="198" spans="1:33" s="10" customFormat="1" ht="12.75" customHeight="1">
      <c r="A198" s="19"/>
      <c r="B198" s="20" t="s">
        <v>95</v>
      </c>
      <c r="C198" s="117" t="s">
        <v>96</v>
      </c>
      <c r="D198" s="32">
        <v>2480421575</v>
      </c>
      <c r="E198" s="33">
        <v>2889529575</v>
      </c>
      <c r="F198" s="96">
        <f t="shared" si="70"/>
        <v>0.8584170919932529</v>
      </c>
      <c r="G198" s="39">
        <v>652667779</v>
      </c>
      <c r="H198" s="33">
        <v>3119078323</v>
      </c>
      <c r="I198" s="96">
        <f t="shared" si="71"/>
        <v>0.20925020516068651</v>
      </c>
      <c r="J198" s="33">
        <v>652667779</v>
      </c>
      <c r="K198" s="33">
        <v>2221178708</v>
      </c>
      <c r="L198" s="96">
        <f t="shared" si="72"/>
        <v>0.2938384816355803</v>
      </c>
      <c r="M198" s="33">
        <v>652667779</v>
      </c>
      <c r="N198" s="33">
        <v>2480421575</v>
      </c>
      <c r="O198" s="96">
        <f t="shared" si="73"/>
        <v>0.2631277624651366</v>
      </c>
      <c r="P198" s="33">
        <v>51500000</v>
      </c>
      <c r="Q198" s="33">
        <v>220389550</v>
      </c>
      <c r="R198" s="96">
        <f t="shared" si="74"/>
        <v>0.2336771412256162</v>
      </c>
      <c r="S198" s="42">
        <v>30000000</v>
      </c>
      <c r="T198" s="43">
        <v>220389550</v>
      </c>
      <c r="U198" s="96">
        <f t="shared" si="75"/>
        <v>0.1361226065391939</v>
      </c>
      <c r="V198" s="42">
        <v>30000000</v>
      </c>
      <c r="W198" s="43">
        <v>5029200550</v>
      </c>
      <c r="X198" s="96">
        <f t="shared" si="76"/>
        <v>0.00596516279312027</v>
      </c>
      <c r="Y198" s="42">
        <v>156889550</v>
      </c>
      <c r="Z198" s="42">
        <v>220389550</v>
      </c>
      <c r="AA198" s="96">
        <f t="shared" si="77"/>
        <v>0.7118738161587063</v>
      </c>
      <c r="AB198" s="33">
        <v>207905000</v>
      </c>
      <c r="AC198" s="42">
        <v>1700589131</v>
      </c>
      <c r="AD198" s="96">
        <f t="shared" si="78"/>
        <v>0.12225469174776232</v>
      </c>
      <c r="AE198" s="33">
        <v>677745875</v>
      </c>
      <c r="AF198" s="42">
        <v>3119078323</v>
      </c>
      <c r="AG198" s="96">
        <f t="shared" si="79"/>
        <v>0.21729043160036093</v>
      </c>
    </row>
    <row r="199" spans="1:33" s="10" customFormat="1" ht="12.75" customHeight="1">
      <c r="A199" s="19"/>
      <c r="B199" s="20" t="s">
        <v>435</v>
      </c>
      <c r="C199" s="117" t="s">
        <v>436</v>
      </c>
      <c r="D199" s="32">
        <v>357576871</v>
      </c>
      <c r="E199" s="33">
        <v>478038671</v>
      </c>
      <c r="F199" s="96">
        <f t="shared" si="70"/>
        <v>0.7480082526628897</v>
      </c>
      <c r="G199" s="39">
        <v>92823815</v>
      </c>
      <c r="H199" s="33">
        <v>398309383</v>
      </c>
      <c r="I199" s="96">
        <f t="shared" si="71"/>
        <v>0.23304451002601664</v>
      </c>
      <c r="J199" s="33">
        <v>92823815</v>
      </c>
      <c r="K199" s="33">
        <v>290189053</v>
      </c>
      <c r="L199" s="96">
        <f t="shared" si="72"/>
        <v>0.31987359288842643</v>
      </c>
      <c r="M199" s="33">
        <v>92823815</v>
      </c>
      <c r="N199" s="33">
        <v>357576871</v>
      </c>
      <c r="O199" s="96">
        <f t="shared" si="73"/>
        <v>0.2595912166813496</v>
      </c>
      <c r="P199" s="33">
        <v>3226319</v>
      </c>
      <c r="Q199" s="33">
        <v>68034519</v>
      </c>
      <c r="R199" s="96">
        <f t="shared" si="74"/>
        <v>0.047421794809778844</v>
      </c>
      <c r="S199" s="42">
        <v>0</v>
      </c>
      <c r="T199" s="43">
        <v>68034519</v>
      </c>
      <c r="U199" s="96">
        <f t="shared" si="75"/>
        <v>0</v>
      </c>
      <c r="V199" s="42">
        <v>0</v>
      </c>
      <c r="W199" s="43">
        <v>971796990</v>
      </c>
      <c r="X199" s="96">
        <f t="shared" si="76"/>
        <v>0</v>
      </c>
      <c r="Y199" s="42">
        <v>64101285</v>
      </c>
      <c r="Z199" s="42">
        <v>68034519</v>
      </c>
      <c r="AA199" s="96">
        <f t="shared" si="77"/>
        <v>0.9421876709380425</v>
      </c>
      <c r="AB199" s="33">
        <v>21700000</v>
      </c>
      <c r="AC199" s="42">
        <v>178975384</v>
      </c>
      <c r="AD199" s="96">
        <f t="shared" si="78"/>
        <v>0.1212457239370974</v>
      </c>
      <c r="AE199" s="33">
        <v>189700000</v>
      </c>
      <c r="AF199" s="42">
        <v>398309383</v>
      </c>
      <c r="AG199" s="96">
        <f t="shared" si="79"/>
        <v>0.4762629455806719</v>
      </c>
    </row>
    <row r="200" spans="1:33" s="10" customFormat="1" ht="12.75" customHeight="1">
      <c r="A200" s="19"/>
      <c r="B200" s="20" t="s">
        <v>97</v>
      </c>
      <c r="C200" s="117" t="s">
        <v>98</v>
      </c>
      <c r="D200" s="32">
        <v>1391512503</v>
      </c>
      <c r="E200" s="33">
        <v>1633418503</v>
      </c>
      <c r="F200" s="96">
        <f t="shared" si="70"/>
        <v>0.85190200823873</v>
      </c>
      <c r="G200" s="39">
        <v>439667857</v>
      </c>
      <c r="H200" s="33">
        <v>1812441805</v>
      </c>
      <c r="I200" s="96">
        <f t="shared" si="71"/>
        <v>0.24258315813897263</v>
      </c>
      <c r="J200" s="33">
        <v>439667857</v>
      </c>
      <c r="K200" s="33">
        <v>1232488805</v>
      </c>
      <c r="L200" s="96">
        <f t="shared" si="72"/>
        <v>0.3567317246342047</v>
      </c>
      <c r="M200" s="33">
        <v>439667857</v>
      </c>
      <c r="N200" s="33">
        <v>1391512503</v>
      </c>
      <c r="O200" s="96">
        <f t="shared" si="73"/>
        <v>0.31596400036083616</v>
      </c>
      <c r="P200" s="33">
        <v>11900000</v>
      </c>
      <c r="Q200" s="33">
        <v>132446500</v>
      </c>
      <c r="R200" s="96">
        <f t="shared" si="74"/>
        <v>0.0898475988417965</v>
      </c>
      <c r="S200" s="42">
        <v>0</v>
      </c>
      <c r="T200" s="43">
        <v>132446500</v>
      </c>
      <c r="U200" s="96">
        <f t="shared" si="75"/>
        <v>0</v>
      </c>
      <c r="V200" s="42">
        <v>0</v>
      </c>
      <c r="W200" s="43">
        <v>4325276000</v>
      </c>
      <c r="X200" s="96">
        <f t="shared" si="76"/>
        <v>0</v>
      </c>
      <c r="Y200" s="42">
        <v>104953810</v>
      </c>
      <c r="Z200" s="42">
        <v>132446500</v>
      </c>
      <c r="AA200" s="96">
        <f t="shared" si="77"/>
        <v>0.7924241863695908</v>
      </c>
      <c r="AB200" s="33">
        <v>182450000</v>
      </c>
      <c r="AC200" s="42">
        <v>940558499</v>
      </c>
      <c r="AD200" s="96">
        <f t="shared" si="78"/>
        <v>0.1939804915845006</v>
      </c>
      <c r="AE200" s="33">
        <v>192200000</v>
      </c>
      <c r="AF200" s="42">
        <v>1812441805</v>
      </c>
      <c r="AG200" s="96">
        <f t="shared" si="79"/>
        <v>0.1060447841523938</v>
      </c>
    </row>
    <row r="201" spans="1:33" s="10" customFormat="1" ht="12.75" customHeight="1">
      <c r="A201" s="19"/>
      <c r="B201" s="20" t="s">
        <v>437</v>
      </c>
      <c r="C201" s="117" t="s">
        <v>438</v>
      </c>
      <c r="D201" s="32">
        <v>294748227</v>
      </c>
      <c r="E201" s="33">
        <v>358837707</v>
      </c>
      <c r="F201" s="96">
        <f t="shared" si="70"/>
        <v>0.8213970306080459</v>
      </c>
      <c r="G201" s="39">
        <v>122492653</v>
      </c>
      <c r="H201" s="33">
        <v>313307774</v>
      </c>
      <c r="I201" s="96">
        <f t="shared" si="71"/>
        <v>0.39096589093892065</v>
      </c>
      <c r="J201" s="33">
        <v>122492653</v>
      </c>
      <c r="K201" s="33">
        <v>218864587</v>
      </c>
      <c r="L201" s="96">
        <f t="shared" si="72"/>
        <v>0.5596732421586321</v>
      </c>
      <c r="M201" s="33">
        <v>122492653</v>
      </c>
      <c r="N201" s="33">
        <v>294748227</v>
      </c>
      <c r="O201" s="96">
        <f t="shared" si="73"/>
        <v>0.41558401978105874</v>
      </c>
      <c r="P201" s="33">
        <v>19545000</v>
      </c>
      <c r="Q201" s="33">
        <v>59862228</v>
      </c>
      <c r="R201" s="96">
        <f t="shared" si="74"/>
        <v>0.3264997086309584</v>
      </c>
      <c r="S201" s="42">
        <v>10000000</v>
      </c>
      <c r="T201" s="43">
        <v>59862228</v>
      </c>
      <c r="U201" s="96">
        <f t="shared" si="75"/>
        <v>0.16705024744484953</v>
      </c>
      <c r="V201" s="42">
        <v>10000000</v>
      </c>
      <c r="W201" s="43">
        <v>638402885</v>
      </c>
      <c r="X201" s="96">
        <f t="shared" si="76"/>
        <v>0.015664089613254176</v>
      </c>
      <c r="Y201" s="42">
        <v>44993761</v>
      </c>
      <c r="Z201" s="42">
        <v>59862228</v>
      </c>
      <c r="AA201" s="96">
        <f t="shared" si="77"/>
        <v>0.751621890852442</v>
      </c>
      <c r="AB201" s="33">
        <v>26805851</v>
      </c>
      <c r="AC201" s="42">
        <v>170656059</v>
      </c>
      <c r="AD201" s="96">
        <f t="shared" si="78"/>
        <v>0.157075296107711</v>
      </c>
      <c r="AE201" s="33">
        <v>17206088</v>
      </c>
      <c r="AF201" s="42">
        <v>313307774</v>
      </c>
      <c r="AG201" s="96">
        <f t="shared" si="79"/>
        <v>0.054917526559682496</v>
      </c>
    </row>
    <row r="202" spans="1:33" s="10" customFormat="1" ht="12.75" customHeight="1">
      <c r="A202" s="19"/>
      <c r="B202" s="20" t="s">
        <v>439</v>
      </c>
      <c r="C202" s="117" t="s">
        <v>440</v>
      </c>
      <c r="D202" s="32">
        <v>273557600</v>
      </c>
      <c r="E202" s="33">
        <v>338857200</v>
      </c>
      <c r="F202" s="96">
        <f t="shared" si="70"/>
        <v>0.8072946362066381</v>
      </c>
      <c r="G202" s="39">
        <v>106311100</v>
      </c>
      <c r="H202" s="33">
        <v>291743800</v>
      </c>
      <c r="I202" s="96">
        <f t="shared" si="71"/>
        <v>0.3643988321259955</v>
      </c>
      <c r="J202" s="33">
        <v>106311100</v>
      </c>
      <c r="K202" s="33">
        <v>217506900</v>
      </c>
      <c r="L202" s="96">
        <f t="shared" si="72"/>
        <v>0.48877116082294403</v>
      </c>
      <c r="M202" s="33">
        <v>106311100</v>
      </c>
      <c r="N202" s="33">
        <v>273557600</v>
      </c>
      <c r="O202" s="96">
        <f t="shared" si="73"/>
        <v>0.38862418737406673</v>
      </c>
      <c r="P202" s="33">
        <v>9618000</v>
      </c>
      <c r="Q202" s="33">
        <v>68091327</v>
      </c>
      <c r="R202" s="96">
        <f t="shared" si="74"/>
        <v>0.14125146951534664</v>
      </c>
      <c r="S202" s="42">
        <v>800000</v>
      </c>
      <c r="T202" s="43">
        <v>68091327</v>
      </c>
      <c r="U202" s="96">
        <f t="shared" si="75"/>
        <v>0.011748926555653703</v>
      </c>
      <c r="V202" s="42">
        <v>800000</v>
      </c>
      <c r="W202" s="43">
        <v>595505067</v>
      </c>
      <c r="X202" s="96">
        <f t="shared" si="76"/>
        <v>0.001343397469361919</v>
      </c>
      <c r="Y202" s="42">
        <v>61769827</v>
      </c>
      <c r="Z202" s="42">
        <v>68091327</v>
      </c>
      <c r="AA202" s="96">
        <f t="shared" si="77"/>
        <v>0.9071614509730439</v>
      </c>
      <c r="AB202" s="33">
        <v>32098311</v>
      </c>
      <c r="AC202" s="42">
        <v>134687300</v>
      </c>
      <c r="AD202" s="96">
        <f t="shared" si="78"/>
        <v>0.2383172800999055</v>
      </c>
      <c r="AE202" s="33">
        <v>30674515</v>
      </c>
      <c r="AF202" s="42">
        <v>291743800</v>
      </c>
      <c r="AG202" s="96">
        <f t="shared" si="79"/>
        <v>0.10514196017190425</v>
      </c>
    </row>
    <row r="203" spans="1:33" s="10" customFormat="1" ht="12.75" customHeight="1">
      <c r="A203" s="19"/>
      <c r="B203" s="20" t="s">
        <v>441</v>
      </c>
      <c r="C203" s="117" t="s">
        <v>442</v>
      </c>
      <c r="D203" s="32">
        <v>288413308</v>
      </c>
      <c r="E203" s="33">
        <v>350161438</v>
      </c>
      <c r="F203" s="96">
        <f t="shared" si="70"/>
        <v>0.823658109377538</v>
      </c>
      <c r="G203" s="39">
        <v>125026679</v>
      </c>
      <c r="H203" s="33">
        <v>335845285</v>
      </c>
      <c r="I203" s="96">
        <f t="shared" si="71"/>
        <v>0.3722746293728673</v>
      </c>
      <c r="J203" s="33">
        <v>125026679</v>
      </c>
      <c r="K203" s="33">
        <v>256365285</v>
      </c>
      <c r="L203" s="96">
        <f t="shared" si="72"/>
        <v>0.48768958324447087</v>
      </c>
      <c r="M203" s="33">
        <v>125026679</v>
      </c>
      <c r="N203" s="33">
        <v>288413308</v>
      </c>
      <c r="O203" s="96">
        <f t="shared" si="73"/>
        <v>0.43349830098686015</v>
      </c>
      <c r="P203" s="33">
        <v>24229000</v>
      </c>
      <c r="Q203" s="33">
        <v>45663870</v>
      </c>
      <c r="R203" s="96">
        <f t="shared" si="74"/>
        <v>0.530594537869874</v>
      </c>
      <c r="S203" s="42">
        <v>6950000</v>
      </c>
      <c r="T203" s="43">
        <v>45663870</v>
      </c>
      <c r="U203" s="96">
        <f t="shared" si="75"/>
        <v>0.15219910182820684</v>
      </c>
      <c r="V203" s="42">
        <v>6950000</v>
      </c>
      <c r="W203" s="43">
        <v>374850949</v>
      </c>
      <c r="X203" s="96">
        <f t="shared" si="76"/>
        <v>0.018540702694072677</v>
      </c>
      <c r="Y203" s="42">
        <v>28753696</v>
      </c>
      <c r="Z203" s="42">
        <v>45663870</v>
      </c>
      <c r="AA203" s="96">
        <f t="shared" si="77"/>
        <v>0.6296815403512668</v>
      </c>
      <c r="AB203" s="33">
        <v>72416507</v>
      </c>
      <c r="AC203" s="42">
        <v>168198368</v>
      </c>
      <c r="AD203" s="96">
        <f t="shared" si="78"/>
        <v>0.4305422689951427</v>
      </c>
      <c r="AE203" s="33">
        <v>30665571</v>
      </c>
      <c r="AF203" s="42">
        <v>335845285</v>
      </c>
      <c r="AG203" s="96">
        <f t="shared" si="79"/>
        <v>0.09130862444592605</v>
      </c>
    </row>
    <row r="204" spans="1:33" s="10" customFormat="1" ht="12.75" customHeight="1">
      <c r="A204" s="19"/>
      <c r="B204" s="20" t="s">
        <v>443</v>
      </c>
      <c r="C204" s="117" t="s">
        <v>444</v>
      </c>
      <c r="D204" s="32">
        <v>1017077738</v>
      </c>
      <c r="E204" s="33">
        <v>1111152788</v>
      </c>
      <c r="F204" s="96">
        <f t="shared" si="70"/>
        <v>0.9153356306927612</v>
      </c>
      <c r="G204" s="39">
        <v>362612887</v>
      </c>
      <c r="H204" s="33">
        <v>1149252284</v>
      </c>
      <c r="I204" s="96">
        <f t="shared" si="71"/>
        <v>0.3155207016321231</v>
      </c>
      <c r="J204" s="33">
        <v>362612887</v>
      </c>
      <c r="K204" s="33">
        <v>819825610</v>
      </c>
      <c r="L204" s="96">
        <f t="shared" si="72"/>
        <v>0.44230490311226067</v>
      </c>
      <c r="M204" s="33">
        <v>362612887</v>
      </c>
      <c r="N204" s="33">
        <v>1017077738</v>
      </c>
      <c r="O204" s="96">
        <f t="shared" si="73"/>
        <v>0.3565242591122371</v>
      </c>
      <c r="P204" s="33">
        <v>282821936</v>
      </c>
      <c r="Q204" s="33">
        <v>329140434</v>
      </c>
      <c r="R204" s="96">
        <f t="shared" si="74"/>
        <v>0.859274360682164</v>
      </c>
      <c r="S204" s="42">
        <v>6283993</v>
      </c>
      <c r="T204" s="43">
        <v>329140434</v>
      </c>
      <c r="U204" s="96">
        <f t="shared" si="75"/>
        <v>0.019092133177414476</v>
      </c>
      <c r="V204" s="42">
        <v>6283993</v>
      </c>
      <c r="W204" s="43">
        <v>2780257475</v>
      </c>
      <c r="X204" s="96">
        <f t="shared" si="76"/>
        <v>0.0022602198021246214</v>
      </c>
      <c r="Y204" s="42">
        <v>264942088</v>
      </c>
      <c r="Z204" s="42">
        <v>329140434</v>
      </c>
      <c r="AA204" s="96">
        <f t="shared" si="77"/>
        <v>0.8049515058973277</v>
      </c>
      <c r="AB204" s="33">
        <v>101479708</v>
      </c>
      <c r="AC204" s="42">
        <v>614511616</v>
      </c>
      <c r="AD204" s="96">
        <f t="shared" si="78"/>
        <v>0.16513879535842654</v>
      </c>
      <c r="AE204" s="33">
        <v>111644852</v>
      </c>
      <c r="AF204" s="42">
        <v>1149252284</v>
      </c>
      <c r="AG204" s="96">
        <f t="shared" si="79"/>
        <v>0.09714564291438033</v>
      </c>
    </row>
    <row r="205" spans="1:33" s="10" customFormat="1" ht="12.75" customHeight="1">
      <c r="A205" s="19"/>
      <c r="B205" s="20" t="s">
        <v>445</v>
      </c>
      <c r="C205" s="117" t="s">
        <v>446</v>
      </c>
      <c r="D205" s="32">
        <v>602444904</v>
      </c>
      <c r="E205" s="33">
        <v>734630081</v>
      </c>
      <c r="F205" s="96">
        <f t="shared" si="70"/>
        <v>0.8200656624078534</v>
      </c>
      <c r="G205" s="39">
        <v>202968396</v>
      </c>
      <c r="H205" s="33">
        <v>686703474</v>
      </c>
      <c r="I205" s="96">
        <f t="shared" si="71"/>
        <v>0.29556919934848036</v>
      </c>
      <c r="J205" s="33">
        <v>202968396</v>
      </c>
      <c r="K205" s="33">
        <v>475275878</v>
      </c>
      <c r="L205" s="96">
        <f t="shared" si="72"/>
        <v>0.4270538552347906</v>
      </c>
      <c r="M205" s="33">
        <v>202968396</v>
      </c>
      <c r="N205" s="33">
        <v>602444904</v>
      </c>
      <c r="O205" s="96">
        <f t="shared" si="73"/>
        <v>0.3369078145609146</v>
      </c>
      <c r="P205" s="33">
        <v>50270909</v>
      </c>
      <c r="Q205" s="33">
        <v>87245909</v>
      </c>
      <c r="R205" s="96">
        <f t="shared" si="74"/>
        <v>0.5761978937029586</v>
      </c>
      <c r="S205" s="42">
        <v>0</v>
      </c>
      <c r="T205" s="43">
        <v>87245909</v>
      </c>
      <c r="U205" s="96">
        <f t="shared" si="75"/>
        <v>0</v>
      </c>
      <c r="V205" s="42">
        <v>0</v>
      </c>
      <c r="W205" s="43">
        <v>1794787403</v>
      </c>
      <c r="X205" s="96">
        <f t="shared" si="76"/>
        <v>0</v>
      </c>
      <c r="Y205" s="42">
        <v>56983024</v>
      </c>
      <c r="Z205" s="42">
        <v>87245909</v>
      </c>
      <c r="AA205" s="96">
        <f t="shared" si="77"/>
        <v>0.65313118578431</v>
      </c>
      <c r="AB205" s="33">
        <v>87272677</v>
      </c>
      <c r="AC205" s="42">
        <v>384068971</v>
      </c>
      <c r="AD205" s="96">
        <f t="shared" si="78"/>
        <v>0.2272317828039277</v>
      </c>
      <c r="AE205" s="33">
        <v>78218841</v>
      </c>
      <c r="AF205" s="42">
        <v>686703474</v>
      </c>
      <c r="AG205" s="96">
        <f t="shared" si="79"/>
        <v>0.11390482786461045</v>
      </c>
    </row>
    <row r="206" spans="1:33" s="10" customFormat="1" ht="12.75" customHeight="1">
      <c r="A206" s="19"/>
      <c r="B206" s="20" t="s">
        <v>447</v>
      </c>
      <c r="C206" s="117" t="s">
        <v>448</v>
      </c>
      <c r="D206" s="32">
        <v>478702391</v>
      </c>
      <c r="E206" s="33">
        <v>614083017</v>
      </c>
      <c r="F206" s="96">
        <f t="shared" si="70"/>
        <v>0.7795401887819998</v>
      </c>
      <c r="G206" s="39">
        <v>179864102</v>
      </c>
      <c r="H206" s="33">
        <v>584582857</v>
      </c>
      <c r="I206" s="96">
        <f t="shared" si="71"/>
        <v>0.30767939881617157</v>
      </c>
      <c r="J206" s="33">
        <v>179864102</v>
      </c>
      <c r="K206" s="33">
        <v>387042125</v>
      </c>
      <c r="L206" s="96">
        <f t="shared" si="72"/>
        <v>0.46471453720961253</v>
      </c>
      <c r="M206" s="33">
        <v>179864102</v>
      </c>
      <c r="N206" s="33">
        <v>478702391</v>
      </c>
      <c r="O206" s="96">
        <f t="shared" si="73"/>
        <v>0.37573261671884983</v>
      </c>
      <c r="P206" s="33">
        <v>28383180</v>
      </c>
      <c r="Q206" s="33">
        <v>81321329</v>
      </c>
      <c r="R206" s="96">
        <f t="shared" si="74"/>
        <v>0.3490250386832709</v>
      </c>
      <c r="S206" s="42">
        <v>1550000</v>
      </c>
      <c r="T206" s="43">
        <v>81321329</v>
      </c>
      <c r="U206" s="96">
        <f t="shared" si="75"/>
        <v>0.01906019022389563</v>
      </c>
      <c r="V206" s="42">
        <v>1550000</v>
      </c>
      <c r="W206" s="43">
        <v>866797122</v>
      </c>
      <c r="X206" s="96">
        <f t="shared" si="76"/>
        <v>0.0017881923701172603</v>
      </c>
      <c r="Y206" s="42">
        <v>72239329</v>
      </c>
      <c r="Z206" s="42">
        <v>81321329</v>
      </c>
      <c r="AA206" s="96">
        <f t="shared" si="77"/>
        <v>0.8883195821848903</v>
      </c>
      <c r="AB206" s="33">
        <v>43609370</v>
      </c>
      <c r="AC206" s="42">
        <v>316406573</v>
      </c>
      <c r="AD206" s="96">
        <f t="shared" si="78"/>
        <v>0.13782700399210734</v>
      </c>
      <c r="AE206" s="33">
        <v>53495323</v>
      </c>
      <c r="AF206" s="42">
        <v>584582857</v>
      </c>
      <c r="AG206" s="96">
        <f t="shared" si="79"/>
        <v>0.09151024933322668</v>
      </c>
    </row>
    <row r="207" spans="1:33" s="10" customFormat="1" ht="12.75" customHeight="1">
      <c r="A207" s="19"/>
      <c r="B207" s="20" t="s">
        <v>99</v>
      </c>
      <c r="C207" s="117" t="s">
        <v>100</v>
      </c>
      <c r="D207" s="32">
        <v>2069146667</v>
      </c>
      <c r="E207" s="33">
        <v>2334259048</v>
      </c>
      <c r="F207" s="96">
        <f t="shared" si="70"/>
        <v>0.8864254671189348</v>
      </c>
      <c r="G207" s="39">
        <v>625426030</v>
      </c>
      <c r="H207" s="33">
        <v>2334692570</v>
      </c>
      <c r="I207" s="96">
        <f t="shared" si="71"/>
        <v>0.2678836768645732</v>
      </c>
      <c r="J207" s="33">
        <v>625426030</v>
      </c>
      <c r="K207" s="33">
        <v>1622252670</v>
      </c>
      <c r="L207" s="96">
        <f t="shared" si="72"/>
        <v>0.3855293577664446</v>
      </c>
      <c r="M207" s="33">
        <v>625426030</v>
      </c>
      <c r="N207" s="33">
        <v>2069146667</v>
      </c>
      <c r="O207" s="96">
        <f t="shared" si="73"/>
        <v>0.3022627829987462</v>
      </c>
      <c r="P207" s="33">
        <v>379533410</v>
      </c>
      <c r="Q207" s="33">
        <v>454040366</v>
      </c>
      <c r="R207" s="96">
        <f t="shared" si="74"/>
        <v>0.835902352347236</v>
      </c>
      <c r="S207" s="42">
        <v>331834792</v>
      </c>
      <c r="T207" s="43">
        <v>454040366</v>
      </c>
      <c r="U207" s="96">
        <f t="shared" si="75"/>
        <v>0.7308486576279432</v>
      </c>
      <c r="V207" s="42">
        <v>331834792</v>
      </c>
      <c r="W207" s="43">
        <v>6080923547</v>
      </c>
      <c r="X207" s="96">
        <f t="shared" si="76"/>
        <v>0.05456980168147475</v>
      </c>
      <c r="Y207" s="42">
        <v>349152698</v>
      </c>
      <c r="Z207" s="42">
        <v>454040366</v>
      </c>
      <c r="AA207" s="96">
        <f t="shared" si="77"/>
        <v>0.7689904337712563</v>
      </c>
      <c r="AB207" s="33">
        <v>281455673</v>
      </c>
      <c r="AC207" s="42">
        <v>1531917858</v>
      </c>
      <c r="AD207" s="96">
        <f t="shared" si="78"/>
        <v>0.18372765323556925</v>
      </c>
      <c r="AE207" s="33">
        <v>206815946</v>
      </c>
      <c r="AF207" s="42">
        <v>2334692570</v>
      </c>
      <c r="AG207" s="96">
        <f t="shared" si="79"/>
        <v>0.08858380270598111</v>
      </c>
    </row>
    <row r="208" spans="1:33" s="10" customFormat="1" ht="12.75" customHeight="1">
      <c r="A208" s="19"/>
      <c r="B208" s="20" t="s">
        <v>101</v>
      </c>
      <c r="C208" s="117" t="s">
        <v>102</v>
      </c>
      <c r="D208" s="32">
        <v>1576649935</v>
      </c>
      <c r="E208" s="33">
        <v>1721349936</v>
      </c>
      <c r="F208" s="96">
        <f t="shared" si="70"/>
        <v>0.915938068155829</v>
      </c>
      <c r="G208" s="39">
        <v>566807500</v>
      </c>
      <c r="H208" s="33">
        <v>1716330148</v>
      </c>
      <c r="I208" s="96">
        <f t="shared" si="71"/>
        <v>0.3302438640144425</v>
      </c>
      <c r="J208" s="33">
        <v>566807500</v>
      </c>
      <c r="K208" s="33">
        <v>1333048438</v>
      </c>
      <c r="L208" s="96">
        <f t="shared" si="72"/>
        <v>0.4251964773691142</v>
      </c>
      <c r="M208" s="33">
        <v>566807500</v>
      </c>
      <c r="N208" s="33">
        <v>1576649935</v>
      </c>
      <c r="O208" s="96">
        <f t="shared" si="73"/>
        <v>0.35950117233855083</v>
      </c>
      <c r="P208" s="33">
        <v>436236751</v>
      </c>
      <c r="Q208" s="33">
        <v>528040751</v>
      </c>
      <c r="R208" s="96">
        <f t="shared" si="74"/>
        <v>0.8261422062101416</v>
      </c>
      <c r="S208" s="42">
        <v>160000000</v>
      </c>
      <c r="T208" s="43">
        <v>528040751</v>
      </c>
      <c r="U208" s="96">
        <f t="shared" si="75"/>
        <v>0.3030069169794056</v>
      </c>
      <c r="V208" s="42">
        <v>160000000</v>
      </c>
      <c r="W208" s="43">
        <v>5076612310</v>
      </c>
      <c r="X208" s="96">
        <f t="shared" si="76"/>
        <v>0.03151708072819136</v>
      </c>
      <c r="Y208" s="42">
        <v>418612247</v>
      </c>
      <c r="Z208" s="42">
        <v>528040751</v>
      </c>
      <c r="AA208" s="96">
        <f t="shared" si="77"/>
        <v>0.7927650398330716</v>
      </c>
      <c r="AB208" s="33">
        <v>165802343</v>
      </c>
      <c r="AC208" s="42">
        <v>937772339</v>
      </c>
      <c r="AD208" s="96">
        <f t="shared" si="78"/>
        <v>0.17680447173010505</v>
      </c>
      <c r="AE208" s="33">
        <v>241569841</v>
      </c>
      <c r="AF208" s="42">
        <v>1716330148</v>
      </c>
      <c r="AG208" s="96">
        <f t="shared" si="79"/>
        <v>0.14074788657735562</v>
      </c>
    </row>
    <row r="209" spans="1:33" s="10" customFormat="1" ht="12.75" customHeight="1">
      <c r="A209" s="19"/>
      <c r="B209" s="20" t="s">
        <v>449</v>
      </c>
      <c r="C209" s="117" t="s">
        <v>450</v>
      </c>
      <c r="D209" s="32">
        <v>988763800</v>
      </c>
      <c r="E209" s="33">
        <v>1135219047</v>
      </c>
      <c r="F209" s="96">
        <f t="shared" si="70"/>
        <v>0.8709894382172043</v>
      </c>
      <c r="G209" s="39">
        <v>309933860</v>
      </c>
      <c r="H209" s="33">
        <v>1011347518</v>
      </c>
      <c r="I209" s="96">
        <f t="shared" si="71"/>
        <v>0.3064563411525572</v>
      </c>
      <c r="J209" s="33">
        <v>309933860</v>
      </c>
      <c r="K209" s="33">
        <v>729455605</v>
      </c>
      <c r="L209" s="96">
        <f t="shared" si="72"/>
        <v>0.42488378713602454</v>
      </c>
      <c r="M209" s="33">
        <v>309933860</v>
      </c>
      <c r="N209" s="33">
        <v>988763800</v>
      </c>
      <c r="O209" s="96">
        <f t="shared" si="73"/>
        <v>0.31345591333339673</v>
      </c>
      <c r="P209" s="33">
        <v>85427177</v>
      </c>
      <c r="Q209" s="33">
        <v>226517177</v>
      </c>
      <c r="R209" s="96">
        <f t="shared" si="74"/>
        <v>0.377133328833601</v>
      </c>
      <c r="S209" s="42">
        <v>0</v>
      </c>
      <c r="T209" s="43">
        <v>226517177</v>
      </c>
      <c r="U209" s="96">
        <f t="shared" si="75"/>
        <v>0</v>
      </c>
      <c r="V209" s="42">
        <v>0</v>
      </c>
      <c r="W209" s="43">
        <v>2297101437</v>
      </c>
      <c r="X209" s="96">
        <f t="shared" si="76"/>
        <v>0</v>
      </c>
      <c r="Y209" s="42">
        <v>155082972</v>
      </c>
      <c r="Z209" s="42">
        <v>226517177</v>
      </c>
      <c r="AA209" s="96">
        <f t="shared" si="77"/>
        <v>0.6846411122278819</v>
      </c>
      <c r="AB209" s="33">
        <v>71380754</v>
      </c>
      <c r="AC209" s="42">
        <v>578888000</v>
      </c>
      <c r="AD209" s="96">
        <f t="shared" si="78"/>
        <v>0.12330667417531543</v>
      </c>
      <c r="AE209" s="33">
        <v>59785548</v>
      </c>
      <c r="AF209" s="42">
        <v>1011347518</v>
      </c>
      <c r="AG209" s="96">
        <f t="shared" si="79"/>
        <v>0.05911474239658934</v>
      </c>
    </row>
    <row r="210" spans="1:33" s="10" customFormat="1" ht="12.75" customHeight="1">
      <c r="A210" s="19"/>
      <c r="B210" s="20" t="s">
        <v>451</v>
      </c>
      <c r="C210" s="117" t="s">
        <v>452</v>
      </c>
      <c r="D210" s="32">
        <v>590852170</v>
      </c>
      <c r="E210" s="33">
        <v>693108170</v>
      </c>
      <c r="F210" s="96">
        <f t="shared" si="70"/>
        <v>0.8524674727178587</v>
      </c>
      <c r="G210" s="39">
        <v>201198530</v>
      </c>
      <c r="H210" s="33">
        <v>680022870</v>
      </c>
      <c r="I210" s="96">
        <f t="shared" si="71"/>
        <v>0.29587024036412185</v>
      </c>
      <c r="J210" s="33">
        <v>201198530</v>
      </c>
      <c r="K210" s="33">
        <v>390160330</v>
      </c>
      <c r="L210" s="96">
        <f t="shared" si="72"/>
        <v>0.5156816686104402</v>
      </c>
      <c r="M210" s="33">
        <v>201198530</v>
      </c>
      <c r="N210" s="33">
        <v>590852170</v>
      </c>
      <c r="O210" s="96">
        <f t="shared" si="73"/>
        <v>0.34052262175833253</v>
      </c>
      <c r="P210" s="33">
        <v>58368440</v>
      </c>
      <c r="Q210" s="33">
        <v>88111480</v>
      </c>
      <c r="R210" s="96">
        <f t="shared" si="74"/>
        <v>0.6624385380883399</v>
      </c>
      <c r="S210" s="42">
        <v>20124440</v>
      </c>
      <c r="T210" s="43">
        <v>88111480</v>
      </c>
      <c r="U210" s="96">
        <f t="shared" si="75"/>
        <v>0.22839748010134434</v>
      </c>
      <c r="V210" s="42">
        <v>20124440</v>
      </c>
      <c r="W210" s="43">
        <v>691980439</v>
      </c>
      <c r="X210" s="96">
        <f t="shared" si="76"/>
        <v>0.029082382775273797</v>
      </c>
      <c r="Y210" s="42">
        <v>66004320</v>
      </c>
      <c r="Z210" s="42">
        <v>88111480</v>
      </c>
      <c r="AA210" s="96">
        <f t="shared" si="77"/>
        <v>0.7491001172605432</v>
      </c>
      <c r="AB210" s="33">
        <v>35577189</v>
      </c>
      <c r="AC210" s="42">
        <v>460782550</v>
      </c>
      <c r="AD210" s="96">
        <f t="shared" si="78"/>
        <v>0.07721036527967476</v>
      </c>
      <c r="AE210" s="33">
        <v>94765900</v>
      </c>
      <c r="AF210" s="42">
        <v>680022870</v>
      </c>
      <c r="AG210" s="96">
        <f t="shared" si="79"/>
        <v>0.1393569307455792</v>
      </c>
    </row>
    <row r="211" spans="1:33" s="10" customFormat="1" ht="12.75" customHeight="1">
      <c r="A211" s="19"/>
      <c r="B211" s="20" t="s">
        <v>453</v>
      </c>
      <c r="C211" s="117" t="s">
        <v>454</v>
      </c>
      <c r="D211" s="32">
        <v>433978706</v>
      </c>
      <c r="E211" s="33">
        <v>580022012</v>
      </c>
      <c r="F211" s="96">
        <f t="shared" si="70"/>
        <v>0.7482107523877904</v>
      </c>
      <c r="G211" s="39">
        <v>201997624</v>
      </c>
      <c r="H211" s="33">
        <v>551182400</v>
      </c>
      <c r="I211" s="96">
        <f t="shared" si="71"/>
        <v>0.3664805407429555</v>
      </c>
      <c r="J211" s="33">
        <v>201997624</v>
      </c>
      <c r="K211" s="33">
        <v>475808375</v>
      </c>
      <c r="L211" s="96">
        <f t="shared" si="72"/>
        <v>0.4245356631227855</v>
      </c>
      <c r="M211" s="33">
        <v>201997624</v>
      </c>
      <c r="N211" s="33">
        <v>433978706</v>
      </c>
      <c r="O211" s="96">
        <f t="shared" si="73"/>
        <v>0.46545515069580395</v>
      </c>
      <c r="P211" s="33">
        <v>31407971</v>
      </c>
      <c r="Q211" s="33">
        <v>78755666</v>
      </c>
      <c r="R211" s="96">
        <f t="shared" si="74"/>
        <v>0.39880268424115667</v>
      </c>
      <c r="S211" s="42">
        <v>10420279</v>
      </c>
      <c r="T211" s="43">
        <v>78755666</v>
      </c>
      <c r="U211" s="96">
        <f t="shared" si="75"/>
        <v>0.13231148346837673</v>
      </c>
      <c r="V211" s="42">
        <v>10420279</v>
      </c>
      <c r="W211" s="43">
        <v>866081639</v>
      </c>
      <c r="X211" s="96">
        <f t="shared" si="76"/>
        <v>0.012031520506578942</v>
      </c>
      <c r="Y211" s="42">
        <v>64348929</v>
      </c>
      <c r="Z211" s="42">
        <v>78755666</v>
      </c>
      <c r="AA211" s="96">
        <f t="shared" si="77"/>
        <v>0.8170704695710401</v>
      </c>
      <c r="AB211" s="33">
        <v>54704776</v>
      </c>
      <c r="AC211" s="42">
        <v>225028408</v>
      </c>
      <c r="AD211" s="96">
        <f t="shared" si="78"/>
        <v>0.2431016443043938</v>
      </c>
      <c r="AE211" s="33">
        <v>50085123</v>
      </c>
      <c r="AF211" s="42">
        <v>551182400</v>
      </c>
      <c r="AG211" s="96">
        <f t="shared" si="79"/>
        <v>0.0908685092267097</v>
      </c>
    </row>
    <row r="212" spans="1:33" s="10" customFormat="1" ht="12.75" customHeight="1">
      <c r="A212" s="19"/>
      <c r="B212" s="20" t="s">
        <v>455</v>
      </c>
      <c r="C212" s="117" t="s">
        <v>456</v>
      </c>
      <c r="D212" s="32">
        <v>1011630097</v>
      </c>
      <c r="E212" s="33">
        <v>1142196050</v>
      </c>
      <c r="F212" s="96">
        <f t="shared" si="70"/>
        <v>0.8856886670199919</v>
      </c>
      <c r="G212" s="39">
        <v>367024467</v>
      </c>
      <c r="H212" s="33">
        <v>1134244712</v>
      </c>
      <c r="I212" s="96">
        <f t="shared" si="71"/>
        <v>0.3235849046656168</v>
      </c>
      <c r="J212" s="33">
        <v>367024467</v>
      </c>
      <c r="K212" s="33">
        <v>895656363</v>
      </c>
      <c r="L212" s="96">
        <f t="shared" si="72"/>
        <v>0.40978268246836536</v>
      </c>
      <c r="M212" s="33">
        <v>367024467</v>
      </c>
      <c r="N212" s="33">
        <v>1011630097</v>
      </c>
      <c r="O212" s="96">
        <f t="shared" si="73"/>
        <v>0.3628050095468838</v>
      </c>
      <c r="P212" s="33">
        <v>132168764</v>
      </c>
      <c r="Q212" s="33">
        <v>194237061</v>
      </c>
      <c r="R212" s="96">
        <f t="shared" si="74"/>
        <v>0.680450802331693</v>
      </c>
      <c r="S212" s="42">
        <v>68650066</v>
      </c>
      <c r="T212" s="43">
        <v>194237061</v>
      </c>
      <c r="U212" s="96">
        <f t="shared" si="75"/>
        <v>0.3534344354602853</v>
      </c>
      <c r="V212" s="42">
        <v>68650066</v>
      </c>
      <c r="W212" s="43">
        <v>3559712196</v>
      </c>
      <c r="X212" s="96">
        <f t="shared" si="76"/>
        <v>0.01928528550064838</v>
      </c>
      <c r="Y212" s="42">
        <v>112050066</v>
      </c>
      <c r="Z212" s="42">
        <v>194237061</v>
      </c>
      <c r="AA212" s="96">
        <f t="shared" si="77"/>
        <v>0.5768727421179421</v>
      </c>
      <c r="AB212" s="33">
        <v>78187575</v>
      </c>
      <c r="AC212" s="42">
        <v>613718100</v>
      </c>
      <c r="AD212" s="96">
        <f t="shared" si="78"/>
        <v>0.12739981923296706</v>
      </c>
      <c r="AE212" s="33">
        <v>87052298</v>
      </c>
      <c r="AF212" s="42">
        <v>1134244712</v>
      </c>
      <c r="AG212" s="96">
        <f t="shared" si="79"/>
        <v>0.07674913277444488</v>
      </c>
    </row>
    <row r="213" spans="1:33" s="10" customFormat="1" ht="12.75" customHeight="1">
      <c r="A213" s="19"/>
      <c r="B213" s="20" t="s">
        <v>457</v>
      </c>
      <c r="C213" s="117" t="s">
        <v>458</v>
      </c>
      <c r="D213" s="32">
        <v>274362167</v>
      </c>
      <c r="E213" s="33">
        <v>353511700</v>
      </c>
      <c r="F213" s="96">
        <f t="shared" si="70"/>
        <v>0.776104912510675</v>
      </c>
      <c r="G213" s="39">
        <v>123373200</v>
      </c>
      <c r="H213" s="33">
        <v>350454000</v>
      </c>
      <c r="I213" s="96">
        <f t="shared" si="71"/>
        <v>0.35203821328904794</v>
      </c>
      <c r="J213" s="33">
        <v>123373200</v>
      </c>
      <c r="K213" s="33">
        <v>268056500</v>
      </c>
      <c r="L213" s="96">
        <f t="shared" si="72"/>
        <v>0.460250730722814</v>
      </c>
      <c r="M213" s="33">
        <v>123373200</v>
      </c>
      <c r="N213" s="33">
        <v>274362167</v>
      </c>
      <c r="O213" s="96">
        <f t="shared" si="73"/>
        <v>0.4496727859712524</v>
      </c>
      <c r="P213" s="33">
        <v>18664900</v>
      </c>
      <c r="Q213" s="33">
        <v>30945767</v>
      </c>
      <c r="R213" s="96">
        <f t="shared" si="74"/>
        <v>0.6031487279019454</v>
      </c>
      <c r="S213" s="42">
        <v>7621500</v>
      </c>
      <c r="T213" s="43">
        <v>30945767</v>
      </c>
      <c r="U213" s="96">
        <f t="shared" si="75"/>
        <v>0.2462857036311299</v>
      </c>
      <c r="V213" s="42">
        <v>7621500</v>
      </c>
      <c r="W213" s="43">
        <v>405476862</v>
      </c>
      <c r="X213" s="96">
        <f t="shared" si="76"/>
        <v>0.018796386956353626</v>
      </c>
      <c r="Y213" s="42">
        <v>19233602</v>
      </c>
      <c r="Z213" s="42">
        <v>30945767</v>
      </c>
      <c r="AA213" s="96">
        <f t="shared" si="77"/>
        <v>0.6215261040387204</v>
      </c>
      <c r="AB213" s="33">
        <v>33775157</v>
      </c>
      <c r="AC213" s="42">
        <v>163708100</v>
      </c>
      <c r="AD213" s="96">
        <f t="shared" si="78"/>
        <v>0.20631329176748125</v>
      </c>
      <c r="AE213" s="33">
        <v>41225975</v>
      </c>
      <c r="AF213" s="42">
        <v>350454000</v>
      </c>
      <c r="AG213" s="96">
        <f t="shared" si="79"/>
        <v>0.11763590942035189</v>
      </c>
    </row>
    <row r="214" spans="1:33" s="10" customFormat="1" ht="12.75" customHeight="1">
      <c r="A214" s="19"/>
      <c r="B214" s="20" t="s">
        <v>459</v>
      </c>
      <c r="C214" s="117" t="s">
        <v>460</v>
      </c>
      <c r="D214" s="32">
        <v>205941057</v>
      </c>
      <c r="E214" s="33">
        <v>255819411</v>
      </c>
      <c r="F214" s="96">
        <f t="shared" si="70"/>
        <v>0.805025139394133</v>
      </c>
      <c r="G214" s="39">
        <v>97788952</v>
      </c>
      <c r="H214" s="33">
        <v>264755925</v>
      </c>
      <c r="I214" s="96">
        <f t="shared" si="71"/>
        <v>0.3693551031955187</v>
      </c>
      <c r="J214" s="33">
        <v>97788952</v>
      </c>
      <c r="K214" s="33">
        <v>207437204</v>
      </c>
      <c r="L214" s="96">
        <f t="shared" si="72"/>
        <v>0.47141472269362056</v>
      </c>
      <c r="M214" s="33">
        <v>97788952</v>
      </c>
      <c r="N214" s="33">
        <v>205941057</v>
      </c>
      <c r="O214" s="96">
        <f t="shared" si="73"/>
        <v>0.4748395168234958</v>
      </c>
      <c r="P214" s="33">
        <v>5500000</v>
      </c>
      <c r="Q214" s="33">
        <v>16975391</v>
      </c>
      <c r="R214" s="96">
        <f t="shared" si="74"/>
        <v>0.32399842807744456</v>
      </c>
      <c r="S214" s="42">
        <v>0</v>
      </c>
      <c r="T214" s="43">
        <v>16975391</v>
      </c>
      <c r="U214" s="96">
        <f t="shared" si="75"/>
        <v>0</v>
      </c>
      <c r="V214" s="42">
        <v>0</v>
      </c>
      <c r="W214" s="43">
        <v>293526621</v>
      </c>
      <c r="X214" s="96">
        <f t="shared" si="76"/>
        <v>0</v>
      </c>
      <c r="Y214" s="42">
        <v>13717463</v>
      </c>
      <c r="Z214" s="42">
        <v>16975391</v>
      </c>
      <c r="AA214" s="96">
        <f t="shared" si="77"/>
        <v>0.8080793544019104</v>
      </c>
      <c r="AB214" s="33">
        <v>8652939</v>
      </c>
      <c r="AC214" s="42">
        <v>118182980</v>
      </c>
      <c r="AD214" s="96">
        <f t="shared" si="78"/>
        <v>0.07321645637975958</v>
      </c>
      <c r="AE214" s="33">
        <v>35556027</v>
      </c>
      <c r="AF214" s="42">
        <v>264755925</v>
      </c>
      <c r="AG214" s="96">
        <f t="shared" si="79"/>
        <v>0.1342973797470255</v>
      </c>
    </row>
    <row r="215" spans="1:33" s="10" customFormat="1" ht="12.75" customHeight="1">
      <c r="A215" s="19"/>
      <c r="B215" s="20" t="s">
        <v>461</v>
      </c>
      <c r="C215" s="117" t="s">
        <v>462</v>
      </c>
      <c r="D215" s="32">
        <v>157968617</v>
      </c>
      <c r="E215" s="33">
        <v>191114417</v>
      </c>
      <c r="F215" s="96">
        <f t="shared" si="70"/>
        <v>0.8265656745299336</v>
      </c>
      <c r="G215" s="39">
        <v>55215411</v>
      </c>
      <c r="H215" s="33">
        <v>143977243</v>
      </c>
      <c r="I215" s="96">
        <f t="shared" si="71"/>
        <v>0.3835009606344525</v>
      </c>
      <c r="J215" s="33">
        <v>55215411</v>
      </c>
      <c r="K215" s="33">
        <v>111718562</v>
      </c>
      <c r="L215" s="96">
        <f t="shared" si="72"/>
        <v>0.49423667841338664</v>
      </c>
      <c r="M215" s="33">
        <v>55215411</v>
      </c>
      <c r="N215" s="33">
        <v>157968617</v>
      </c>
      <c r="O215" s="96">
        <f t="shared" si="73"/>
        <v>0.3495340533366827</v>
      </c>
      <c r="P215" s="33">
        <v>330000</v>
      </c>
      <c r="Q215" s="33">
        <v>44978200</v>
      </c>
      <c r="R215" s="96">
        <f t="shared" si="74"/>
        <v>0.00733688764779382</v>
      </c>
      <c r="S215" s="42">
        <v>0</v>
      </c>
      <c r="T215" s="43">
        <v>44978200</v>
      </c>
      <c r="U215" s="96">
        <f t="shared" si="75"/>
        <v>0</v>
      </c>
      <c r="V215" s="42">
        <v>0</v>
      </c>
      <c r="W215" s="43">
        <v>347815398</v>
      </c>
      <c r="X215" s="96">
        <f t="shared" si="76"/>
        <v>0</v>
      </c>
      <c r="Y215" s="42">
        <v>41471786</v>
      </c>
      <c r="Z215" s="42">
        <v>44978200</v>
      </c>
      <c r="AA215" s="96">
        <f t="shared" si="77"/>
        <v>0.9220419225313596</v>
      </c>
      <c r="AB215" s="33">
        <v>62964176</v>
      </c>
      <c r="AC215" s="42">
        <v>74994195</v>
      </c>
      <c r="AD215" s="96">
        <f t="shared" si="78"/>
        <v>0.8395873307260648</v>
      </c>
      <c r="AE215" s="33">
        <v>43515756</v>
      </c>
      <c r="AF215" s="42">
        <v>143977243</v>
      </c>
      <c r="AG215" s="96">
        <f t="shared" si="79"/>
        <v>0.3022405144957526</v>
      </c>
    </row>
    <row r="216" spans="1:33" s="10" customFormat="1" ht="12.75" customHeight="1">
      <c r="A216" s="19"/>
      <c r="B216" s="20" t="s">
        <v>463</v>
      </c>
      <c r="C216" s="117" t="s">
        <v>464</v>
      </c>
      <c r="D216" s="32">
        <v>413055282</v>
      </c>
      <c r="E216" s="33">
        <v>468806182</v>
      </c>
      <c r="F216" s="96">
        <f t="shared" si="70"/>
        <v>0.8810789999352013</v>
      </c>
      <c r="G216" s="39">
        <v>166365251</v>
      </c>
      <c r="H216" s="33">
        <v>472975068</v>
      </c>
      <c r="I216" s="96">
        <f t="shared" si="71"/>
        <v>0.3517421155061814</v>
      </c>
      <c r="J216" s="33">
        <v>166365251</v>
      </c>
      <c r="K216" s="33">
        <v>370925711</v>
      </c>
      <c r="L216" s="96">
        <f t="shared" si="72"/>
        <v>0.4485136674712743</v>
      </c>
      <c r="M216" s="33">
        <v>166365251</v>
      </c>
      <c r="N216" s="33">
        <v>413055282</v>
      </c>
      <c r="O216" s="96">
        <f t="shared" si="73"/>
        <v>0.40276751865867677</v>
      </c>
      <c r="P216" s="33">
        <v>84058430</v>
      </c>
      <c r="Q216" s="33">
        <v>100582330</v>
      </c>
      <c r="R216" s="96">
        <f t="shared" si="74"/>
        <v>0.8357176653195447</v>
      </c>
      <c r="S216" s="42">
        <v>70693650</v>
      </c>
      <c r="T216" s="43">
        <v>100582330</v>
      </c>
      <c r="U216" s="96">
        <f t="shared" si="75"/>
        <v>0.7028436306854295</v>
      </c>
      <c r="V216" s="42">
        <v>70693650</v>
      </c>
      <c r="W216" s="43">
        <v>853831000</v>
      </c>
      <c r="X216" s="96">
        <f t="shared" si="76"/>
        <v>0.08279583430444666</v>
      </c>
      <c r="Y216" s="42">
        <v>77725550</v>
      </c>
      <c r="Z216" s="42">
        <v>100582330</v>
      </c>
      <c r="AA216" s="96">
        <f t="shared" si="77"/>
        <v>0.7727555128221826</v>
      </c>
      <c r="AB216" s="33">
        <v>27684645</v>
      </c>
      <c r="AC216" s="42">
        <v>213928430</v>
      </c>
      <c r="AD216" s="96">
        <f t="shared" si="78"/>
        <v>0.12941078004452236</v>
      </c>
      <c r="AE216" s="33">
        <v>70790713</v>
      </c>
      <c r="AF216" s="42">
        <v>472975068</v>
      </c>
      <c r="AG216" s="96">
        <f t="shared" si="79"/>
        <v>0.1496711302338668</v>
      </c>
    </row>
    <row r="217" spans="1:33" s="10" customFormat="1" ht="12.75" customHeight="1">
      <c r="A217" s="19"/>
      <c r="B217" s="20" t="s">
        <v>465</v>
      </c>
      <c r="C217" s="117" t="s">
        <v>466</v>
      </c>
      <c r="D217" s="32">
        <v>894931894</v>
      </c>
      <c r="E217" s="33">
        <v>1014823468</v>
      </c>
      <c r="F217" s="96">
        <f t="shared" si="70"/>
        <v>0.8818596753223685</v>
      </c>
      <c r="G217" s="39">
        <v>291147241</v>
      </c>
      <c r="H217" s="33">
        <v>983307259</v>
      </c>
      <c r="I217" s="96">
        <f t="shared" si="71"/>
        <v>0.2960897911971989</v>
      </c>
      <c r="J217" s="33">
        <v>291147241</v>
      </c>
      <c r="K217" s="33">
        <v>697518136</v>
      </c>
      <c r="L217" s="96">
        <f t="shared" si="72"/>
        <v>0.41740454616652434</v>
      </c>
      <c r="M217" s="33">
        <v>291147241</v>
      </c>
      <c r="N217" s="33">
        <v>894931894</v>
      </c>
      <c r="O217" s="96">
        <f t="shared" si="73"/>
        <v>0.32532893614807296</v>
      </c>
      <c r="P217" s="33">
        <v>135642067</v>
      </c>
      <c r="Q217" s="33">
        <v>181754934</v>
      </c>
      <c r="R217" s="96">
        <f t="shared" si="74"/>
        <v>0.7462909755176165</v>
      </c>
      <c r="S217" s="42">
        <v>40020000</v>
      </c>
      <c r="T217" s="43">
        <v>181754934</v>
      </c>
      <c r="U217" s="96">
        <f t="shared" si="75"/>
        <v>0.22018659476941627</v>
      </c>
      <c r="V217" s="42">
        <v>40020000</v>
      </c>
      <c r="W217" s="43">
        <v>2141409803</v>
      </c>
      <c r="X217" s="96">
        <f t="shared" si="76"/>
        <v>0.01868862276801672</v>
      </c>
      <c r="Y217" s="42">
        <v>146329674</v>
      </c>
      <c r="Z217" s="42">
        <v>181754934</v>
      </c>
      <c r="AA217" s="96">
        <f t="shared" si="77"/>
        <v>0.8050932691598898</v>
      </c>
      <c r="AB217" s="33">
        <v>37217047</v>
      </c>
      <c r="AC217" s="42">
        <v>642853666</v>
      </c>
      <c r="AD217" s="96">
        <f t="shared" si="78"/>
        <v>0.05789349733598626</v>
      </c>
      <c r="AE217" s="33">
        <v>116532688</v>
      </c>
      <c r="AF217" s="42">
        <v>983307259</v>
      </c>
      <c r="AG217" s="96">
        <f t="shared" si="79"/>
        <v>0.1185109607738592</v>
      </c>
    </row>
    <row r="218" spans="1:33" s="10" customFormat="1" ht="12.75" customHeight="1">
      <c r="A218" s="19"/>
      <c r="B218" s="20" t="s">
        <v>103</v>
      </c>
      <c r="C218" s="117" t="s">
        <v>104</v>
      </c>
      <c r="D218" s="32">
        <v>1621301999</v>
      </c>
      <c r="E218" s="33">
        <v>2094532025</v>
      </c>
      <c r="F218" s="96">
        <f t="shared" si="70"/>
        <v>0.7740640771534635</v>
      </c>
      <c r="G218" s="39">
        <v>541868783</v>
      </c>
      <c r="H218" s="33">
        <v>1956195218</v>
      </c>
      <c r="I218" s="96">
        <f t="shared" si="71"/>
        <v>0.27700138412259423</v>
      </c>
      <c r="J218" s="33">
        <v>541868783</v>
      </c>
      <c r="K218" s="33">
        <v>1516802748</v>
      </c>
      <c r="L218" s="96">
        <f t="shared" si="72"/>
        <v>0.3572440673083485</v>
      </c>
      <c r="M218" s="33">
        <v>541868783</v>
      </c>
      <c r="N218" s="33">
        <v>1621301999</v>
      </c>
      <c r="O218" s="96">
        <f t="shared" si="73"/>
        <v>0.3342182908145542</v>
      </c>
      <c r="P218" s="33">
        <v>242405454</v>
      </c>
      <c r="Q218" s="33">
        <v>429110665</v>
      </c>
      <c r="R218" s="96">
        <f t="shared" si="74"/>
        <v>0.5649019560024219</v>
      </c>
      <c r="S218" s="42">
        <v>81544397</v>
      </c>
      <c r="T218" s="43">
        <v>429110665</v>
      </c>
      <c r="U218" s="96">
        <f t="shared" si="75"/>
        <v>0.1900311589785353</v>
      </c>
      <c r="V218" s="42">
        <v>81544397</v>
      </c>
      <c r="W218" s="43">
        <v>3084426496</v>
      </c>
      <c r="X218" s="96">
        <f t="shared" si="76"/>
        <v>0.026437458342985262</v>
      </c>
      <c r="Y218" s="42">
        <v>363495329</v>
      </c>
      <c r="Z218" s="42">
        <v>429110665</v>
      </c>
      <c r="AA218" s="96">
        <f t="shared" si="77"/>
        <v>0.847089943569685</v>
      </c>
      <c r="AB218" s="33">
        <v>183718721</v>
      </c>
      <c r="AC218" s="42">
        <v>949026230</v>
      </c>
      <c r="AD218" s="96">
        <f t="shared" si="78"/>
        <v>0.1935865576655347</v>
      </c>
      <c r="AE218" s="33">
        <v>165821074</v>
      </c>
      <c r="AF218" s="42">
        <v>1956195218</v>
      </c>
      <c r="AG218" s="96">
        <f t="shared" si="79"/>
        <v>0.08476714004522222</v>
      </c>
    </row>
    <row r="219" spans="1:33" s="10" customFormat="1" ht="12.75" customHeight="1">
      <c r="A219" s="19"/>
      <c r="B219" s="20" t="s">
        <v>467</v>
      </c>
      <c r="C219" s="117" t="s">
        <v>468</v>
      </c>
      <c r="D219" s="32">
        <v>550765274</v>
      </c>
      <c r="E219" s="33">
        <v>659784274</v>
      </c>
      <c r="F219" s="96">
        <f t="shared" si="70"/>
        <v>0.8347656888833334</v>
      </c>
      <c r="G219" s="39">
        <v>263060888</v>
      </c>
      <c r="H219" s="33">
        <v>655203278</v>
      </c>
      <c r="I219" s="96">
        <f t="shared" si="71"/>
        <v>0.40149507310615135</v>
      </c>
      <c r="J219" s="33">
        <v>263060888</v>
      </c>
      <c r="K219" s="33">
        <v>488831528</v>
      </c>
      <c r="L219" s="96">
        <f t="shared" si="72"/>
        <v>0.5381422288293974</v>
      </c>
      <c r="M219" s="33">
        <v>263060888</v>
      </c>
      <c r="N219" s="33">
        <v>550765274</v>
      </c>
      <c r="O219" s="96">
        <f t="shared" si="73"/>
        <v>0.4776279486349751</v>
      </c>
      <c r="P219" s="33">
        <v>14869816</v>
      </c>
      <c r="Q219" s="33">
        <v>58731555</v>
      </c>
      <c r="R219" s="96">
        <f t="shared" si="74"/>
        <v>0.25318273967035265</v>
      </c>
      <c r="S219" s="42">
        <v>0</v>
      </c>
      <c r="T219" s="43">
        <v>58731555</v>
      </c>
      <c r="U219" s="96">
        <f t="shared" si="75"/>
        <v>0</v>
      </c>
      <c r="V219" s="42">
        <v>0</v>
      </c>
      <c r="W219" s="43">
        <v>750263017</v>
      </c>
      <c r="X219" s="96">
        <f t="shared" si="76"/>
        <v>0</v>
      </c>
      <c r="Y219" s="42">
        <v>40816986</v>
      </c>
      <c r="Z219" s="42">
        <v>58731555</v>
      </c>
      <c r="AA219" s="96">
        <f t="shared" si="77"/>
        <v>0.6949754012131979</v>
      </c>
      <c r="AB219" s="33">
        <v>20961721</v>
      </c>
      <c r="AC219" s="42">
        <v>356916167</v>
      </c>
      <c r="AD219" s="96">
        <f t="shared" si="78"/>
        <v>0.05873009669522759</v>
      </c>
      <c r="AE219" s="33">
        <v>48905281</v>
      </c>
      <c r="AF219" s="42">
        <v>655203278</v>
      </c>
      <c r="AG219" s="96">
        <f t="shared" si="79"/>
        <v>0.07464138633323504</v>
      </c>
    </row>
    <row r="220" spans="1:33" s="10" customFormat="1" ht="12.75" customHeight="1">
      <c r="A220" s="19"/>
      <c r="B220" s="20" t="s">
        <v>469</v>
      </c>
      <c r="C220" s="117" t="s">
        <v>470</v>
      </c>
      <c r="D220" s="32">
        <v>551930203</v>
      </c>
      <c r="E220" s="33">
        <v>700958198</v>
      </c>
      <c r="F220" s="96">
        <f t="shared" si="70"/>
        <v>0.7873938910690934</v>
      </c>
      <c r="G220" s="39">
        <v>209540899</v>
      </c>
      <c r="H220" s="33">
        <v>617564799</v>
      </c>
      <c r="I220" s="96">
        <f t="shared" si="71"/>
        <v>0.3393018827162783</v>
      </c>
      <c r="J220" s="33">
        <v>209540899</v>
      </c>
      <c r="K220" s="33">
        <v>505540999</v>
      </c>
      <c r="L220" s="96">
        <f t="shared" si="72"/>
        <v>0.41448843795950957</v>
      </c>
      <c r="M220" s="33">
        <v>209540899</v>
      </c>
      <c r="N220" s="33">
        <v>551930203</v>
      </c>
      <c r="O220" s="96">
        <f t="shared" si="73"/>
        <v>0.37965108243949464</v>
      </c>
      <c r="P220" s="33">
        <v>47055344</v>
      </c>
      <c r="Q220" s="33">
        <v>81969182</v>
      </c>
      <c r="R220" s="96">
        <f t="shared" si="74"/>
        <v>0.5740614076153645</v>
      </c>
      <c r="S220" s="42">
        <v>0</v>
      </c>
      <c r="T220" s="43">
        <v>81969182</v>
      </c>
      <c r="U220" s="96">
        <f t="shared" si="75"/>
        <v>0</v>
      </c>
      <c r="V220" s="42">
        <v>0</v>
      </c>
      <c r="W220" s="43">
        <v>1084837466</v>
      </c>
      <c r="X220" s="96">
        <f t="shared" si="76"/>
        <v>0</v>
      </c>
      <c r="Y220" s="42">
        <v>61427771</v>
      </c>
      <c r="Z220" s="42">
        <v>81969182</v>
      </c>
      <c r="AA220" s="96">
        <f t="shared" si="77"/>
        <v>0.7494008052928965</v>
      </c>
      <c r="AB220" s="33">
        <v>68078197</v>
      </c>
      <c r="AC220" s="42">
        <v>318405291</v>
      </c>
      <c r="AD220" s="96">
        <f t="shared" si="78"/>
        <v>0.21380987981132513</v>
      </c>
      <c r="AE220" s="33">
        <v>76244049</v>
      </c>
      <c r="AF220" s="42">
        <v>617564799</v>
      </c>
      <c r="AG220" s="96">
        <f t="shared" si="79"/>
        <v>0.12345918861220585</v>
      </c>
    </row>
    <row r="221" spans="1:33" s="10" customFormat="1" ht="12.75" customHeight="1">
      <c r="A221" s="19"/>
      <c r="B221" s="20" t="s">
        <v>471</v>
      </c>
      <c r="C221" s="117" t="s">
        <v>472</v>
      </c>
      <c r="D221" s="32">
        <v>814081592</v>
      </c>
      <c r="E221" s="33">
        <v>967903896</v>
      </c>
      <c r="F221" s="96">
        <f t="shared" si="70"/>
        <v>0.8410768831123705</v>
      </c>
      <c r="G221" s="39">
        <v>254199498</v>
      </c>
      <c r="H221" s="33">
        <v>878260638</v>
      </c>
      <c r="I221" s="96">
        <f t="shared" si="71"/>
        <v>0.28943514829364353</v>
      </c>
      <c r="J221" s="33">
        <v>254199498</v>
      </c>
      <c r="K221" s="33">
        <v>700986368</v>
      </c>
      <c r="L221" s="96">
        <f t="shared" si="72"/>
        <v>0.36263115747209507</v>
      </c>
      <c r="M221" s="33">
        <v>254199498</v>
      </c>
      <c r="N221" s="33">
        <v>814081592</v>
      </c>
      <c r="O221" s="96">
        <f t="shared" si="73"/>
        <v>0.31225309661589795</v>
      </c>
      <c r="P221" s="33">
        <v>97325720</v>
      </c>
      <c r="Q221" s="33">
        <v>150741510</v>
      </c>
      <c r="R221" s="96">
        <f t="shared" si="74"/>
        <v>0.6456464446986102</v>
      </c>
      <c r="S221" s="42">
        <v>50195720</v>
      </c>
      <c r="T221" s="43">
        <v>150741510</v>
      </c>
      <c r="U221" s="96">
        <f t="shared" si="75"/>
        <v>0.33299202057880406</v>
      </c>
      <c r="V221" s="42">
        <v>50195720</v>
      </c>
      <c r="W221" s="43">
        <v>1184208457</v>
      </c>
      <c r="X221" s="96">
        <f t="shared" si="76"/>
        <v>0.04238757095787233</v>
      </c>
      <c r="Y221" s="42">
        <v>117134810</v>
      </c>
      <c r="Z221" s="42">
        <v>150741510</v>
      </c>
      <c r="AA221" s="96">
        <f t="shared" si="77"/>
        <v>0.7770574276455106</v>
      </c>
      <c r="AB221" s="33">
        <v>56107180</v>
      </c>
      <c r="AC221" s="42">
        <v>386212113</v>
      </c>
      <c r="AD221" s="96">
        <f t="shared" si="78"/>
        <v>0.14527555742406245</v>
      </c>
      <c r="AE221" s="33">
        <v>119695645</v>
      </c>
      <c r="AF221" s="42">
        <v>878260638</v>
      </c>
      <c r="AG221" s="96">
        <f t="shared" si="79"/>
        <v>0.1362871564784849</v>
      </c>
    </row>
    <row r="222" spans="1:33" s="10" customFormat="1" ht="12.75" customHeight="1">
      <c r="A222" s="19"/>
      <c r="B222" s="20" t="s">
        <v>473</v>
      </c>
      <c r="C222" s="117" t="s">
        <v>474</v>
      </c>
      <c r="D222" s="32">
        <v>71964789</v>
      </c>
      <c r="E222" s="33">
        <v>92187189</v>
      </c>
      <c r="F222" s="96">
        <f t="shared" si="70"/>
        <v>0.7806376328493974</v>
      </c>
      <c r="G222" s="39">
        <v>25057560</v>
      </c>
      <c r="H222" s="33">
        <v>91087400</v>
      </c>
      <c r="I222" s="96">
        <f t="shared" si="71"/>
        <v>0.27509359142976963</v>
      </c>
      <c r="J222" s="33">
        <v>25057560</v>
      </c>
      <c r="K222" s="33">
        <v>82978400</v>
      </c>
      <c r="L222" s="96">
        <f t="shared" si="72"/>
        <v>0.30197690001253336</v>
      </c>
      <c r="M222" s="33">
        <v>25057560</v>
      </c>
      <c r="N222" s="33">
        <v>71964789</v>
      </c>
      <c r="O222" s="96">
        <f t="shared" si="73"/>
        <v>0.3481919470367654</v>
      </c>
      <c r="P222" s="33">
        <v>0</v>
      </c>
      <c r="Q222" s="33">
        <v>10366600</v>
      </c>
      <c r="R222" s="96">
        <f t="shared" si="74"/>
        <v>0</v>
      </c>
      <c r="S222" s="42">
        <v>0</v>
      </c>
      <c r="T222" s="43">
        <v>10366600</v>
      </c>
      <c r="U222" s="96">
        <f t="shared" si="75"/>
        <v>0</v>
      </c>
      <c r="V222" s="42">
        <v>0</v>
      </c>
      <c r="W222" s="43">
        <v>168336230</v>
      </c>
      <c r="X222" s="96">
        <f t="shared" si="76"/>
        <v>0</v>
      </c>
      <c r="Y222" s="42">
        <v>10366600</v>
      </c>
      <c r="Z222" s="42">
        <v>10366600</v>
      </c>
      <c r="AA222" s="96">
        <f t="shared" si="77"/>
        <v>1</v>
      </c>
      <c r="AB222" s="33">
        <v>5344512</v>
      </c>
      <c r="AC222" s="42">
        <v>18593400</v>
      </c>
      <c r="AD222" s="96">
        <f t="shared" si="78"/>
        <v>0.2874413501565071</v>
      </c>
      <c r="AE222" s="33">
        <v>7741228</v>
      </c>
      <c r="AF222" s="42">
        <v>91087400</v>
      </c>
      <c r="AG222" s="96">
        <f t="shared" si="79"/>
        <v>0.08498681486133099</v>
      </c>
    </row>
    <row r="223" spans="1:33" s="10" customFormat="1" ht="12.75" customHeight="1">
      <c r="A223" s="19"/>
      <c r="B223" s="20" t="s">
        <v>475</v>
      </c>
      <c r="C223" s="117" t="s">
        <v>476</v>
      </c>
      <c r="D223" s="32">
        <v>50940322</v>
      </c>
      <c r="E223" s="33">
        <v>94763572</v>
      </c>
      <c r="F223" s="96">
        <f t="shared" si="70"/>
        <v>0.5375517292657562</v>
      </c>
      <c r="G223" s="39">
        <v>21838908</v>
      </c>
      <c r="H223" s="33">
        <v>82341758</v>
      </c>
      <c r="I223" s="96">
        <f t="shared" si="71"/>
        <v>0.2652227561136113</v>
      </c>
      <c r="J223" s="33">
        <v>21838908</v>
      </c>
      <c r="K223" s="33">
        <v>72541758</v>
      </c>
      <c r="L223" s="96">
        <f t="shared" si="72"/>
        <v>0.30105291906490605</v>
      </c>
      <c r="M223" s="33">
        <v>21838908</v>
      </c>
      <c r="N223" s="33">
        <v>50940322</v>
      </c>
      <c r="O223" s="96">
        <f t="shared" si="73"/>
        <v>0.42871554679218554</v>
      </c>
      <c r="P223" s="33">
        <v>3300000</v>
      </c>
      <c r="Q223" s="33">
        <v>15699750</v>
      </c>
      <c r="R223" s="96">
        <f t="shared" si="74"/>
        <v>0.21019442984760903</v>
      </c>
      <c r="S223" s="42">
        <v>0</v>
      </c>
      <c r="T223" s="43">
        <v>15699750</v>
      </c>
      <c r="U223" s="96">
        <f t="shared" si="75"/>
        <v>0</v>
      </c>
      <c r="V223" s="42">
        <v>0</v>
      </c>
      <c r="W223" s="43">
        <v>128002279</v>
      </c>
      <c r="X223" s="96">
        <f t="shared" si="76"/>
        <v>0</v>
      </c>
      <c r="Y223" s="42">
        <v>11879750</v>
      </c>
      <c r="Z223" s="42">
        <v>15699750</v>
      </c>
      <c r="AA223" s="96">
        <f t="shared" si="77"/>
        <v>0.7566840236309496</v>
      </c>
      <c r="AB223" s="33">
        <v>3597360</v>
      </c>
      <c r="AC223" s="42">
        <v>22442900</v>
      </c>
      <c r="AD223" s="96">
        <f t="shared" si="78"/>
        <v>0.1602894456598746</v>
      </c>
      <c r="AE223" s="33">
        <v>8110063</v>
      </c>
      <c r="AF223" s="42">
        <v>82341758</v>
      </c>
      <c r="AG223" s="96">
        <f t="shared" si="79"/>
        <v>0.09849271131665661</v>
      </c>
    </row>
    <row r="224" spans="1:33" s="10" customFormat="1" ht="12.75" customHeight="1">
      <c r="A224" s="19"/>
      <c r="B224" s="20" t="s">
        <v>477</v>
      </c>
      <c r="C224" s="117" t="s">
        <v>478</v>
      </c>
      <c r="D224" s="32">
        <v>224167050</v>
      </c>
      <c r="E224" s="33">
        <v>327059850</v>
      </c>
      <c r="F224" s="96">
        <f t="shared" si="70"/>
        <v>0.6854006995967252</v>
      </c>
      <c r="G224" s="39">
        <v>103811052</v>
      </c>
      <c r="H224" s="33">
        <v>319843690</v>
      </c>
      <c r="I224" s="96">
        <f t="shared" si="71"/>
        <v>0.3245680788637725</v>
      </c>
      <c r="J224" s="33">
        <v>103811052</v>
      </c>
      <c r="K224" s="33">
        <v>249343690</v>
      </c>
      <c r="L224" s="96">
        <f t="shared" si="72"/>
        <v>0.4163371930526896</v>
      </c>
      <c r="M224" s="33">
        <v>103811052</v>
      </c>
      <c r="N224" s="33">
        <v>224167050</v>
      </c>
      <c r="O224" s="96">
        <f t="shared" si="73"/>
        <v>0.46309683782696875</v>
      </c>
      <c r="P224" s="33">
        <v>1100000</v>
      </c>
      <c r="Q224" s="33">
        <v>24187200</v>
      </c>
      <c r="R224" s="96">
        <f t="shared" si="74"/>
        <v>0.045478600251372625</v>
      </c>
      <c r="S224" s="42">
        <v>0</v>
      </c>
      <c r="T224" s="43">
        <v>24187200</v>
      </c>
      <c r="U224" s="96">
        <f t="shared" si="75"/>
        <v>0</v>
      </c>
      <c r="V224" s="42">
        <v>0</v>
      </c>
      <c r="W224" s="43">
        <v>535882912</v>
      </c>
      <c r="X224" s="96">
        <f t="shared" si="76"/>
        <v>0</v>
      </c>
      <c r="Y224" s="42">
        <v>20278249</v>
      </c>
      <c r="Z224" s="42">
        <v>24187200</v>
      </c>
      <c r="AA224" s="96">
        <f t="shared" si="77"/>
        <v>0.8383876182443607</v>
      </c>
      <c r="AB224" s="33">
        <v>20067404</v>
      </c>
      <c r="AC224" s="42">
        <v>122164870</v>
      </c>
      <c r="AD224" s="96">
        <f t="shared" si="78"/>
        <v>0.16426493148152985</v>
      </c>
      <c r="AE224" s="33">
        <v>31521622</v>
      </c>
      <c r="AF224" s="42">
        <v>319843690</v>
      </c>
      <c r="AG224" s="96">
        <f t="shared" si="79"/>
        <v>0.0985532089127661</v>
      </c>
    </row>
    <row r="225" spans="1:33" s="10" customFormat="1" ht="12.75" customHeight="1">
      <c r="A225" s="22"/>
      <c r="B225" s="23" t="s">
        <v>636</v>
      </c>
      <c r="C225" s="118"/>
      <c r="D225" s="34">
        <f>SUM(D20:D224)</f>
        <v>104844521143</v>
      </c>
      <c r="E225" s="35">
        <f>SUM(E20:E224)</f>
        <v>139513575324</v>
      </c>
      <c r="F225" s="97">
        <f t="shared" si="70"/>
        <v>0.7515004966327745</v>
      </c>
      <c r="G225" s="40">
        <f>SUM(G20:G224)</f>
        <v>38133924300</v>
      </c>
      <c r="H225" s="35">
        <f>SUM(H20:H224)</f>
        <v>129747421815</v>
      </c>
      <c r="I225" s="97">
        <f t="shared" si="71"/>
        <v>0.2939089175457617</v>
      </c>
      <c r="J225" s="35">
        <f>SUM(J20:J224)</f>
        <v>38133924300</v>
      </c>
      <c r="K225" s="35">
        <f>SUM(K20:K224)</f>
        <v>96193524435</v>
      </c>
      <c r="L225" s="97">
        <f t="shared" si="72"/>
        <v>0.39642922456560886</v>
      </c>
      <c r="M225" s="35">
        <f>SUM(M20:M224)</f>
        <v>38133924300</v>
      </c>
      <c r="N225" s="35">
        <f>SUM(N20:N224)</f>
        <v>104844521143</v>
      </c>
      <c r="O225" s="97">
        <f t="shared" si="73"/>
        <v>0.3637188084247932</v>
      </c>
      <c r="P225" s="35">
        <f>SUM(P20:P224)</f>
        <v>8699254626</v>
      </c>
      <c r="Q225" s="35">
        <f>SUM(Q20:Q224)</f>
        <v>25050594963</v>
      </c>
      <c r="R225" s="97">
        <f t="shared" si="74"/>
        <v>0.34726738581853617</v>
      </c>
      <c r="S225" s="44">
        <f>SUM(S20:S224)</f>
        <v>2914393855</v>
      </c>
      <c r="T225" s="45">
        <f>SUM(T20:T224)</f>
        <v>25050594963</v>
      </c>
      <c r="U225" s="97">
        <f t="shared" si="75"/>
        <v>0.1163403048632015</v>
      </c>
      <c r="V225" s="44">
        <f>SUM(V20:V224)</f>
        <v>2914393855</v>
      </c>
      <c r="W225" s="45">
        <f>SUM(W20:W224)</f>
        <v>289426973778</v>
      </c>
      <c r="X225" s="97">
        <f t="shared" si="76"/>
        <v>0.010069530897405008</v>
      </c>
      <c r="Y225" s="44">
        <f>SUM(Y20:Y224)</f>
        <v>17947714506</v>
      </c>
      <c r="Z225" s="44">
        <f>SUM(Z20:Z224)</f>
        <v>25050594966</v>
      </c>
      <c r="AA225" s="97">
        <f t="shared" si="77"/>
        <v>0.7164586122748619</v>
      </c>
      <c r="AB225" s="35">
        <f>SUM(AB20:AB224)</f>
        <v>29104010516</v>
      </c>
      <c r="AC225" s="44">
        <f>SUM(AC20:AC224)</f>
        <v>56408233306</v>
      </c>
      <c r="AD225" s="97">
        <f t="shared" si="78"/>
        <v>0.5159532360837878</v>
      </c>
      <c r="AE225" s="35">
        <f>SUM(AE20:AE224)</f>
        <v>35164972039</v>
      </c>
      <c r="AF225" s="44">
        <f>SUM(AF20:AF224)</f>
        <v>129747421815</v>
      </c>
      <c r="AG225" s="97">
        <f t="shared" si="79"/>
        <v>0.2710263645094997</v>
      </c>
    </row>
    <row r="226" spans="1:33" s="10" customFormat="1" ht="12.75" customHeight="1">
      <c r="A226" s="19"/>
      <c r="B226" s="20"/>
      <c r="C226" s="117"/>
      <c r="D226" s="32"/>
      <c r="E226" s="33"/>
      <c r="F226" s="96"/>
      <c r="G226" s="39"/>
      <c r="H226" s="33"/>
      <c r="I226" s="96"/>
      <c r="J226" s="33"/>
      <c r="K226" s="33"/>
      <c r="L226" s="96"/>
      <c r="M226" s="33"/>
      <c r="N226" s="33"/>
      <c r="O226" s="96"/>
      <c r="P226" s="33"/>
      <c r="Q226" s="33"/>
      <c r="R226" s="96"/>
      <c r="S226" s="42"/>
      <c r="T226" s="43"/>
      <c r="U226" s="96"/>
      <c r="V226" s="42"/>
      <c r="W226" s="43"/>
      <c r="X226" s="96"/>
      <c r="Y226" s="42"/>
      <c r="Z226" s="42"/>
      <c r="AA226" s="96"/>
      <c r="AB226" s="33"/>
      <c r="AC226" s="42"/>
      <c r="AD226" s="96"/>
      <c r="AE226" s="33"/>
      <c r="AF226" s="42"/>
      <c r="AG226" s="96"/>
    </row>
    <row r="227" spans="1:33" s="10" customFormat="1" ht="12.75" customHeight="1">
      <c r="A227" s="16"/>
      <c r="B227" s="17" t="s">
        <v>479</v>
      </c>
      <c r="C227" s="116"/>
      <c r="D227" s="30"/>
      <c r="E227" s="31"/>
      <c r="F227" s="95"/>
      <c r="G227" s="38"/>
      <c r="H227" s="31"/>
      <c r="I227" s="95"/>
      <c r="J227" s="31"/>
      <c r="K227" s="31"/>
      <c r="L227" s="95"/>
      <c r="M227" s="31"/>
      <c r="N227" s="31"/>
      <c r="O227" s="95"/>
      <c r="P227" s="31"/>
      <c r="Q227" s="31"/>
      <c r="R227" s="95"/>
      <c r="S227" s="31"/>
      <c r="T227" s="38"/>
      <c r="U227" s="95"/>
      <c r="V227" s="31"/>
      <c r="W227" s="38"/>
      <c r="X227" s="95"/>
      <c r="Y227" s="31"/>
      <c r="Z227" s="31"/>
      <c r="AA227" s="95"/>
      <c r="AB227" s="31"/>
      <c r="AC227" s="31"/>
      <c r="AD227" s="95"/>
      <c r="AE227" s="31"/>
      <c r="AF227" s="31"/>
      <c r="AG227" s="95"/>
    </row>
    <row r="228" spans="1:33" s="10" customFormat="1" ht="12.75" customHeight="1">
      <c r="A228" s="19"/>
      <c r="B228" s="20"/>
      <c r="C228" s="117"/>
      <c r="D228" s="32"/>
      <c r="E228" s="33"/>
      <c r="F228" s="96"/>
      <c r="G228" s="39"/>
      <c r="H228" s="33"/>
      <c r="I228" s="96"/>
      <c r="J228" s="33"/>
      <c r="K228" s="33"/>
      <c r="L228" s="96"/>
      <c r="M228" s="33"/>
      <c r="N228" s="33"/>
      <c r="O228" s="96"/>
      <c r="P228" s="33"/>
      <c r="Q228" s="33"/>
      <c r="R228" s="96"/>
      <c r="S228" s="42"/>
      <c r="T228" s="43"/>
      <c r="U228" s="96"/>
      <c r="V228" s="42"/>
      <c r="W228" s="43"/>
      <c r="X228" s="96"/>
      <c r="Y228" s="42"/>
      <c r="Z228" s="42"/>
      <c r="AA228" s="96"/>
      <c r="AB228" s="33"/>
      <c r="AC228" s="42"/>
      <c r="AD228" s="96"/>
      <c r="AE228" s="33"/>
      <c r="AF228" s="42"/>
      <c r="AG228" s="96"/>
    </row>
    <row r="229" spans="1:33" s="10" customFormat="1" ht="12.75" customHeight="1">
      <c r="A229" s="19"/>
      <c r="B229" s="20" t="s">
        <v>480</v>
      </c>
      <c r="C229" s="117" t="s">
        <v>481</v>
      </c>
      <c r="D229" s="32">
        <v>262566557</v>
      </c>
      <c r="E229" s="33">
        <v>355178557</v>
      </c>
      <c r="F229" s="96">
        <f aca="true" t="shared" si="80" ref="F229:F273">IF($E229=0,0,($D229/$E229))</f>
        <v>0.7392522769892328</v>
      </c>
      <c r="G229" s="39">
        <v>176749529</v>
      </c>
      <c r="H229" s="33">
        <v>353844512</v>
      </c>
      <c r="I229" s="96">
        <f aca="true" t="shared" si="81" ref="I229:I273">IF($H229=0,0,($G229/$H229))</f>
        <v>0.4995118562132737</v>
      </c>
      <c r="J229" s="33">
        <v>176749529</v>
      </c>
      <c r="K229" s="33">
        <v>341582130</v>
      </c>
      <c r="L229" s="96">
        <f aca="true" t="shared" si="82" ref="L229:L273">IF($K229=0,0,($J229/$K229))</f>
        <v>0.5174437228317535</v>
      </c>
      <c r="M229" s="33">
        <v>176749529</v>
      </c>
      <c r="N229" s="33">
        <v>262566557</v>
      </c>
      <c r="O229" s="96">
        <f aca="true" t="shared" si="83" ref="O229:O273">IF($D229=0,0,($M229/$D229))</f>
        <v>0.6731608587913197</v>
      </c>
      <c r="P229" s="33">
        <v>3354590</v>
      </c>
      <c r="Q229" s="33">
        <v>3354590</v>
      </c>
      <c r="R229" s="96">
        <f aca="true" t="shared" si="84" ref="R229:R273">IF($Q229=0,0,($P229/$Q229))</f>
        <v>1</v>
      </c>
      <c r="S229" s="42">
        <v>0</v>
      </c>
      <c r="T229" s="43">
        <v>3354590</v>
      </c>
      <c r="U229" s="96">
        <f aca="true" t="shared" si="85" ref="U229:U273">IF($T229=0,0,($S229/$T229))</f>
        <v>0</v>
      </c>
      <c r="V229" s="42">
        <v>0</v>
      </c>
      <c r="W229" s="43">
        <v>75146033</v>
      </c>
      <c r="X229" s="96">
        <f aca="true" t="shared" si="86" ref="X229:X273">IF($W229=0,0,($V229/$W229))</f>
        <v>0</v>
      </c>
      <c r="Y229" s="42">
        <v>0</v>
      </c>
      <c r="Z229" s="42">
        <v>3354590</v>
      </c>
      <c r="AA229" s="96">
        <f aca="true" t="shared" si="87" ref="AA229:AA273">IF($Z229=0,0,($Y229/$Z229))</f>
        <v>0</v>
      </c>
      <c r="AB229" s="33">
        <v>6988519</v>
      </c>
      <c r="AC229" s="42">
        <v>99089214</v>
      </c>
      <c r="AD229" s="96">
        <f aca="true" t="shared" si="88" ref="AD229:AD273">IF($AC229=0,0,($AB229/$AC229))</f>
        <v>0.07052754500605889</v>
      </c>
      <c r="AE229" s="33">
        <v>15864951</v>
      </c>
      <c r="AF229" s="42">
        <v>353844512</v>
      </c>
      <c r="AG229" s="96">
        <f aca="true" t="shared" si="89" ref="AG229:AG273">IF($AF229=0,0,($AE229/$AF229))</f>
        <v>0.04483593912571406</v>
      </c>
    </row>
    <row r="230" spans="1:33" s="10" customFormat="1" ht="12.75" customHeight="1">
      <c r="A230" s="19"/>
      <c r="B230" s="20" t="s">
        <v>482</v>
      </c>
      <c r="C230" s="117" t="s">
        <v>483</v>
      </c>
      <c r="D230" s="32">
        <v>39965020</v>
      </c>
      <c r="E230" s="33">
        <v>132547020</v>
      </c>
      <c r="F230" s="96">
        <f t="shared" si="80"/>
        <v>0.301515794168741</v>
      </c>
      <c r="G230" s="39">
        <v>44976208</v>
      </c>
      <c r="H230" s="33">
        <v>132547020</v>
      </c>
      <c r="I230" s="96">
        <f t="shared" si="81"/>
        <v>0.33932266451558096</v>
      </c>
      <c r="J230" s="33">
        <v>44976208</v>
      </c>
      <c r="K230" s="33">
        <v>132547020</v>
      </c>
      <c r="L230" s="96">
        <f t="shared" si="82"/>
        <v>0.33932266451558096</v>
      </c>
      <c r="M230" s="33">
        <v>44976208</v>
      </c>
      <c r="N230" s="33">
        <v>39965020</v>
      </c>
      <c r="O230" s="96">
        <f t="shared" si="83"/>
        <v>1.125389352989189</v>
      </c>
      <c r="P230" s="33">
        <v>1747000</v>
      </c>
      <c r="Q230" s="33">
        <v>1747000</v>
      </c>
      <c r="R230" s="96">
        <f t="shared" si="84"/>
        <v>1</v>
      </c>
      <c r="S230" s="42">
        <v>0</v>
      </c>
      <c r="T230" s="43">
        <v>1747000</v>
      </c>
      <c r="U230" s="96">
        <f t="shared" si="85"/>
        <v>0</v>
      </c>
      <c r="V230" s="42">
        <v>0</v>
      </c>
      <c r="W230" s="43">
        <v>15621645</v>
      </c>
      <c r="X230" s="96">
        <f t="shared" si="86"/>
        <v>0</v>
      </c>
      <c r="Y230" s="42">
        <v>0</v>
      </c>
      <c r="Z230" s="42">
        <v>1747000</v>
      </c>
      <c r="AA230" s="96">
        <f t="shared" si="87"/>
        <v>0</v>
      </c>
      <c r="AB230" s="33">
        <v>4203000</v>
      </c>
      <c r="AC230" s="42">
        <v>0</v>
      </c>
      <c r="AD230" s="96">
        <f t="shared" si="88"/>
        <v>0</v>
      </c>
      <c r="AE230" s="33">
        <v>32000000</v>
      </c>
      <c r="AF230" s="42">
        <v>132547020</v>
      </c>
      <c r="AG230" s="96">
        <f t="shared" si="89"/>
        <v>0.2414237604134744</v>
      </c>
    </row>
    <row r="231" spans="1:33" s="10" customFormat="1" ht="12.75" customHeight="1">
      <c r="A231" s="19"/>
      <c r="B231" s="20" t="s">
        <v>484</v>
      </c>
      <c r="C231" s="117" t="s">
        <v>485</v>
      </c>
      <c r="D231" s="32">
        <v>961238546</v>
      </c>
      <c r="E231" s="33">
        <v>1780775624</v>
      </c>
      <c r="F231" s="96">
        <f t="shared" si="80"/>
        <v>0.5397864464478991</v>
      </c>
      <c r="G231" s="39">
        <v>836089557</v>
      </c>
      <c r="H231" s="33">
        <v>1494215831</v>
      </c>
      <c r="I231" s="96">
        <f t="shared" si="81"/>
        <v>0.5595507286523991</v>
      </c>
      <c r="J231" s="33">
        <v>836089557</v>
      </c>
      <c r="K231" s="33">
        <v>1393543557</v>
      </c>
      <c r="L231" s="96">
        <f t="shared" si="82"/>
        <v>0.5999737523812468</v>
      </c>
      <c r="M231" s="33">
        <v>836089557</v>
      </c>
      <c r="N231" s="33">
        <v>961238546</v>
      </c>
      <c r="O231" s="96">
        <f t="shared" si="83"/>
        <v>0.8698044418622388</v>
      </c>
      <c r="P231" s="33">
        <v>42052632</v>
      </c>
      <c r="Q231" s="33">
        <v>612983032</v>
      </c>
      <c r="R231" s="96">
        <f t="shared" si="84"/>
        <v>0.06860325621541838</v>
      </c>
      <c r="S231" s="42">
        <v>0</v>
      </c>
      <c r="T231" s="43">
        <v>612983032</v>
      </c>
      <c r="U231" s="96">
        <f t="shared" si="85"/>
        <v>0</v>
      </c>
      <c r="V231" s="42">
        <v>0</v>
      </c>
      <c r="W231" s="43">
        <v>5828884854</v>
      </c>
      <c r="X231" s="96">
        <f t="shared" si="86"/>
        <v>0</v>
      </c>
      <c r="Y231" s="42">
        <v>570930400</v>
      </c>
      <c r="Z231" s="42">
        <v>612983032</v>
      </c>
      <c r="AA231" s="96">
        <f t="shared" si="87"/>
        <v>0.9313967437845816</v>
      </c>
      <c r="AB231" s="33">
        <v>236416844</v>
      </c>
      <c r="AC231" s="42">
        <v>383847276</v>
      </c>
      <c r="AD231" s="96">
        <f t="shared" si="88"/>
        <v>0.6159138250599439</v>
      </c>
      <c r="AE231" s="33">
        <v>870488786</v>
      </c>
      <c r="AF231" s="42">
        <v>1494215831</v>
      </c>
      <c r="AG231" s="96">
        <f t="shared" si="89"/>
        <v>0.5825723218428409</v>
      </c>
    </row>
    <row r="232" spans="1:33" s="10" customFormat="1" ht="12.75" customHeight="1">
      <c r="A232" s="19"/>
      <c r="B232" s="20" t="s">
        <v>486</v>
      </c>
      <c r="C232" s="117" t="s">
        <v>487</v>
      </c>
      <c r="D232" s="32">
        <v>809090888</v>
      </c>
      <c r="E232" s="33">
        <v>1409415690</v>
      </c>
      <c r="F232" s="96">
        <f t="shared" si="80"/>
        <v>0.5740612182343451</v>
      </c>
      <c r="G232" s="39">
        <v>308843099</v>
      </c>
      <c r="H232" s="33">
        <v>1206257484</v>
      </c>
      <c r="I232" s="96">
        <f t="shared" si="81"/>
        <v>0.25603414121491164</v>
      </c>
      <c r="J232" s="33">
        <v>308843099</v>
      </c>
      <c r="K232" s="33">
        <v>1180118949</v>
      </c>
      <c r="L232" s="96">
        <f t="shared" si="82"/>
        <v>0.2617050588516565</v>
      </c>
      <c r="M232" s="33">
        <v>308843099</v>
      </c>
      <c r="N232" s="33">
        <v>809090888</v>
      </c>
      <c r="O232" s="96">
        <f t="shared" si="83"/>
        <v>0.38171619972563575</v>
      </c>
      <c r="P232" s="33">
        <v>80000000</v>
      </c>
      <c r="Q232" s="33">
        <v>551919198</v>
      </c>
      <c r="R232" s="96">
        <f t="shared" si="84"/>
        <v>0.14494875389350018</v>
      </c>
      <c r="S232" s="42">
        <v>0</v>
      </c>
      <c r="T232" s="43">
        <v>551919198</v>
      </c>
      <c r="U232" s="96">
        <f t="shared" si="85"/>
        <v>0</v>
      </c>
      <c r="V232" s="42">
        <v>0</v>
      </c>
      <c r="W232" s="43">
        <v>4825108577</v>
      </c>
      <c r="X232" s="96">
        <f t="shared" si="86"/>
        <v>0</v>
      </c>
      <c r="Y232" s="42">
        <v>471919198</v>
      </c>
      <c r="Z232" s="42">
        <v>551919198</v>
      </c>
      <c r="AA232" s="96">
        <f t="shared" si="87"/>
        <v>0.8550512461064999</v>
      </c>
      <c r="AB232" s="33">
        <v>248471158</v>
      </c>
      <c r="AC232" s="42">
        <v>232820248</v>
      </c>
      <c r="AD232" s="96">
        <f t="shared" si="88"/>
        <v>1.0672231480485324</v>
      </c>
      <c r="AE232" s="33">
        <v>103829800</v>
      </c>
      <c r="AF232" s="42">
        <v>1206257484</v>
      </c>
      <c r="AG232" s="96">
        <f t="shared" si="89"/>
        <v>0.08607598408898245</v>
      </c>
    </row>
    <row r="233" spans="1:33" s="10" customFormat="1" ht="12.75" customHeight="1">
      <c r="A233" s="19"/>
      <c r="B233" s="20" t="s">
        <v>488</v>
      </c>
      <c r="C233" s="117" t="s">
        <v>489</v>
      </c>
      <c r="D233" s="32">
        <v>400229025</v>
      </c>
      <c r="E233" s="33">
        <v>768514947</v>
      </c>
      <c r="F233" s="96">
        <f t="shared" si="80"/>
        <v>0.5207823563645015</v>
      </c>
      <c r="G233" s="39">
        <v>204357707</v>
      </c>
      <c r="H233" s="33">
        <v>568824488</v>
      </c>
      <c r="I233" s="96">
        <f t="shared" si="81"/>
        <v>0.3592632021144631</v>
      </c>
      <c r="J233" s="33">
        <v>204357707</v>
      </c>
      <c r="K233" s="33">
        <v>558824488</v>
      </c>
      <c r="L233" s="96">
        <f t="shared" si="82"/>
        <v>0.36569211154540526</v>
      </c>
      <c r="M233" s="33">
        <v>204357707</v>
      </c>
      <c r="N233" s="33">
        <v>400229025</v>
      </c>
      <c r="O233" s="96">
        <f t="shared" si="83"/>
        <v>0.5106019159904757</v>
      </c>
      <c r="P233" s="33">
        <v>6436718</v>
      </c>
      <c r="Q233" s="33">
        <v>225522134</v>
      </c>
      <c r="R233" s="96">
        <f t="shared" si="84"/>
        <v>0.028541402503756017</v>
      </c>
      <c r="S233" s="42">
        <v>0</v>
      </c>
      <c r="T233" s="43">
        <v>225522134</v>
      </c>
      <c r="U233" s="96">
        <f t="shared" si="85"/>
        <v>0</v>
      </c>
      <c r="V233" s="42">
        <v>0</v>
      </c>
      <c r="W233" s="43">
        <v>1825019832</v>
      </c>
      <c r="X233" s="96">
        <f t="shared" si="86"/>
        <v>0</v>
      </c>
      <c r="Y233" s="42">
        <v>218790000</v>
      </c>
      <c r="Z233" s="42">
        <v>225522134</v>
      </c>
      <c r="AA233" s="96">
        <f t="shared" si="87"/>
        <v>0.9701486772912499</v>
      </c>
      <c r="AB233" s="33">
        <v>121294506</v>
      </c>
      <c r="AC233" s="42">
        <v>159854419</v>
      </c>
      <c r="AD233" s="96">
        <f t="shared" si="88"/>
        <v>0.7587810631622264</v>
      </c>
      <c r="AE233" s="33">
        <v>15089710</v>
      </c>
      <c r="AF233" s="42">
        <v>568824488</v>
      </c>
      <c r="AG233" s="96">
        <f t="shared" si="89"/>
        <v>0.026527883940186486</v>
      </c>
    </row>
    <row r="234" spans="1:33" s="10" customFormat="1" ht="12.75" customHeight="1">
      <c r="A234" s="19"/>
      <c r="B234" s="20" t="s">
        <v>490</v>
      </c>
      <c r="C234" s="117" t="s">
        <v>491</v>
      </c>
      <c r="D234" s="32">
        <v>1698464285</v>
      </c>
      <c r="E234" s="33">
        <v>2496987287</v>
      </c>
      <c r="F234" s="96">
        <f t="shared" si="80"/>
        <v>0.68020541948398</v>
      </c>
      <c r="G234" s="39">
        <v>533190058</v>
      </c>
      <c r="H234" s="33">
        <v>1470306830</v>
      </c>
      <c r="I234" s="96">
        <f t="shared" si="81"/>
        <v>0.3626386323730809</v>
      </c>
      <c r="J234" s="33">
        <v>533190058</v>
      </c>
      <c r="K234" s="33">
        <v>1399806830</v>
      </c>
      <c r="L234" s="96">
        <f t="shared" si="82"/>
        <v>0.38090259782487274</v>
      </c>
      <c r="M234" s="33">
        <v>533190058</v>
      </c>
      <c r="N234" s="33">
        <v>1698464285</v>
      </c>
      <c r="O234" s="96">
        <f t="shared" si="83"/>
        <v>0.31392479824796554</v>
      </c>
      <c r="P234" s="33">
        <v>162060453</v>
      </c>
      <c r="Q234" s="33">
        <v>1184390453</v>
      </c>
      <c r="R234" s="96">
        <f t="shared" si="84"/>
        <v>0.13683025947187366</v>
      </c>
      <c r="S234" s="42">
        <v>0</v>
      </c>
      <c r="T234" s="43">
        <v>1184390453</v>
      </c>
      <c r="U234" s="96">
        <f t="shared" si="85"/>
        <v>0</v>
      </c>
      <c r="V234" s="42">
        <v>0</v>
      </c>
      <c r="W234" s="43">
        <v>10307078769</v>
      </c>
      <c r="X234" s="96">
        <f t="shared" si="86"/>
        <v>0</v>
      </c>
      <c r="Y234" s="42">
        <v>1128037318</v>
      </c>
      <c r="Z234" s="42">
        <v>1184390453</v>
      </c>
      <c r="AA234" s="96">
        <f t="shared" si="87"/>
        <v>0.9524201374156129</v>
      </c>
      <c r="AB234" s="33">
        <v>163243249</v>
      </c>
      <c r="AC234" s="42">
        <v>284698626</v>
      </c>
      <c r="AD234" s="96">
        <f t="shared" si="88"/>
        <v>0.5733896622318085</v>
      </c>
      <c r="AE234" s="33">
        <v>334697304</v>
      </c>
      <c r="AF234" s="42">
        <v>1470306830</v>
      </c>
      <c r="AG234" s="96">
        <f t="shared" si="89"/>
        <v>0.227637726473732</v>
      </c>
    </row>
    <row r="235" spans="1:33" s="10" customFormat="1" ht="12.75" customHeight="1">
      <c r="A235" s="19"/>
      <c r="B235" s="20" t="s">
        <v>492</v>
      </c>
      <c r="C235" s="117" t="s">
        <v>493</v>
      </c>
      <c r="D235" s="32">
        <v>506543</v>
      </c>
      <c r="E235" s="33">
        <v>65268043</v>
      </c>
      <c r="F235" s="96">
        <f t="shared" si="80"/>
        <v>0.0077609650407321085</v>
      </c>
      <c r="G235" s="39">
        <v>42370383</v>
      </c>
      <c r="H235" s="33">
        <v>65268043</v>
      </c>
      <c r="I235" s="96">
        <f t="shared" si="81"/>
        <v>0.6491750181631767</v>
      </c>
      <c r="J235" s="33">
        <v>42370383</v>
      </c>
      <c r="K235" s="33">
        <v>65268043</v>
      </c>
      <c r="L235" s="96">
        <f t="shared" si="82"/>
        <v>0.6491750181631767</v>
      </c>
      <c r="M235" s="33">
        <v>42370383</v>
      </c>
      <c r="N235" s="33">
        <v>506543</v>
      </c>
      <c r="O235" s="96">
        <f t="shared" si="83"/>
        <v>83.64617219071233</v>
      </c>
      <c r="P235" s="33">
        <v>0</v>
      </c>
      <c r="Q235" s="33">
        <v>280500</v>
      </c>
      <c r="R235" s="96">
        <f t="shared" si="84"/>
        <v>0</v>
      </c>
      <c r="S235" s="42">
        <v>0</v>
      </c>
      <c r="T235" s="43">
        <v>280500</v>
      </c>
      <c r="U235" s="96">
        <f t="shared" si="85"/>
        <v>0</v>
      </c>
      <c r="V235" s="42">
        <v>0</v>
      </c>
      <c r="W235" s="43">
        <v>18257098</v>
      </c>
      <c r="X235" s="96">
        <f t="shared" si="86"/>
        <v>0</v>
      </c>
      <c r="Y235" s="42">
        <v>0</v>
      </c>
      <c r="Z235" s="42">
        <v>280500</v>
      </c>
      <c r="AA235" s="96">
        <f t="shared" si="87"/>
        <v>0</v>
      </c>
      <c r="AB235" s="33">
        <v>2000000</v>
      </c>
      <c r="AC235" s="42">
        <v>0</v>
      </c>
      <c r="AD235" s="96">
        <f t="shared" si="88"/>
        <v>0</v>
      </c>
      <c r="AE235" s="33">
        <v>13159489</v>
      </c>
      <c r="AF235" s="42">
        <v>65268043</v>
      </c>
      <c r="AG235" s="96">
        <f t="shared" si="89"/>
        <v>0.20162223953918765</v>
      </c>
    </row>
    <row r="236" spans="1:33" s="10" customFormat="1" ht="12.75" customHeight="1">
      <c r="A236" s="19"/>
      <c r="B236" s="20" t="s">
        <v>494</v>
      </c>
      <c r="C236" s="117" t="s">
        <v>495</v>
      </c>
      <c r="D236" s="32">
        <v>3264000</v>
      </c>
      <c r="E236" s="33">
        <v>128709000</v>
      </c>
      <c r="F236" s="96">
        <f t="shared" si="80"/>
        <v>0.025359531967461484</v>
      </c>
      <c r="G236" s="39">
        <v>83176000</v>
      </c>
      <c r="H236" s="33">
        <v>136612841</v>
      </c>
      <c r="I236" s="96">
        <f t="shared" si="81"/>
        <v>0.6088446692943016</v>
      </c>
      <c r="J236" s="33">
        <v>83176000</v>
      </c>
      <c r="K236" s="33">
        <v>136612841</v>
      </c>
      <c r="L236" s="96">
        <f t="shared" si="82"/>
        <v>0.6088446692943016</v>
      </c>
      <c r="M236" s="33">
        <v>83176000</v>
      </c>
      <c r="N236" s="33">
        <v>3264000</v>
      </c>
      <c r="O236" s="96">
        <f t="shared" si="83"/>
        <v>25.482843137254903</v>
      </c>
      <c r="P236" s="33">
        <v>4745000</v>
      </c>
      <c r="Q236" s="33">
        <v>4745000</v>
      </c>
      <c r="R236" s="96">
        <f t="shared" si="84"/>
        <v>1</v>
      </c>
      <c r="S236" s="42">
        <v>0</v>
      </c>
      <c r="T236" s="43">
        <v>4745000</v>
      </c>
      <c r="U236" s="96">
        <f t="shared" si="85"/>
        <v>0</v>
      </c>
      <c r="V236" s="42">
        <v>0</v>
      </c>
      <c r="W236" s="43">
        <v>60066000</v>
      </c>
      <c r="X236" s="96">
        <f t="shared" si="86"/>
        <v>0</v>
      </c>
      <c r="Y236" s="42">
        <v>0</v>
      </c>
      <c r="Z236" s="42">
        <v>4745000</v>
      </c>
      <c r="AA236" s="96">
        <f t="shared" si="87"/>
        <v>0</v>
      </c>
      <c r="AB236" s="33">
        <v>0</v>
      </c>
      <c r="AC236" s="42">
        <v>0</v>
      </c>
      <c r="AD236" s="96">
        <f t="shared" si="88"/>
        <v>0</v>
      </c>
      <c r="AE236" s="33">
        <v>7695000</v>
      </c>
      <c r="AF236" s="42">
        <v>136612841</v>
      </c>
      <c r="AG236" s="96">
        <f t="shared" si="89"/>
        <v>0.05632706225617547</v>
      </c>
    </row>
    <row r="237" spans="1:33" s="10" customFormat="1" ht="12.75" customHeight="1">
      <c r="A237" s="19"/>
      <c r="B237" s="20" t="s">
        <v>496</v>
      </c>
      <c r="C237" s="117" t="s">
        <v>497</v>
      </c>
      <c r="D237" s="32">
        <v>5819478</v>
      </c>
      <c r="E237" s="33">
        <v>126301878</v>
      </c>
      <c r="F237" s="96">
        <f t="shared" si="80"/>
        <v>0.046075941958677764</v>
      </c>
      <c r="G237" s="39">
        <v>63869472</v>
      </c>
      <c r="H237" s="33">
        <v>119938709</v>
      </c>
      <c r="I237" s="96">
        <f t="shared" si="81"/>
        <v>0.5325175877956132</v>
      </c>
      <c r="J237" s="33">
        <v>63869472</v>
      </c>
      <c r="K237" s="33">
        <v>119938709</v>
      </c>
      <c r="L237" s="96">
        <f t="shared" si="82"/>
        <v>0.5325175877956132</v>
      </c>
      <c r="M237" s="33">
        <v>63869472</v>
      </c>
      <c r="N237" s="33">
        <v>5819478</v>
      </c>
      <c r="O237" s="96">
        <f t="shared" si="83"/>
        <v>10.975120448947482</v>
      </c>
      <c r="P237" s="33">
        <v>0</v>
      </c>
      <c r="Q237" s="33">
        <v>800000</v>
      </c>
      <c r="R237" s="96">
        <f t="shared" si="84"/>
        <v>0</v>
      </c>
      <c r="S237" s="42">
        <v>0</v>
      </c>
      <c r="T237" s="43">
        <v>800000</v>
      </c>
      <c r="U237" s="96">
        <f t="shared" si="85"/>
        <v>0</v>
      </c>
      <c r="V237" s="42">
        <v>0</v>
      </c>
      <c r="W237" s="43">
        <v>3995135</v>
      </c>
      <c r="X237" s="96">
        <f t="shared" si="86"/>
        <v>0</v>
      </c>
      <c r="Y237" s="42">
        <v>0</v>
      </c>
      <c r="Z237" s="42">
        <v>800000</v>
      </c>
      <c r="AA237" s="96">
        <f t="shared" si="87"/>
        <v>0</v>
      </c>
      <c r="AB237" s="33">
        <v>0</v>
      </c>
      <c r="AC237" s="42">
        <v>0</v>
      </c>
      <c r="AD237" s="96">
        <f t="shared" si="88"/>
        <v>0</v>
      </c>
      <c r="AE237" s="33">
        <v>5563169</v>
      </c>
      <c r="AF237" s="42">
        <v>119938709</v>
      </c>
      <c r="AG237" s="96">
        <f t="shared" si="89"/>
        <v>0.04638343239128912</v>
      </c>
    </row>
    <row r="238" spans="1:33" s="10" customFormat="1" ht="12.75" customHeight="1">
      <c r="A238" s="19"/>
      <c r="B238" s="20" t="s">
        <v>498</v>
      </c>
      <c r="C238" s="117" t="s">
        <v>499</v>
      </c>
      <c r="D238" s="32">
        <v>171980200</v>
      </c>
      <c r="E238" s="33">
        <v>405077200</v>
      </c>
      <c r="F238" s="96">
        <f t="shared" si="80"/>
        <v>0.4245615403681076</v>
      </c>
      <c r="G238" s="39">
        <v>212704856</v>
      </c>
      <c r="H238" s="33">
        <v>405077200</v>
      </c>
      <c r="I238" s="96">
        <f t="shared" si="81"/>
        <v>0.5250970827289217</v>
      </c>
      <c r="J238" s="33">
        <v>212704856</v>
      </c>
      <c r="K238" s="33">
        <v>405077200</v>
      </c>
      <c r="L238" s="96">
        <f t="shared" si="82"/>
        <v>0.5250970827289217</v>
      </c>
      <c r="M238" s="33">
        <v>212704856</v>
      </c>
      <c r="N238" s="33">
        <v>171980200</v>
      </c>
      <c r="O238" s="96">
        <f t="shared" si="83"/>
        <v>1.23679851517791</v>
      </c>
      <c r="P238" s="33">
        <v>29132770</v>
      </c>
      <c r="Q238" s="33">
        <v>31480870</v>
      </c>
      <c r="R238" s="96">
        <f t="shared" si="84"/>
        <v>0.9254118453524315</v>
      </c>
      <c r="S238" s="42">
        <v>0</v>
      </c>
      <c r="T238" s="43">
        <v>31480870</v>
      </c>
      <c r="U238" s="96">
        <f t="shared" si="85"/>
        <v>0</v>
      </c>
      <c r="V238" s="42">
        <v>0</v>
      </c>
      <c r="W238" s="43">
        <v>180548532</v>
      </c>
      <c r="X238" s="96">
        <f t="shared" si="86"/>
        <v>0</v>
      </c>
      <c r="Y238" s="42">
        <v>0</v>
      </c>
      <c r="Z238" s="42">
        <v>31480870</v>
      </c>
      <c r="AA238" s="96">
        <f t="shared" si="87"/>
        <v>0</v>
      </c>
      <c r="AB238" s="33">
        <v>14000000</v>
      </c>
      <c r="AC238" s="42">
        <v>0</v>
      </c>
      <c r="AD238" s="96">
        <f t="shared" si="88"/>
        <v>0</v>
      </c>
      <c r="AE238" s="33">
        <v>15633000</v>
      </c>
      <c r="AF238" s="42">
        <v>405077200</v>
      </c>
      <c r="AG238" s="96">
        <f t="shared" si="89"/>
        <v>0.03859264357510124</v>
      </c>
    </row>
    <row r="239" spans="1:33" s="10" customFormat="1" ht="12.75" customHeight="1">
      <c r="A239" s="19"/>
      <c r="B239" s="20" t="s">
        <v>500</v>
      </c>
      <c r="C239" s="117" t="s">
        <v>501</v>
      </c>
      <c r="D239" s="32">
        <v>9849160</v>
      </c>
      <c r="E239" s="33">
        <v>162225160</v>
      </c>
      <c r="F239" s="96">
        <f t="shared" si="80"/>
        <v>0.060712900514322196</v>
      </c>
      <c r="G239" s="39">
        <v>100623900</v>
      </c>
      <c r="H239" s="33">
        <v>157187160</v>
      </c>
      <c r="I239" s="96">
        <f t="shared" si="81"/>
        <v>0.6401534323795913</v>
      </c>
      <c r="J239" s="33">
        <v>100623900</v>
      </c>
      <c r="K239" s="33">
        <v>157187160</v>
      </c>
      <c r="L239" s="96">
        <f t="shared" si="82"/>
        <v>0.6401534323795913</v>
      </c>
      <c r="M239" s="33">
        <v>100623900</v>
      </c>
      <c r="N239" s="33">
        <v>9849160</v>
      </c>
      <c r="O239" s="96">
        <f t="shared" si="83"/>
        <v>10.21649561993104</v>
      </c>
      <c r="P239" s="33">
        <v>2850000</v>
      </c>
      <c r="Q239" s="33">
        <v>5038000</v>
      </c>
      <c r="R239" s="96">
        <f t="shared" si="84"/>
        <v>0.5657006748709805</v>
      </c>
      <c r="S239" s="42">
        <v>0</v>
      </c>
      <c r="T239" s="43">
        <v>5038000</v>
      </c>
      <c r="U239" s="96">
        <f t="shared" si="85"/>
        <v>0</v>
      </c>
      <c r="V239" s="42">
        <v>0</v>
      </c>
      <c r="W239" s="43">
        <v>27132000</v>
      </c>
      <c r="X239" s="96">
        <f t="shared" si="86"/>
        <v>0</v>
      </c>
      <c r="Y239" s="42">
        <v>0</v>
      </c>
      <c r="Z239" s="42">
        <v>5038000</v>
      </c>
      <c r="AA239" s="96">
        <f t="shared" si="87"/>
        <v>0</v>
      </c>
      <c r="AB239" s="33">
        <v>0</v>
      </c>
      <c r="AC239" s="42">
        <v>0</v>
      </c>
      <c r="AD239" s="96">
        <f t="shared" si="88"/>
        <v>0</v>
      </c>
      <c r="AE239" s="33">
        <v>12274568</v>
      </c>
      <c r="AF239" s="42">
        <v>157187160</v>
      </c>
      <c r="AG239" s="96">
        <f t="shared" si="89"/>
        <v>0.07808887189004496</v>
      </c>
    </row>
    <row r="240" spans="1:33" s="10" customFormat="1" ht="12.75" customHeight="1">
      <c r="A240" s="19"/>
      <c r="B240" s="20" t="s">
        <v>502</v>
      </c>
      <c r="C240" s="117" t="s">
        <v>503</v>
      </c>
      <c r="D240" s="32">
        <v>733708725</v>
      </c>
      <c r="E240" s="33">
        <v>1185401709</v>
      </c>
      <c r="F240" s="96">
        <f t="shared" si="80"/>
        <v>0.6189536588562485</v>
      </c>
      <c r="G240" s="39">
        <v>347306195</v>
      </c>
      <c r="H240" s="33">
        <v>884864953</v>
      </c>
      <c r="I240" s="96">
        <f t="shared" si="81"/>
        <v>0.3924962716881386</v>
      </c>
      <c r="J240" s="33">
        <v>347306195</v>
      </c>
      <c r="K240" s="33">
        <v>809864953</v>
      </c>
      <c r="L240" s="96">
        <f t="shared" si="82"/>
        <v>0.4288445792270258</v>
      </c>
      <c r="M240" s="33">
        <v>347306195</v>
      </c>
      <c r="N240" s="33">
        <v>733708725</v>
      </c>
      <c r="O240" s="96">
        <f t="shared" si="83"/>
        <v>0.4733570464219299</v>
      </c>
      <c r="P240" s="33">
        <v>24773595</v>
      </c>
      <c r="Q240" s="33">
        <v>301162595</v>
      </c>
      <c r="R240" s="96">
        <f t="shared" si="84"/>
        <v>0.08225986696654676</v>
      </c>
      <c r="S240" s="42">
        <v>0</v>
      </c>
      <c r="T240" s="43">
        <v>301162595</v>
      </c>
      <c r="U240" s="96">
        <f t="shared" si="85"/>
        <v>0</v>
      </c>
      <c r="V240" s="42">
        <v>0</v>
      </c>
      <c r="W240" s="43">
        <v>4126264721</v>
      </c>
      <c r="X240" s="96">
        <f t="shared" si="86"/>
        <v>0</v>
      </c>
      <c r="Y240" s="42">
        <v>276389000</v>
      </c>
      <c r="Z240" s="42">
        <v>301162595</v>
      </c>
      <c r="AA240" s="96">
        <f t="shared" si="87"/>
        <v>0.9177401330334533</v>
      </c>
      <c r="AB240" s="33">
        <v>106673034</v>
      </c>
      <c r="AC240" s="42">
        <v>429111413</v>
      </c>
      <c r="AD240" s="96">
        <f t="shared" si="88"/>
        <v>0.2485905309631091</v>
      </c>
      <c r="AE240" s="33">
        <v>182162427</v>
      </c>
      <c r="AF240" s="42">
        <v>884864953</v>
      </c>
      <c r="AG240" s="96">
        <f t="shared" si="89"/>
        <v>0.20586466486485425</v>
      </c>
    </row>
    <row r="241" spans="1:33" s="10" customFormat="1" ht="12.75" customHeight="1">
      <c r="A241" s="19"/>
      <c r="B241" s="20" t="s">
        <v>504</v>
      </c>
      <c r="C241" s="117" t="s">
        <v>505</v>
      </c>
      <c r="D241" s="32">
        <v>537338619</v>
      </c>
      <c r="E241" s="33">
        <v>1029598619</v>
      </c>
      <c r="F241" s="96">
        <f t="shared" si="80"/>
        <v>0.5218913556060237</v>
      </c>
      <c r="G241" s="39">
        <v>250245740</v>
      </c>
      <c r="H241" s="33">
        <v>808647535</v>
      </c>
      <c r="I241" s="96">
        <f t="shared" si="81"/>
        <v>0.3094620698992176</v>
      </c>
      <c r="J241" s="33">
        <v>250245740</v>
      </c>
      <c r="K241" s="33">
        <v>669497535</v>
      </c>
      <c r="L241" s="96">
        <f t="shared" si="82"/>
        <v>0.3737814210174799</v>
      </c>
      <c r="M241" s="33">
        <v>250245740</v>
      </c>
      <c r="N241" s="33">
        <v>537338619</v>
      </c>
      <c r="O241" s="96">
        <f t="shared" si="83"/>
        <v>0.4657132972606981</v>
      </c>
      <c r="P241" s="33">
        <v>5000000</v>
      </c>
      <c r="Q241" s="33">
        <v>207528000</v>
      </c>
      <c r="R241" s="96">
        <f t="shared" si="84"/>
        <v>0.02409313442041556</v>
      </c>
      <c r="S241" s="42">
        <v>0</v>
      </c>
      <c r="T241" s="43">
        <v>207528000</v>
      </c>
      <c r="U241" s="96">
        <f t="shared" si="85"/>
        <v>0</v>
      </c>
      <c r="V241" s="42">
        <v>0</v>
      </c>
      <c r="W241" s="43">
        <v>1476395172</v>
      </c>
      <c r="X241" s="96">
        <f t="shared" si="86"/>
        <v>0</v>
      </c>
      <c r="Y241" s="42">
        <v>202528000</v>
      </c>
      <c r="Z241" s="42">
        <v>207528000</v>
      </c>
      <c r="AA241" s="96">
        <f t="shared" si="87"/>
        <v>0.9759068655795844</v>
      </c>
      <c r="AB241" s="33">
        <v>393318359</v>
      </c>
      <c r="AC241" s="42">
        <v>306911011</v>
      </c>
      <c r="AD241" s="96">
        <f t="shared" si="88"/>
        <v>1.2815387682522736</v>
      </c>
      <c r="AE241" s="33">
        <v>24157650</v>
      </c>
      <c r="AF241" s="42">
        <v>808647535</v>
      </c>
      <c r="AG241" s="96">
        <f t="shared" si="89"/>
        <v>0.029874140406549312</v>
      </c>
    </row>
    <row r="242" spans="1:33" s="10" customFormat="1" ht="12.75" customHeight="1">
      <c r="A242" s="19"/>
      <c r="B242" s="20" t="s">
        <v>506</v>
      </c>
      <c r="C242" s="117" t="s">
        <v>507</v>
      </c>
      <c r="D242" s="32">
        <v>760645041</v>
      </c>
      <c r="E242" s="33">
        <v>1166178041</v>
      </c>
      <c r="F242" s="96">
        <f t="shared" si="80"/>
        <v>0.6522546423080865</v>
      </c>
      <c r="G242" s="39">
        <v>271836632</v>
      </c>
      <c r="H242" s="33">
        <v>720109095</v>
      </c>
      <c r="I242" s="96">
        <f t="shared" si="81"/>
        <v>0.37749367962086355</v>
      </c>
      <c r="J242" s="33">
        <v>271836632</v>
      </c>
      <c r="K242" s="33">
        <v>713522727</v>
      </c>
      <c r="L242" s="96">
        <f t="shared" si="82"/>
        <v>0.3809782389734588</v>
      </c>
      <c r="M242" s="33">
        <v>271836632</v>
      </c>
      <c r="N242" s="33">
        <v>760645041</v>
      </c>
      <c r="O242" s="96">
        <f t="shared" si="83"/>
        <v>0.3573764599091102</v>
      </c>
      <c r="P242" s="33">
        <v>27000</v>
      </c>
      <c r="Q242" s="33">
        <v>407831000</v>
      </c>
      <c r="R242" s="96">
        <f t="shared" si="84"/>
        <v>6.620389327932403E-05</v>
      </c>
      <c r="S242" s="42">
        <v>0</v>
      </c>
      <c r="T242" s="43">
        <v>407831000</v>
      </c>
      <c r="U242" s="96">
        <f t="shared" si="85"/>
        <v>0</v>
      </c>
      <c r="V242" s="42">
        <v>0</v>
      </c>
      <c r="W242" s="43">
        <v>2801165000</v>
      </c>
      <c r="X242" s="96">
        <f t="shared" si="86"/>
        <v>0</v>
      </c>
      <c r="Y242" s="42">
        <v>407804000</v>
      </c>
      <c r="Z242" s="42">
        <v>407831000</v>
      </c>
      <c r="AA242" s="96">
        <f t="shared" si="87"/>
        <v>0.9999337961067207</v>
      </c>
      <c r="AB242" s="33">
        <v>191275774</v>
      </c>
      <c r="AC242" s="42">
        <v>291664841</v>
      </c>
      <c r="AD242" s="96">
        <f t="shared" si="88"/>
        <v>0.6558067586898484</v>
      </c>
      <c r="AE242" s="33">
        <v>124471971</v>
      </c>
      <c r="AF242" s="42">
        <v>720109095</v>
      </c>
      <c r="AG242" s="96">
        <f t="shared" si="89"/>
        <v>0.17285154688957233</v>
      </c>
    </row>
    <row r="243" spans="1:33" s="10" customFormat="1" ht="12.75" customHeight="1">
      <c r="A243" s="19"/>
      <c r="B243" s="20" t="s">
        <v>508</v>
      </c>
      <c r="C243" s="117" t="s">
        <v>509</v>
      </c>
      <c r="D243" s="32">
        <v>370633488</v>
      </c>
      <c r="E243" s="33">
        <v>702569487</v>
      </c>
      <c r="F243" s="96">
        <f t="shared" si="80"/>
        <v>0.5275399727116244</v>
      </c>
      <c r="G243" s="39">
        <v>158813881</v>
      </c>
      <c r="H243" s="33">
        <v>423579228</v>
      </c>
      <c r="I243" s="96">
        <f t="shared" si="81"/>
        <v>0.37493311876945956</v>
      </c>
      <c r="J243" s="33">
        <v>158813881</v>
      </c>
      <c r="K243" s="33">
        <v>405179228</v>
      </c>
      <c r="L243" s="96">
        <f t="shared" si="82"/>
        <v>0.39195958239004297</v>
      </c>
      <c r="M243" s="33">
        <v>158813881</v>
      </c>
      <c r="N243" s="33">
        <v>370633488</v>
      </c>
      <c r="O243" s="96">
        <f t="shared" si="83"/>
        <v>0.42849306968182</v>
      </c>
      <c r="P243" s="33">
        <v>155918083</v>
      </c>
      <c r="Q243" s="33">
        <v>428459083</v>
      </c>
      <c r="R243" s="96">
        <f t="shared" si="84"/>
        <v>0.36390425407319466</v>
      </c>
      <c r="S243" s="42">
        <v>0</v>
      </c>
      <c r="T243" s="43">
        <v>428459083</v>
      </c>
      <c r="U243" s="96">
        <f t="shared" si="85"/>
        <v>0</v>
      </c>
      <c r="V243" s="42">
        <v>0</v>
      </c>
      <c r="W243" s="43">
        <v>277114856</v>
      </c>
      <c r="X243" s="96">
        <f t="shared" si="86"/>
        <v>0</v>
      </c>
      <c r="Y243" s="42">
        <v>405869000</v>
      </c>
      <c r="Z243" s="42">
        <v>428459083</v>
      </c>
      <c r="AA243" s="96">
        <f t="shared" si="87"/>
        <v>0.9472759852776887</v>
      </c>
      <c r="AB243" s="33">
        <v>47902693</v>
      </c>
      <c r="AC243" s="42">
        <v>60508865</v>
      </c>
      <c r="AD243" s="96">
        <f t="shared" si="88"/>
        <v>0.7916640479043856</v>
      </c>
      <c r="AE243" s="33">
        <v>69750834</v>
      </c>
      <c r="AF243" s="42">
        <v>423579228</v>
      </c>
      <c r="AG243" s="96">
        <f t="shared" si="89"/>
        <v>0.16467010039500804</v>
      </c>
    </row>
    <row r="244" spans="1:33" s="10" customFormat="1" ht="12.75" customHeight="1">
      <c r="A244" s="19"/>
      <c r="B244" s="20" t="s">
        <v>510</v>
      </c>
      <c r="C244" s="117" t="s">
        <v>511</v>
      </c>
      <c r="D244" s="32">
        <v>37423253</v>
      </c>
      <c r="E244" s="33">
        <v>189318252</v>
      </c>
      <c r="F244" s="96">
        <f t="shared" si="80"/>
        <v>0.19767377209884654</v>
      </c>
      <c r="G244" s="39">
        <v>86018367</v>
      </c>
      <c r="H244" s="33">
        <v>231651000</v>
      </c>
      <c r="I244" s="96">
        <f t="shared" si="81"/>
        <v>0.37132741494748567</v>
      </c>
      <c r="J244" s="33">
        <v>86018367</v>
      </c>
      <c r="K244" s="33">
        <v>214388000</v>
      </c>
      <c r="L244" s="96">
        <f t="shared" si="82"/>
        <v>0.4012275267272422</v>
      </c>
      <c r="M244" s="33">
        <v>86018367</v>
      </c>
      <c r="N244" s="33">
        <v>37423253</v>
      </c>
      <c r="O244" s="96">
        <f t="shared" si="83"/>
        <v>2.2985272552335307</v>
      </c>
      <c r="P244" s="33">
        <v>348000</v>
      </c>
      <c r="Q244" s="33">
        <v>127206000</v>
      </c>
      <c r="R244" s="96">
        <f t="shared" si="84"/>
        <v>0.0027357200132069243</v>
      </c>
      <c r="S244" s="42">
        <v>0</v>
      </c>
      <c r="T244" s="43">
        <v>127206000</v>
      </c>
      <c r="U244" s="96">
        <f t="shared" si="85"/>
        <v>0</v>
      </c>
      <c r="V244" s="42">
        <v>0</v>
      </c>
      <c r="W244" s="43">
        <v>494598644</v>
      </c>
      <c r="X244" s="96">
        <f t="shared" si="86"/>
        <v>0</v>
      </c>
      <c r="Y244" s="42">
        <v>126858000</v>
      </c>
      <c r="Z244" s="42">
        <v>127206000</v>
      </c>
      <c r="AA244" s="96">
        <f t="shared" si="87"/>
        <v>0.9972642799867931</v>
      </c>
      <c r="AB244" s="33">
        <v>41900000</v>
      </c>
      <c r="AC244" s="42">
        <v>28277706</v>
      </c>
      <c r="AD244" s="96">
        <f t="shared" si="88"/>
        <v>1.4817326412545628</v>
      </c>
      <c r="AE244" s="33">
        <v>30889592</v>
      </c>
      <c r="AF244" s="42">
        <v>231651000</v>
      </c>
      <c r="AG244" s="96">
        <f t="shared" si="89"/>
        <v>0.13334538594696332</v>
      </c>
    </row>
    <row r="245" spans="1:33" s="10" customFormat="1" ht="12.75" customHeight="1">
      <c r="A245" s="19"/>
      <c r="B245" s="20" t="s">
        <v>512</v>
      </c>
      <c r="C245" s="117" t="s">
        <v>513</v>
      </c>
      <c r="D245" s="32">
        <v>597712210</v>
      </c>
      <c r="E245" s="33">
        <v>1032297210</v>
      </c>
      <c r="F245" s="96">
        <f t="shared" si="80"/>
        <v>0.5790117460455018</v>
      </c>
      <c r="G245" s="39">
        <v>182249931</v>
      </c>
      <c r="H245" s="33">
        <v>624183799</v>
      </c>
      <c r="I245" s="96">
        <f t="shared" si="81"/>
        <v>0.291981194148232</v>
      </c>
      <c r="J245" s="33">
        <v>182249931</v>
      </c>
      <c r="K245" s="33">
        <v>540752318</v>
      </c>
      <c r="L245" s="96">
        <f t="shared" si="82"/>
        <v>0.33703032781081854</v>
      </c>
      <c r="M245" s="33">
        <v>182249931</v>
      </c>
      <c r="N245" s="33">
        <v>597712210</v>
      </c>
      <c r="O245" s="96">
        <f t="shared" si="83"/>
        <v>0.3049125113238025</v>
      </c>
      <c r="P245" s="33">
        <v>0</v>
      </c>
      <c r="Q245" s="33">
        <v>408113417</v>
      </c>
      <c r="R245" s="96">
        <f t="shared" si="84"/>
        <v>0</v>
      </c>
      <c r="S245" s="42">
        <v>0</v>
      </c>
      <c r="T245" s="43">
        <v>408113417</v>
      </c>
      <c r="U245" s="96">
        <f t="shared" si="85"/>
        <v>0</v>
      </c>
      <c r="V245" s="42">
        <v>0</v>
      </c>
      <c r="W245" s="43">
        <v>3477829840</v>
      </c>
      <c r="X245" s="96">
        <f t="shared" si="86"/>
        <v>0</v>
      </c>
      <c r="Y245" s="42">
        <v>408113417</v>
      </c>
      <c r="Z245" s="42">
        <v>408113417</v>
      </c>
      <c r="AA245" s="96">
        <f t="shared" si="87"/>
        <v>1</v>
      </c>
      <c r="AB245" s="33">
        <v>9653403</v>
      </c>
      <c r="AC245" s="42">
        <v>24764882</v>
      </c>
      <c r="AD245" s="96">
        <f t="shared" si="88"/>
        <v>0.38980209960217055</v>
      </c>
      <c r="AE245" s="33">
        <v>42000000</v>
      </c>
      <c r="AF245" s="42">
        <v>624183799</v>
      </c>
      <c r="AG245" s="96">
        <f t="shared" si="89"/>
        <v>0.06728787268635916</v>
      </c>
    </row>
    <row r="246" spans="1:33" s="10" customFormat="1" ht="12.75" customHeight="1">
      <c r="A246" s="19"/>
      <c r="B246" s="20" t="s">
        <v>514</v>
      </c>
      <c r="C246" s="117" t="s">
        <v>515</v>
      </c>
      <c r="D246" s="32">
        <v>325474229</v>
      </c>
      <c r="E246" s="33">
        <v>721087129</v>
      </c>
      <c r="F246" s="96">
        <f t="shared" si="80"/>
        <v>0.45136602209412063</v>
      </c>
      <c r="G246" s="39">
        <v>158801285</v>
      </c>
      <c r="H246" s="33">
        <v>455028029</v>
      </c>
      <c r="I246" s="96">
        <f t="shared" si="81"/>
        <v>0.3489923144932243</v>
      </c>
      <c r="J246" s="33">
        <v>158801285</v>
      </c>
      <c r="K246" s="33">
        <v>369180046</v>
      </c>
      <c r="L246" s="96">
        <f t="shared" si="82"/>
        <v>0.4301459050145955</v>
      </c>
      <c r="M246" s="33">
        <v>158801285</v>
      </c>
      <c r="N246" s="33">
        <v>325474229</v>
      </c>
      <c r="O246" s="96">
        <f t="shared" si="83"/>
        <v>0.48790740049652287</v>
      </c>
      <c r="P246" s="33">
        <v>11200000</v>
      </c>
      <c r="Q246" s="33">
        <v>266059100</v>
      </c>
      <c r="R246" s="96">
        <f t="shared" si="84"/>
        <v>0.04209591026956041</v>
      </c>
      <c r="S246" s="42">
        <v>0</v>
      </c>
      <c r="T246" s="43">
        <v>266059100</v>
      </c>
      <c r="U246" s="96">
        <f t="shared" si="85"/>
        <v>0</v>
      </c>
      <c r="V246" s="42">
        <v>0</v>
      </c>
      <c r="W246" s="43">
        <v>1793746406</v>
      </c>
      <c r="X246" s="96">
        <f t="shared" si="86"/>
        <v>0</v>
      </c>
      <c r="Y246" s="42">
        <v>254859100</v>
      </c>
      <c r="Z246" s="42">
        <v>266059100</v>
      </c>
      <c r="AA246" s="96">
        <f t="shared" si="87"/>
        <v>0.9579040897304396</v>
      </c>
      <c r="AB246" s="33">
        <v>189058485</v>
      </c>
      <c r="AC246" s="42">
        <v>52800129</v>
      </c>
      <c r="AD246" s="96">
        <f t="shared" si="88"/>
        <v>3.580644376834761</v>
      </c>
      <c r="AE246" s="33">
        <v>164588104</v>
      </c>
      <c r="AF246" s="42">
        <v>455028029</v>
      </c>
      <c r="AG246" s="96">
        <f t="shared" si="89"/>
        <v>0.36170981458375173</v>
      </c>
    </row>
    <row r="247" spans="1:33" s="10" customFormat="1" ht="12.75" customHeight="1">
      <c r="A247" s="19"/>
      <c r="B247" s="20" t="s">
        <v>516</v>
      </c>
      <c r="C247" s="117" t="s">
        <v>517</v>
      </c>
      <c r="D247" s="32">
        <v>479283778</v>
      </c>
      <c r="E247" s="33">
        <v>1013458936</v>
      </c>
      <c r="F247" s="96">
        <f t="shared" si="80"/>
        <v>0.472918794215457</v>
      </c>
      <c r="G247" s="39">
        <v>253903875</v>
      </c>
      <c r="H247" s="33">
        <v>836432927</v>
      </c>
      <c r="I247" s="96">
        <f t="shared" si="81"/>
        <v>0.3035555712885033</v>
      </c>
      <c r="J247" s="33">
        <v>253903875</v>
      </c>
      <c r="K247" s="33">
        <v>807898927</v>
      </c>
      <c r="L247" s="96">
        <f t="shared" si="82"/>
        <v>0.3142767820509805</v>
      </c>
      <c r="M247" s="33">
        <v>253903875</v>
      </c>
      <c r="N247" s="33">
        <v>479283778</v>
      </c>
      <c r="O247" s="96">
        <f t="shared" si="83"/>
        <v>0.5297568719298487</v>
      </c>
      <c r="P247" s="33">
        <v>9255000</v>
      </c>
      <c r="Q247" s="33">
        <v>324512842</v>
      </c>
      <c r="R247" s="96">
        <f t="shared" si="84"/>
        <v>0.028519672574313714</v>
      </c>
      <c r="S247" s="42">
        <v>0</v>
      </c>
      <c r="T247" s="43">
        <v>324512842</v>
      </c>
      <c r="U247" s="96">
        <f t="shared" si="85"/>
        <v>0</v>
      </c>
      <c r="V247" s="42">
        <v>0</v>
      </c>
      <c r="W247" s="43">
        <v>2702210617</v>
      </c>
      <c r="X247" s="96">
        <f t="shared" si="86"/>
        <v>0</v>
      </c>
      <c r="Y247" s="42">
        <v>318932842</v>
      </c>
      <c r="Z247" s="42">
        <v>324512842</v>
      </c>
      <c r="AA247" s="96">
        <f t="shared" si="87"/>
        <v>0.9828049948174316</v>
      </c>
      <c r="AB247" s="33">
        <v>31850601</v>
      </c>
      <c r="AC247" s="42">
        <v>86260130</v>
      </c>
      <c r="AD247" s="96">
        <f t="shared" si="88"/>
        <v>0.3692389635860739</v>
      </c>
      <c r="AE247" s="33">
        <v>127662396</v>
      </c>
      <c r="AF247" s="42">
        <v>836432927</v>
      </c>
      <c r="AG247" s="96">
        <f t="shared" si="89"/>
        <v>0.1526271765243407</v>
      </c>
    </row>
    <row r="248" spans="1:33" s="10" customFormat="1" ht="12.75" customHeight="1">
      <c r="A248" s="19"/>
      <c r="B248" s="20" t="s">
        <v>518</v>
      </c>
      <c r="C248" s="117" t="s">
        <v>519</v>
      </c>
      <c r="D248" s="32">
        <v>550562274</v>
      </c>
      <c r="E248" s="33">
        <v>1059663274</v>
      </c>
      <c r="F248" s="96">
        <f t="shared" si="80"/>
        <v>0.5195634193508909</v>
      </c>
      <c r="G248" s="39">
        <v>238041646</v>
      </c>
      <c r="H248" s="33">
        <v>720091599</v>
      </c>
      <c r="I248" s="96">
        <f t="shared" si="81"/>
        <v>0.33057134166066005</v>
      </c>
      <c r="J248" s="33">
        <v>238041646</v>
      </c>
      <c r="K248" s="33">
        <v>620546099</v>
      </c>
      <c r="L248" s="96">
        <f t="shared" si="82"/>
        <v>0.3836002617430039</v>
      </c>
      <c r="M248" s="33">
        <v>238041646</v>
      </c>
      <c r="N248" s="33">
        <v>550562274</v>
      </c>
      <c r="O248" s="96">
        <f t="shared" si="83"/>
        <v>0.4323609830193342</v>
      </c>
      <c r="P248" s="33">
        <v>71502651</v>
      </c>
      <c r="Q248" s="33">
        <v>364302652</v>
      </c>
      <c r="R248" s="96">
        <f t="shared" si="84"/>
        <v>0.19627266122674286</v>
      </c>
      <c r="S248" s="42">
        <v>63148521</v>
      </c>
      <c r="T248" s="43">
        <v>364302652</v>
      </c>
      <c r="U248" s="96">
        <f t="shared" si="85"/>
        <v>0.17334082157601202</v>
      </c>
      <c r="V248" s="42">
        <v>63148521</v>
      </c>
      <c r="W248" s="43">
        <v>2770164152</v>
      </c>
      <c r="X248" s="96">
        <f t="shared" si="86"/>
        <v>0.022795949097243244</v>
      </c>
      <c r="Y248" s="42">
        <v>293564348</v>
      </c>
      <c r="Z248" s="42">
        <v>364302652</v>
      </c>
      <c r="AA248" s="96">
        <f t="shared" si="87"/>
        <v>0.8058254486711779</v>
      </c>
      <c r="AB248" s="33">
        <v>132364704</v>
      </c>
      <c r="AC248" s="42">
        <v>145503458</v>
      </c>
      <c r="AD248" s="96">
        <f t="shared" si="88"/>
        <v>0.9097014312883203</v>
      </c>
      <c r="AE248" s="33">
        <v>71615833</v>
      </c>
      <c r="AF248" s="42">
        <v>720091599</v>
      </c>
      <c r="AG248" s="96">
        <f t="shared" si="89"/>
        <v>0.0994537821291816</v>
      </c>
    </row>
    <row r="249" spans="1:33" s="10" customFormat="1" ht="12.75" customHeight="1">
      <c r="A249" s="19"/>
      <c r="B249" s="20" t="s">
        <v>520</v>
      </c>
      <c r="C249" s="117" t="s">
        <v>521</v>
      </c>
      <c r="D249" s="32">
        <v>45490872</v>
      </c>
      <c r="E249" s="33">
        <v>203514978</v>
      </c>
      <c r="F249" s="96">
        <f t="shared" si="80"/>
        <v>0.22352591660354354</v>
      </c>
      <c r="G249" s="39">
        <v>105553309</v>
      </c>
      <c r="H249" s="33">
        <v>201905026</v>
      </c>
      <c r="I249" s="96">
        <f t="shared" si="81"/>
        <v>0.5227869315150183</v>
      </c>
      <c r="J249" s="33">
        <v>105553309</v>
      </c>
      <c r="K249" s="33">
        <v>201905026</v>
      </c>
      <c r="L249" s="96">
        <f t="shared" si="82"/>
        <v>0.5227869315150183</v>
      </c>
      <c r="M249" s="33">
        <v>105553309</v>
      </c>
      <c r="N249" s="33">
        <v>45490872</v>
      </c>
      <c r="O249" s="96">
        <f t="shared" si="83"/>
        <v>2.32031843663054</v>
      </c>
      <c r="P249" s="33">
        <v>31257541</v>
      </c>
      <c r="Q249" s="33">
        <v>32740541</v>
      </c>
      <c r="R249" s="96">
        <f t="shared" si="84"/>
        <v>0.9547044747977744</v>
      </c>
      <c r="S249" s="42">
        <v>26977041</v>
      </c>
      <c r="T249" s="43">
        <v>32740541</v>
      </c>
      <c r="U249" s="96">
        <f t="shared" si="85"/>
        <v>0.8239644238010606</v>
      </c>
      <c r="V249" s="42">
        <v>26977041</v>
      </c>
      <c r="W249" s="43">
        <v>78541070</v>
      </c>
      <c r="X249" s="96">
        <f t="shared" si="86"/>
        <v>0.3434768713998931</v>
      </c>
      <c r="Y249" s="42">
        <v>27477041</v>
      </c>
      <c r="Z249" s="42">
        <v>32740541</v>
      </c>
      <c r="AA249" s="96">
        <f t="shared" si="87"/>
        <v>0.8392360101807725</v>
      </c>
      <c r="AB249" s="33">
        <v>1111194</v>
      </c>
      <c r="AC249" s="42">
        <v>9921491</v>
      </c>
      <c r="AD249" s="96">
        <f t="shared" si="88"/>
        <v>0.11199869051939874</v>
      </c>
      <c r="AE249" s="33">
        <v>2829338</v>
      </c>
      <c r="AF249" s="42">
        <v>201905026</v>
      </c>
      <c r="AG249" s="96">
        <f t="shared" si="89"/>
        <v>0.01401321233083123</v>
      </c>
    </row>
    <row r="250" spans="1:33" s="10" customFormat="1" ht="12.75" customHeight="1">
      <c r="A250" s="19"/>
      <c r="B250" s="20" t="s">
        <v>522</v>
      </c>
      <c r="C250" s="117" t="s">
        <v>523</v>
      </c>
      <c r="D250" s="32">
        <v>18073180</v>
      </c>
      <c r="E250" s="33">
        <v>472658180</v>
      </c>
      <c r="F250" s="96">
        <f t="shared" si="80"/>
        <v>0.03823731560088519</v>
      </c>
      <c r="G250" s="39">
        <v>153856600</v>
      </c>
      <c r="H250" s="33">
        <v>470227310</v>
      </c>
      <c r="I250" s="96">
        <f t="shared" si="81"/>
        <v>0.3271962234605217</v>
      </c>
      <c r="J250" s="33">
        <v>153856600</v>
      </c>
      <c r="K250" s="33">
        <v>470227310</v>
      </c>
      <c r="L250" s="96">
        <f t="shared" si="82"/>
        <v>0.3271962234605217</v>
      </c>
      <c r="M250" s="33">
        <v>153856600</v>
      </c>
      <c r="N250" s="33">
        <v>18073180</v>
      </c>
      <c r="O250" s="96">
        <f t="shared" si="83"/>
        <v>8.512978900226745</v>
      </c>
      <c r="P250" s="33">
        <v>38157250</v>
      </c>
      <c r="Q250" s="33">
        <v>38157250</v>
      </c>
      <c r="R250" s="96">
        <f t="shared" si="84"/>
        <v>1</v>
      </c>
      <c r="S250" s="42">
        <v>0</v>
      </c>
      <c r="T250" s="43">
        <v>38157250</v>
      </c>
      <c r="U250" s="96">
        <f t="shared" si="85"/>
        <v>0</v>
      </c>
      <c r="V250" s="42">
        <v>0</v>
      </c>
      <c r="W250" s="43">
        <v>314892398</v>
      </c>
      <c r="X250" s="96">
        <f t="shared" si="86"/>
        <v>0</v>
      </c>
      <c r="Y250" s="42">
        <v>0</v>
      </c>
      <c r="Z250" s="42">
        <v>38157250</v>
      </c>
      <c r="AA250" s="96">
        <f t="shared" si="87"/>
        <v>0</v>
      </c>
      <c r="AB250" s="33">
        <v>0</v>
      </c>
      <c r="AC250" s="42">
        <v>2756000</v>
      </c>
      <c r="AD250" s="96">
        <f t="shared" si="88"/>
        <v>0</v>
      </c>
      <c r="AE250" s="33">
        <v>0</v>
      </c>
      <c r="AF250" s="42">
        <v>470227310</v>
      </c>
      <c r="AG250" s="96">
        <f t="shared" si="89"/>
        <v>0</v>
      </c>
    </row>
    <row r="251" spans="1:33" s="10" customFormat="1" ht="12.75" customHeight="1">
      <c r="A251" s="19"/>
      <c r="B251" s="20" t="s">
        <v>524</v>
      </c>
      <c r="C251" s="117" t="s">
        <v>525</v>
      </c>
      <c r="D251" s="32">
        <v>26985100</v>
      </c>
      <c r="E251" s="33">
        <v>375573100</v>
      </c>
      <c r="F251" s="96">
        <f t="shared" si="80"/>
        <v>0.07185046000365841</v>
      </c>
      <c r="G251" s="39">
        <v>144286965</v>
      </c>
      <c r="H251" s="33">
        <v>445223215</v>
      </c>
      <c r="I251" s="96">
        <f t="shared" si="81"/>
        <v>0.3240778111716389</v>
      </c>
      <c r="J251" s="33">
        <v>144286965</v>
      </c>
      <c r="K251" s="33">
        <v>445223215</v>
      </c>
      <c r="L251" s="96">
        <f t="shared" si="82"/>
        <v>0.3240778111716389</v>
      </c>
      <c r="M251" s="33">
        <v>144286965</v>
      </c>
      <c r="N251" s="33">
        <v>26985100</v>
      </c>
      <c r="O251" s="96">
        <f t="shared" si="83"/>
        <v>5.346912370159829</v>
      </c>
      <c r="P251" s="33">
        <v>33248000</v>
      </c>
      <c r="Q251" s="33">
        <v>33248000</v>
      </c>
      <c r="R251" s="96">
        <f t="shared" si="84"/>
        <v>1</v>
      </c>
      <c r="S251" s="42">
        <v>0</v>
      </c>
      <c r="T251" s="43">
        <v>33248000</v>
      </c>
      <c r="U251" s="96">
        <f t="shared" si="85"/>
        <v>0</v>
      </c>
      <c r="V251" s="42">
        <v>0</v>
      </c>
      <c r="W251" s="43">
        <v>197380849</v>
      </c>
      <c r="X251" s="96">
        <f t="shared" si="86"/>
        <v>0</v>
      </c>
      <c r="Y251" s="42">
        <v>0</v>
      </c>
      <c r="Z251" s="42">
        <v>33248000</v>
      </c>
      <c r="AA251" s="96">
        <f t="shared" si="87"/>
        <v>0</v>
      </c>
      <c r="AB251" s="33">
        <v>163535</v>
      </c>
      <c r="AC251" s="42">
        <v>0</v>
      </c>
      <c r="AD251" s="96">
        <f t="shared" si="88"/>
        <v>0</v>
      </c>
      <c r="AE251" s="33">
        <v>49420000</v>
      </c>
      <c r="AF251" s="42">
        <v>445223215</v>
      </c>
      <c r="AG251" s="96">
        <f t="shared" si="89"/>
        <v>0.11100050117557325</v>
      </c>
    </row>
    <row r="252" spans="1:33" s="10" customFormat="1" ht="12.75" customHeight="1">
      <c r="A252" s="19"/>
      <c r="B252" s="20" t="s">
        <v>526</v>
      </c>
      <c r="C252" s="117" t="s">
        <v>527</v>
      </c>
      <c r="D252" s="32">
        <v>11942000</v>
      </c>
      <c r="E252" s="33">
        <v>255391000</v>
      </c>
      <c r="F252" s="96">
        <f t="shared" si="80"/>
        <v>0.04675967438163443</v>
      </c>
      <c r="G252" s="39">
        <v>132344999</v>
      </c>
      <c r="H252" s="33">
        <v>250480225</v>
      </c>
      <c r="I252" s="96">
        <f t="shared" si="81"/>
        <v>0.5283650595570968</v>
      </c>
      <c r="J252" s="33">
        <v>132344999</v>
      </c>
      <c r="K252" s="33">
        <v>250480225</v>
      </c>
      <c r="L252" s="96">
        <f t="shared" si="82"/>
        <v>0.5283650595570968</v>
      </c>
      <c r="M252" s="33">
        <v>132344999</v>
      </c>
      <c r="N252" s="33">
        <v>11942000</v>
      </c>
      <c r="O252" s="96">
        <f t="shared" si="83"/>
        <v>11.082314436442807</v>
      </c>
      <c r="P252" s="33">
        <v>26700000</v>
      </c>
      <c r="Q252" s="33">
        <v>29052000</v>
      </c>
      <c r="R252" s="96">
        <f t="shared" si="84"/>
        <v>0.9190417182982239</v>
      </c>
      <c r="S252" s="42">
        <v>0</v>
      </c>
      <c r="T252" s="43">
        <v>29052000</v>
      </c>
      <c r="U252" s="96">
        <f t="shared" si="85"/>
        <v>0</v>
      </c>
      <c r="V252" s="42">
        <v>0</v>
      </c>
      <c r="W252" s="43">
        <v>230115000</v>
      </c>
      <c r="X252" s="96">
        <f t="shared" si="86"/>
        <v>0</v>
      </c>
      <c r="Y252" s="42">
        <v>29052000</v>
      </c>
      <c r="Z252" s="42">
        <v>29052000</v>
      </c>
      <c r="AA252" s="96">
        <f t="shared" si="87"/>
        <v>1</v>
      </c>
      <c r="AB252" s="33">
        <v>0</v>
      </c>
      <c r="AC252" s="42">
        <v>0</v>
      </c>
      <c r="AD252" s="96">
        <f t="shared" si="88"/>
        <v>0</v>
      </c>
      <c r="AE252" s="33">
        <v>28016000</v>
      </c>
      <c r="AF252" s="42">
        <v>250480225</v>
      </c>
      <c r="AG252" s="96">
        <f t="shared" si="89"/>
        <v>0.11184914896974402</v>
      </c>
    </row>
    <row r="253" spans="1:33" s="10" customFormat="1" ht="12.75" customHeight="1">
      <c r="A253" s="19"/>
      <c r="B253" s="20" t="s">
        <v>528</v>
      </c>
      <c r="C253" s="117" t="s">
        <v>529</v>
      </c>
      <c r="D253" s="32">
        <v>893408581</v>
      </c>
      <c r="E253" s="33">
        <v>1752326581</v>
      </c>
      <c r="F253" s="96">
        <f t="shared" si="80"/>
        <v>0.5098413678631517</v>
      </c>
      <c r="G253" s="39">
        <v>411622859</v>
      </c>
      <c r="H253" s="33">
        <v>1224869665</v>
      </c>
      <c r="I253" s="96">
        <f t="shared" si="81"/>
        <v>0.33605441522629265</v>
      </c>
      <c r="J253" s="33">
        <v>411622859</v>
      </c>
      <c r="K253" s="33">
        <v>952029665</v>
      </c>
      <c r="L253" s="96">
        <f t="shared" si="82"/>
        <v>0.4323634799762253</v>
      </c>
      <c r="M253" s="33">
        <v>411622859</v>
      </c>
      <c r="N253" s="33">
        <v>893408581</v>
      </c>
      <c r="O253" s="96">
        <f t="shared" si="83"/>
        <v>0.46073304841024354</v>
      </c>
      <c r="P253" s="33">
        <v>27760000</v>
      </c>
      <c r="Q253" s="33">
        <v>581459000</v>
      </c>
      <c r="R253" s="96">
        <f t="shared" si="84"/>
        <v>0.0477419732087731</v>
      </c>
      <c r="S253" s="42">
        <v>0</v>
      </c>
      <c r="T253" s="43">
        <v>581459000</v>
      </c>
      <c r="U253" s="96">
        <f t="shared" si="85"/>
        <v>0</v>
      </c>
      <c r="V253" s="42">
        <v>0</v>
      </c>
      <c r="W253" s="43">
        <v>4802348242</v>
      </c>
      <c r="X253" s="96">
        <f t="shared" si="86"/>
        <v>0</v>
      </c>
      <c r="Y253" s="42">
        <v>553699000</v>
      </c>
      <c r="Z253" s="42">
        <v>581459000</v>
      </c>
      <c r="AA253" s="96">
        <f t="shared" si="87"/>
        <v>0.9522580267912268</v>
      </c>
      <c r="AB253" s="33">
        <v>298578682</v>
      </c>
      <c r="AC253" s="42">
        <v>214292588</v>
      </c>
      <c r="AD253" s="96">
        <f t="shared" si="88"/>
        <v>1.3933224885967592</v>
      </c>
      <c r="AE253" s="33">
        <v>531127376</v>
      </c>
      <c r="AF253" s="42">
        <v>1224869665</v>
      </c>
      <c r="AG253" s="96">
        <f t="shared" si="89"/>
        <v>0.4336195035085631</v>
      </c>
    </row>
    <row r="254" spans="1:33" s="10" customFormat="1" ht="12.75" customHeight="1">
      <c r="A254" s="19"/>
      <c r="B254" s="20" t="s">
        <v>530</v>
      </c>
      <c r="C254" s="117" t="s">
        <v>531</v>
      </c>
      <c r="D254" s="32">
        <v>706796581</v>
      </c>
      <c r="E254" s="33">
        <v>1626353581</v>
      </c>
      <c r="F254" s="96">
        <f t="shared" si="80"/>
        <v>0.43458974066722333</v>
      </c>
      <c r="G254" s="39">
        <v>572102064</v>
      </c>
      <c r="H254" s="33">
        <v>982195252</v>
      </c>
      <c r="I254" s="96">
        <f t="shared" si="81"/>
        <v>0.5824728462442211</v>
      </c>
      <c r="J254" s="33">
        <v>572102064</v>
      </c>
      <c r="K254" s="33">
        <v>898870746</v>
      </c>
      <c r="L254" s="96">
        <f t="shared" si="82"/>
        <v>0.63646755281098</v>
      </c>
      <c r="M254" s="33">
        <v>572102064</v>
      </c>
      <c r="N254" s="33">
        <v>706796581</v>
      </c>
      <c r="O254" s="96">
        <f t="shared" si="83"/>
        <v>0.8094295860777515</v>
      </c>
      <c r="P254" s="33">
        <v>99263330</v>
      </c>
      <c r="Q254" s="33">
        <v>644158330</v>
      </c>
      <c r="R254" s="96">
        <f t="shared" si="84"/>
        <v>0.1540977200434558</v>
      </c>
      <c r="S254" s="42">
        <v>0</v>
      </c>
      <c r="T254" s="43">
        <v>644158330</v>
      </c>
      <c r="U254" s="96">
        <f t="shared" si="85"/>
        <v>0</v>
      </c>
      <c r="V254" s="42">
        <v>0</v>
      </c>
      <c r="W254" s="43">
        <v>8448452040</v>
      </c>
      <c r="X254" s="96">
        <f t="shared" si="86"/>
        <v>0</v>
      </c>
      <c r="Y254" s="42">
        <v>609866298</v>
      </c>
      <c r="Z254" s="42">
        <v>644158330</v>
      </c>
      <c r="AA254" s="96">
        <f t="shared" si="87"/>
        <v>0.9467645912457578</v>
      </c>
      <c r="AB254" s="33">
        <v>45001283</v>
      </c>
      <c r="AC254" s="42">
        <v>134620581</v>
      </c>
      <c r="AD254" s="96">
        <f t="shared" si="88"/>
        <v>0.33428234127142864</v>
      </c>
      <c r="AE254" s="33">
        <v>572618679</v>
      </c>
      <c r="AF254" s="42">
        <v>982195252</v>
      </c>
      <c r="AG254" s="96">
        <f t="shared" si="89"/>
        <v>0.582998826184511</v>
      </c>
    </row>
    <row r="255" spans="1:33" s="10" customFormat="1" ht="12.75" customHeight="1">
      <c r="A255" s="19"/>
      <c r="B255" s="20" t="s">
        <v>532</v>
      </c>
      <c r="C255" s="117" t="s">
        <v>533</v>
      </c>
      <c r="D255" s="32">
        <v>395320000</v>
      </c>
      <c r="E255" s="33">
        <v>950246000</v>
      </c>
      <c r="F255" s="96">
        <f t="shared" si="80"/>
        <v>0.4160185888706714</v>
      </c>
      <c r="G255" s="39">
        <v>321565000</v>
      </c>
      <c r="H255" s="33">
        <v>752056000</v>
      </c>
      <c r="I255" s="96">
        <f t="shared" si="81"/>
        <v>0.42758119076239004</v>
      </c>
      <c r="J255" s="33">
        <v>321565000</v>
      </c>
      <c r="K255" s="33">
        <v>689459000</v>
      </c>
      <c r="L255" s="96">
        <f t="shared" si="82"/>
        <v>0.4664019180255824</v>
      </c>
      <c r="M255" s="33">
        <v>321565000</v>
      </c>
      <c r="N255" s="33">
        <v>395320000</v>
      </c>
      <c r="O255" s="96">
        <f t="shared" si="83"/>
        <v>0.8134296266315896</v>
      </c>
      <c r="P255" s="33">
        <v>0</v>
      </c>
      <c r="Q255" s="33">
        <v>251224000</v>
      </c>
      <c r="R255" s="96">
        <f t="shared" si="84"/>
        <v>0</v>
      </c>
      <c r="S255" s="42">
        <v>0</v>
      </c>
      <c r="T255" s="43">
        <v>251224000</v>
      </c>
      <c r="U255" s="96">
        <f t="shared" si="85"/>
        <v>0</v>
      </c>
      <c r="V255" s="42">
        <v>0</v>
      </c>
      <c r="W255" s="43">
        <v>2443736525</v>
      </c>
      <c r="X255" s="96">
        <f t="shared" si="86"/>
        <v>0</v>
      </c>
      <c r="Y255" s="42">
        <v>223514000</v>
      </c>
      <c r="Z255" s="42">
        <v>251224000</v>
      </c>
      <c r="AA255" s="96">
        <f t="shared" si="87"/>
        <v>0.8897000286596822</v>
      </c>
      <c r="AB255" s="33">
        <v>56275696</v>
      </c>
      <c r="AC255" s="42">
        <v>64176000</v>
      </c>
      <c r="AD255" s="96">
        <f t="shared" si="88"/>
        <v>0.876896285215657</v>
      </c>
      <c r="AE255" s="33">
        <v>120389316</v>
      </c>
      <c r="AF255" s="42">
        <v>752056000</v>
      </c>
      <c r="AG255" s="96">
        <f t="shared" si="89"/>
        <v>0.16008025466188688</v>
      </c>
    </row>
    <row r="256" spans="1:33" s="10" customFormat="1" ht="12.75" customHeight="1">
      <c r="A256" s="19"/>
      <c r="B256" s="20" t="s">
        <v>534</v>
      </c>
      <c r="C256" s="117" t="s">
        <v>535</v>
      </c>
      <c r="D256" s="32">
        <v>12414871</v>
      </c>
      <c r="E256" s="33">
        <v>138400871</v>
      </c>
      <c r="F256" s="96">
        <f t="shared" si="80"/>
        <v>0.0897022606165535</v>
      </c>
      <c r="G256" s="39">
        <v>100566199</v>
      </c>
      <c r="H256" s="33">
        <v>168518937</v>
      </c>
      <c r="I256" s="96">
        <f t="shared" si="81"/>
        <v>0.5967649736599039</v>
      </c>
      <c r="J256" s="33">
        <v>100566199</v>
      </c>
      <c r="K256" s="33">
        <v>168518937</v>
      </c>
      <c r="L256" s="96">
        <f t="shared" si="82"/>
        <v>0.5967649736599039</v>
      </c>
      <c r="M256" s="33">
        <v>100566199</v>
      </c>
      <c r="N256" s="33">
        <v>12414871</v>
      </c>
      <c r="O256" s="96">
        <f t="shared" si="83"/>
        <v>8.100462662882281</v>
      </c>
      <c r="P256" s="33">
        <v>0</v>
      </c>
      <c r="Q256" s="33">
        <v>666000</v>
      </c>
      <c r="R256" s="96">
        <f t="shared" si="84"/>
        <v>0</v>
      </c>
      <c r="S256" s="42">
        <v>0</v>
      </c>
      <c r="T256" s="43">
        <v>666000</v>
      </c>
      <c r="U256" s="96">
        <f t="shared" si="85"/>
        <v>0</v>
      </c>
      <c r="V256" s="42">
        <v>0</v>
      </c>
      <c r="W256" s="43">
        <v>47292998</v>
      </c>
      <c r="X256" s="96">
        <f t="shared" si="86"/>
        <v>0</v>
      </c>
      <c r="Y256" s="42">
        <v>0</v>
      </c>
      <c r="Z256" s="42">
        <v>666000</v>
      </c>
      <c r="AA256" s="96">
        <f t="shared" si="87"/>
        <v>0</v>
      </c>
      <c r="AB256" s="33">
        <v>15000</v>
      </c>
      <c r="AC256" s="42">
        <v>2070372</v>
      </c>
      <c r="AD256" s="96">
        <f t="shared" si="88"/>
        <v>0.007245074798152216</v>
      </c>
      <c r="AE256" s="33">
        <v>12863000</v>
      </c>
      <c r="AF256" s="42">
        <v>168518937</v>
      </c>
      <c r="AG256" s="96">
        <f t="shared" si="89"/>
        <v>0.07632970056059635</v>
      </c>
    </row>
    <row r="257" spans="1:33" s="10" customFormat="1" ht="12.75" customHeight="1">
      <c r="A257" s="19"/>
      <c r="B257" s="20" t="s">
        <v>536</v>
      </c>
      <c r="C257" s="117" t="s">
        <v>537</v>
      </c>
      <c r="D257" s="32">
        <v>1750000</v>
      </c>
      <c r="E257" s="33">
        <v>329874000</v>
      </c>
      <c r="F257" s="96">
        <f t="shared" si="80"/>
        <v>0.00530505586981696</v>
      </c>
      <c r="G257" s="39">
        <v>177597989</v>
      </c>
      <c r="H257" s="33">
        <v>302435273</v>
      </c>
      <c r="I257" s="96">
        <f t="shared" si="81"/>
        <v>0.5872264410110656</v>
      </c>
      <c r="J257" s="33">
        <v>177597989</v>
      </c>
      <c r="K257" s="33">
        <v>302435273</v>
      </c>
      <c r="L257" s="96">
        <f t="shared" si="82"/>
        <v>0.5872264410110656</v>
      </c>
      <c r="M257" s="33">
        <v>177597989</v>
      </c>
      <c r="N257" s="33">
        <v>1750000</v>
      </c>
      <c r="O257" s="96">
        <f t="shared" si="83"/>
        <v>101.48456514285714</v>
      </c>
      <c r="P257" s="33">
        <v>19671395</v>
      </c>
      <c r="Q257" s="33">
        <v>19671395</v>
      </c>
      <c r="R257" s="96">
        <f t="shared" si="84"/>
        <v>1</v>
      </c>
      <c r="S257" s="42">
        <v>0</v>
      </c>
      <c r="T257" s="43">
        <v>19671395</v>
      </c>
      <c r="U257" s="96">
        <f t="shared" si="85"/>
        <v>0</v>
      </c>
      <c r="V257" s="42">
        <v>0</v>
      </c>
      <c r="W257" s="43">
        <v>71974000</v>
      </c>
      <c r="X257" s="96">
        <f t="shared" si="86"/>
        <v>0</v>
      </c>
      <c r="Y257" s="42">
        <v>12000000</v>
      </c>
      <c r="Z257" s="42">
        <v>19671395</v>
      </c>
      <c r="AA257" s="96">
        <f t="shared" si="87"/>
        <v>0.6100228275625598</v>
      </c>
      <c r="AB257" s="33">
        <v>0</v>
      </c>
      <c r="AC257" s="42">
        <v>0</v>
      </c>
      <c r="AD257" s="96">
        <f t="shared" si="88"/>
        <v>0</v>
      </c>
      <c r="AE257" s="33">
        <v>2000000</v>
      </c>
      <c r="AF257" s="42">
        <v>302435273</v>
      </c>
      <c r="AG257" s="96">
        <f t="shared" si="89"/>
        <v>0.006612985251888922</v>
      </c>
    </row>
    <row r="258" spans="1:33" s="10" customFormat="1" ht="12.75" customHeight="1">
      <c r="A258" s="19"/>
      <c r="B258" s="20" t="s">
        <v>538</v>
      </c>
      <c r="C258" s="117" t="s">
        <v>539</v>
      </c>
      <c r="D258" s="32">
        <v>297822596</v>
      </c>
      <c r="E258" s="33">
        <v>997333596</v>
      </c>
      <c r="F258" s="96">
        <f t="shared" si="80"/>
        <v>0.29861883445466525</v>
      </c>
      <c r="G258" s="39">
        <v>326847762</v>
      </c>
      <c r="H258" s="33">
        <v>882401556</v>
      </c>
      <c r="I258" s="96">
        <f t="shared" si="81"/>
        <v>0.37040705535655244</v>
      </c>
      <c r="J258" s="33">
        <v>326847762</v>
      </c>
      <c r="K258" s="33">
        <v>864401556</v>
      </c>
      <c r="L258" s="96">
        <f t="shared" si="82"/>
        <v>0.37812028417959026</v>
      </c>
      <c r="M258" s="33">
        <v>326847762</v>
      </c>
      <c r="N258" s="33">
        <v>297822596</v>
      </c>
      <c r="O258" s="96">
        <f t="shared" si="83"/>
        <v>1.0974579041007353</v>
      </c>
      <c r="P258" s="33">
        <v>16422300</v>
      </c>
      <c r="Q258" s="33">
        <v>306210300</v>
      </c>
      <c r="R258" s="96">
        <f t="shared" si="84"/>
        <v>0.053630789036162405</v>
      </c>
      <c r="S258" s="42">
        <v>0</v>
      </c>
      <c r="T258" s="43">
        <v>306210300</v>
      </c>
      <c r="U258" s="96">
        <f t="shared" si="85"/>
        <v>0</v>
      </c>
      <c r="V258" s="42">
        <v>0</v>
      </c>
      <c r="W258" s="43">
        <v>2525835472</v>
      </c>
      <c r="X258" s="96">
        <f t="shared" si="86"/>
        <v>0</v>
      </c>
      <c r="Y258" s="42">
        <v>289608000</v>
      </c>
      <c r="Z258" s="42">
        <v>306210300</v>
      </c>
      <c r="AA258" s="96">
        <f t="shared" si="87"/>
        <v>0.9457813796596652</v>
      </c>
      <c r="AB258" s="33">
        <v>0</v>
      </c>
      <c r="AC258" s="42">
        <v>533865</v>
      </c>
      <c r="AD258" s="96">
        <f t="shared" si="88"/>
        <v>0</v>
      </c>
      <c r="AE258" s="33">
        <v>99126037</v>
      </c>
      <c r="AF258" s="42">
        <v>882401556</v>
      </c>
      <c r="AG258" s="96">
        <f t="shared" si="89"/>
        <v>0.11233665254325549</v>
      </c>
    </row>
    <row r="259" spans="1:33" s="10" customFormat="1" ht="12.75" customHeight="1">
      <c r="A259" s="19"/>
      <c r="B259" s="20" t="s">
        <v>540</v>
      </c>
      <c r="C259" s="117" t="s">
        <v>541</v>
      </c>
      <c r="D259" s="32">
        <v>373085000</v>
      </c>
      <c r="E259" s="33">
        <v>715332102</v>
      </c>
      <c r="F259" s="96">
        <f t="shared" si="80"/>
        <v>0.5215549518285145</v>
      </c>
      <c r="G259" s="39">
        <v>137836000</v>
      </c>
      <c r="H259" s="33">
        <v>375791000</v>
      </c>
      <c r="I259" s="96">
        <f t="shared" si="81"/>
        <v>0.3667889864312876</v>
      </c>
      <c r="J259" s="33">
        <v>137836000</v>
      </c>
      <c r="K259" s="33">
        <v>260780000</v>
      </c>
      <c r="L259" s="96">
        <f t="shared" si="82"/>
        <v>0.5285528031290743</v>
      </c>
      <c r="M259" s="33">
        <v>137836000</v>
      </c>
      <c r="N259" s="33">
        <v>373085000</v>
      </c>
      <c r="O259" s="96">
        <f t="shared" si="83"/>
        <v>0.3694493212002627</v>
      </c>
      <c r="P259" s="33">
        <v>6574898</v>
      </c>
      <c r="Q259" s="33">
        <v>375989898</v>
      </c>
      <c r="R259" s="96">
        <f t="shared" si="84"/>
        <v>0.017486900671996247</v>
      </c>
      <c r="S259" s="42">
        <v>0</v>
      </c>
      <c r="T259" s="43">
        <v>375989898</v>
      </c>
      <c r="U259" s="96">
        <f t="shared" si="85"/>
        <v>0</v>
      </c>
      <c r="V259" s="42">
        <v>0</v>
      </c>
      <c r="W259" s="43">
        <v>2600389000</v>
      </c>
      <c r="X259" s="96">
        <f t="shared" si="86"/>
        <v>0</v>
      </c>
      <c r="Y259" s="42">
        <v>369414900</v>
      </c>
      <c r="Z259" s="42">
        <v>375989898</v>
      </c>
      <c r="AA259" s="96">
        <f t="shared" si="87"/>
        <v>0.9825128333634112</v>
      </c>
      <c r="AB259" s="33">
        <v>45395000</v>
      </c>
      <c r="AC259" s="42">
        <v>0</v>
      </c>
      <c r="AD259" s="96">
        <f t="shared" si="88"/>
        <v>0</v>
      </c>
      <c r="AE259" s="33">
        <v>205977000</v>
      </c>
      <c r="AF259" s="42">
        <v>375791000</v>
      </c>
      <c r="AG259" s="96">
        <f t="shared" si="89"/>
        <v>0.54811584098608</v>
      </c>
    </row>
    <row r="260" spans="1:33" s="10" customFormat="1" ht="12.75" customHeight="1">
      <c r="A260" s="19"/>
      <c r="B260" s="20" t="s">
        <v>542</v>
      </c>
      <c r="C260" s="117" t="s">
        <v>543</v>
      </c>
      <c r="D260" s="32">
        <v>231229836</v>
      </c>
      <c r="E260" s="33">
        <v>390115137</v>
      </c>
      <c r="F260" s="96">
        <f t="shared" si="80"/>
        <v>0.5927220301631105</v>
      </c>
      <c r="G260" s="39">
        <v>132798446</v>
      </c>
      <c r="H260" s="33">
        <v>387837607</v>
      </c>
      <c r="I260" s="96">
        <f t="shared" si="81"/>
        <v>0.34240734679450513</v>
      </c>
      <c r="J260" s="33">
        <v>132798446</v>
      </c>
      <c r="K260" s="33">
        <v>387837607</v>
      </c>
      <c r="L260" s="96">
        <f t="shared" si="82"/>
        <v>0.34240734679450513</v>
      </c>
      <c r="M260" s="33">
        <v>132798446</v>
      </c>
      <c r="N260" s="33">
        <v>231229836</v>
      </c>
      <c r="O260" s="96">
        <f t="shared" si="83"/>
        <v>0.5743136279351079</v>
      </c>
      <c r="P260" s="33">
        <v>9303300</v>
      </c>
      <c r="Q260" s="33">
        <v>9303300</v>
      </c>
      <c r="R260" s="96">
        <f t="shared" si="84"/>
        <v>1</v>
      </c>
      <c r="S260" s="42">
        <v>0</v>
      </c>
      <c r="T260" s="43">
        <v>9303300</v>
      </c>
      <c r="U260" s="96">
        <f t="shared" si="85"/>
        <v>0</v>
      </c>
      <c r="V260" s="42">
        <v>0</v>
      </c>
      <c r="W260" s="43">
        <v>152178000</v>
      </c>
      <c r="X260" s="96">
        <f t="shared" si="86"/>
        <v>0</v>
      </c>
      <c r="Y260" s="42">
        <v>0</v>
      </c>
      <c r="Z260" s="42">
        <v>9303300</v>
      </c>
      <c r="AA260" s="96">
        <f t="shared" si="87"/>
        <v>0</v>
      </c>
      <c r="AB260" s="33">
        <v>0</v>
      </c>
      <c r="AC260" s="42">
        <v>0</v>
      </c>
      <c r="AD260" s="96">
        <f t="shared" si="88"/>
        <v>0</v>
      </c>
      <c r="AE260" s="33">
        <v>46012000</v>
      </c>
      <c r="AF260" s="42">
        <v>387837607</v>
      </c>
      <c r="AG260" s="96">
        <f t="shared" si="89"/>
        <v>0.11863728315547285</v>
      </c>
    </row>
    <row r="261" spans="1:33" s="10" customFormat="1" ht="12.75" customHeight="1">
      <c r="A261" s="19"/>
      <c r="B261" s="20" t="s">
        <v>544</v>
      </c>
      <c r="C261" s="117" t="s">
        <v>545</v>
      </c>
      <c r="D261" s="32">
        <v>2488000</v>
      </c>
      <c r="E261" s="33">
        <v>187132000</v>
      </c>
      <c r="F261" s="96">
        <f t="shared" si="80"/>
        <v>0.013295427826347177</v>
      </c>
      <c r="G261" s="39">
        <v>98519010</v>
      </c>
      <c r="H261" s="33">
        <v>187663132</v>
      </c>
      <c r="I261" s="96">
        <f t="shared" si="81"/>
        <v>0.5249779695672989</v>
      </c>
      <c r="J261" s="33">
        <v>98519010</v>
      </c>
      <c r="K261" s="33">
        <v>187663132</v>
      </c>
      <c r="L261" s="96">
        <f t="shared" si="82"/>
        <v>0.5249779695672989</v>
      </c>
      <c r="M261" s="33">
        <v>98519010</v>
      </c>
      <c r="N261" s="33">
        <v>2488000</v>
      </c>
      <c r="O261" s="96">
        <f t="shared" si="83"/>
        <v>39.597672829581995</v>
      </c>
      <c r="P261" s="33">
        <v>3472000</v>
      </c>
      <c r="Q261" s="33">
        <v>3472000</v>
      </c>
      <c r="R261" s="96">
        <f t="shared" si="84"/>
        <v>1</v>
      </c>
      <c r="S261" s="42">
        <v>0</v>
      </c>
      <c r="T261" s="43">
        <v>3472000</v>
      </c>
      <c r="U261" s="96">
        <f t="shared" si="85"/>
        <v>0</v>
      </c>
      <c r="V261" s="42">
        <v>0</v>
      </c>
      <c r="W261" s="43">
        <v>29388650</v>
      </c>
      <c r="X261" s="96">
        <f t="shared" si="86"/>
        <v>0</v>
      </c>
      <c r="Y261" s="42">
        <v>150000</v>
      </c>
      <c r="Z261" s="42">
        <v>3472000</v>
      </c>
      <c r="AA261" s="96">
        <f t="shared" si="87"/>
        <v>0.043202764976958526</v>
      </c>
      <c r="AB261" s="33">
        <v>0</v>
      </c>
      <c r="AC261" s="42">
        <v>0</v>
      </c>
      <c r="AD261" s="96">
        <f t="shared" si="88"/>
        <v>0</v>
      </c>
      <c r="AE261" s="33">
        <v>27661236</v>
      </c>
      <c r="AF261" s="42">
        <v>187663132</v>
      </c>
      <c r="AG261" s="96">
        <f t="shared" si="89"/>
        <v>0.14739834993268683</v>
      </c>
    </row>
    <row r="262" spans="1:33" s="10" customFormat="1" ht="12.75" customHeight="1">
      <c r="A262" s="19"/>
      <c r="B262" s="20" t="s">
        <v>546</v>
      </c>
      <c r="C262" s="117" t="s">
        <v>547</v>
      </c>
      <c r="D262" s="32">
        <v>98725310</v>
      </c>
      <c r="E262" s="33">
        <v>375966310</v>
      </c>
      <c r="F262" s="96">
        <f t="shared" si="80"/>
        <v>0.2625908422486047</v>
      </c>
      <c r="G262" s="39">
        <v>252666465</v>
      </c>
      <c r="H262" s="33">
        <v>386250609</v>
      </c>
      <c r="I262" s="96">
        <f t="shared" si="81"/>
        <v>0.6541516287939367</v>
      </c>
      <c r="J262" s="33">
        <v>252666465</v>
      </c>
      <c r="K262" s="33">
        <v>386250609</v>
      </c>
      <c r="L262" s="96">
        <f t="shared" si="82"/>
        <v>0.6541516287939367</v>
      </c>
      <c r="M262" s="33">
        <v>252666465</v>
      </c>
      <c r="N262" s="33">
        <v>98725310</v>
      </c>
      <c r="O262" s="96">
        <f t="shared" si="83"/>
        <v>2.559287633535919</v>
      </c>
      <c r="P262" s="33">
        <v>3600000</v>
      </c>
      <c r="Q262" s="33">
        <v>3600000</v>
      </c>
      <c r="R262" s="96">
        <f t="shared" si="84"/>
        <v>1</v>
      </c>
      <c r="S262" s="42">
        <v>0</v>
      </c>
      <c r="T262" s="43">
        <v>3600000</v>
      </c>
      <c r="U262" s="96">
        <f t="shared" si="85"/>
        <v>0</v>
      </c>
      <c r="V262" s="42">
        <v>0</v>
      </c>
      <c r="W262" s="43">
        <v>105245432</v>
      </c>
      <c r="X262" s="96">
        <f t="shared" si="86"/>
        <v>0</v>
      </c>
      <c r="Y262" s="42">
        <v>0</v>
      </c>
      <c r="Z262" s="42">
        <v>3600000</v>
      </c>
      <c r="AA262" s="96">
        <f t="shared" si="87"/>
        <v>0</v>
      </c>
      <c r="AB262" s="33">
        <v>0</v>
      </c>
      <c r="AC262" s="42">
        <v>0</v>
      </c>
      <c r="AD262" s="96">
        <f t="shared" si="88"/>
        <v>0</v>
      </c>
      <c r="AE262" s="33">
        <v>161851026</v>
      </c>
      <c r="AF262" s="42">
        <v>386250609</v>
      </c>
      <c r="AG262" s="96">
        <f t="shared" si="89"/>
        <v>0.4190311218383089</v>
      </c>
    </row>
    <row r="263" spans="1:33" s="10" customFormat="1" ht="12.75" customHeight="1">
      <c r="A263" s="19"/>
      <c r="B263" s="20" t="s">
        <v>548</v>
      </c>
      <c r="C263" s="117" t="s">
        <v>549</v>
      </c>
      <c r="D263" s="32">
        <v>422661278</v>
      </c>
      <c r="E263" s="33">
        <v>751484278</v>
      </c>
      <c r="F263" s="96">
        <f t="shared" si="80"/>
        <v>0.5624352902297178</v>
      </c>
      <c r="G263" s="39">
        <v>166778101</v>
      </c>
      <c r="H263" s="33">
        <v>401695681</v>
      </c>
      <c r="I263" s="96">
        <f t="shared" si="81"/>
        <v>0.41518519836911066</v>
      </c>
      <c r="J263" s="33">
        <v>166778101</v>
      </c>
      <c r="K263" s="33">
        <v>386695681</v>
      </c>
      <c r="L263" s="96">
        <f t="shared" si="82"/>
        <v>0.43129031223909636</v>
      </c>
      <c r="M263" s="33">
        <v>166778101</v>
      </c>
      <c r="N263" s="33">
        <v>422661278</v>
      </c>
      <c r="O263" s="96">
        <f t="shared" si="83"/>
        <v>0.3945904431775271</v>
      </c>
      <c r="P263" s="33">
        <v>7807301</v>
      </c>
      <c r="Q263" s="33">
        <v>349789301</v>
      </c>
      <c r="R263" s="96">
        <f t="shared" si="84"/>
        <v>0.022320010868485656</v>
      </c>
      <c r="S263" s="42">
        <v>0</v>
      </c>
      <c r="T263" s="43">
        <v>349789301</v>
      </c>
      <c r="U263" s="96">
        <f t="shared" si="85"/>
        <v>0</v>
      </c>
      <c r="V263" s="42">
        <v>0</v>
      </c>
      <c r="W263" s="43">
        <v>2431162092</v>
      </c>
      <c r="X263" s="96">
        <f t="shared" si="86"/>
        <v>0</v>
      </c>
      <c r="Y263" s="42">
        <v>342482000</v>
      </c>
      <c r="Z263" s="42">
        <v>349789301</v>
      </c>
      <c r="AA263" s="96">
        <f t="shared" si="87"/>
        <v>0.9791094210740311</v>
      </c>
      <c r="AB263" s="33">
        <v>38849238</v>
      </c>
      <c r="AC263" s="42">
        <v>59156840</v>
      </c>
      <c r="AD263" s="96">
        <f t="shared" si="88"/>
        <v>0.6567159097747615</v>
      </c>
      <c r="AE263" s="33">
        <v>144367982</v>
      </c>
      <c r="AF263" s="42">
        <v>401695681</v>
      </c>
      <c r="AG263" s="96">
        <f t="shared" si="89"/>
        <v>0.3593964008789032</v>
      </c>
    </row>
    <row r="264" spans="1:33" s="10" customFormat="1" ht="12.75" customHeight="1">
      <c r="A264" s="19"/>
      <c r="B264" s="20" t="s">
        <v>550</v>
      </c>
      <c r="C264" s="117" t="s">
        <v>551</v>
      </c>
      <c r="D264" s="32">
        <v>672256666</v>
      </c>
      <c r="E264" s="33">
        <v>1208999666</v>
      </c>
      <c r="F264" s="96">
        <f t="shared" si="80"/>
        <v>0.5560437152345747</v>
      </c>
      <c r="G264" s="39">
        <v>271303322</v>
      </c>
      <c r="H264" s="33">
        <v>635482380</v>
      </c>
      <c r="I264" s="96">
        <f t="shared" si="81"/>
        <v>0.42692501088700524</v>
      </c>
      <c r="J264" s="33">
        <v>271303322</v>
      </c>
      <c r="K264" s="33">
        <v>629482380</v>
      </c>
      <c r="L264" s="96">
        <f t="shared" si="82"/>
        <v>0.43099430678266165</v>
      </c>
      <c r="M264" s="33">
        <v>271303322</v>
      </c>
      <c r="N264" s="33">
        <v>672256666</v>
      </c>
      <c r="O264" s="96">
        <f t="shared" si="83"/>
        <v>0.40357104023123214</v>
      </c>
      <c r="P264" s="33">
        <v>0</v>
      </c>
      <c r="Q264" s="33">
        <v>566304000</v>
      </c>
      <c r="R264" s="96">
        <f t="shared" si="84"/>
        <v>0</v>
      </c>
      <c r="S264" s="42">
        <v>0</v>
      </c>
      <c r="T264" s="43">
        <v>566304000</v>
      </c>
      <c r="U264" s="96">
        <f t="shared" si="85"/>
        <v>0</v>
      </c>
      <c r="V264" s="42">
        <v>0</v>
      </c>
      <c r="W264" s="43">
        <v>4124061615</v>
      </c>
      <c r="X264" s="96">
        <f t="shared" si="86"/>
        <v>0</v>
      </c>
      <c r="Y264" s="42">
        <v>540448300</v>
      </c>
      <c r="Z264" s="42">
        <v>566304000</v>
      </c>
      <c r="AA264" s="96">
        <f t="shared" si="87"/>
        <v>0.9543430736848053</v>
      </c>
      <c r="AB264" s="33">
        <v>25500000</v>
      </c>
      <c r="AC264" s="42">
        <v>39171740</v>
      </c>
      <c r="AD264" s="96">
        <f t="shared" si="88"/>
        <v>0.6509795071651144</v>
      </c>
      <c r="AE264" s="33">
        <v>175995000</v>
      </c>
      <c r="AF264" s="42">
        <v>635482380</v>
      </c>
      <c r="AG264" s="96">
        <f t="shared" si="89"/>
        <v>0.2769470964718172</v>
      </c>
    </row>
    <row r="265" spans="1:33" s="10" customFormat="1" ht="12.75" customHeight="1">
      <c r="A265" s="19"/>
      <c r="B265" s="20" t="s">
        <v>552</v>
      </c>
      <c r="C265" s="117" t="s">
        <v>553</v>
      </c>
      <c r="D265" s="32">
        <v>6385428</v>
      </c>
      <c r="E265" s="33">
        <v>100409428</v>
      </c>
      <c r="F265" s="96">
        <f t="shared" si="80"/>
        <v>0.06359390873135937</v>
      </c>
      <c r="G265" s="39">
        <v>61935055</v>
      </c>
      <c r="H265" s="33">
        <v>99639000</v>
      </c>
      <c r="I265" s="96">
        <f t="shared" si="81"/>
        <v>0.6215945061672639</v>
      </c>
      <c r="J265" s="33">
        <v>61935055</v>
      </c>
      <c r="K265" s="33">
        <v>99639000</v>
      </c>
      <c r="L265" s="96">
        <f t="shared" si="82"/>
        <v>0.6215945061672639</v>
      </c>
      <c r="M265" s="33">
        <v>61935055</v>
      </c>
      <c r="N265" s="33">
        <v>6385428</v>
      </c>
      <c r="O265" s="96">
        <f t="shared" si="83"/>
        <v>9.699436748797417</v>
      </c>
      <c r="P265" s="33">
        <v>0</v>
      </c>
      <c r="Q265" s="33">
        <v>770000</v>
      </c>
      <c r="R265" s="96">
        <f t="shared" si="84"/>
        <v>0</v>
      </c>
      <c r="S265" s="42">
        <v>0</v>
      </c>
      <c r="T265" s="43">
        <v>770000</v>
      </c>
      <c r="U265" s="96">
        <f t="shared" si="85"/>
        <v>0</v>
      </c>
      <c r="V265" s="42">
        <v>0</v>
      </c>
      <c r="W265" s="43">
        <v>69204281</v>
      </c>
      <c r="X265" s="96">
        <f t="shared" si="86"/>
        <v>0</v>
      </c>
      <c r="Y265" s="42">
        <v>35000</v>
      </c>
      <c r="Z265" s="42">
        <v>770000</v>
      </c>
      <c r="AA265" s="96">
        <f t="shared" si="87"/>
        <v>0.045454545454545456</v>
      </c>
      <c r="AB265" s="33">
        <v>18145678</v>
      </c>
      <c r="AC265" s="42">
        <v>0</v>
      </c>
      <c r="AD265" s="96">
        <f t="shared" si="88"/>
        <v>0</v>
      </c>
      <c r="AE265" s="33">
        <v>15521807</v>
      </c>
      <c r="AF265" s="42">
        <v>99639000</v>
      </c>
      <c r="AG265" s="96">
        <f t="shared" si="89"/>
        <v>0.15578043737893796</v>
      </c>
    </row>
    <row r="266" spans="1:33" s="10" customFormat="1" ht="12.75" customHeight="1">
      <c r="A266" s="19"/>
      <c r="B266" s="20" t="s">
        <v>554</v>
      </c>
      <c r="C266" s="117" t="s">
        <v>555</v>
      </c>
      <c r="D266" s="32">
        <v>759693580</v>
      </c>
      <c r="E266" s="33">
        <v>1609905343</v>
      </c>
      <c r="F266" s="96">
        <f t="shared" si="80"/>
        <v>0.4718871101976335</v>
      </c>
      <c r="G266" s="39">
        <v>339474435</v>
      </c>
      <c r="H266" s="33">
        <v>939277257</v>
      </c>
      <c r="I266" s="96">
        <f t="shared" si="81"/>
        <v>0.36142090364698354</v>
      </c>
      <c r="J266" s="33">
        <v>339474435</v>
      </c>
      <c r="K266" s="33">
        <v>826735257</v>
      </c>
      <c r="L266" s="96">
        <f t="shared" si="82"/>
        <v>0.4106204883917271</v>
      </c>
      <c r="M266" s="33">
        <v>339474435</v>
      </c>
      <c r="N266" s="33">
        <v>759693580</v>
      </c>
      <c r="O266" s="96">
        <f t="shared" si="83"/>
        <v>0.446857053866376</v>
      </c>
      <c r="P266" s="33">
        <v>0</v>
      </c>
      <c r="Q266" s="33">
        <v>669469337</v>
      </c>
      <c r="R266" s="96">
        <f t="shared" si="84"/>
        <v>0</v>
      </c>
      <c r="S266" s="42">
        <v>0</v>
      </c>
      <c r="T266" s="43">
        <v>669469337</v>
      </c>
      <c r="U266" s="96">
        <f t="shared" si="85"/>
        <v>0</v>
      </c>
      <c r="V266" s="42">
        <v>0</v>
      </c>
      <c r="W266" s="43">
        <v>3788407597</v>
      </c>
      <c r="X266" s="96">
        <f t="shared" si="86"/>
        <v>0</v>
      </c>
      <c r="Y266" s="42">
        <v>660692787</v>
      </c>
      <c r="Z266" s="42">
        <v>669469337</v>
      </c>
      <c r="AA266" s="96">
        <f t="shared" si="87"/>
        <v>0.9868902883000898</v>
      </c>
      <c r="AB266" s="33">
        <v>61144760</v>
      </c>
      <c r="AC266" s="42">
        <v>82307636</v>
      </c>
      <c r="AD266" s="96">
        <f t="shared" si="88"/>
        <v>0.7428807698960034</v>
      </c>
      <c r="AE266" s="33">
        <v>111241000</v>
      </c>
      <c r="AF266" s="42">
        <v>939277257</v>
      </c>
      <c r="AG266" s="96">
        <f t="shared" si="89"/>
        <v>0.11843254925100354</v>
      </c>
    </row>
    <row r="267" spans="1:33" s="10" customFormat="1" ht="12.75" customHeight="1">
      <c r="A267" s="19"/>
      <c r="B267" s="20" t="s">
        <v>556</v>
      </c>
      <c r="C267" s="117" t="s">
        <v>557</v>
      </c>
      <c r="D267" s="32">
        <v>127485290</v>
      </c>
      <c r="E267" s="33">
        <v>342193291</v>
      </c>
      <c r="F267" s="96">
        <f t="shared" si="80"/>
        <v>0.3725534467009758</v>
      </c>
      <c r="G267" s="39">
        <v>168328808</v>
      </c>
      <c r="H267" s="33">
        <v>342193288</v>
      </c>
      <c r="I267" s="96">
        <f t="shared" si="81"/>
        <v>0.4919114836641682</v>
      </c>
      <c r="J267" s="33">
        <v>168328808</v>
      </c>
      <c r="K267" s="33">
        <v>342193288</v>
      </c>
      <c r="L267" s="96">
        <f t="shared" si="82"/>
        <v>0.4919114836641682</v>
      </c>
      <c r="M267" s="33">
        <v>168328808</v>
      </c>
      <c r="N267" s="33">
        <v>127485290</v>
      </c>
      <c r="O267" s="96">
        <f t="shared" si="83"/>
        <v>1.3203782805059312</v>
      </c>
      <c r="P267" s="33">
        <v>0</v>
      </c>
      <c r="Q267" s="33">
        <v>43277000</v>
      </c>
      <c r="R267" s="96">
        <f t="shared" si="84"/>
        <v>0</v>
      </c>
      <c r="S267" s="42">
        <v>0</v>
      </c>
      <c r="T267" s="43">
        <v>43277000</v>
      </c>
      <c r="U267" s="96">
        <f t="shared" si="85"/>
        <v>0</v>
      </c>
      <c r="V267" s="42">
        <v>0</v>
      </c>
      <c r="W267" s="43">
        <v>86390362</v>
      </c>
      <c r="X267" s="96">
        <f t="shared" si="86"/>
        <v>0</v>
      </c>
      <c r="Y267" s="42">
        <v>43277000</v>
      </c>
      <c r="Z267" s="42">
        <v>43277000</v>
      </c>
      <c r="AA267" s="96">
        <f t="shared" si="87"/>
        <v>1</v>
      </c>
      <c r="AB267" s="33">
        <v>0</v>
      </c>
      <c r="AC267" s="42">
        <v>600745</v>
      </c>
      <c r="AD267" s="96">
        <f t="shared" si="88"/>
        <v>0</v>
      </c>
      <c r="AE267" s="33">
        <v>68239488</v>
      </c>
      <c r="AF267" s="42">
        <v>342193288</v>
      </c>
      <c r="AG267" s="96">
        <f t="shared" si="89"/>
        <v>0.1994179616988864</v>
      </c>
    </row>
    <row r="268" spans="1:33" s="10" customFormat="1" ht="12.75" customHeight="1">
      <c r="A268" s="19"/>
      <c r="B268" s="20" t="s">
        <v>558</v>
      </c>
      <c r="C268" s="117" t="s">
        <v>559</v>
      </c>
      <c r="D268" s="32">
        <v>46013918</v>
      </c>
      <c r="E268" s="33">
        <v>81896918</v>
      </c>
      <c r="F268" s="96">
        <f t="shared" si="80"/>
        <v>0.5618516437944587</v>
      </c>
      <c r="G268" s="39">
        <v>47418629</v>
      </c>
      <c r="H268" s="33">
        <v>80483157</v>
      </c>
      <c r="I268" s="96">
        <f t="shared" si="81"/>
        <v>0.589174564809877</v>
      </c>
      <c r="J268" s="33">
        <v>47418629</v>
      </c>
      <c r="K268" s="33">
        <v>80483157</v>
      </c>
      <c r="L268" s="96">
        <f t="shared" si="82"/>
        <v>0.589174564809877</v>
      </c>
      <c r="M268" s="33">
        <v>47418629</v>
      </c>
      <c r="N268" s="33">
        <v>46013918</v>
      </c>
      <c r="O268" s="96">
        <f t="shared" si="83"/>
        <v>1.0305279589536367</v>
      </c>
      <c r="P268" s="33">
        <v>100000</v>
      </c>
      <c r="Q268" s="33">
        <v>1015350</v>
      </c>
      <c r="R268" s="96">
        <f t="shared" si="84"/>
        <v>0.09848820603732703</v>
      </c>
      <c r="S268" s="42">
        <v>0</v>
      </c>
      <c r="T268" s="43">
        <v>1015350</v>
      </c>
      <c r="U268" s="96">
        <f t="shared" si="85"/>
        <v>0</v>
      </c>
      <c r="V268" s="42">
        <v>0</v>
      </c>
      <c r="W268" s="43">
        <v>8656193</v>
      </c>
      <c r="X268" s="96">
        <f t="shared" si="86"/>
        <v>0</v>
      </c>
      <c r="Y268" s="42">
        <v>0</v>
      </c>
      <c r="Z268" s="42">
        <v>1015350</v>
      </c>
      <c r="AA268" s="96">
        <f t="shared" si="87"/>
        <v>0</v>
      </c>
      <c r="AB268" s="33">
        <v>2100000</v>
      </c>
      <c r="AC268" s="42">
        <v>0</v>
      </c>
      <c r="AD268" s="96">
        <f t="shared" si="88"/>
        <v>0</v>
      </c>
      <c r="AE268" s="33">
        <v>5550849</v>
      </c>
      <c r="AF268" s="42">
        <v>80483157</v>
      </c>
      <c r="AG268" s="96">
        <f t="shared" si="89"/>
        <v>0.0689690763497262</v>
      </c>
    </row>
    <row r="269" spans="1:33" s="10" customFormat="1" ht="12.75" customHeight="1">
      <c r="A269" s="19"/>
      <c r="B269" s="20" t="s">
        <v>560</v>
      </c>
      <c r="C269" s="117" t="s">
        <v>561</v>
      </c>
      <c r="D269" s="32">
        <v>15056251</v>
      </c>
      <c r="E269" s="33">
        <v>66432251</v>
      </c>
      <c r="F269" s="96">
        <f t="shared" si="80"/>
        <v>0.22664068691575723</v>
      </c>
      <c r="G269" s="39">
        <v>38312422</v>
      </c>
      <c r="H269" s="33">
        <v>70047648</v>
      </c>
      <c r="I269" s="96">
        <f t="shared" si="81"/>
        <v>0.5469480145857288</v>
      </c>
      <c r="J269" s="33">
        <v>38312422</v>
      </c>
      <c r="K269" s="33">
        <v>70047648</v>
      </c>
      <c r="L269" s="96">
        <f t="shared" si="82"/>
        <v>0.5469480145857288</v>
      </c>
      <c r="M269" s="33">
        <v>38312422</v>
      </c>
      <c r="N269" s="33">
        <v>15056251</v>
      </c>
      <c r="O269" s="96">
        <f t="shared" si="83"/>
        <v>2.5446189758659044</v>
      </c>
      <c r="P269" s="33">
        <v>2820140</v>
      </c>
      <c r="Q269" s="33">
        <v>2820140</v>
      </c>
      <c r="R269" s="96">
        <f t="shared" si="84"/>
        <v>1</v>
      </c>
      <c r="S269" s="42">
        <v>0</v>
      </c>
      <c r="T269" s="43">
        <v>2820140</v>
      </c>
      <c r="U269" s="96">
        <f t="shared" si="85"/>
        <v>0</v>
      </c>
      <c r="V269" s="42">
        <v>0</v>
      </c>
      <c r="W269" s="43">
        <v>9607780</v>
      </c>
      <c r="X269" s="96">
        <f t="shared" si="86"/>
        <v>0</v>
      </c>
      <c r="Y269" s="42">
        <v>0</v>
      </c>
      <c r="Z269" s="42">
        <v>2820140</v>
      </c>
      <c r="AA269" s="96">
        <f t="shared" si="87"/>
        <v>0</v>
      </c>
      <c r="AB269" s="33">
        <v>0</v>
      </c>
      <c r="AC269" s="42">
        <v>0</v>
      </c>
      <c r="AD269" s="96">
        <f t="shared" si="88"/>
        <v>0</v>
      </c>
      <c r="AE269" s="33">
        <v>1937236</v>
      </c>
      <c r="AF269" s="42">
        <v>70047648</v>
      </c>
      <c r="AG269" s="96">
        <f t="shared" si="89"/>
        <v>0.02765597497292129</v>
      </c>
    </row>
    <row r="270" spans="1:33" s="10" customFormat="1" ht="12.75" customHeight="1">
      <c r="A270" s="19"/>
      <c r="B270" s="20" t="s">
        <v>562</v>
      </c>
      <c r="C270" s="117" t="s">
        <v>563</v>
      </c>
      <c r="D270" s="32">
        <v>3653085</v>
      </c>
      <c r="E270" s="33">
        <v>57191085</v>
      </c>
      <c r="F270" s="96">
        <f t="shared" si="80"/>
        <v>0.06387507773283196</v>
      </c>
      <c r="G270" s="39">
        <v>33571287</v>
      </c>
      <c r="H270" s="33">
        <v>55772687</v>
      </c>
      <c r="I270" s="96">
        <f t="shared" si="81"/>
        <v>0.6019306009050631</v>
      </c>
      <c r="J270" s="33">
        <v>33571287</v>
      </c>
      <c r="K270" s="33">
        <v>55772687</v>
      </c>
      <c r="L270" s="96">
        <f t="shared" si="82"/>
        <v>0.6019306009050631</v>
      </c>
      <c r="M270" s="33">
        <v>33571287</v>
      </c>
      <c r="N270" s="33">
        <v>3653085</v>
      </c>
      <c r="O270" s="96">
        <f t="shared" si="83"/>
        <v>9.189845568882191</v>
      </c>
      <c r="P270" s="33">
        <v>1650000</v>
      </c>
      <c r="Q270" s="33">
        <v>1650000</v>
      </c>
      <c r="R270" s="96">
        <f t="shared" si="84"/>
        <v>1</v>
      </c>
      <c r="S270" s="42">
        <v>0</v>
      </c>
      <c r="T270" s="43">
        <v>1650000</v>
      </c>
      <c r="U270" s="96">
        <f t="shared" si="85"/>
        <v>0</v>
      </c>
      <c r="V270" s="42">
        <v>0</v>
      </c>
      <c r="W270" s="43">
        <v>12451599</v>
      </c>
      <c r="X270" s="96">
        <f t="shared" si="86"/>
        <v>0</v>
      </c>
      <c r="Y270" s="42">
        <v>0</v>
      </c>
      <c r="Z270" s="42">
        <v>1650000</v>
      </c>
      <c r="AA270" s="96">
        <f t="shared" si="87"/>
        <v>0</v>
      </c>
      <c r="AB270" s="33">
        <v>0</v>
      </c>
      <c r="AC270" s="42">
        <v>0</v>
      </c>
      <c r="AD270" s="96">
        <f t="shared" si="88"/>
        <v>0</v>
      </c>
      <c r="AE270" s="33">
        <v>5641500</v>
      </c>
      <c r="AF270" s="42">
        <v>55772687</v>
      </c>
      <c r="AG270" s="96">
        <f t="shared" si="89"/>
        <v>0.1011516622822924</v>
      </c>
    </row>
    <row r="271" spans="1:33" s="10" customFormat="1" ht="12.75" customHeight="1">
      <c r="A271" s="19"/>
      <c r="B271" s="20" t="s">
        <v>564</v>
      </c>
      <c r="C271" s="117" t="s">
        <v>565</v>
      </c>
      <c r="D271" s="32">
        <v>1560000</v>
      </c>
      <c r="E271" s="33">
        <v>74608000</v>
      </c>
      <c r="F271" s="96">
        <f t="shared" si="80"/>
        <v>0.020909285867467296</v>
      </c>
      <c r="G271" s="39">
        <v>50697682</v>
      </c>
      <c r="H271" s="33">
        <v>70326695</v>
      </c>
      <c r="I271" s="96">
        <f t="shared" si="81"/>
        <v>0.7208881634491711</v>
      </c>
      <c r="J271" s="33">
        <v>50697682</v>
      </c>
      <c r="K271" s="33">
        <v>70326695</v>
      </c>
      <c r="L271" s="96">
        <f t="shared" si="82"/>
        <v>0.7208881634491711</v>
      </c>
      <c r="M271" s="33">
        <v>50697682</v>
      </c>
      <c r="N271" s="33">
        <v>1560000</v>
      </c>
      <c r="O271" s="96">
        <f t="shared" si="83"/>
        <v>32.4985141025641</v>
      </c>
      <c r="P271" s="33">
        <v>2094600</v>
      </c>
      <c r="Q271" s="33">
        <v>2904600</v>
      </c>
      <c r="R271" s="96">
        <f t="shared" si="84"/>
        <v>0.7211319975211733</v>
      </c>
      <c r="S271" s="42">
        <v>0</v>
      </c>
      <c r="T271" s="43">
        <v>2904600</v>
      </c>
      <c r="U271" s="96">
        <f t="shared" si="85"/>
        <v>0</v>
      </c>
      <c r="V271" s="42">
        <v>0</v>
      </c>
      <c r="W271" s="43">
        <v>23500000</v>
      </c>
      <c r="X271" s="96">
        <f t="shared" si="86"/>
        <v>0</v>
      </c>
      <c r="Y271" s="42">
        <v>0</v>
      </c>
      <c r="Z271" s="42">
        <v>2904600</v>
      </c>
      <c r="AA271" s="96">
        <f t="shared" si="87"/>
        <v>0</v>
      </c>
      <c r="AB271" s="33">
        <v>0</v>
      </c>
      <c r="AC271" s="42">
        <v>0</v>
      </c>
      <c r="AD271" s="96">
        <f t="shared" si="88"/>
        <v>0</v>
      </c>
      <c r="AE271" s="33">
        <v>16600000</v>
      </c>
      <c r="AF271" s="42">
        <v>70326695</v>
      </c>
      <c r="AG271" s="96">
        <f t="shared" si="89"/>
        <v>0.23604123583512635</v>
      </c>
    </row>
    <row r="272" spans="1:33" s="10" customFormat="1" ht="12.75" customHeight="1">
      <c r="A272" s="19"/>
      <c r="B272" s="20" t="s">
        <v>566</v>
      </c>
      <c r="C272" s="117" t="s">
        <v>567</v>
      </c>
      <c r="D272" s="32">
        <v>6307860</v>
      </c>
      <c r="E272" s="33">
        <v>127618860</v>
      </c>
      <c r="F272" s="96">
        <f t="shared" si="80"/>
        <v>0.049427333859587835</v>
      </c>
      <c r="G272" s="39">
        <v>72691760</v>
      </c>
      <c r="H272" s="33">
        <v>128517250</v>
      </c>
      <c r="I272" s="96">
        <f t="shared" si="81"/>
        <v>0.5656187009915011</v>
      </c>
      <c r="J272" s="33">
        <v>72691760</v>
      </c>
      <c r="K272" s="33">
        <v>128517250</v>
      </c>
      <c r="L272" s="96">
        <f t="shared" si="82"/>
        <v>0.5656187009915011</v>
      </c>
      <c r="M272" s="33">
        <v>72691760</v>
      </c>
      <c r="N272" s="33">
        <v>6307860</v>
      </c>
      <c r="O272" s="96">
        <f t="shared" si="83"/>
        <v>11.52399704495661</v>
      </c>
      <c r="P272" s="33">
        <v>8049650</v>
      </c>
      <c r="Q272" s="33">
        <v>8049650</v>
      </c>
      <c r="R272" s="96">
        <f t="shared" si="84"/>
        <v>1</v>
      </c>
      <c r="S272" s="42">
        <v>0</v>
      </c>
      <c r="T272" s="43">
        <v>8049650</v>
      </c>
      <c r="U272" s="96">
        <f t="shared" si="85"/>
        <v>0</v>
      </c>
      <c r="V272" s="42">
        <v>0</v>
      </c>
      <c r="W272" s="43">
        <v>56356881</v>
      </c>
      <c r="X272" s="96">
        <f t="shared" si="86"/>
        <v>0</v>
      </c>
      <c r="Y272" s="42">
        <v>0</v>
      </c>
      <c r="Z272" s="42">
        <v>8049650</v>
      </c>
      <c r="AA272" s="96">
        <f t="shared" si="87"/>
        <v>0</v>
      </c>
      <c r="AB272" s="33">
        <v>0</v>
      </c>
      <c r="AC272" s="42">
        <v>0</v>
      </c>
      <c r="AD272" s="96">
        <f t="shared" si="88"/>
        <v>0</v>
      </c>
      <c r="AE272" s="33">
        <v>12757000</v>
      </c>
      <c r="AF272" s="42">
        <v>128517250</v>
      </c>
      <c r="AG272" s="96">
        <f t="shared" si="89"/>
        <v>0.0992629394108573</v>
      </c>
    </row>
    <row r="273" spans="1:33" s="10" customFormat="1" ht="12.75" customHeight="1">
      <c r="A273" s="22"/>
      <c r="B273" s="23" t="s">
        <v>637</v>
      </c>
      <c r="C273" s="118"/>
      <c r="D273" s="34">
        <f>SUM(D229:D272)</f>
        <v>13932360602</v>
      </c>
      <c r="E273" s="35">
        <f>SUM(E229:E272)</f>
        <v>29121529619</v>
      </c>
      <c r="F273" s="97">
        <f t="shared" si="80"/>
        <v>0.47842131866967574</v>
      </c>
      <c r="G273" s="40">
        <f>SUM(G229:G272)</f>
        <v>8872843489</v>
      </c>
      <c r="H273" s="35">
        <f>SUM(H229:H272)</f>
        <v>21655958133</v>
      </c>
      <c r="I273" s="97">
        <f t="shared" si="81"/>
        <v>0.4097183525433259</v>
      </c>
      <c r="J273" s="35">
        <f>SUM(J229:J272)</f>
        <v>8872843489</v>
      </c>
      <c r="K273" s="35">
        <f>SUM(K229:K272)</f>
        <v>20197312104</v>
      </c>
      <c r="L273" s="97">
        <f t="shared" si="82"/>
        <v>0.43930813384038203</v>
      </c>
      <c r="M273" s="35">
        <f>SUM(M229:M272)</f>
        <v>8872843489</v>
      </c>
      <c r="N273" s="35">
        <f>SUM(N229:N272)</f>
        <v>13932360602</v>
      </c>
      <c r="O273" s="97">
        <f t="shared" si="83"/>
        <v>0.6368514096402513</v>
      </c>
      <c r="P273" s="35">
        <f>SUM(P229:P272)</f>
        <v>948355197</v>
      </c>
      <c r="Q273" s="35">
        <f>SUM(Q229:Q272)</f>
        <v>9432436858</v>
      </c>
      <c r="R273" s="97">
        <f t="shared" si="84"/>
        <v>0.1005419078099277</v>
      </c>
      <c r="S273" s="44">
        <f>SUM(S229:S272)</f>
        <v>90125562</v>
      </c>
      <c r="T273" s="45">
        <f>SUM(T229:T272)</f>
        <v>9432436858</v>
      </c>
      <c r="U273" s="97">
        <f t="shared" si="85"/>
        <v>0.009554854525589658</v>
      </c>
      <c r="V273" s="44">
        <f>SUM(V229:V272)</f>
        <v>90125562</v>
      </c>
      <c r="W273" s="45">
        <f>SUM(W229:W272)</f>
        <v>75743915959</v>
      </c>
      <c r="X273" s="97">
        <f t="shared" si="86"/>
        <v>0.0011898719634298384</v>
      </c>
      <c r="Y273" s="44">
        <f>SUM(Y229:Y272)</f>
        <v>8786310949</v>
      </c>
      <c r="Z273" s="44">
        <f>SUM(Z229:Z272)</f>
        <v>9432436858</v>
      </c>
      <c r="AA273" s="97">
        <f t="shared" si="87"/>
        <v>0.9314995776036394</v>
      </c>
      <c r="AB273" s="35">
        <f>SUM(AB229:AB272)</f>
        <v>2532894395</v>
      </c>
      <c r="AC273" s="44">
        <f>SUM(AC229:AC272)</f>
        <v>3195720076</v>
      </c>
      <c r="AD273" s="97">
        <f t="shared" si="88"/>
        <v>0.792589568160913</v>
      </c>
      <c r="AE273" s="35">
        <f>SUM(AE229:AE272)</f>
        <v>4681337454</v>
      </c>
      <c r="AF273" s="44">
        <f>SUM(AF229:AF272)</f>
        <v>21655958133</v>
      </c>
      <c r="AG273" s="97">
        <f t="shared" si="89"/>
        <v>0.21616856780243018</v>
      </c>
    </row>
    <row r="274" spans="1:33" s="10" customFormat="1" ht="12.75" customHeight="1">
      <c r="A274" s="24"/>
      <c r="B274" s="25"/>
      <c r="C274" s="119"/>
      <c r="D274" s="26"/>
      <c r="E274" s="27"/>
      <c r="F274" s="98"/>
      <c r="G274" s="28"/>
      <c r="H274" s="27"/>
      <c r="I274" s="98"/>
      <c r="J274" s="27"/>
      <c r="K274" s="27"/>
      <c r="L274" s="98"/>
      <c r="M274" s="27"/>
      <c r="N274" s="27"/>
      <c r="O274" s="98"/>
      <c r="P274" s="27"/>
      <c r="Q274" s="27"/>
      <c r="R274" s="98"/>
      <c r="S274" s="27"/>
      <c r="T274" s="28"/>
      <c r="U274" s="98"/>
      <c r="V274" s="27"/>
      <c r="W274" s="28"/>
      <c r="X274" s="98"/>
      <c r="Y274" s="27"/>
      <c r="Z274" s="27"/>
      <c r="AA274" s="98"/>
      <c r="AB274" s="27"/>
      <c r="AC274" s="27"/>
      <c r="AD274" s="98"/>
      <c r="AE274" s="27"/>
      <c r="AF274" s="27"/>
      <c r="AG274" s="98"/>
    </row>
    <row r="275" spans="1:33" s="10" customFormat="1" ht="12.75" customHeight="1">
      <c r="A275" s="29"/>
      <c r="B275" s="90" t="s">
        <v>48</v>
      </c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</row>
    <row r="276" spans="1:33" ht="12.75" customHeight="1">
      <c r="A276" s="2"/>
      <c r="B276" s="2"/>
      <c r="C276" s="93"/>
      <c r="D276" s="2"/>
      <c r="E276" s="2"/>
      <c r="F276" s="93"/>
      <c r="G276" s="2"/>
      <c r="H276" s="2"/>
      <c r="I276" s="93"/>
      <c r="J276" s="2"/>
      <c r="K276" s="2"/>
      <c r="L276" s="93"/>
      <c r="M276" s="2"/>
      <c r="N276" s="2"/>
      <c r="O276" s="93"/>
      <c r="P276" s="2"/>
      <c r="Q276" s="2"/>
      <c r="R276" s="93"/>
      <c r="S276" s="2"/>
      <c r="T276" s="2"/>
      <c r="U276" s="93"/>
      <c r="V276" s="2"/>
      <c r="W276" s="2"/>
      <c r="X276" s="93"/>
      <c r="Y276" s="2"/>
      <c r="Z276" s="2"/>
      <c r="AA276" s="93"/>
      <c r="AB276" s="2"/>
      <c r="AC276" s="2"/>
      <c r="AD276" s="93"/>
      <c r="AE276" s="2"/>
      <c r="AF276" s="2"/>
      <c r="AG276" s="93"/>
    </row>
    <row r="277" spans="1:33" ht="12.75" customHeight="1">
      <c r="A277" s="2"/>
      <c r="B277" s="2"/>
      <c r="C277" s="93"/>
      <c r="D277" s="2"/>
      <c r="E277" s="2"/>
      <c r="F277" s="93"/>
      <c r="G277" s="2"/>
      <c r="H277" s="2"/>
      <c r="I277" s="93"/>
      <c r="J277" s="2"/>
      <c r="K277" s="2"/>
      <c r="L277" s="93"/>
      <c r="M277" s="2"/>
      <c r="N277" s="2"/>
      <c r="O277" s="93"/>
      <c r="P277" s="2"/>
      <c r="Q277" s="2"/>
      <c r="R277" s="93"/>
      <c r="S277" s="2"/>
      <c r="T277" s="2"/>
      <c r="U277" s="93"/>
      <c r="V277" s="2"/>
      <c r="W277" s="2"/>
      <c r="X277" s="93"/>
      <c r="Y277" s="2"/>
      <c r="Z277" s="2"/>
      <c r="AA277" s="93"/>
      <c r="AB277" s="2"/>
      <c r="AC277" s="2"/>
      <c r="AD277" s="93"/>
      <c r="AE277" s="2"/>
      <c r="AF277" s="2"/>
      <c r="AG277" s="93"/>
    </row>
    <row r="278" spans="1:33" ht="12.75" customHeight="1">
      <c r="A278" s="2"/>
      <c r="B278" s="2"/>
      <c r="C278" s="93"/>
      <c r="D278" s="2"/>
      <c r="E278" s="2"/>
      <c r="F278" s="93"/>
      <c r="G278" s="2"/>
      <c r="H278" s="2"/>
      <c r="I278" s="93"/>
      <c r="J278" s="2"/>
      <c r="K278" s="2"/>
      <c r="L278" s="93"/>
      <c r="M278" s="2"/>
      <c r="N278" s="2"/>
      <c r="O278" s="93"/>
      <c r="P278" s="2"/>
      <c r="Q278" s="2"/>
      <c r="R278" s="93"/>
      <c r="S278" s="2"/>
      <c r="T278" s="2"/>
      <c r="U278" s="93"/>
      <c r="V278" s="2"/>
      <c r="W278" s="2"/>
      <c r="X278" s="93"/>
      <c r="Y278" s="2"/>
      <c r="Z278" s="2"/>
      <c r="AA278" s="93"/>
      <c r="AB278" s="2"/>
      <c r="AC278" s="2"/>
      <c r="AD278" s="93"/>
      <c r="AE278" s="2"/>
      <c r="AF278" s="2"/>
      <c r="AG278" s="93"/>
    </row>
    <row r="279" spans="1:33" ht="12.75" customHeight="1">
      <c r="A279" s="2"/>
      <c r="B279" s="2"/>
      <c r="C279" s="93"/>
      <c r="D279" s="2"/>
      <c r="E279" s="2"/>
      <c r="F279" s="93"/>
      <c r="G279" s="2"/>
      <c r="H279" s="2"/>
      <c r="I279" s="93"/>
      <c r="J279" s="2"/>
      <c r="K279" s="2"/>
      <c r="L279" s="93"/>
      <c r="M279" s="2"/>
      <c r="N279" s="2"/>
      <c r="O279" s="93"/>
      <c r="P279" s="2"/>
      <c r="Q279" s="2"/>
      <c r="R279" s="93"/>
      <c r="S279" s="2"/>
      <c r="T279" s="2"/>
      <c r="U279" s="93"/>
      <c r="V279" s="2"/>
      <c r="W279" s="2"/>
      <c r="X279" s="93"/>
      <c r="Y279" s="2"/>
      <c r="Z279" s="2"/>
      <c r="AA279" s="93"/>
      <c r="AB279" s="2"/>
      <c r="AC279" s="2"/>
      <c r="AD279" s="93"/>
      <c r="AE279" s="2"/>
      <c r="AF279" s="2"/>
      <c r="AG279" s="93"/>
    </row>
    <row r="280" spans="1:33" ht="12.75" customHeight="1">
      <c r="A280" s="2"/>
      <c r="B280" s="2"/>
      <c r="C280" s="93"/>
      <c r="D280" s="2"/>
      <c r="E280" s="2"/>
      <c r="F280" s="93"/>
      <c r="G280" s="2"/>
      <c r="H280" s="2"/>
      <c r="I280" s="93"/>
      <c r="J280" s="2"/>
      <c r="K280" s="2"/>
      <c r="L280" s="93"/>
      <c r="M280" s="2"/>
      <c r="N280" s="2"/>
      <c r="O280" s="93"/>
      <c r="P280" s="2"/>
      <c r="Q280" s="2"/>
      <c r="R280" s="93"/>
      <c r="S280" s="2"/>
      <c r="T280" s="2"/>
      <c r="U280" s="93"/>
      <c r="V280" s="2"/>
      <c r="W280" s="2"/>
      <c r="X280" s="93"/>
      <c r="Y280" s="2"/>
      <c r="Z280" s="2"/>
      <c r="AA280" s="93"/>
      <c r="AB280" s="2"/>
      <c r="AC280" s="2"/>
      <c r="AD280" s="93"/>
      <c r="AE280" s="2"/>
      <c r="AF280" s="2"/>
      <c r="AG280" s="93"/>
    </row>
    <row r="281" spans="1:33" ht="12.75" customHeight="1">
      <c r="A281" s="2"/>
      <c r="B281" s="2"/>
      <c r="C281" s="93"/>
      <c r="D281" s="2"/>
      <c r="E281" s="2"/>
      <c r="F281" s="93"/>
      <c r="G281" s="2"/>
      <c r="H281" s="2"/>
      <c r="I281" s="93"/>
      <c r="J281" s="2"/>
      <c r="K281" s="2"/>
      <c r="L281" s="93"/>
      <c r="M281" s="2"/>
      <c r="N281" s="2"/>
      <c r="O281" s="93"/>
      <c r="P281" s="2"/>
      <c r="Q281" s="2"/>
      <c r="R281" s="93"/>
      <c r="S281" s="2"/>
      <c r="T281" s="2"/>
      <c r="U281" s="93"/>
      <c r="V281" s="2"/>
      <c r="W281" s="2"/>
      <c r="X281" s="93"/>
      <c r="Y281" s="2"/>
      <c r="Z281" s="2"/>
      <c r="AA281" s="93"/>
      <c r="AB281" s="2"/>
      <c r="AC281" s="2"/>
      <c r="AD281" s="93"/>
      <c r="AE281" s="2"/>
      <c r="AF281" s="2"/>
      <c r="AG281" s="93"/>
    </row>
    <row r="282" spans="1:33" ht="12.75" customHeight="1">
      <c r="A282" s="2"/>
      <c r="B282" s="2"/>
      <c r="C282" s="93"/>
      <c r="D282" s="2"/>
      <c r="E282" s="2"/>
      <c r="F282" s="93"/>
      <c r="G282" s="2"/>
      <c r="H282" s="2"/>
      <c r="I282" s="93"/>
      <c r="J282" s="2"/>
      <c r="K282" s="2"/>
      <c r="L282" s="93"/>
      <c r="M282" s="2"/>
      <c r="N282" s="2"/>
      <c r="O282" s="93"/>
      <c r="P282" s="2"/>
      <c r="Q282" s="2"/>
      <c r="R282" s="93"/>
      <c r="S282" s="2"/>
      <c r="T282" s="2"/>
      <c r="U282" s="93"/>
      <c r="V282" s="2"/>
      <c r="W282" s="2"/>
      <c r="X282" s="93"/>
      <c r="Y282" s="2"/>
      <c r="Z282" s="2"/>
      <c r="AA282" s="93"/>
      <c r="AB282" s="2"/>
      <c r="AC282" s="2"/>
      <c r="AD282" s="93"/>
      <c r="AE282" s="2"/>
      <c r="AF282" s="2"/>
      <c r="AG282" s="93"/>
    </row>
    <row r="283" spans="1:33" ht="12.75" customHeight="1">
      <c r="A283" s="2"/>
      <c r="B283" s="2"/>
      <c r="C283" s="93"/>
      <c r="D283" s="2"/>
      <c r="E283" s="2"/>
      <c r="F283" s="93"/>
      <c r="G283" s="2"/>
      <c r="H283" s="2"/>
      <c r="I283" s="93"/>
      <c r="J283" s="2"/>
      <c r="K283" s="2"/>
      <c r="L283" s="93"/>
      <c r="M283" s="2"/>
      <c r="N283" s="2"/>
      <c r="O283" s="93"/>
      <c r="P283" s="2"/>
      <c r="Q283" s="2"/>
      <c r="R283" s="93"/>
      <c r="S283" s="2"/>
      <c r="T283" s="2"/>
      <c r="U283" s="93"/>
      <c r="V283" s="2"/>
      <c r="W283" s="2"/>
      <c r="X283" s="93"/>
      <c r="Y283" s="2"/>
      <c r="Z283" s="2"/>
      <c r="AA283" s="93"/>
      <c r="AB283" s="2"/>
      <c r="AC283" s="2"/>
      <c r="AD283" s="93"/>
      <c r="AE283" s="2"/>
      <c r="AF283" s="2"/>
      <c r="AG283" s="93"/>
    </row>
    <row r="284" spans="1:33" ht="12.75" customHeight="1">
      <c r="A284" s="2"/>
      <c r="B284" s="2"/>
      <c r="C284" s="93"/>
      <c r="D284" s="2"/>
      <c r="E284" s="2"/>
      <c r="F284" s="93"/>
      <c r="G284" s="2"/>
      <c r="H284" s="2"/>
      <c r="I284" s="93"/>
      <c r="J284" s="2"/>
      <c r="K284" s="2"/>
      <c r="L284" s="93"/>
      <c r="M284" s="2"/>
      <c r="N284" s="2"/>
      <c r="O284" s="93"/>
      <c r="P284" s="2"/>
      <c r="Q284" s="2"/>
      <c r="R284" s="93"/>
      <c r="S284" s="2"/>
      <c r="T284" s="2"/>
      <c r="U284" s="93"/>
      <c r="V284" s="2"/>
      <c r="W284" s="2"/>
      <c r="X284" s="93"/>
      <c r="Y284" s="2"/>
      <c r="Z284" s="2"/>
      <c r="AA284" s="93"/>
      <c r="AB284" s="2"/>
      <c r="AC284" s="2"/>
      <c r="AD284" s="93"/>
      <c r="AE284" s="2"/>
      <c r="AF284" s="2"/>
      <c r="AG284" s="93"/>
    </row>
    <row r="285" spans="1:33" ht="12.75" customHeight="1">
      <c r="A285" s="2"/>
      <c r="B285" s="2"/>
      <c r="C285" s="93"/>
      <c r="D285" s="2"/>
      <c r="E285" s="2"/>
      <c r="F285" s="93"/>
      <c r="G285" s="2"/>
      <c r="H285" s="2"/>
      <c r="I285" s="93"/>
      <c r="J285" s="2"/>
      <c r="K285" s="2"/>
      <c r="L285" s="93"/>
      <c r="M285" s="2"/>
      <c r="N285" s="2"/>
      <c r="O285" s="93"/>
      <c r="P285" s="2"/>
      <c r="Q285" s="2"/>
      <c r="R285" s="93"/>
      <c r="S285" s="2"/>
      <c r="T285" s="2"/>
      <c r="U285" s="93"/>
      <c r="V285" s="2"/>
      <c r="W285" s="2"/>
      <c r="X285" s="93"/>
      <c r="Y285" s="2"/>
      <c r="Z285" s="2"/>
      <c r="AA285" s="93"/>
      <c r="AB285" s="2"/>
      <c r="AC285" s="2"/>
      <c r="AD285" s="93"/>
      <c r="AE285" s="2"/>
      <c r="AF285" s="2"/>
      <c r="AG285" s="93"/>
    </row>
    <row r="286" spans="1:33" ht="12.75" customHeight="1">
      <c r="A286" s="2"/>
      <c r="B286" s="2"/>
      <c r="C286" s="93"/>
      <c r="D286" s="2"/>
      <c r="E286" s="2"/>
      <c r="F286" s="93"/>
      <c r="G286" s="2"/>
      <c r="H286" s="2"/>
      <c r="I286" s="93"/>
      <c r="J286" s="2"/>
      <c r="K286" s="2"/>
      <c r="L286" s="93"/>
      <c r="M286" s="2"/>
      <c r="N286" s="2"/>
      <c r="O286" s="93"/>
      <c r="P286" s="2"/>
      <c r="Q286" s="2"/>
      <c r="R286" s="93"/>
      <c r="S286" s="2"/>
      <c r="T286" s="2"/>
      <c r="U286" s="93"/>
      <c r="V286" s="2"/>
      <c r="W286" s="2"/>
      <c r="X286" s="93"/>
      <c r="Y286" s="2"/>
      <c r="Z286" s="2"/>
      <c r="AA286" s="93"/>
      <c r="AB286" s="2"/>
      <c r="AC286" s="2"/>
      <c r="AD286" s="93"/>
      <c r="AE286" s="2"/>
      <c r="AF286" s="2"/>
      <c r="AG286" s="93"/>
    </row>
    <row r="287" spans="1:33" ht="12.75" customHeight="1">
      <c r="A287" s="2"/>
      <c r="B287" s="2"/>
      <c r="C287" s="93"/>
      <c r="D287" s="2"/>
      <c r="E287" s="2"/>
      <c r="F287" s="93"/>
      <c r="G287" s="2"/>
      <c r="H287" s="2"/>
      <c r="I287" s="93"/>
      <c r="J287" s="2"/>
      <c r="K287" s="2"/>
      <c r="L287" s="93"/>
      <c r="M287" s="2"/>
      <c r="N287" s="2"/>
      <c r="O287" s="93"/>
      <c r="P287" s="2"/>
      <c r="Q287" s="2"/>
      <c r="R287" s="93"/>
      <c r="S287" s="2"/>
      <c r="T287" s="2"/>
      <c r="U287" s="93"/>
      <c r="V287" s="2"/>
      <c r="W287" s="2"/>
      <c r="X287" s="93"/>
      <c r="Y287" s="2"/>
      <c r="Z287" s="2"/>
      <c r="AA287" s="93"/>
      <c r="AB287" s="2"/>
      <c r="AC287" s="2"/>
      <c r="AD287" s="93"/>
      <c r="AE287" s="2"/>
      <c r="AF287" s="2"/>
      <c r="AG287" s="93"/>
    </row>
    <row r="288" spans="1:33" ht="12.75" customHeight="1">
      <c r="A288" s="2"/>
      <c r="B288" s="2"/>
      <c r="C288" s="93"/>
      <c r="D288" s="2"/>
      <c r="E288" s="2"/>
      <c r="F288" s="93"/>
      <c r="G288" s="2"/>
      <c r="H288" s="2"/>
      <c r="I288" s="93"/>
      <c r="J288" s="2"/>
      <c r="K288" s="2"/>
      <c r="L288" s="93"/>
      <c r="M288" s="2"/>
      <c r="N288" s="2"/>
      <c r="O288" s="93"/>
      <c r="P288" s="2"/>
      <c r="Q288" s="2"/>
      <c r="R288" s="93"/>
      <c r="S288" s="2"/>
      <c r="T288" s="2"/>
      <c r="U288" s="93"/>
      <c r="V288" s="2"/>
      <c r="W288" s="2"/>
      <c r="X288" s="93"/>
      <c r="Y288" s="2"/>
      <c r="Z288" s="2"/>
      <c r="AA288" s="93"/>
      <c r="AB288" s="2"/>
      <c r="AC288" s="2"/>
      <c r="AD288" s="93"/>
      <c r="AE288" s="2"/>
      <c r="AF288" s="2"/>
      <c r="AG288" s="93"/>
    </row>
    <row r="289" spans="1:33" ht="12.75" customHeight="1">
      <c r="A289" s="2"/>
      <c r="B289" s="2"/>
      <c r="C289" s="93"/>
      <c r="D289" s="2"/>
      <c r="E289" s="2"/>
      <c r="F289" s="93"/>
      <c r="G289" s="2"/>
      <c r="H289" s="2"/>
      <c r="I289" s="93"/>
      <c r="J289" s="2"/>
      <c r="K289" s="2"/>
      <c r="L289" s="93"/>
      <c r="M289" s="2"/>
      <c r="N289" s="2"/>
      <c r="O289" s="93"/>
      <c r="P289" s="2"/>
      <c r="Q289" s="2"/>
      <c r="R289" s="93"/>
      <c r="S289" s="2"/>
      <c r="T289" s="2"/>
      <c r="U289" s="93"/>
      <c r="V289" s="2"/>
      <c r="W289" s="2"/>
      <c r="X289" s="93"/>
      <c r="Y289" s="2"/>
      <c r="Z289" s="2"/>
      <c r="AA289" s="93"/>
      <c r="AB289" s="2"/>
      <c r="AC289" s="2"/>
      <c r="AD289" s="93"/>
      <c r="AE289" s="2"/>
      <c r="AF289" s="2"/>
      <c r="AG289" s="93"/>
    </row>
    <row r="290" spans="1:33" ht="12.75" customHeight="1">
      <c r="A290" s="2"/>
      <c r="B290" s="2"/>
      <c r="C290" s="93"/>
      <c r="D290" s="2"/>
      <c r="E290" s="2"/>
      <c r="F290" s="93"/>
      <c r="G290" s="2"/>
      <c r="H290" s="2"/>
      <c r="I290" s="93"/>
      <c r="J290" s="2"/>
      <c r="K290" s="2"/>
      <c r="L290" s="93"/>
      <c r="M290" s="2"/>
      <c r="N290" s="2"/>
      <c r="O290" s="93"/>
      <c r="P290" s="2"/>
      <c r="Q290" s="2"/>
      <c r="R290" s="93"/>
      <c r="S290" s="2"/>
      <c r="T290" s="2"/>
      <c r="U290" s="93"/>
      <c r="V290" s="2"/>
      <c r="W290" s="2"/>
      <c r="X290" s="93"/>
      <c r="Y290" s="2"/>
      <c r="Z290" s="2"/>
      <c r="AA290" s="93"/>
      <c r="AB290" s="2"/>
      <c r="AC290" s="2"/>
      <c r="AD290" s="93"/>
      <c r="AE290" s="2"/>
      <c r="AF290" s="2"/>
      <c r="AG290" s="93"/>
    </row>
    <row r="291" spans="1:33" ht="12.75" customHeight="1">
      <c r="A291" s="2"/>
      <c r="B291" s="2"/>
      <c r="C291" s="93"/>
      <c r="D291" s="2"/>
      <c r="E291" s="2"/>
      <c r="F291" s="93"/>
      <c r="G291" s="2"/>
      <c r="H291" s="2"/>
      <c r="I291" s="93"/>
      <c r="J291" s="2"/>
      <c r="K291" s="2"/>
      <c r="L291" s="93"/>
      <c r="M291" s="2"/>
      <c r="N291" s="2"/>
      <c r="O291" s="93"/>
      <c r="P291" s="2"/>
      <c r="Q291" s="2"/>
      <c r="R291" s="93"/>
      <c r="S291" s="2"/>
      <c r="T291" s="2"/>
      <c r="U291" s="93"/>
      <c r="V291" s="2"/>
      <c r="W291" s="2"/>
      <c r="X291" s="93"/>
      <c r="Y291" s="2"/>
      <c r="Z291" s="2"/>
      <c r="AA291" s="93"/>
      <c r="AB291" s="2"/>
      <c r="AC291" s="2"/>
      <c r="AD291" s="93"/>
      <c r="AE291" s="2"/>
      <c r="AF291" s="2"/>
      <c r="AG291" s="93"/>
    </row>
    <row r="292" spans="1:33" ht="12.75" customHeight="1">
      <c r="A292" s="2"/>
      <c r="B292" s="2"/>
      <c r="C292" s="93"/>
      <c r="D292" s="2"/>
      <c r="E292" s="2"/>
      <c r="F292" s="93"/>
      <c r="G292" s="2"/>
      <c r="H292" s="2"/>
      <c r="I292" s="93"/>
      <c r="J292" s="2"/>
      <c r="K292" s="2"/>
      <c r="L292" s="93"/>
      <c r="M292" s="2"/>
      <c r="N292" s="2"/>
      <c r="O292" s="93"/>
      <c r="P292" s="2"/>
      <c r="Q292" s="2"/>
      <c r="R292" s="93"/>
      <c r="S292" s="2"/>
      <c r="T292" s="2"/>
      <c r="U292" s="93"/>
      <c r="V292" s="2"/>
      <c r="W292" s="2"/>
      <c r="X292" s="93"/>
      <c r="Y292" s="2"/>
      <c r="Z292" s="2"/>
      <c r="AA292" s="93"/>
      <c r="AB292" s="2"/>
      <c r="AC292" s="2"/>
      <c r="AD292" s="93"/>
      <c r="AE292" s="2"/>
      <c r="AF292" s="2"/>
      <c r="AG292" s="93"/>
    </row>
    <row r="293" spans="1:33" ht="12.75" customHeight="1">
      <c r="A293" s="2"/>
      <c r="B293" s="2"/>
      <c r="C293" s="93"/>
      <c r="D293" s="2"/>
      <c r="E293" s="2"/>
      <c r="F293" s="93"/>
      <c r="G293" s="2"/>
      <c r="H293" s="2"/>
      <c r="I293" s="93"/>
      <c r="J293" s="2"/>
      <c r="K293" s="2"/>
      <c r="L293" s="93"/>
      <c r="M293" s="2"/>
      <c r="N293" s="2"/>
      <c r="O293" s="93"/>
      <c r="P293" s="2"/>
      <c r="Q293" s="2"/>
      <c r="R293" s="93"/>
      <c r="S293" s="2"/>
      <c r="T293" s="2"/>
      <c r="U293" s="93"/>
      <c r="V293" s="2"/>
      <c r="W293" s="2"/>
      <c r="X293" s="93"/>
      <c r="Y293" s="2"/>
      <c r="Z293" s="2"/>
      <c r="AA293" s="93"/>
      <c r="AB293" s="2"/>
      <c r="AC293" s="2"/>
      <c r="AD293" s="93"/>
      <c r="AE293" s="2"/>
      <c r="AF293" s="2"/>
      <c r="AG293" s="93"/>
    </row>
    <row r="294" spans="1:33" ht="12.75" customHeight="1">
      <c r="A294" s="2"/>
      <c r="B294" s="2"/>
      <c r="C294" s="93"/>
      <c r="D294" s="2"/>
      <c r="E294" s="2"/>
      <c r="F294" s="93"/>
      <c r="G294" s="2"/>
      <c r="H294" s="2"/>
      <c r="I294" s="93"/>
      <c r="J294" s="2"/>
      <c r="K294" s="2"/>
      <c r="L294" s="93"/>
      <c r="M294" s="2"/>
      <c r="N294" s="2"/>
      <c r="O294" s="93"/>
      <c r="P294" s="2"/>
      <c r="Q294" s="2"/>
      <c r="R294" s="93"/>
      <c r="S294" s="2"/>
      <c r="T294" s="2"/>
      <c r="U294" s="93"/>
      <c r="V294" s="2"/>
      <c r="W294" s="2"/>
      <c r="X294" s="93"/>
      <c r="Y294" s="2"/>
      <c r="Z294" s="2"/>
      <c r="AA294" s="93"/>
      <c r="AB294" s="2"/>
      <c r="AC294" s="2"/>
      <c r="AD294" s="93"/>
      <c r="AE294" s="2"/>
      <c r="AF294" s="2"/>
      <c r="AG294" s="93"/>
    </row>
    <row r="295" spans="1:33" ht="12.75" customHeight="1">
      <c r="A295" s="2"/>
      <c r="B295" s="2"/>
      <c r="C295" s="93"/>
      <c r="D295" s="2"/>
      <c r="E295" s="2"/>
      <c r="F295" s="93"/>
      <c r="G295" s="2"/>
      <c r="H295" s="2"/>
      <c r="I295" s="93"/>
      <c r="J295" s="2"/>
      <c r="K295" s="2"/>
      <c r="L295" s="93"/>
      <c r="M295" s="2"/>
      <c r="N295" s="2"/>
      <c r="O295" s="93"/>
      <c r="P295" s="2"/>
      <c r="Q295" s="2"/>
      <c r="R295" s="93"/>
      <c r="S295" s="2"/>
      <c r="T295" s="2"/>
      <c r="U295" s="93"/>
      <c r="V295" s="2"/>
      <c r="W295" s="2"/>
      <c r="X295" s="93"/>
      <c r="Y295" s="2"/>
      <c r="Z295" s="2"/>
      <c r="AA295" s="93"/>
      <c r="AB295" s="2"/>
      <c r="AC295" s="2"/>
      <c r="AD295" s="93"/>
      <c r="AE295" s="2"/>
      <c r="AF295" s="2"/>
      <c r="AG295" s="93"/>
    </row>
    <row r="296" spans="1:33" ht="12.75" customHeight="1">
      <c r="A296" s="2"/>
      <c r="B296" s="2"/>
      <c r="C296" s="93"/>
      <c r="D296" s="2"/>
      <c r="E296" s="2"/>
      <c r="F296" s="93"/>
      <c r="G296" s="2"/>
      <c r="H296" s="2"/>
      <c r="I296" s="93"/>
      <c r="J296" s="2"/>
      <c r="K296" s="2"/>
      <c r="L296" s="93"/>
      <c r="M296" s="2"/>
      <c r="N296" s="2"/>
      <c r="O296" s="93"/>
      <c r="P296" s="2"/>
      <c r="Q296" s="2"/>
      <c r="R296" s="93"/>
      <c r="S296" s="2"/>
      <c r="T296" s="2"/>
      <c r="U296" s="93"/>
      <c r="V296" s="2"/>
      <c r="W296" s="2"/>
      <c r="X296" s="93"/>
      <c r="Y296" s="2"/>
      <c r="Z296" s="2"/>
      <c r="AA296" s="93"/>
      <c r="AB296" s="2"/>
      <c r="AC296" s="2"/>
      <c r="AD296" s="93"/>
      <c r="AE296" s="2"/>
      <c r="AF296" s="2"/>
      <c r="AG296" s="93"/>
    </row>
    <row r="297" spans="1:33" ht="12.75" customHeight="1">
      <c r="A297" s="2"/>
      <c r="B297" s="2"/>
      <c r="C297" s="93"/>
      <c r="D297" s="2"/>
      <c r="E297" s="2"/>
      <c r="F297" s="93"/>
      <c r="G297" s="2"/>
      <c r="H297" s="2"/>
      <c r="I297" s="93"/>
      <c r="J297" s="2"/>
      <c r="K297" s="2"/>
      <c r="L297" s="93"/>
      <c r="M297" s="2"/>
      <c r="N297" s="2"/>
      <c r="O297" s="93"/>
      <c r="P297" s="2"/>
      <c r="Q297" s="2"/>
      <c r="R297" s="93"/>
      <c r="S297" s="2"/>
      <c r="T297" s="2"/>
      <c r="U297" s="93"/>
      <c r="V297" s="2"/>
      <c r="W297" s="2"/>
      <c r="X297" s="93"/>
      <c r="Y297" s="2"/>
      <c r="Z297" s="2"/>
      <c r="AA297" s="93"/>
      <c r="AB297" s="2"/>
      <c r="AC297" s="2"/>
      <c r="AD297" s="93"/>
      <c r="AE297" s="2"/>
      <c r="AF297" s="2"/>
      <c r="AG297" s="93"/>
    </row>
    <row r="298" spans="1:33" ht="12.75" customHeight="1">
      <c r="A298" s="2"/>
      <c r="B298" s="2"/>
      <c r="C298" s="93"/>
      <c r="D298" s="2"/>
      <c r="E298" s="2"/>
      <c r="F298" s="93"/>
      <c r="G298" s="2"/>
      <c r="H298" s="2"/>
      <c r="I298" s="93"/>
      <c r="J298" s="2"/>
      <c r="K298" s="2"/>
      <c r="L298" s="93"/>
      <c r="M298" s="2"/>
      <c r="N298" s="2"/>
      <c r="O298" s="93"/>
      <c r="P298" s="2"/>
      <c r="Q298" s="2"/>
      <c r="R298" s="93"/>
      <c r="S298" s="2"/>
      <c r="T298" s="2"/>
      <c r="U298" s="93"/>
      <c r="V298" s="2"/>
      <c r="W298" s="2"/>
      <c r="X298" s="93"/>
      <c r="Y298" s="2"/>
      <c r="Z298" s="2"/>
      <c r="AA298" s="93"/>
      <c r="AB298" s="2"/>
      <c r="AC298" s="2"/>
      <c r="AD298" s="93"/>
      <c r="AE298" s="2"/>
      <c r="AF298" s="2"/>
      <c r="AG298" s="93"/>
    </row>
    <row r="299" spans="1:33" ht="12.75" customHeight="1">
      <c r="A299" s="2"/>
      <c r="B299" s="2"/>
      <c r="C299" s="93"/>
      <c r="D299" s="2"/>
      <c r="E299" s="2"/>
      <c r="F299" s="93"/>
      <c r="G299" s="2"/>
      <c r="H299" s="2"/>
      <c r="I299" s="93"/>
      <c r="J299" s="2"/>
      <c r="K299" s="2"/>
      <c r="L299" s="93"/>
      <c r="M299" s="2"/>
      <c r="N299" s="2"/>
      <c r="O299" s="93"/>
      <c r="P299" s="2"/>
      <c r="Q299" s="2"/>
      <c r="R299" s="93"/>
      <c r="S299" s="2"/>
      <c r="T299" s="2"/>
      <c r="U299" s="93"/>
      <c r="V299" s="2"/>
      <c r="W299" s="2"/>
      <c r="X299" s="93"/>
      <c r="Y299" s="2"/>
      <c r="Z299" s="2"/>
      <c r="AA299" s="93"/>
      <c r="AB299" s="2"/>
      <c r="AC299" s="2"/>
      <c r="AD299" s="93"/>
      <c r="AE299" s="2"/>
      <c r="AF299" s="2"/>
      <c r="AG299" s="93"/>
    </row>
    <row r="300" spans="1:33" ht="12.75" customHeight="1">
      <c r="A300" s="2"/>
      <c r="B300" s="2"/>
      <c r="C300" s="93"/>
      <c r="D300" s="2"/>
      <c r="E300" s="2"/>
      <c r="F300" s="93"/>
      <c r="G300" s="2"/>
      <c r="H300" s="2"/>
      <c r="I300" s="93"/>
      <c r="J300" s="2"/>
      <c r="K300" s="2"/>
      <c r="L300" s="93"/>
      <c r="M300" s="2"/>
      <c r="N300" s="2"/>
      <c r="O300" s="93"/>
      <c r="P300" s="2"/>
      <c r="Q300" s="2"/>
      <c r="R300" s="93"/>
      <c r="S300" s="2"/>
      <c r="T300" s="2"/>
      <c r="U300" s="93"/>
      <c r="V300" s="2"/>
      <c r="W300" s="2"/>
      <c r="X300" s="93"/>
      <c r="Y300" s="2"/>
      <c r="Z300" s="2"/>
      <c r="AA300" s="93"/>
      <c r="AB300" s="2"/>
      <c r="AC300" s="2"/>
      <c r="AD300" s="93"/>
      <c r="AE300" s="2"/>
      <c r="AF300" s="2"/>
      <c r="AG300" s="93"/>
    </row>
    <row r="301" spans="1:33" ht="12.75">
      <c r="A301" s="2"/>
      <c r="B301" s="2"/>
      <c r="C301" s="93"/>
      <c r="D301" s="2"/>
      <c r="E301" s="2"/>
      <c r="F301" s="93"/>
      <c r="G301" s="2"/>
      <c r="H301" s="2"/>
      <c r="I301" s="93"/>
      <c r="J301" s="2"/>
      <c r="K301" s="2"/>
      <c r="L301" s="93"/>
      <c r="M301" s="2"/>
      <c r="N301" s="2"/>
      <c r="O301" s="93"/>
      <c r="P301" s="2"/>
      <c r="Q301" s="2"/>
      <c r="R301" s="93"/>
      <c r="S301" s="2"/>
      <c r="T301" s="2"/>
      <c r="U301" s="93"/>
      <c r="V301" s="2"/>
      <c r="W301" s="2"/>
      <c r="X301" s="93"/>
      <c r="Y301" s="2"/>
      <c r="Z301" s="2"/>
      <c r="AA301" s="93"/>
      <c r="AB301" s="2"/>
      <c r="AC301" s="2"/>
      <c r="AD301" s="93"/>
      <c r="AE301" s="2"/>
      <c r="AF301" s="2"/>
      <c r="AG301" s="93"/>
    </row>
    <row r="302" spans="1:33" ht="12.75">
      <c r="A302" s="2"/>
      <c r="B302" s="2"/>
      <c r="C302" s="93"/>
      <c r="D302" s="2"/>
      <c r="E302" s="2"/>
      <c r="F302" s="93"/>
      <c r="G302" s="2"/>
      <c r="H302" s="2"/>
      <c r="I302" s="93"/>
      <c r="J302" s="2"/>
      <c r="K302" s="2"/>
      <c r="L302" s="93"/>
      <c r="M302" s="2"/>
      <c r="N302" s="2"/>
      <c r="O302" s="93"/>
      <c r="P302" s="2"/>
      <c r="Q302" s="2"/>
      <c r="R302" s="93"/>
      <c r="S302" s="2"/>
      <c r="T302" s="2"/>
      <c r="U302" s="93"/>
      <c r="V302" s="2"/>
      <c r="W302" s="2"/>
      <c r="X302" s="93"/>
      <c r="Y302" s="2"/>
      <c r="Z302" s="2"/>
      <c r="AA302" s="93"/>
      <c r="AB302" s="2"/>
      <c r="AC302" s="2"/>
      <c r="AD302" s="93"/>
      <c r="AE302" s="2"/>
      <c r="AF302" s="2"/>
      <c r="AG302" s="93"/>
    </row>
    <row r="303" spans="1:33" ht="12.75">
      <c r="A303" s="2"/>
      <c r="B303" s="2"/>
      <c r="C303" s="93"/>
      <c r="D303" s="2"/>
      <c r="E303" s="2"/>
      <c r="F303" s="93"/>
      <c r="G303" s="2"/>
      <c r="H303" s="2"/>
      <c r="I303" s="93"/>
      <c r="J303" s="2"/>
      <c r="K303" s="2"/>
      <c r="L303" s="93"/>
      <c r="M303" s="2"/>
      <c r="N303" s="2"/>
      <c r="O303" s="93"/>
      <c r="P303" s="2"/>
      <c r="Q303" s="2"/>
      <c r="R303" s="93"/>
      <c r="S303" s="2"/>
      <c r="T303" s="2"/>
      <c r="U303" s="93"/>
      <c r="V303" s="2"/>
      <c r="W303" s="2"/>
      <c r="X303" s="93"/>
      <c r="Y303" s="2"/>
      <c r="Z303" s="2"/>
      <c r="AA303" s="93"/>
      <c r="AB303" s="2"/>
      <c r="AC303" s="2"/>
      <c r="AD303" s="93"/>
      <c r="AE303" s="2"/>
      <c r="AF303" s="2"/>
      <c r="AG303" s="93"/>
    </row>
    <row r="304" spans="1:33" ht="12.75">
      <c r="A304" s="2"/>
      <c r="B304" s="2"/>
      <c r="C304" s="93"/>
      <c r="D304" s="2"/>
      <c r="E304" s="2"/>
      <c r="F304" s="93"/>
      <c r="G304" s="2"/>
      <c r="H304" s="2"/>
      <c r="I304" s="93"/>
      <c r="J304" s="2"/>
      <c r="K304" s="2"/>
      <c r="L304" s="93"/>
      <c r="M304" s="2"/>
      <c r="N304" s="2"/>
      <c r="O304" s="93"/>
      <c r="P304" s="2"/>
      <c r="Q304" s="2"/>
      <c r="R304" s="93"/>
      <c r="S304" s="2"/>
      <c r="T304" s="2"/>
      <c r="U304" s="93"/>
      <c r="V304" s="2"/>
      <c r="W304" s="2"/>
      <c r="X304" s="93"/>
      <c r="Y304" s="2"/>
      <c r="Z304" s="2"/>
      <c r="AA304" s="93"/>
      <c r="AB304" s="2"/>
      <c r="AC304" s="2"/>
      <c r="AD304" s="93"/>
      <c r="AE304" s="2"/>
      <c r="AF304" s="2"/>
      <c r="AG304" s="93"/>
    </row>
    <row r="305" spans="1:33" ht="12.75">
      <c r="A305" s="2"/>
      <c r="B305" s="2"/>
      <c r="C305" s="93"/>
      <c r="D305" s="2"/>
      <c r="E305" s="2"/>
      <c r="F305" s="93"/>
      <c r="G305" s="2"/>
      <c r="H305" s="2"/>
      <c r="I305" s="93"/>
      <c r="J305" s="2"/>
      <c r="K305" s="2"/>
      <c r="L305" s="93"/>
      <c r="M305" s="2"/>
      <c r="N305" s="2"/>
      <c r="O305" s="93"/>
      <c r="P305" s="2"/>
      <c r="Q305" s="2"/>
      <c r="R305" s="93"/>
      <c r="S305" s="2"/>
      <c r="T305" s="2"/>
      <c r="U305" s="93"/>
      <c r="V305" s="2"/>
      <c r="W305" s="2"/>
      <c r="X305" s="93"/>
      <c r="Y305" s="2"/>
      <c r="Z305" s="2"/>
      <c r="AA305" s="93"/>
      <c r="AB305" s="2"/>
      <c r="AC305" s="2"/>
      <c r="AD305" s="93"/>
      <c r="AE305" s="2"/>
      <c r="AF305" s="2"/>
      <c r="AG305" s="93"/>
    </row>
    <row r="306" spans="1:33" ht="12.75">
      <c r="A306" s="2"/>
      <c r="B306" s="2"/>
      <c r="C306" s="93"/>
      <c r="D306" s="2"/>
      <c r="E306" s="2"/>
      <c r="F306" s="93"/>
      <c r="G306" s="2"/>
      <c r="H306" s="2"/>
      <c r="I306" s="93"/>
      <c r="J306" s="2"/>
      <c r="K306" s="2"/>
      <c r="L306" s="93"/>
      <c r="M306" s="2"/>
      <c r="N306" s="2"/>
      <c r="O306" s="93"/>
      <c r="P306" s="2"/>
      <c r="Q306" s="2"/>
      <c r="R306" s="93"/>
      <c r="S306" s="2"/>
      <c r="T306" s="2"/>
      <c r="U306" s="93"/>
      <c r="V306" s="2"/>
      <c r="W306" s="2"/>
      <c r="X306" s="93"/>
      <c r="Y306" s="2"/>
      <c r="Z306" s="2"/>
      <c r="AA306" s="93"/>
      <c r="AB306" s="2"/>
      <c r="AC306" s="2"/>
      <c r="AD306" s="93"/>
      <c r="AE306" s="2"/>
      <c r="AF306" s="2"/>
      <c r="AG306" s="93"/>
    </row>
    <row r="307" spans="1:33" ht="12.75">
      <c r="A307" s="2"/>
      <c r="B307" s="2"/>
      <c r="C307" s="93"/>
      <c r="D307" s="2"/>
      <c r="E307" s="2"/>
      <c r="F307" s="93"/>
      <c r="G307" s="2"/>
      <c r="H307" s="2"/>
      <c r="I307" s="93"/>
      <c r="J307" s="2"/>
      <c r="K307" s="2"/>
      <c r="L307" s="93"/>
      <c r="M307" s="2"/>
      <c r="N307" s="2"/>
      <c r="O307" s="93"/>
      <c r="P307" s="2"/>
      <c r="Q307" s="2"/>
      <c r="R307" s="93"/>
      <c r="S307" s="2"/>
      <c r="T307" s="2"/>
      <c r="U307" s="93"/>
      <c r="V307" s="2"/>
      <c r="W307" s="2"/>
      <c r="X307" s="93"/>
      <c r="Y307" s="2"/>
      <c r="Z307" s="2"/>
      <c r="AA307" s="93"/>
      <c r="AB307" s="2"/>
      <c r="AC307" s="2"/>
      <c r="AD307" s="93"/>
      <c r="AE307" s="2"/>
      <c r="AF307" s="2"/>
      <c r="AG307" s="93"/>
    </row>
    <row r="308" spans="1:33" ht="12.75">
      <c r="A308" s="2"/>
      <c r="B308" s="2"/>
      <c r="C308" s="93"/>
      <c r="D308" s="2"/>
      <c r="E308" s="2"/>
      <c r="F308" s="93"/>
      <c r="G308" s="2"/>
      <c r="H308" s="2"/>
      <c r="I308" s="93"/>
      <c r="J308" s="2"/>
      <c r="K308" s="2"/>
      <c r="L308" s="93"/>
      <c r="M308" s="2"/>
      <c r="N308" s="2"/>
      <c r="O308" s="93"/>
      <c r="P308" s="2"/>
      <c r="Q308" s="2"/>
      <c r="R308" s="93"/>
      <c r="S308" s="2"/>
      <c r="T308" s="2"/>
      <c r="U308" s="93"/>
      <c r="V308" s="2"/>
      <c r="W308" s="2"/>
      <c r="X308" s="93"/>
      <c r="Y308" s="2"/>
      <c r="Z308" s="2"/>
      <c r="AA308" s="93"/>
      <c r="AB308" s="2"/>
      <c r="AC308" s="2"/>
      <c r="AD308" s="93"/>
      <c r="AE308" s="2"/>
      <c r="AF308" s="2"/>
      <c r="AG308" s="93"/>
    </row>
    <row r="309" spans="1:33" ht="12.75">
      <c r="A309" s="2"/>
      <c r="B309" s="2"/>
      <c r="C309" s="93"/>
      <c r="D309" s="2"/>
      <c r="E309" s="2"/>
      <c r="F309" s="93"/>
      <c r="G309" s="2"/>
      <c r="H309" s="2"/>
      <c r="I309" s="93"/>
      <c r="J309" s="2"/>
      <c r="K309" s="2"/>
      <c r="L309" s="93"/>
      <c r="M309" s="2"/>
      <c r="N309" s="2"/>
      <c r="O309" s="93"/>
      <c r="P309" s="2"/>
      <c r="Q309" s="2"/>
      <c r="R309" s="93"/>
      <c r="S309" s="2"/>
      <c r="T309" s="2"/>
      <c r="U309" s="93"/>
      <c r="V309" s="2"/>
      <c r="W309" s="2"/>
      <c r="X309" s="93"/>
      <c r="Y309" s="2"/>
      <c r="Z309" s="2"/>
      <c r="AA309" s="93"/>
      <c r="AB309" s="2"/>
      <c r="AC309" s="2"/>
      <c r="AD309" s="93"/>
      <c r="AE309" s="2"/>
      <c r="AF309" s="2"/>
      <c r="AG309" s="93"/>
    </row>
    <row r="310" spans="1:33" ht="12.75">
      <c r="A310" s="2"/>
      <c r="B310" s="2"/>
      <c r="C310" s="93"/>
      <c r="D310" s="2"/>
      <c r="E310" s="2"/>
      <c r="F310" s="93"/>
      <c r="G310" s="2"/>
      <c r="H310" s="2"/>
      <c r="I310" s="93"/>
      <c r="J310" s="2"/>
      <c r="K310" s="2"/>
      <c r="L310" s="93"/>
      <c r="M310" s="2"/>
      <c r="N310" s="2"/>
      <c r="O310" s="93"/>
      <c r="P310" s="2"/>
      <c r="Q310" s="2"/>
      <c r="R310" s="93"/>
      <c r="S310" s="2"/>
      <c r="T310" s="2"/>
      <c r="U310" s="93"/>
      <c r="V310" s="2"/>
      <c r="W310" s="2"/>
      <c r="X310" s="93"/>
      <c r="Y310" s="2"/>
      <c r="Z310" s="2"/>
      <c r="AA310" s="93"/>
      <c r="AB310" s="2"/>
      <c r="AC310" s="2"/>
      <c r="AD310" s="93"/>
      <c r="AE310" s="2"/>
      <c r="AF310" s="2"/>
      <c r="AG310" s="93"/>
    </row>
    <row r="311" spans="1:33" ht="12.75">
      <c r="A311" s="2"/>
      <c r="B311" s="2"/>
      <c r="C311" s="93"/>
      <c r="D311" s="2"/>
      <c r="E311" s="2"/>
      <c r="F311" s="93"/>
      <c r="G311" s="2"/>
      <c r="H311" s="2"/>
      <c r="I311" s="93"/>
      <c r="J311" s="2"/>
      <c r="K311" s="2"/>
      <c r="L311" s="93"/>
      <c r="M311" s="2"/>
      <c r="N311" s="2"/>
      <c r="O311" s="93"/>
      <c r="P311" s="2"/>
      <c r="Q311" s="2"/>
      <c r="R311" s="93"/>
      <c r="S311" s="2"/>
      <c r="T311" s="2"/>
      <c r="U311" s="93"/>
      <c r="V311" s="2"/>
      <c r="W311" s="2"/>
      <c r="X311" s="93"/>
      <c r="Y311" s="2"/>
      <c r="Z311" s="2"/>
      <c r="AA311" s="93"/>
      <c r="AB311" s="2"/>
      <c r="AC311" s="2"/>
      <c r="AD311" s="93"/>
      <c r="AE311" s="2"/>
      <c r="AF311" s="2"/>
      <c r="AG311" s="93"/>
    </row>
    <row r="312" spans="1:33" ht="12.75">
      <c r="A312" s="2"/>
      <c r="B312" s="2"/>
      <c r="C312" s="93"/>
      <c r="D312" s="2"/>
      <c r="E312" s="2"/>
      <c r="F312" s="93"/>
      <c r="G312" s="2"/>
      <c r="H312" s="2"/>
      <c r="I312" s="93"/>
      <c r="J312" s="2"/>
      <c r="K312" s="2"/>
      <c r="L312" s="93"/>
      <c r="M312" s="2"/>
      <c r="N312" s="2"/>
      <c r="O312" s="93"/>
      <c r="P312" s="2"/>
      <c r="Q312" s="2"/>
      <c r="R312" s="93"/>
      <c r="S312" s="2"/>
      <c r="T312" s="2"/>
      <c r="U312" s="93"/>
      <c r="V312" s="2"/>
      <c r="W312" s="2"/>
      <c r="X312" s="93"/>
      <c r="Y312" s="2"/>
      <c r="Z312" s="2"/>
      <c r="AA312" s="93"/>
      <c r="AB312" s="2"/>
      <c r="AC312" s="2"/>
      <c r="AD312" s="93"/>
      <c r="AE312" s="2"/>
      <c r="AF312" s="2"/>
      <c r="AG312" s="93"/>
    </row>
    <row r="313" spans="1:33" ht="12.75">
      <c r="A313" s="2"/>
      <c r="B313" s="2"/>
      <c r="C313" s="93"/>
      <c r="D313" s="2"/>
      <c r="E313" s="2"/>
      <c r="F313" s="93"/>
      <c r="G313" s="2"/>
      <c r="H313" s="2"/>
      <c r="I313" s="93"/>
      <c r="J313" s="2"/>
      <c r="K313" s="2"/>
      <c r="L313" s="93"/>
      <c r="M313" s="2"/>
      <c r="N313" s="2"/>
      <c r="O313" s="93"/>
      <c r="P313" s="2"/>
      <c r="Q313" s="2"/>
      <c r="R313" s="93"/>
      <c r="S313" s="2"/>
      <c r="T313" s="2"/>
      <c r="U313" s="93"/>
      <c r="V313" s="2"/>
      <c r="W313" s="2"/>
      <c r="X313" s="93"/>
      <c r="Y313" s="2"/>
      <c r="Z313" s="2"/>
      <c r="AA313" s="93"/>
      <c r="AB313" s="2"/>
      <c r="AC313" s="2"/>
      <c r="AD313" s="93"/>
      <c r="AE313" s="2"/>
      <c r="AF313" s="2"/>
      <c r="AG313" s="93"/>
    </row>
    <row r="314" spans="1:33" ht="12.75">
      <c r="A314" s="2"/>
      <c r="B314" s="2"/>
      <c r="C314" s="93"/>
      <c r="D314" s="2"/>
      <c r="E314" s="2"/>
      <c r="F314" s="93"/>
      <c r="G314" s="2"/>
      <c r="H314" s="2"/>
      <c r="I314" s="93"/>
      <c r="J314" s="2"/>
      <c r="K314" s="2"/>
      <c r="L314" s="93"/>
      <c r="M314" s="2"/>
      <c r="N314" s="2"/>
      <c r="O314" s="93"/>
      <c r="P314" s="2"/>
      <c r="Q314" s="2"/>
      <c r="R314" s="93"/>
      <c r="S314" s="2"/>
      <c r="T314" s="2"/>
      <c r="U314" s="93"/>
      <c r="V314" s="2"/>
      <c r="W314" s="2"/>
      <c r="X314" s="93"/>
      <c r="Y314" s="2"/>
      <c r="Z314" s="2"/>
      <c r="AA314" s="93"/>
      <c r="AB314" s="2"/>
      <c r="AC314" s="2"/>
      <c r="AD314" s="93"/>
      <c r="AE314" s="2"/>
      <c r="AF314" s="2"/>
      <c r="AG314" s="93"/>
    </row>
    <row r="315" spans="1:33" ht="12.75">
      <c r="A315" s="2"/>
      <c r="B315" s="2"/>
      <c r="C315" s="93"/>
      <c r="D315" s="2"/>
      <c r="E315" s="2"/>
      <c r="F315" s="93"/>
      <c r="G315" s="2"/>
      <c r="H315" s="2"/>
      <c r="I315" s="93"/>
      <c r="J315" s="2"/>
      <c r="K315" s="2"/>
      <c r="L315" s="93"/>
      <c r="M315" s="2"/>
      <c r="N315" s="2"/>
      <c r="O315" s="93"/>
      <c r="P315" s="2"/>
      <c r="Q315" s="2"/>
      <c r="R315" s="93"/>
      <c r="S315" s="2"/>
      <c r="T315" s="2"/>
      <c r="U315" s="93"/>
      <c r="V315" s="2"/>
      <c r="W315" s="2"/>
      <c r="X315" s="93"/>
      <c r="Y315" s="2"/>
      <c r="Z315" s="2"/>
      <c r="AA315" s="93"/>
      <c r="AB315" s="2"/>
      <c r="AC315" s="2"/>
      <c r="AD315" s="93"/>
      <c r="AE315" s="2"/>
      <c r="AF315" s="2"/>
      <c r="AG315" s="93"/>
    </row>
    <row r="316" spans="1:33" ht="12.75">
      <c r="A316" s="2"/>
      <c r="B316" s="2"/>
      <c r="C316" s="93"/>
      <c r="D316" s="2"/>
      <c r="E316" s="2"/>
      <c r="F316" s="93"/>
      <c r="G316" s="2"/>
      <c r="H316" s="2"/>
      <c r="I316" s="93"/>
      <c r="J316" s="2"/>
      <c r="K316" s="2"/>
      <c r="L316" s="93"/>
      <c r="M316" s="2"/>
      <c r="N316" s="2"/>
      <c r="O316" s="93"/>
      <c r="P316" s="2"/>
      <c r="Q316" s="2"/>
      <c r="R316" s="93"/>
      <c r="S316" s="2"/>
      <c r="T316" s="2"/>
      <c r="U316" s="93"/>
      <c r="V316" s="2"/>
      <c r="W316" s="2"/>
      <c r="X316" s="93"/>
      <c r="Y316" s="2"/>
      <c r="Z316" s="2"/>
      <c r="AA316" s="93"/>
      <c r="AB316" s="2"/>
      <c r="AC316" s="2"/>
      <c r="AD316" s="93"/>
      <c r="AE316" s="2"/>
      <c r="AF316" s="2"/>
      <c r="AG316" s="93"/>
    </row>
    <row r="317" spans="1:33" ht="12.75">
      <c r="A317" s="2"/>
      <c r="B317" s="2"/>
      <c r="C317" s="93"/>
      <c r="D317" s="2"/>
      <c r="E317" s="2"/>
      <c r="F317" s="93"/>
      <c r="G317" s="2"/>
      <c r="H317" s="2"/>
      <c r="I317" s="93"/>
      <c r="J317" s="2"/>
      <c r="K317" s="2"/>
      <c r="L317" s="93"/>
      <c r="M317" s="2"/>
      <c r="N317" s="2"/>
      <c r="O317" s="93"/>
      <c r="P317" s="2"/>
      <c r="Q317" s="2"/>
      <c r="R317" s="93"/>
      <c r="S317" s="2"/>
      <c r="T317" s="2"/>
      <c r="U317" s="93"/>
      <c r="V317" s="2"/>
      <c r="W317" s="2"/>
      <c r="X317" s="93"/>
      <c r="Y317" s="2"/>
      <c r="Z317" s="2"/>
      <c r="AA317" s="93"/>
      <c r="AB317" s="2"/>
      <c r="AC317" s="2"/>
      <c r="AD317" s="93"/>
      <c r="AE317" s="2"/>
      <c r="AF317" s="2"/>
      <c r="AG317" s="93"/>
    </row>
    <row r="318" spans="1:33" ht="12.75">
      <c r="A318" s="2"/>
      <c r="B318" s="2"/>
      <c r="C318" s="93"/>
      <c r="D318" s="2"/>
      <c r="E318" s="2"/>
      <c r="F318" s="93"/>
      <c r="G318" s="2"/>
      <c r="H318" s="2"/>
      <c r="I318" s="93"/>
      <c r="J318" s="2"/>
      <c r="K318" s="2"/>
      <c r="L318" s="93"/>
      <c r="M318" s="2"/>
      <c r="N318" s="2"/>
      <c r="O318" s="93"/>
      <c r="P318" s="2"/>
      <c r="Q318" s="2"/>
      <c r="R318" s="93"/>
      <c r="S318" s="2"/>
      <c r="T318" s="2"/>
      <c r="U318" s="93"/>
      <c r="V318" s="2"/>
      <c r="W318" s="2"/>
      <c r="X318" s="93"/>
      <c r="Y318" s="2"/>
      <c r="Z318" s="2"/>
      <c r="AA318" s="93"/>
      <c r="AB318" s="2"/>
      <c r="AC318" s="2"/>
      <c r="AD318" s="93"/>
      <c r="AE318" s="2"/>
      <c r="AF318" s="2"/>
      <c r="AG318" s="93"/>
    </row>
    <row r="319" spans="1:33" ht="12.75">
      <c r="A319" s="2"/>
      <c r="B319" s="2"/>
      <c r="C319" s="93"/>
      <c r="D319" s="2"/>
      <c r="E319" s="2"/>
      <c r="F319" s="93"/>
      <c r="G319" s="2"/>
      <c r="H319" s="2"/>
      <c r="I319" s="93"/>
      <c r="J319" s="2"/>
      <c r="K319" s="2"/>
      <c r="L319" s="93"/>
      <c r="M319" s="2"/>
      <c r="N319" s="2"/>
      <c r="O319" s="93"/>
      <c r="P319" s="2"/>
      <c r="Q319" s="2"/>
      <c r="R319" s="93"/>
      <c r="S319" s="2"/>
      <c r="T319" s="2"/>
      <c r="U319" s="93"/>
      <c r="V319" s="2"/>
      <c r="W319" s="2"/>
      <c r="X319" s="93"/>
      <c r="Y319" s="2"/>
      <c r="Z319" s="2"/>
      <c r="AA319" s="93"/>
      <c r="AB319" s="2"/>
      <c r="AC319" s="2"/>
      <c r="AD319" s="93"/>
      <c r="AE319" s="2"/>
      <c r="AF319" s="2"/>
      <c r="AG319" s="93"/>
    </row>
    <row r="320" spans="1:33" ht="12.75">
      <c r="A320" s="2"/>
      <c r="B320" s="2"/>
      <c r="C320" s="93"/>
      <c r="D320" s="2"/>
      <c r="E320" s="2"/>
      <c r="F320" s="93"/>
      <c r="G320" s="2"/>
      <c r="H320" s="2"/>
      <c r="I320" s="93"/>
      <c r="J320" s="2"/>
      <c r="K320" s="2"/>
      <c r="L320" s="93"/>
      <c r="M320" s="2"/>
      <c r="N320" s="2"/>
      <c r="O320" s="93"/>
      <c r="P320" s="2"/>
      <c r="Q320" s="2"/>
      <c r="R320" s="93"/>
      <c r="S320" s="2"/>
      <c r="T320" s="2"/>
      <c r="U320" s="93"/>
      <c r="V320" s="2"/>
      <c r="W320" s="2"/>
      <c r="X320" s="93"/>
      <c r="Y320" s="2"/>
      <c r="Z320" s="2"/>
      <c r="AA320" s="93"/>
      <c r="AB320" s="2"/>
      <c r="AC320" s="2"/>
      <c r="AD320" s="93"/>
      <c r="AE320" s="2"/>
      <c r="AF320" s="2"/>
      <c r="AG320" s="93"/>
    </row>
    <row r="321" spans="1:33" ht="12.75">
      <c r="A321" s="2"/>
      <c r="B321" s="2"/>
      <c r="C321" s="93"/>
      <c r="D321" s="2"/>
      <c r="E321" s="2"/>
      <c r="F321" s="93"/>
      <c r="G321" s="2"/>
      <c r="H321" s="2"/>
      <c r="I321" s="93"/>
      <c r="J321" s="2"/>
      <c r="K321" s="2"/>
      <c r="L321" s="93"/>
      <c r="M321" s="2"/>
      <c r="N321" s="2"/>
      <c r="O321" s="93"/>
      <c r="P321" s="2"/>
      <c r="Q321" s="2"/>
      <c r="R321" s="93"/>
      <c r="S321" s="2"/>
      <c r="T321" s="2"/>
      <c r="U321" s="93"/>
      <c r="V321" s="2"/>
      <c r="W321" s="2"/>
      <c r="X321" s="93"/>
      <c r="Y321" s="2"/>
      <c r="Z321" s="2"/>
      <c r="AA321" s="93"/>
      <c r="AB321" s="2"/>
      <c r="AC321" s="2"/>
      <c r="AD321" s="93"/>
      <c r="AE321" s="2"/>
      <c r="AF321" s="2"/>
      <c r="AG321" s="93"/>
    </row>
    <row r="322" spans="1:33" ht="12.75">
      <c r="A322" s="2"/>
      <c r="B322" s="2"/>
      <c r="C322" s="93"/>
      <c r="D322" s="2"/>
      <c r="E322" s="2"/>
      <c r="F322" s="93"/>
      <c r="G322" s="2"/>
      <c r="H322" s="2"/>
      <c r="I322" s="93"/>
      <c r="J322" s="2"/>
      <c r="K322" s="2"/>
      <c r="L322" s="93"/>
      <c r="M322" s="2"/>
      <c r="N322" s="2"/>
      <c r="O322" s="93"/>
      <c r="P322" s="2"/>
      <c r="Q322" s="2"/>
      <c r="R322" s="93"/>
      <c r="S322" s="2"/>
      <c r="T322" s="2"/>
      <c r="U322" s="93"/>
      <c r="V322" s="2"/>
      <c r="W322" s="2"/>
      <c r="X322" s="93"/>
      <c r="Y322" s="2"/>
      <c r="Z322" s="2"/>
      <c r="AA322" s="93"/>
      <c r="AB322" s="2"/>
      <c r="AC322" s="2"/>
      <c r="AD322" s="93"/>
      <c r="AE322" s="2"/>
      <c r="AF322" s="2"/>
      <c r="AG322" s="93"/>
    </row>
    <row r="323" spans="1:33" ht="12.75">
      <c r="A323" s="2"/>
      <c r="B323" s="2"/>
      <c r="C323" s="93"/>
      <c r="D323" s="2"/>
      <c r="E323" s="2"/>
      <c r="F323" s="93"/>
      <c r="G323" s="2"/>
      <c r="H323" s="2"/>
      <c r="I323" s="93"/>
      <c r="J323" s="2"/>
      <c r="K323" s="2"/>
      <c r="L323" s="93"/>
      <c r="M323" s="2"/>
      <c r="N323" s="2"/>
      <c r="O323" s="93"/>
      <c r="P323" s="2"/>
      <c r="Q323" s="2"/>
      <c r="R323" s="93"/>
      <c r="S323" s="2"/>
      <c r="T323" s="2"/>
      <c r="U323" s="93"/>
      <c r="V323" s="2"/>
      <c r="W323" s="2"/>
      <c r="X323" s="93"/>
      <c r="Y323" s="2"/>
      <c r="Z323" s="2"/>
      <c r="AA323" s="93"/>
      <c r="AB323" s="2"/>
      <c r="AC323" s="2"/>
      <c r="AD323" s="93"/>
      <c r="AE323" s="2"/>
      <c r="AF323" s="2"/>
      <c r="AG323" s="93"/>
    </row>
    <row r="324" spans="1:33" ht="12.75">
      <c r="A324" s="2"/>
      <c r="B324" s="2"/>
      <c r="C324" s="93"/>
      <c r="D324" s="2"/>
      <c r="E324" s="2"/>
      <c r="F324" s="93"/>
      <c r="G324" s="2"/>
      <c r="H324" s="2"/>
      <c r="I324" s="93"/>
      <c r="J324" s="2"/>
      <c r="K324" s="2"/>
      <c r="L324" s="93"/>
      <c r="M324" s="2"/>
      <c r="N324" s="2"/>
      <c r="O324" s="93"/>
      <c r="P324" s="2"/>
      <c r="Q324" s="2"/>
      <c r="R324" s="93"/>
      <c r="S324" s="2"/>
      <c r="T324" s="2"/>
      <c r="U324" s="93"/>
      <c r="V324" s="2"/>
      <c r="W324" s="2"/>
      <c r="X324" s="93"/>
      <c r="Y324" s="2"/>
      <c r="Z324" s="2"/>
      <c r="AA324" s="93"/>
      <c r="AB324" s="2"/>
      <c r="AC324" s="2"/>
      <c r="AD324" s="93"/>
      <c r="AE324" s="2"/>
      <c r="AF324" s="2"/>
      <c r="AG324" s="93"/>
    </row>
    <row r="325" spans="1:33" ht="12.75">
      <c r="A325" s="2"/>
      <c r="B325" s="2"/>
      <c r="C325" s="93"/>
      <c r="D325" s="2"/>
      <c r="E325" s="2"/>
      <c r="F325" s="93"/>
      <c r="G325" s="2"/>
      <c r="H325" s="2"/>
      <c r="I325" s="93"/>
      <c r="J325" s="2"/>
      <c r="K325" s="2"/>
      <c r="L325" s="93"/>
      <c r="M325" s="2"/>
      <c r="N325" s="2"/>
      <c r="O325" s="93"/>
      <c r="P325" s="2"/>
      <c r="Q325" s="2"/>
      <c r="R325" s="93"/>
      <c r="S325" s="2"/>
      <c r="T325" s="2"/>
      <c r="U325" s="93"/>
      <c r="V325" s="2"/>
      <c r="W325" s="2"/>
      <c r="X325" s="93"/>
      <c r="Y325" s="2"/>
      <c r="Z325" s="2"/>
      <c r="AA325" s="93"/>
      <c r="AB325" s="2"/>
      <c r="AC325" s="2"/>
      <c r="AD325" s="93"/>
      <c r="AE325" s="2"/>
      <c r="AF325" s="2"/>
      <c r="AG325" s="93"/>
    </row>
    <row r="326" spans="1:33" ht="12.75">
      <c r="A326" s="2"/>
      <c r="B326" s="2"/>
      <c r="C326" s="93"/>
      <c r="D326" s="2"/>
      <c r="E326" s="2"/>
      <c r="F326" s="93"/>
      <c r="G326" s="2"/>
      <c r="H326" s="2"/>
      <c r="I326" s="93"/>
      <c r="J326" s="2"/>
      <c r="K326" s="2"/>
      <c r="L326" s="93"/>
      <c r="M326" s="2"/>
      <c r="N326" s="2"/>
      <c r="O326" s="93"/>
      <c r="P326" s="2"/>
      <c r="Q326" s="2"/>
      <c r="R326" s="93"/>
      <c r="S326" s="2"/>
      <c r="T326" s="2"/>
      <c r="U326" s="93"/>
      <c r="V326" s="2"/>
      <c r="W326" s="2"/>
      <c r="X326" s="93"/>
      <c r="Y326" s="2"/>
      <c r="Z326" s="2"/>
      <c r="AA326" s="93"/>
      <c r="AB326" s="2"/>
      <c r="AC326" s="2"/>
      <c r="AD326" s="93"/>
      <c r="AE326" s="2"/>
      <c r="AF326" s="2"/>
      <c r="AG326" s="93"/>
    </row>
    <row r="327" spans="1:33" ht="12.75">
      <c r="A327" s="2"/>
      <c r="B327" s="2"/>
      <c r="C327" s="93"/>
      <c r="D327" s="2"/>
      <c r="E327" s="2"/>
      <c r="F327" s="93"/>
      <c r="G327" s="2"/>
      <c r="H327" s="2"/>
      <c r="I327" s="93"/>
      <c r="J327" s="2"/>
      <c r="K327" s="2"/>
      <c r="L327" s="93"/>
      <c r="M327" s="2"/>
      <c r="N327" s="2"/>
      <c r="O327" s="93"/>
      <c r="P327" s="2"/>
      <c r="Q327" s="2"/>
      <c r="R327" s="93"/>
      <c r="S327" s="2"/>
      <c r="T327" s="2"/>
      <c r="U327" s="93"/>
      <c r="V327" s="2"/>
      <c r="W327" s="2"/>
      <c r="X327" s="93"/>
      <c r="Y327" s="2"/>
      <c r="Z327" s="2"/>
      <c r="AA327" s="93"/>
      <c r="AB327" s="2"/>
      <c r="AC327" s="2"/>
      <c r="AD327" s="93"/>
      <c r="AE327" s="2"/>
      <c r="AF327" s="2"/>
      <c r="AG327" s="93"/>
    </row>
    <row r="328" spans="1:33" ht="12.75">
      <c r="A328" s="2"/>
      <c r="B328" s="2"/>
      <c r="C328" s="93"/>
      <c r="D328" s="2"/>
      <c r="E328" s="2"/>
      <c r="F328" s="93"/>
      <c r="G328" s="2"/>
      <c r="H328" s="2"/>
      <c r="I328" s="93"/>
      <c r="J328" s="2"/>
      <c r="K328" s="2"/>
      <c r="L328" s="93"/>
      <c r="M328" s="2"/>
      <c r="N328" s="2"/>
      <c r="O328" s="93"/>
      <c r="P328" s="2"/>
      <c r="Q328" s="2"/>
      <c r="R328" s="93"/>
      <c r="S328" s="2"/>
      <c r="T328" s="2"/>
      <c r="U328" s="93"/>
      <c r="V328" s="2"/>
      <c r="W328" s="2"/>
      <c r="X328" s="93"/>
      <c r="Y328" s="2"/>
      <c r="Z328" s="2"/>
      <c r="AA328" s="93"/>
      <c r="AB328" s="2"/>
      <c r="AC328" s="2"/>
      <c r="AD328" s="93"/>
      <c r="AE328" s="2"/>
      <c r="AF328" s="2"/>
      <c r="AG328" s="93"/>
    </row>
    <row r="329" spans="1:33" ht="12.75">
      <c r="A329" s="2"/>
      <c r="B329" s="2"/>
      <c r="C329" s="93"/>
      <c r="D329" s="2"/>
      <c r="E329" s="2"/>
      <c r="F329" s="93"/>
      <c r="G329" s="2"/>
      <c r="H329" s="2"/>
      <c r="I329" s="93"/>
      <c r="J329" s="2"/>
      <c r="K329" s="2"/>
      <c r="L329" s="93"/>
      <c r="M329" s="2"/>
      <c r="N329" s="2"/>
      <c r="O329" s="93"/>
      <c r="P329" s="2"/>
      <c r="Q329" s="2"/>
      <c r="R329" s="93"/>
      <c r="S329" s="2"/>
      <c r="T329" s="2"/>
      <c r="U329" s="93"/>
      <c r="V329" s="2"/>
      <c r="W329" s="2"/>
      <c r="X329" s="93"/>
      <c r="Y329" s="2"/>
      <c r="Z329" s="2"/>
      <c r="AA329" s="93"/>
      <c r="AB329" s="2"/>
      <c r="AC329" s="2"/>
      <c r="AD329" s="93"/>
      <c r="AE329" s="2"/>
      <c r="AF329" s="2"/>
      <c r="AG329" s="93"/>
    </row>
    <row r="330" spans="1:33" ht="12.75">
      <c r="A330" s="2"/>
      <c r="B330" s="2"/>
      <c r="C330" s="93"/>
      <c r="D330" s="2"/>
      <c r="E330" s="2"/>
      <c r="F330" s="93"/>
      <c r="G330" s="2"/>
      <c r="H330" s="2"/>
      <c r="I330" s="93"/>
      <c r="J330" s="2"/>
      <c r="K330" s="2"/>
      <c r="L330" s="93"/>
      <c r="M330" s="2"/>
      <c r="N330" s="2"/>
      <c r="O330" s="93"/>
      <c r="P330" s="2"/>
      <c r="Q330" s="2"/>
      <c r="R330" s="93"/>
      <c r="S330" s="2"/>
      <c r="T330" s="2"/>
      <c r="U330" s="93"/>
      <c r="V330" s="2"/>
      <c r="W330" s="2"/>
      <c r="X330" s="93"/>
      <c r="Y330" s="2"/>
      <c r="Z330" s="2"/>
      <c r="AA330" s="93"/>
      <c r="AB330" s="2"/>
      <c r="AC330" s="2"/>
      <c r="AD330" s="93"/>
      <c r="AE330" s="2"/>
      <c r="AF330" s="2"/>
      <c r="AG330" s="93"/>
    </row>
    <row r="331" spans="1:33" ht="12.75">
      <c r="A331" s="2"/>
      <c r="B331" s="2"/>
      <c r="C331" s="93"/>
      <c r="D331" s="2"/>
      <c r="E331" s="2"/>
      <c r="F331" s="93"/>
      <c r="G331" s="2"/>
      <c r="H331" s="2"/>
      <c r="I331" s="93"/>
      <c r="J331" s="2"/>
      <c r="K331" s="2"/>
      <c r="L331" s="93"/>
      <c r="M331" s="2"/>
      <c r="N331" s="2"/>
      <c r="O331" s="93"/>
      <c r="P331" s="2"/>
      <c r="Q331" s="2"/>
      <c r="R331" s="93"/>
      <c r="S331" s="2"/>
      <c r="T331" s="2"/>
      <c r="U331" s="93"/>
      <c r="V331" s="2"/>
      <c r="W331" s="2"/>
      <c r="X331" s="93"/>
      <c r="Y331" s="2"/>
      <c r="Z331" s="2"/>
      <c r="AA331" s="93"/>
      <c r="AB331" s="2"/>
      <c r="AC331" s="2"/>
      <c r="AD331" s="93"/>
      <c r="AE331" s="2"/>
      <c r="AF331" s="2"/>
      <c r="AG331" s="93"/>
    </row>
    <row r="332" spans="1:33" ht="12.75">
      <c r="A332" s="2"/>
      <c r="B332" s="2"/>
      <c r="C332" s="93"/>
      <c r="D332" s="2"/>
      <c r="E332" s="2"/>
      <c r="F332" s="93"/>
      <c r="G332" s="2"/>
      <c r="H332" s="2"/>
      <c r="I332" s="93"/>
      <c r="J332" s="2"/>
      <c r="K332" s="2"/>
      <c r="L332" s="93"/>
      <c r="M332" s="2"/>
      <c r="N332" s="2"/>
      <c r="O332" s="93"/>
      <c r="P332" s="2"/>
      <c r="Q332" s="2"/>
      <c r="R332" s="93"/>
      <c r="S332" s="2"/>
      <c r="T332" s="2"/>
      <c r="U332" s="93"/>
      <c r="V332" s="2"/>
      <c r="W332" s="2"/>
      <c r="X332" s="93"/>
      <c r="Y332" s="2"/>
      <c r="Z332" s="2"/>
      <c r="AA332" s="93"/>
      <c r="AB332" s="2"/>
      <c r="AC332" s="2"/>
      <c r="AD332" s="93"/>
      <c r="AE332" s="2"/>
      <c r="AF332" s="2"/>
      <c r="AG332" s="93"/>
    </row>
    <row r="333" spans="1:33" ht="12.75">
      <c r="A333" s="2"/>
      <c r="B333" s="2"/>
      <c r="C333" s="93"/>
      <c r="D333" s="2"/>
      <c r="E333" s="2"/>
      <c r="F333" s="93"/>
      <c r="G333" s="2"/>
      <c r="H333" s="2"/>
      <c r="I333" s="93"/>
      <c r="J333" s="2"/>
      <c r="K333" s="2"/>
      <c r="L333" s="93"/>
      <c r="M333" s="2"/>
      <c r="N333" s="2"/>
      <c r="O333" s="93"/>
      <c r="P333" s="2"/>
      <c r="Q333" s="2"/>
      <c r="R333" s="93"/>
      <c r="S333" s="2"/>
      <c r="T333" s="2"/>
      <c r="U333" s="93"/>
      <c r="V333" s="2"/>
      <c r="W333" s="2"/>
      <c r="X333" s="93"/>
      <c r="Y333" s="2"/>
      <c r="Z333" s="2"/>
      <c r="AA333" s="93"/>
      <c r="AB333" s="2"/>
      <c r="AC333" s="2"/>
      <c r="AD333" s="93"/>
      <c r="AE333" s="2"/>
      <c r="AF333" s="2"/>
      <c r="AG333" s="93"/>
    </row>
    <row r="334" spans="1:33" ht="12.75">
      <c r="A334" s="2"/>
      <c r="B334" s="2"/>
      <c r="C334" s="93"/>
      <c r="D334" s="2"/>
      <c r="E334" s="2"/>
      <c r="F334" s="93"/>
      <c r="G334" s="2"/>
      <c r="H334" s="2"/>
      <c r="I334" s="93"/>
      <c r="J334" s="2"/>
      <c r="K334" s="2"/>
      <c r="L334" s="93"/>
      <c r="M334" s="2"/>
      <c r="N334" s="2"/>
      <c r="O334" s="93"/>
      <c r="P334" s="2"/>
      <c r="Q334" s="2"/>
      <c r="R334" s="93"/>
      <c r="S334" s="2"/>
      <c r="T334" s="2"/>
      <c r="U334" s="93"/>
      <c r="V334" s="2"/>
      <c r="W334" s="2"/>
      <c r="X334" s="93"/>
      <c r="Y334" s="2"/>
      <c r="Z334" s="2"/>
      <c r="AA334" s="93"/>
      <c r="AB334" s="2"/>
      <c r="AC334" s="2"/>
      <c r="AD334" s="93"/>
      <c r="AE334" s="2"/>
      <c r="AF334" s="2"/>
      <c r="AG334" s="93"/>
    </row>
    <row r="335" spans="1:33" ht="12.75">
      <c r="A335" s="2"/>
      <c r="B335" s="2"/>
      <c r="C335" s="93"/>
      <c r="D335" s="2"/>
      <c r="E335" s="2"/>
      <c r="F335" s="93"/>
      <c r="G335" s="2"/>
      <c r="H335" s="2"/>
      <c r="I335" s="93"/>
      <c r="J335" s="2"/>
      <c r="K335" s="2"/>
      <c r="L335" s="93"/>
      <c r="M335" s="2"/>
      <c r="N335" s="2"/>
      <c r="O335" s="93"/>
      <c r="P335" s="2"/>
      <c r="Q335" s="2"/>
      <c r="R335" s="93"/>
      <c r="S335" s="2"/>
      <c r="T335" s="2"/>
      <c r="U335" s="93"/>
      <c r="V335" s="2"/>
      <c r="W335" s="2"/>
      <c r="X335" s="93"/>
      <c r="Y335" s="2"/>
      <c r="Z335" s="2"/>
      <c r="AA335" s="93"/>
      <c r="AB335" s="2"/>
      <c r="AC335" s="2"/>
      <c r="AD335" s="93"/>
      <c r="AE335" s="2"/>
      <c r="AF335" s="2"/>
      <c r="AG335" s="93"/>
    </row>
    <row r="336" spans="1:33" ht="12.75">
      <c r="A336" s="2"/>
      <c r="B336" s="2"/>
      <c r="C336" s="93"/>
      <c r="D336" s="2"/>
      <c r="E336" s="2"/>
      <c r="F336" s="93"/>
      <c r="G336" s="2"/>
      <c r="H336" s="2"/>
      <c r="I336" s="93"/>
      <c r="J336" s="2"/>
      <c r="K336" s="2"/>
      <c r="L336" s="93"/>
      <c r="M336" s="2"/>
      <c r="N336" s="2"/>
      <c r="O336" s="93"/>
      <c r="P336" s="2"/>
      <c r="Q336" s="2"/>
      <c r="R336" s="93"/>
      <c r="S336" s="2"/>
      <c r="T336" s="2"/>
      <c r="U336" s="93"/>
      <c r="V336" s="2"/>
      <c r="W336" s="2"/>
      <c r="X336" s="93"/>
      <c r="Y336" s="2"/>
      <c r="Z336" s="2"/>
      <c r="AA336" s="93"/>
      <c r="AB336" s="2"/>
      <c r="AC336" s="2"/>
      <c r="AD336" s="93"/>
      <c r="AE336" s="2"/>
      <c r="AF336" s="2"/>
      <c r="AG336" s="93"/>
    </row>
    <row r="337" spans="1:33" ht="12.75">
      <c r="A337" s="2"/>
      <c r="B337" s="2"/>
      <c r="C337" s="93"/>
      <c r="D337" s="2"/>
      <c r="E337" s="2"/>
      <c r="F337" s="93"/>
      <c r="G337" s="2"/>
      <c r="H337" s="2"/>
      <c r="I337" s="93"/>
      <c r="J337" s="2"/>
      <c r="K337" s="2"/>
      <c r="L337" s="93"/>
      <c r="M337" s="2"/>
      <c r="N337" s="2"/>
      <c r="O337" s="93"/>
      <c r="P337" s="2"/>
      <c r="Q337" s="2"/>
      <c r="R337" s="93"/>
      <c r="S337" s="2"/>
      <c r="T337" s="2"/>
      <c r="U337" s="93"/>
      <c r="V337" s="2"/>
      <c r="W337" s="2"/>
      <c r="X337" s="93"/>
      <c r="Y337" s="2"/>
      <c r="Z337" s="2"/>
      <c r="AA337" s="93"/>
      <c r="AB337" s="2"/>
      <c r="AC337" s="2"/>
      <c r="AD337" s="93"/>
      <c r="AE337" s="2"/>
      <c r="AF337" s="2"/>
      <c r="AG337" s="93"/>
    </row>
    <row r="338" spans="1:33" ht="12.75">
      <c r="A338" s="2"/>
      <c r="B338" s="2"/>
      <c r="C338" s="93"/>
      <c r="D338" s="2"/>
      <c r="E338" s="2"/>
      <c r="F338" s="93"/>
      <c r="G338" s="2"/>
      <c r="H338" s="2"/>
      <c r="I338" s="93"/>
      <c r="J338" s="2"/>
      <c r="K338" s="2"/>
      <c r="L338" s="93"/>
      <c r="M338" s="2"/>
      <c r="N338" s="2"/>
      <c r="O338" s="93"/>
      <c r="P338" s="2"/>
      <c r="Q338" s="2"/>
      <c r="R338" s="93"/>
      <c r="S338" s="2"/>
      <c r="T338" s="2"/>
      <c r="U338" s="93"/>
      <c r="V338" s="2"/>
      <c r="W338" s="2"/>
      <c r="X338" s="93"/>
      <c r="Y338" s="2"/>
      <c r="Z338" s="2"/>
      <c r="AA338" s="93"/>
      <c r="AB338" s="2"/>
      <c r="AC338" s="2"/>
      <c r="AD338" s="93"/>
      <c r="AE338" s="2"/>
      <c r="AF338" s="2"/>
      <c r="AG338" s="93"/>
    </row>
    <row r="339" spans="1:33" ht="12.75">
      <c r="A339" s="2"/>
      <c r="B339" s="2"/>
      <c r="C339" s="93"/>
      <c r="D339" s="2"/>
      <c r="E339" s="2"/>
      <c r="F339" s="93"/>
      <c r="G339" s="2"/>
      <c r="H339" s="2"/>
      <c r="I339" s="93"/>
      <c r="J339" s="2"/>
      <c r="K339" s="2"/>
      <c r="L339" s="93"/>
      <c r="M339" s="2"/>
      <c r="N339" s="2"/>
      <c r="O339" s="93"/>
      <c r="P339" s="2"/>
      <c r="Q339" s="2"/>
      <c r="R339" s="93"/>
      <c r="S339" s="2"/>
      <c r="T339" s="2"/>
      <c r="U339" s="93"/>
      <c r="V339" s="2"/>
      <c r="W339" s="2"/>
      <c r="X339" s="93"/>
      <c r="Y339" s="2"/>
      <c r="Z339" s="2"/>
      <c r="AA339" s="93"/>
      <c r="AB339" s="2"/>
      <c r="AC339" s="2"/>
      <c r="AD339" s="93"/>
      <c r="AE339" s="2"/>
      <c r="AF339" s="2"/>
      <c r="AG339" s="93"/>
    </row>
  </sheetData>
  <sheetProtection/>
  <mergeCells count="3">
    <mergeCell ref="B2:AG2"/>
    <mergeCell ref="B275:AG275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25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568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569</v>
      </c>
      <c r="B8" s="71" t="s">
        <v>50</v>
      </c>
      <c r="C8" s="122" t="s">
        <v>51</v>
      </c>
      <c r="D8" s="72">
        <v>5849449633</v>
      </c>
      <c r="E8" s="73">
        <v>7321122503</v>
      </c>
      <c r="F8" s="102">
        <f>IF($E8=0,0,($D8/$E8))</f>
        <v>0.7989826192094248</v>
      </c>
      <c r="G8" s="72">
        <v>1961117601</v>
      </c>
      <c r="H8" s="73">
        <v>6513297819</v>
      </c>
      <c r="I8" s="102">
        <f>IF($H8=0,0,($G8/$H8))</f>
        <v>0.301094415685892</v>
      </c>
      <c r="J8" s="72">
        <v>1961117601</v>
      </c>
      <c r="K8" s="73">
        <v>4814788219</v>
      </c>
      <c r="L8" s="102">
        <f>IF($K8=0,0,($J8/$K8))</f>
        <v>0.4073112900918644</v>
      </c>
      <c r="M8" s="72">
        <v>1961117601</v>
      </c>
      <c r="N8" s="73">
        <v>5849449633</v>
      </c>
      <c r="O8" s="102">
        <f>IF($D8=0,0,($M8/$D8))</f>
        <v>0.3352653196526806</v>
      </c>
      <c r="P8" s="72">
        <v>949241750</v>
      </c>
      <c r="Q8" s="73">
        <v>1753141990</v>
      </c>
      <c r="R8" s="102">
        <f>IF($Q8=0,0,($P8/$Q8))</f>
        <v>0.5414517223445204</v>
      </c>
      <c r="S8" s="72">
        <v>69000000</v>
      </c>
      <c r="T8" s="73">
        <v>1753141990</v>
      </c>
      <c r="U8" s="102">
        <f>IF($T8=0,0,($S8/$T8))</f>
        <v>0.03935790734212007</v>
      </c>
      <c r="V8" s="72">
        <v>69000000</v>
      </c>
      <c r="W8" s="73">
        <v>19381893425</v>
      </c>
      <c r="X8" s="102">
        <f>IF($W8=0,0,($V8/$W8))</f>
        <v>0.0035600237028957865</v>
      </c>
      <c r="Y8" s="72">
        <v>1338422240</v>
      </c>
      <c r="Z8" s="73">
        <v>1753141990</v>
      </c>
      <c r="AA8" s="102">
        <f>IF($Z8=0,0,($Y8/$Z8))</f>
        <v>0.7634420073413449</v>
      </c>
      <c r="AB8" s="72">
        <v>937997170</v>
      </c>
      <c r="AC8" s="73">
        <v>3172284692</v>
      </c>
      <c r="AD8" s="102">
        <f>IF($AC8=0,0,($AB8/$AC8))</f>
        <v>0.2956850538558158</v>
      </c>
      <c r="AE8" s="72">
        <v>1060015169</v>
      </c>
      <c r="AF8" s="73">
        <v>6513297819</v>
      </c>
      <c r="AG8" s="111">
        <f>IF($AF8=0,0,($AE8/$AF8))</f>
        <v>0.16274630739405468</v>
      </c>
    </row>
    <row r="9" spans="1:33" ht="13.5">
      <c r="A9" s="70" t="s">
        <v>569</v>
      </c>
      <c r="B9" s="71" t="s">
        <v>62</v>
      </c>
      <c r="C9" s="122" t="s">
        <v>63</v>
      </c>
      <c r="D9" s="72">
        <v>9546445369</v>
      </c>
      <c r="E9" s="73">
        <v>11360919765</v>
      </c>
      <c r="F9" s="102">
        <f>IF($E9=0,0,($D9/$E9))</f>
        <v>0.8402880723099623</v>
      </c>
      <c r="G9" s="72">
        <v>3272707652</v>
      </c>
      <c r="H9" s="73">
        <v>10375088132</v>
      </c>
      <c r="I9" s="102">
        <f>IF($H9=0,0,($G9/$H9))</f>
        <v>0.31543902185331335</v>
      </c>
      <c r="J9" s="72">
        <v>3272707652</v>
      </c>
      <c r="K9" s="73">
        <v>7193155642</v>
      </c>
      <c r="L9" s="102">
        <f>IF($K9=0,0,($J9/$K9))</f>
        <v>0.45497523130057693</v>
      </c>
      <c r="M9" s="72">
        <v>3272707652</v>
      </c>
      <c r="N9" s="73">
        <v>9546445369</v>
      </c>
      <c r="O9" s="102">
        <f>IF($D9=0,0,($M9/$D9))</f>
        <v>0.34281950249539</v>
      </c>
      <c r="P9" s="72">
        <v>602563680</v>
      </c>
      <c r="Q9" s="73">
        <v>1740079109</v>
      </c>
      <c r="R9" s="102">
        <f>IF($Q9=0,0,($P9/$Q9))</f>
        <v>0.3462852216795392</v>
      </c>
      <c r="S9" s="72">
        <v>148289700</v>
      </c>
      <c r="T9" s="73">
        <v>1740079109</v>
      </c>
      <c r="U9" s="102">
        <f>IF($T9=0,0,($S9/$T9))</f>
        <v>0.0852200909907022</v>
      </c>
      <c r="V9" s="72">
        <v>148289700</v>
      </c>
      <c r="W9" s="73">
        <v>16828350964</v>
      </c>
      <c r="X9" s="102">
        <f>IF($W9=0,0,($V9/$W9))</f>
        <v>0.008811897274856479</v>
      </c>
      <c r="Y9" s="72">
        <v>1344505990</v>
      </c>
      <c r="Z9" s="73">
        <v>1740079109</v>
      </c>
      <c r="AA9" s="102">
        <f>IF($Z9=0,0,($Y9/$Z9))</f>
        <v>0.772669462581313</v>
      </c>
      <c r="AB9" s="72">
        <v>1475209710</v>
      </c>
      <c r="AC9" s="73">
        <v>5468835250</v>
      </c>
      <c r="AD9" s="102">
        <f>IF($AC9=0,0,($AB9/$AC9))</f>
        <v>0.26974842769308144</v>
      </c>
      <c r="AE9" s="72">
        <v>2157729281</v>
      </c>
      <c r="AF9" s="73">
        <v>10375088132</v>
      </c>
      <c r="AG9" s="111">
        <f>IF($AF9=0,0,($AE9/$AF9))</f>
        <v>0.2079721399517457</v>
      </c>
    </row>
    <row r="10" spans="1:33" ht="13.5">
      <c r="A10" s="74"/>
      <c r="B10" s="75" t="s">
        <v>570</v>
      </c>
      <c r="C10" s="123"/>
      <c r="D10" s="76">
        <f>SUM(D8:D9)</f>
        <v>15395895002</v>
      </c>
      <c r="E10" s="77">
        <f>SUM(E8:E9)</f>
        <v>18682042268</v>
      </c>
      <c r="F10" s="103">
        <f aca="true" t="shared" si="0" ref="F10:F54">IF($E10=0,0,($D10/$E10))</f>
        <v>0.8241012829936286</v>
      </c>
      <c r="G10" s="76">
        <f>SUM(G8:G9)</f>
        <v>5233825253</v>
      </c>
      <c r="H10" s="77">
        <f>SUM(H8:H9)</f>
        <v>16888385951</v>
      </c>
      <c r="I10" s="103">
        <f aca="true" t="shared" si="1" ref="I10:I54">IF($H10=0,0,($G10/$H10))</f>
        <v>0.30990677665618444</v>
      </c>
      <c r="J10" s="76">
        <f>SUM(J8:J9)</f>
        <v>5233825253</v>
      </c>
      <c r="K10" s="77">
        <f>SUM(K8:K9)</f>
        <v>12007943861</v>
      </c>
      <c r="L10" s="103">
        <f aca="true" t="shared" si="2" ref="L10:L54">IF($K10=0,0,($J10/$K10))</f>
        <v>0.43586356778354696</v>
      </c>
      <c r="M10" s="76">
        <f>SUM(M8:M9)</f>
        <v>5233825253</v>
      </c>
      <c r="N10" s="77">
        <f>SUM(N8:N9)</f>
        <v>15395895002</v>
      </c>
      <c r="O10" s="103">
        <f aca="true" t="shared" si="3" ref="O10:O54">IF($D10=0,0,($M10/$D10))</f>
        <v>0.3399493990001946</v>
      </c>
      <c r="P10" s="76">
        <f>SUM(P8:P9)</f>
        <v>1551805430</v>
      </c>
      <c r="Q10" s="77">
        <f>SUM(Q8:Q9)</f>
        <v>3493221099</v>
      </c>
      <c r="R10" s="103">
        <f aca="true" t="shared" si="4" ref="R10:R54">IF($Q10=0,0,($P10/$Q10))</f>
        <v>0.44423338403751006</v>
      </c>
      <c r="S10" s="76">
        <f>SUM(S8:S9)</f>
        <v>217289700</v>
      </c>
      <c r="T10" s="77">
        <f>SUM(T8:T9)</f>
        <v>3493221099</v>
      </c>
      <c r="U10" s="103">
        <f aca="true" t="shared" si="5" ref="U10:U54">IF($T10=0,0,($S10/$T10))</f>
        <v>0.06220324847522628</v>
      </c>
      <c r="V10" s="76">
        <f>SUM(V8:V9)</f>
        <v>217289700</v>
      </c>
      <c r="W10" s="77">
        <f>SUM(W8:W9)</f>
        <v>36210244389</v>
      </c>
      <c r="X10" s="103">
        <f aca="true" t="shared" si="6" ref="X10:X54">IF($W10=0,0,($V10/$W10))</f>
        <v>0.006000779714870098</v>
      </c>
      <c r="Y10" s="76">
        <f>SUM(Y8:Y9)</f>
        <v>2682928230</v>
      </c>
      <c r="Z10" s="77">
        <f>SUM(Z8:Z9)</f>
        <v>3493221099</v>
      </c>
      <c r="AA10" s="103">
        <f aca="true" t="shared" si="7" ref="AA10:AA54">IF($Z10=0,0,($Y10/$Z10))</f>
        <v>0.7680384819523844</v>
      </c>
      <c r="AB10" s="76">
        <f>SUM(AB8:AB9)</f>
        <v>2413206880</v>
      </c>
      <c r="AC10" s="77">
        <f>SUM(AC8:AC9)</f>
        <v>8641119942</v>
      </c>
      <c r="AD10" s="103">
        <f aca="true" t="shared" si="8" ref="AD10:AD54">IF($AC10=0,0,($AB10/$AC10))</f>
        <v>0.27927015204020644</v>
      </c>
      <c r="AE10" s="76">
        <f>SUM(AE8:AE9)</f>
        <v>3217744450</v>
      </c>
      <c r="AF10" s="77">
        <f>SUM(AF8:AF9)</f>
        <v>16888385951</v>
      </c>
      <c r="AG10" s="112">
        <f aca="true" t="shared" si="9" ref="AG10:AG54">IF($AF10=0,0,($AE10/$AF10))</f>
        <v>0.19053001626893007</v>
      </c>
    </row>
    <row r="11" spans="1:33" ht="13.5">
      <c r="A11" s="70" t="s">
        <v>571</v>
      </c>
      <c r="B11" s="71" t="s">
        <v>107</v>
      </c>
      <c r="C11" s="122" t="s">
        <v>108</v>
      </c>
      <c r="D11" s="72">
        <v>244877794</v>
      </c>
      <c r="E11" s="73">
        <v>342318905</v>
      </c>
      <c r="F11" s="102">
        <f t="shared" si="0"/>
        <v>0.7153498986566342</v>
      </c>
      <c r="G11" s="72">
        <v>136617502</v>
      </c>
      <c r="H11" s="73">
        <v>366051103</v>
      </c>
      <c r="I11" s="102">
        <f t="shared" si="1"/>
        <v>0.3732197523251282</v>
      </c>
      <c r="J11" s="72">
        <v>136617502</v>
      </c>
      <c r="K11" s="73">
        <v>283683003</v>
      </c>
      <c r="L11" s="102">
        <f t="shared" si="2"/>
        <v>0.48158508107727555</v>
      </c>
      <c r="M11" s="72">
        <v>136617502</v>
      </c>
      <c r="N11" s="73">
        <v>244877794</v>
      </c>
      <c r="O11" s="102">
        <f t="shared" si="3"/>
        <v>0.557900738030987</v>
      </c>
      <c r="P11" s="72">
        <v>1321350</v>
      </c>
      <c r="Q11" s="73">
        <v>44883600</v>
      </c>
      <c r="R11" s="102">
        <f t="shared" si="4"/>
        <v>0.02943948346389327</v>
      </c>
      <c r="S11" s="72">
        <v>0</v>
      </c>
      <c r="T11" s="73">
        <v>44883600</v>
      </c>
      <c r="U11" s="102">
        <f t="shared" si="5"/>
        <v>0</v>
      </c>
      <c r="V11" s="72">
        <v>0</v>
      </c>
      <c r="W11" s="73">
        <v>1115050745</v>
      </c>
      <c r="X11" s="102">
        <f t="shared" si="6"/>
        <v>0</v>
      </c>
      <c r="Y11" s="72">
        <v>41737947</v>
      </c>
      <c r="Z11" s="73">
        <v>44883600</v>
      </c>
      <c r="AA11" s="102">
        <f t="shared" si="7"/>
        <v>0.9299153142796033</v>
      </c>
      <c r="AB11" s="72">
        <v>35154037</v>
      </c>
      <c r="AC11" s="73">
        <v>152796331</v>
      </c>
      <c r="AD11" s="102">
        <f t="shared" si="8"/>
        <v>0.23007121159211605</v>
      </c>
      <c r="AE11" s="72">
        <v>90278914</v>
      </c>
      <c r="AF11" s="73">
        <v>366051103</v>
      </c>
      <c r="AG11" s="111">
        <f t="shared" si="9"/>
        <v>0.2466292636741488</v>
      </c>
    </row>
    <row r="12" spans="1:33" ht="13.5">
      <c r="A12" s="70" t="s">
        <v>571</v>
      </c>
      <c r="B12" s="71" t="s">
        <v>109</v>
      </c>
      <c r="C12" s="122" t="s">
        <v>110</v>
      </c>
      <c r="D12" s="72">
        <v>220052150</v>
      </c>
      <c r="E12" s="73">
        <v>275591430</v>
      </c>
      <c r="F12" s="102">
        <f t="shared" si="0"/>
        <v>0.7984723980713043</v>
      </c>
      <c r="G12" s="72">
        <v>81899350</v>
      </c>
      <c r="H12" s="73">
        <v>256051874</v>
      </c>
      <c r="I12" s="102">
        <f t="shared" si="1"/>
        <v>0.3198545229159307</v>
      </c>
      <c r="J12" s="72">
        <v>81899350</v>
      </c>
      <c r="K12" s="73">
        <v>173374094</v>
      </c>
      <c r="L12" s="102">
        <f t="shared" si="2"/>
        <v>0.47238516499471944</v>
      </c>
      <c r="M12" s="72">
        <v>81899350</v>
      </c>
      <c r="N12" s="73">
        <v>220052150</v>
      </c>
      <c r="O12" s="102">
        <f t="shared" si="3"/>
        <v>0.3721815487828681</v>
      </c>
      <c r="P12" s="72">
        <v>430000</v>
      </c>
      <c r="Q12" s="73">
        <v>69841150</v>
      </c>
      <c r="R12" s="102">
        <f t="shared" si="4"/>
        <v>0.006156828746376599</v>
      </c>
      <c r="S12" s="72">
        <v>0</v>
      </c>
      <c r="T12" s="73">
        <v>69841150</v>
      </c>
      <c r="U12" s="102">
        <f t="shared" si="5"/>
        <v>0</v>
      </c>
      <c r="V12" s="72">
        <v>0</v>
      </c>
      <c r="W12" s="73">
        <v>589474671</v>
      </c>
      <c r="X12" s="102">
        <f t="shared" si="6"/>
        <v>0</v>
      </c>
      <c r="Y12" s="72">
        <v>62111150</v>
      </c>
      <c r="Z12" s="73">
        <v>69841150</v>
      </c>
      <c r="AA12" s="102">
        <f t="shared" si="7"/>
        <v>0.8893202646290904</v>
      </c>
      <c r="AB12" s="72">
        <v>35000000</v>
      </c>
      <c r="AC12" s="73">
        <v>127938840</v>
      </c>
      <c r="AD12" s="102">
        <f t="shared" si="8"/>
        <v>0.27356821431240114</v>
      </c>
      <c r="AE12" s="72">
        <v>12425000</v>
      </c>
      <c r="AF12" s="73">
        <v>256051874</v>
      </c>
      <c r="AG12" s="111">
        <f t="shared" si="9"/>
        <v>0.048525323427236464</v>
      </c>
    </row>
    <row r="13" spans="1:33" ht="13.5">
      <c r="A13" s="70" t="s">
        <v>571</v>
      </c>
      <c r="B13" s="71" t="s">
        <v>111</v>
      </c>
      <c r="C13" s="122" t="s">
        <v>112</v>
      </c>
      <c r="D13" s="72">
        <v>411991163</v>
      </c>
      <c r="E13" s="73">
        <v>504488163</v>
      </c>
      <c r="F13" s="102">
        <f t="shared" si="0"/>
        <v>0.8166517932750783</v>
      </c>
      <c r="G13" s="72">
        <v>182284239</v>
      </c>
      <c r="H13" s="73">
        <v>432938220</v>
      </c>
      <c r="I13" s="102">
        <f t="shared" si="1"/>
        <v>0.42103984028021363</v>
      </c>
      <c r="J13" s="72">
        <v>182284239</v>
      </c>
      <c r="K13" s="73">
        <v>349873220</v>
      </c>
      <c r="L13" s="102">
        <f t="shared" si="2"/>
        <v>0.5210008328159554</v>
      </c>
      <c r="M13" s="72">
        <v>182284239</v>
      </c>
      <c r="N13" s="73">
        <v>411991163</v>
      </c>
      <c r="O13" s="102">
        <f t="shared" si="3"/>
        <v>0.44244696335877476</v>
      </c>
      <c r="P13" s="72">
        <v>1750000</v>
      </c>
      <c r="Q13" s="73">
        <v>68498200</v>
      </c>
      <c r="R13" s="102">
        <f t="shared" si="4"/>
        <v>0.025548116592844776</v>
      </c>
      <c r="S13" s="72">
        <v>0</v>
      </c>
      <c r="T13" s="73">
        <v>68498200</v>
      </c>
      <c r="U13" s="102">
        <f t="shared" si="5"/>
        <v>0</v>
      </c>
      <c r="V13" s="72">
        <v>0</v>
      </c>
      <c r="W13" s="73">
        <v>685000000</v>
      </c>
      <c r="X13" s="102">
        <f t="shared" si="6"/>
        <v>0</v>
      </c>
      <c r="Y13" s="72">
        <v>65776200</v>
      </c>
      <c r="Z13" s="73">
        <v>68498200</v>
      </c>
      <c r="AA13" s="102">
        <f t="shared" si="7"/>
        <v>0.9602617295053009</v>
      </c>
      <c r="AB13" s="72">
        <v>95000000</v>
      </c>
      <c r="AC13" s="73">
        <v>223821591</v>
      </c>
      <c r="AD13" s="102">
        <f t="shared" si="8"/>
        <v>0.42444520019518583</v>
      </c>
      <c r="AE13" s="72">
        <v>116847000</v>
      </c>
      <c r="AF13" s="73">
        <v>432938220</v>
      </c>
      <c r="AG13" s="111">
        <f t="shared" si="9"/>
        <v>0.2698930115248314</v>
      </c>
    </row>
    <row r="14" spans="1:33" ht="13.5">
      <c r="A14" s="70" t="s">
        <v>571</v>
      </c>
      <c r="B14" s="71" t="s">
        <v>113</v>
      </c>
      <c r="C14" s="122" t="s">
        <v>114</v>
      </c>
      <c r="D14" s="72">
        <v>271589754</v>
      </c>
      <c r="E14" s="73">
        <v>369499944</v>
      </c>
      <c r="F14" s="102">
        <f t="shared" si="0"/>
        <v>0.735019743331815</v>
      </c>
      <c r="G14" s="72">
        <v>144401687</v>
      </c>
      <c r="H14" s="73">
        <v>343571361</v>
      </c>
      <c r="I14" s="102">
        <f t="shared" si="1"/>
        <v>0.4202960531393069</v>
      </c>
      <c r="J14" s="72">
        <v>144401687</v>
      </c>
      <c r="K14" s="73">
        <v>295071361</v>
      </c>
      <c r="L14" s="102">
        <f t="shared" si="2"/>
        <v>0.4893788624915042</v>
      </c>
      <c r="M14" s="72">
        <v>144401687</v>
      </c>
      <c r="N14" s="73">
        <v>271589754</v>
      </c>
      <c r="O14" s="102">
        <f t="shared" si="3"/>
        <v>0.5316904812248551</v>
      </c>
      <c r="P14" s="72">
        <v>28142186</v>
      </c>
      <c r="Q14" s="73">
        <v>53610736</v>
      </c>
      <c r="R14" s="102">
        <f t="shared" si="4"/>
        <v>0.5249356397569322</v>
      </c>
      <c r="S14" s="72">
        <v>23065000</v>
      </c>
      <c r="T14" s="73">
        <v>53610736</v>
      </c>
      <c r="U14" s="102">
        <f t="shared" si="5"/>
        <v>0.4302309895540326</v>
      </c>
      <c r="V14" s="72">
        <v>23065000</v>
      </c>
      <c r="W14" s="73">
        <v>44679739</v>
      </c>
      <c r="X14" s="102">
        <f t="shared" si="6"/>
        <v>0.516229515127651</v>
      </c>
      <c r="Y14" s="72">
        <v>26718550</v>
      </c>
      <c r="Z14" s="73">
        <v>53610736</v>
      </c>
      <c r="AA14" s="102">
        <f t="shared" si="7"/>
        <v>0.4983805855603251</v>
      </c>
      <c r="AB14" s="72">
        <v>-34960942</v>
      </c>
      <c r="AC14" s="73">
        <v>108980508</v>
      </c>
      <c r="AD14" s="102">
        <f t="shared" si="8"/>
        <v>-0.3207999544285479</v>
      </c>
      <c r="AE14" s="72">
        <v>0</v>
      </c>
      <c r="AF14" s="73">
        <v>343571361</v>
      </c>
      <c r="AG14" s="111">
        <f t="shared" si="9"/>
        <v>0</v>
      </c>
    </row>
    <row r="15" spans="1:33" ht="13.5">
      <c r="A15" s="70" t="s">
        <v>571</v>
      </c>
      <c r="B15" s="71" t="s">
        <v>115</v>
      </c>
      <c r="C15" s="122" t="s">
        <v>116</v>
      </c>
      <c r="D15" s="72">
        <v>176197682</v>
      </c>
      <c r="E15" s="73">
        <v>270948983</v>
      </c>
      <c r="F15" s="102">
        <f t="shared" si="0"/>
        <v>0.6502983700071685</v>
      </c>
      <c r="G15" s="72">
        <v>72661395</v>
      </c>
      <c r="H15" s="73">
        <v>239002051</v>
      </c>
      <c r="I15" s="102">
        <f t="shared" si="1"/>
        <v>0.30401996424708505</v>
      </c>
      <c r="J15" s="72">
        <v>72661395</v>
      </c>
      <c r="K15" s="73">
        <v>212746151</v>
      </c>
      <c r="L15" s="102">
        <f t="shared" si="2"/>
        <v>0.34154035059369886</v>
      </c>
      <c r="M15" s="72">
        <v>72661395</v>
      </c>
      <c r="N15" s="73">
        <v>176197682</v>
      </c>
      <c r="O15" s="102">
        <f t="shared" si="3"/>
        <v>0.41238564648086573</v>
      </c>
      <c r="P15" s="72">
        <v>29132367</v>
      </c>
      <c r="Q15" s="73">
        <v>107087267</v>
      </c>
      <c r="R15" s="102">
        <f t="shared" si="4"/>
        <v>0.2720432392769908</v>
      </c>
      <c r="S15" s="72">
        <v>14297367</v>
      </c>
      <c r="T15" s="73">
        <v>107087267</v>
      </c>
      <c r="U15" s="102">
        <f t="shared" si="5"/>
        <v>0.13351136321370494</v>
      </c>
      <c r="V15" s="72">
        <v>14297367</v>
      </c>
      <c r="W15" s="73">
        <v>633992684</v>
      </c>
      <c r="X15" s="102">
        <f t="shared" si="6"/>
        <v>0.022551312279811733</v>
      </c>
      <c r="Y15" s="72">
        <v>81654900</v>
      </c>
      <c r="Z15" s="73">
        <v>107087267</v>
      </c>
      <c r="AA15" s="102">
        <f t="shared" si="7"/>
        <v>0.762508020678126</v>
      </c>
      <c r="AB15" s="72">
        <v>61834699</v>
      </c>
      <c r="AC15" s="73">
        <v>45196365</v>
      </c>
      <c r="AD15" s="102">
        <f t="shared" si="8"/>
        <v>1.3681343400072108</v>
      </c>
      <c r="AE15" s="72">
        <v>25618000</v>
      </c>
      <c r="AF15" s="73">
        <v>239002051</v>
      </c>
      <c r="AG15" s="111">
        <f t="shared" si="9"/>
        <v>0.10718736468081606</v>
      </c>
    </row>
    <row r="16" spans="1:33" ht="13.5">
      <c r="A16" s="70" t="s">
        <v>571</v>
      </c>
      <c r="B16" s="71" t="s">
        <v>117</v>
      </c>
      <c r="C16" s="122" t="s">
        <v>118</v>
      </c>
      <c r="D16" s="72">
        <v>669925283</v>
      </c>
      <c r="E16" s="73">
        <v>793543569</v>
      </c>
      <c r="F16" s="102">
        <f t="shared" si="0"/>
        <v>0.8442199132735962</v>
      </c>
      <c r="G16" s="72">
        <v>272802493</v>
      </c>
      <c r="H16" s="73">
        <v>796784763</v>
      </c>
      <c r="I16" s="102">
        <f t="shared" si="1"/>
        <v>0.34237915390457835</v>
      </c>
      <c r="J16" s="72">
        <v>272802493</v>
      </c>
      <c r="K16" s="73">
        <v>555309118</v>
      </c>
      <c r="L16" s="102">
        <f t="shared" si="2"/>
        <v>0.4912624053113423</v>
      </c>
      <c r="M16" s="72">
        <v>272802493</v>
      </c>
      <c r="N16" s="73">
        <v>669925283</v>
      </c>
      <c r="O16" s="102">
        <f t="shared" si="3"/>
        <v>0.40721331157761365</v>
      </c>
      <c r="P16" s="72">
        <v>33062910</v>
      </c>
      <c r="Q16" s="73">
        <v>67744823</v>
      </c>
      <c r="R16" s="102">
        <f t="shared" si="4"/>
        <v>0.48805072529306043</v>
      </c>
      <c r="S16" s="72">
        <v>0</v>
      </c>
      <c r="T16" s="73">
        <v>67744823</v>
      </c>
      <c r="U16" s="102">
        <f t="shared" si="5"/>
        <v>0</v>
      </c>
      <c r="V16" s="72">
        <v>0</v>
      </c>
      <c r="W16" s="73">
        <v>2157628176</v>
      </c>
      <c r="X16" s="102">
        <f t="shared" si="6"/>
        <v>0</v>
      </c>
      <c r="Y16" s="72">
        <v>43346610</v>
      </c>
      <c r="Z16" s="73">
        <v>67744823</v>
      </c>
      <c r="AA16" s="102">
        <f t="shared" si="7"/>
        <v>0.6398512547593489</v>
      </c>
      <c r="AB16" s="72">
        <v>42559000</v>
      </c>
      <c r="AC16" s="73">
        <v>400096431</v>
      </c>
      <c r="AD16" s="102">
        <f t="shared" si="8"/>
        <v>0.10637185613885168</v>
      </c>
      <c r="AE16" s="72">
        <v>87054449</v>
      </c>
      <c r="AF16" s="73">
        <v>796784763</v>
      </c>
      <c r="AG16" s="111">
        <f t="shared" si="9"/>
        <v>0.10925717087288227</v>
      </c>
    </row>
    <row r="17" spans="1:33" ht="13.5">
      <c r="A17" s="70" t="s">
        <v>571</v>
      </c>
      <c r="B17" s="71" t="s">
        <v>119</v>
      </c>
      <c r="C17" s="122" t="s">
        <v>120</v>
      </c>
      <c r="D17" s="72">
        <v>78275468</v>
      </c>
      <c r="E17" s="73">
        <v>131202971</v>
      </c>
      <c r="F17" s="102">
        <f t="shared" si="0"/>
        <v>0.596598288921369</v>
      </c>
      <c r="G17" s="72">
        <v>54444732</v>
      </c>
      <c r="H17" s="73">
        <v>152246384</v>
      </c>
      <c r="I17" s="102">
        <f t="shared" si="1"/>
        <v>0.3576093603641844</v>
      </c>
      <c r="J17" s="72">
        <v>54444732</v>
      </c>
      <c r="K17" s="73">
        <v>147231381</v>
      </c>
      <c r="L17" s="102">
        <f t="shared" si="2"/>
        <v>0.36979026910030816</v>
      </c>
      <c r="M17" s="72">
        <v>54444732</v>
      </c>
      <c r="N17" s="73">
        <v>78275468</v>
      </c>
      <c r="O17" s="102">
        <f t="shared" si="3"/>
        <v>0.6955529413123407</v>
      </c>
      <c r="P17" s="72">
        <v>5161923</v>
      </c>
      <c r="Q17" s="73">
        <v>19706810</v>
      </c>
      <c r="R17" s="102">
        <f t="shared" si="4"/>
        <v>0.26193600080378304</v>
      </c>
      <c r="S17" s="72">
        <v>0</v>
      </c>
      <c r="T17" s="73">
        <v>19706810</v>
      </c>
      <c r="U17" s="102">
        <f t="shared" si="5"/>
        <v>0</v>
      </c>
      <c r="V17" s="72">
        <v>0</v>
      </c>
      <c r="W17" s="73">
        <v>281245156</v>
      </c>
      <c r="X17" s="102">
        <f t="shared" si="6"/>
        <v>0</v>
      </c>
      <c r="Y17" s="72">
        <v>9623538</v>
      </c>
      <c r="Z17" s="73">
        <v>19706810</v>
      </c>
      <c r="AA17" s="102">
        <f t="shared" si="7"/>
        <v>0.48833565655730177</v>
      </c>
      <c r="AB17" s="72">
        <v>48018458</v>
      </c>
      <c r="AC17" s="73">
        <v>18658470</v>
      </c>
      <c r="AD17" s="102">
        <f t="shared" si="8"/>
        <v>2.5735474559275224</v>
      </c>
      <c r="AE17" s="72">
        <v>41797160</v>
      </c>
      <c r="AF17" s="73">
        <v>152246384</v>
      </c>
      <c r="AG17" s="111">
        <f t="shared" si="9"/>
        <v>0.27453630688529196</v>
      </c>
    </row>
    <row r="18" spans="1:33" ht="13.5">
      <c r="A18" s="70" t="s">
        <v>572</v>
      </c>
      <c r="B18" s="71" t="s">
        <v>482</v>
      </c>
      <c r="C18" s="122" t="s">
        <v>483</v>
      </c>
      <c r="D18" s="72">
        <v>39965020</v>
      </c>
      <c r="E18" s="73">
        <v>132547020</v>
      </c>
      <c r="F18" s="102">
        <f t="shared" si="0"/>
        <v>0.301515794168741</v>
      </c>
      <c r="G18" s="72">
        <v>44976208</v>
      </c>
      <c r="H18" s="73">
        <v>132547020</v>
      </c>
      <c r="I18" s="102">
        <f t="shared" si="1"/>
        <v>0.33932266451558096</v>
      </c>
      <c r="J18" s="72">
        <v>44976208</v>
      </c>
      <c r="K18" s="73">
        <v>132547020</v>
      </c>
      <c r="L18" s="102">
        <f t="shared" si="2"/>
        <v>0.33932266451558096</v>
      </c>
      <c r="M18" s="72">
        <v>44976208</v>
      </c>
      <c r="N18" s="73">
        <v>39965020</v>
      </c>
      <c r="O18" s="102">
        <f t="shared" si="3"/>
        <v>1.125389352989189</v>
      </c>
      <c r="P18" s="72">
        <v>1747000</v>
      </c>
      <c r="Q18" s="73">
        <v>1747000</v>
      </c>
      <c r="R18" s="102">
        <f t="shared" si="4"/>
        <v>1</v>
      </c>
      <c r="S18" s="72">
        <v>0</v>
      </c>
      <c r="T18" s="73">
        <v>1747000</v>
      </c>
      <c r="U18" s="102">
        <f t="shared" si="5"/>
        <v>0</v>
      </c>
      <c r="V18" s="72">
        <v>0</v>
      </c>
      <c r="W18" s="73">
        <v>15621645</v>
      </c>
      <c r="X18" s="102">
        <f t="shared" si="6"/>
        <v>0</v>
      </c>
      <c r="Y18" s="72">
        <v>0</v>
      </c>
      <c r="Z18" s="73">
        <v>1747000</v>
      </c>
      <c r="AA18" s="102">
        <f t="shared" si="7"/>
        <v>0</v>
      </c>
      <c r="AB18" s="72">
        <v>4203000</v>
      </c>
      <c r="AC18" s="73">
        <v>0</v>
      </c>
      <c r="AD18" s="102">
        <f t="shared" si="8"/>
        <v>0</v>
      </c>
      <c r="AE18" s="72">
        <v>32000000</v>
      </c>
      <c r="AF18" s="73">
        <v>132547020</v>
      </c>
      <c r="AG18" s="111">
        <f t="shared" si="9"/>
        <v>0.2414237604134744</v>
      </c>
    </row>
    <row r="19" spans="1:33" ht="13.5">
      <c r="A19" s="74"/>
      <c r="B19" s="75" t="s">
        <v>573</v>
      </c>
      <c r="C19" s="123"/>
      <c r="D19" s="76">
        <f>SUM(D11:D18)</f>
        <v>2112874314</v>
      </c>
      <c r="E19" s="77">
        <f>SUM(E11:E18)</f>
        <v>2820140985</v>
      </c>
      <c r="F19" s="103">
        <f t="shared" si="0"/>
        <v>0.7492087541857415</v>
      </c>
      <c r="G19" s="76">
        <f>SUM(G11:G18)</f>
        <v>990087606</v>
      </c>
      <c r="H19" s="77">
        <f>SUM(H11:H18)</f>
        <v>2719192776</v>
      </c>
      <c r="I19" s="103">
        <f t="shared" si="1"/>
        <v>0.36411085478700167</v>
      </c>
      <c r="J19" s="76">
        <f>SUM(J11:J18)</f>
        <v>990087606</v>
      </c>
      <c r="K19" s="77">
        <f>SUM(K11:K18)</f>
        <v>2149835348</v>
      </c>
      <c r="L19" s="103">
        <f t="shared" si="2"/>
        <v>0.4605411325667718</v>
      </c>
      <c r="M19" s="76">
        <f>SUM(M11:M18)</f>
        <v>990087606</v>
      </c>
      <c r="N19" s="77">
        <f>SUM(N11:N18)</f>
        <v>2112874314</v>
      </c>
      <c r="O19" s="103">
        <f t="shared" si="3"/>
        <v>0.46859749273283086</v>
      </c>
      <c r="P19" s="76">
        <f>SUM(P11:P18)</f>
        <v>100747736</v>
      </c>
      <c r="Q19" s="77">
        <f>SUM(Q11:Q18)</f>
        <v>433119586</v>
      </c>
      <c r="R19" s="103">
        <f t="shared" si="4"/>
        <v>0.23260951306875324</v>
      </c>
      <c r="S19" s="76">
        <f>SUM(S11:S18)</f>
        <v>37362367</v>
      </c>
      <c r="T19" s="77">
        <f>SUM(T11:T18)</f>
        <v>433119586</v>
      </c>
      <c r="U19" s="103">
        <f t="shared" si="5"/>
        <v>0.08626339747193977</v>
      </c>
      <c r="V19" s="76">
        <f>SUM(V11:V18)</f>
        <v>37362367</v>
      </c>
      <c r="W19" s="77">
        <f>SUM(W11:W18)</f>
        <v>5522692816</v>
      </c>
      <c r="X19" s="103">
        <f t="shared" si="6"/>
        <v>0.006765244464033214</v>
      </c>
      <c r="Y19" s="76">
        <f>SUM(Y11:Y18)</f>
        <v>330968895</v>
      </c>
      <c r="Z19" s="77">
        <f>SUM(Z11:Z18)</f>
        <v>433119586</v>
      </c>
      <c r="AA19" s="103">
        <f t="shared" si="7"/>
        <v>0.7641513006987405</v>
      </c>
      <c r="AB19" s="76">
        <f>SUM(AB11:AB18)</f>
        <v>286808252</v>
      </c>
      <c r="AC19" s="77">
        <f>SUM(AC11:AC18)</f>
        <v>1077488536</v>
      </c>
      <c r="AD19" s="103">
        <f t="shared" si="8"/>
        <v>0.2661821842343945</v>
      </c>
      <c r="AE19" s="76">
        <f>SUM(AE11:AE18)</f>
        <v>406020523</v>
      </c>
      <c r="AF19" s="77">
        <f>SUM(AF11:AF18)</f>
        <v>2719192776</v>
      </c>
      <c r="AG19" s="112">
        <f t="shared" si="9"/>
        <v>0.14931656430673013</v>
      </c>
    </row>
    <row r="20" spans="1:33" ht="13.5">
      <c r="A20" s="70" t="s">
        <v>571</v>
      </c>
      <c r="B20" s="71" t="s">
        <v>121</v>
      </c>
      <c r="C20" s="122" t="s">
        <v>122</v>
      </c>
      <c r="D20" s="72">
        <v>112988000</v>
      </c>
      <c r="E20" s="73">
        <v>345164000</v>
      </c>
      <c r="F20" s="102">
        <f t="shared" si="0"/>
        <v>0.32734584139713296</v>
      </c>
      <c r="G20" s="72">
        <v>107640072</v>
      </c>
      <c r="H20" s="73">
        <v>353296500</v>
      </c>
      <c r="I20" s="102">
        <f t="shared" si="1"/>
        <v>0.30467347398007055</v>
      </c>
      <c r="J20" s="72">
        <v>107640072</v>
      </c>
      <c r="K20" s="73">
        <v>353296500</v>
      </c>
      <c r="L20" s="102">
        <f t="shared" si="2"/>
        <v>0.30467347398007055</v>
      </c>
      <c r="M20" s="72">
        <v>107640072</v>
      </c>
      <c r="N20" s="73">
        <v>112988000</v>
      </c>
      <c r="O20" s="102">
        <f t="shared" si="3"/>
        <v>0.9526681771515559</v>
      </c>
      <c r="P20" s="72">
        <v>0</v>
      </c>
      <c r="Q20" s="73">
        <v>62877846</v>
      </c>
      <c r="R20" s="102">
        <f t="shared" si="4"/>
        <v>0</v>
      </c>
      <c r="S20" s="72">
        <v>0</v>
      </c>
      <c r="T20" s="73">
        <v>62877846</v>
      </c>
      <c r="U20" s="102">
        <f t="shared" si="5"/>
        <v>0</v>
      </c>
      <c r="V20" s="72">
        <v>0</v>
      </c>
      <c r="W20" s="73">
        <v>62877846</v>
      </c>
      <c r="X20" s="102">
        <f t="shared" si="6"/>
        <v>0</v>
      </c>
      <c r="Y20" s="72">
        <v>0</v>
      </c>
      <c r="Z20" s="73">
        <v>62877846</v>
      </c>
      <c r="AA20" s="102">
        <f t="shared" si="7"/>
        <v>0</v>
      </c>
      <c r="AB20" s="72">
        <v>6223335</v>
      </c>
      <c r="AC20" s="73">
        <v>1650000</v>
      </c>
      <c r="AD20" s="102">
        <f t="shared" si="8"/>
        <v>3.7717181818181817</v>
      </c>
      <c r="AE20" s="72">
        <v>15750000</v>
      </c>
      <c r="AF20" s="73">
        <v>353296500</v>
      </c>
      <c r="AG20" s="111">
        <f t="shared" si="9"/>
        <v>0.04458011896523175</v>
      </c>
    </row>
    <row r="21" spans="1:33" ht="13.5">
      <c r="A21" s="70" t="s">
        <v>571</v>
      </c>
      <c r="B21" s="71" t="s">
        <v>123</v>
      </c>
      <c r="C21" s="122" t="s">
        <v>124</v>
      </c>
      <c r="D21" s="72">
        <v>121807498</v>
      </c>
      <c r="E21" s="73">
        <v>360091095</v>
      </c>
      <c r="F21" s="102">
        <f t="shared" si="0"/>
        <v>0.33826856506962494</v>
      </c>
      <c r="G21" s="72">
        <v>189390760</v>
      </c>
      <c r="H21" s="73">
        <v>424566157</v>
      </c>
      <c r="I21" s="102">
        <f t="shared" si="1"/>
        <v>0.4460806799539606</v>
      </c>
      <c r="J21" s="72">
        <v>189390760</v>
      </c>
      <c r="K21" s="73">
        <v>424566157</v>
      </c>
      <c r="L21" s="102">
        <f t="shared" si="2"/>
        <v>0.4460806799539606</v>
      </c>
      <c r="M21" s="72">
        <v>189390760</v>
      </c>
      <c r="N21" s="73">
        <v>121807498</v>
      </c>
      <c r="O21" s="102">
        <f t="shared" si="3"/>
        <v>1.5548366324706875</v>
      </c>
      <c r="P21" s="72">
        <v>0</v>
      </c>
      <c r="Q21" s="73">
        <v>71584400</v>
      </c>
      <c r="R21" s="102">
        <f t="shared" si="4"/>
        <v>0</v>
      </c>
      <c r="S21" s="72">
        <v>0</v>
      </c>
      <c r="T21" s="73">
        <v>71584400</v>
      </c>
      <c r="U21" s="102">
        <f t="shared" si="5"/>
        <v>0</v>
      </c>
      <c r="V21" s="72">
        <v>0</v>
      </c>
      <c r="W21" s="73">
        <v>918894199</v>
      </c>
      <c r="X21" s="102">
        <f t="shared" si="6"/>
        <v>0</v>
      </c>
      <c r="Y21" s="72">
        <v>50220778</v>
      </c>
      <c r="Z21" s="73">
        <v>71584400</v>
      </c>
      <c r="AA21" s="102">
        <f t="shared" si="7"/>
        <v>0.7015603679013863</v>
      </c>
      <c r="AB21" s="72">
        <v>36345383</v>
      </c>
      <c r="AC21" s="73">
        <v>4100000</v>
      </c>
      <c r="AD21" s="102">
        <f t="shared" si="8"/>
        <v>8.86472756097561</v>
      </c>
      <c r="AE21" s="72">
        <v>48231852</v>
      </c>
      <c r="AF21" s="73">
        <v>424566157</v>
      </c>
      <c r="AG21" s="111">
        <f t="shared" si="9"/>
        <v>0.11360267700282102</v>
      </c>
    </row>
    <row r="22" spans="1:33" ht="13.5">
      <c r="A22" s="70" t="s">
        <v>571</v>
      </c>
      <c r="B22" s="71" t="s">
        <v>125</v>
      </c>
      <c r="C22" s="122" t="s">
        <v>126</v>
      </c>
      <c r="D22" s="72">
        <v>81618325</v>
      </c>
      <c r="E22" s="73">
        <v>127165325</v>
      </c>
      <c r="F22" s="102">
        <f t="shared" si="0"/>
        <v>0.6418284622793202</v>
      </c>
      <c r="G22" s="72">
        <v>50444467</v>
      </c>
      <c r="H22" s="73">
        <v>134587227</v>
      </c>
      <c r="I22" s="102">
        <f t="shared" si="1"/>
        <v>0.37480872534806</v>
      </c>
      <c r="J22" s="72">
        <v>50444467</v>
      </c>
      <c r="K22" s="73">
        <v>125887227</v>
      </c>
      <c r="L22" s="102">
        <f t="shared" si="2"/>
        <v>0.40071155908454476</v>
      </c>
      <c r="M22" s="72">
        <v>50444467</v>
      </c>
      <c r="N22" s="73">
        <v>81618325</v>
      </c>
      <c r="O22" s="102">
        <f t="shared" si="3"/>
        <v>0.618053200675216</v>
      </c>
      <c r="P22" s="72">
        <v>420000</v>
      </c>
      <c r="Q22" s="73">
        <v>17626750</v>
      </c>
      <c r="R22" s="102">
        <f t="shared" si="4"/>
        <v>0.023827421390783893</v>
      </c>
      <c r="S22" s="72">
        <v>0</v>
      </c>
      <c r="T22" s="73">
        <v>17626750</v>
      </c>
      <c r="U22" s="102">
        <f t="shared" si="5"/>
        <v>0</v>
      </c>
      <c r="V22" s="72">
        <v>0</v>
      </c>
      <c r="W22" s="73">
        <v>269894503</v>
      </c>
      <c r="X22" s="102">
        <f t="shared" si="6"/>
        <v>0</v>
      </c>
      <c r="Y22" s="72">
        <v>13476750</v>
      </c>
      <c r="Z22" s="73">
        <v>17626750</v>
      </c>
      <c r="AA22" s="102">
        <f t="shared" si="7"/>
        <v>0.7645623838767782</v>
      </c>
      <c r="AB22" s="72">
        <v>11252498</v>
      </c>
      <c r="AC22" s="73">
        <v>13870053</v>
      </c>
      <c r="AD22" s="102">
        <f t="shared" si="8"/>
        <v>0.8112801010926202</v>
      </c>
      <c r="AE22" s="72">
        <v>31630492</v>
      </c>
      <c r="AF22" s="73">
        <v>134587227</v>
      </c>
      <c r="AG22" s="111">
        <f t="shared" si="9"/>
        <v>0.23501852816983887</v>
      </c>
    </row>
    <row r="23" spans="1:33" ht="13.5">
      <c r="A23" s="70" t="s">
        <v>571</v>
      </c>
      <c r="B23" s="71" t="s">
        <v>127</v>
      </c>
      <c r="C23" s="122" t="s">
        <v>128</v>
      </c>
      <c r="D23" s="72">
        <v>136661654</v>
      </c>
      <c r="E23" s="73">
        <v>239576354</v>
      </c>
      <c r="F23" s="102">
        <f t="shared" si="0"/>
        <v>0.5704304774585559</v>
      </c>
      <c r="G23" s="72">
        <v>117083245</v>
      </c>
      <c r="H23" s="73">
        <v>237318506</v>
      </c>
      <c r="I23" s="102">
        <f t="shared" si="1"/>
        <v>0.4933591019656933</v>
      </c>
      <c r="J23" s="72">
        <v>117083245</v>
      </c>
      <c r="K23" s="73">
        <v>207268906</v>
      </c>
      <c r="L23" s="102">
        <f t="shared" si="2"/>
        <v>0.564885719037857</v>
      </c>
      <c r="M23" s="72">
        <v>117083245</v>
      </c>
      <c r="N23" s="73">
        <v>136661654</v>
      </c>
      <c r="O23" s="102">
        <f t="shared" si="3"/>
        <v>0.8567380942133189</v>
      </c>
      <c r="P23" s="72">
        <v>1320000</v>
      </c>
      <c r="Q23" s="73">
        <v>32572300</v>
      </c>
      <c r="R23" s="102">
        <f t="shared" si="4"/>
        <v>0.04052523156178716</v>
      </c>
      <c r="S23" s="72">
        <v>0</v>
      </c>
      <c r="T23" s="73">
        <v>32572300</v>
      </c>
      <c r="U23" s="102">
        <f t="shared" si="5"/>
        <v>0</v>
      </c>
      <c r="V23" s="72">
        <v>0</v>
      </c>
      <c r="W23" s="73">
        <v>462103261</v>
      </c>
      <c r="X23" s="102">
        <f t="shared" si="6"/>
        <v>0</v>
      </c>
      <c r="Y23" s="72">
        <v>22400000</v>
      </c>
      <c r="Z23" s="73">
        <v>32572300</v>
      </c>
      <c r="AA23" s="102">
        <f t="shared" si="7"/>
        <v>0.6877008992303276</v>
      </c>
      <c r="AB23" s="72">
        <v>12789360</v>
      </c>
      <c r="AC23" s="73">
        <v>55879543</v>
      </c>
      <c r="AD23" s="102">
        <f t="shared" si="8"/>
        <v>0.22887374007335742</v>
      </c>
      <c r="AE23" s="72">
        <v>27085625</v>
      </c>
      <c r="AF23" s="73">
        <v>237318506</v>
      </c>
      <c r="AG23" s="111">
        <f t="shared" si="9"/>
        <v>0.11413195480001884</v>
      </c>
    </row>
    <row r="24" spans="1:33" ht="13.5">
      <c r="A24" s="70" t="s">
        <v>571</v>
      </c>
      <c r="B24" s="71" t="s">
        <v>129</v>
      </c>
      <c r="C24" s="122" t="s">
        <v>130</v>
      </c>
      <c r="D24" s="72">
        <v>74625996</v>
      </c>
      <c r="E24" s="73">
        <v>170561263</v>
      </c>
      <c r="F24" s="102">
        <f t="shared" si="0"/>
        <v>0.43753191485220183</v>
      </c>
      <c r="G24" s="72">
        <v>66807170</v>
      </c>
      <c r="H24" s="73">
        <v>137880699</v>
      </c>
      <c r="I24" s="102">
        <f t="shared" si="1"/>
        <v>0.48452880268615406</v>
      </c>
      <c r="J24" s="72">
        <v>66807170</v>
      </c>
      <c r="K24" s="73">
        <v>137880699</v>
      </c>
      <c r="L24" s="102">
        <f t="shared" si="2"/>
        <v>0.48452880268615406</v>
      </c>
      <c r="M24" s="72">
        <v>66807170</v>
      </c>
      <c r="N24" s="73">
        <v>74625996</v>
      </c>
      <c r="O24" s="102">
        <f t="shared" si="3"/>
        <v>0.895226510611664</v>
      </c>
      <c r="P24" s="72">
        <v>6332668</v>
      </c>
      <c r="Q24" s="73">
        <v>32680568</v>
      </c>
      <c r="R24" s="102">
        <f t="shared" si="4"/>
        <v>0.19377472264251955</v>
      </c>
      <c r="S24" s="72">
        <v>0</v>
      </c>
      <c r="T24" s="73">
        <v>32680568</v>
      </c>
      <c r="U24" s="102">
        <f t="shared" si="5"/>
        <v>0</v>
      </c>
      <c r="V24" s="72">
        <v>0</v>
      </c>
      <c r="W24" s="73">
        <v>185132600</v>
      </c>
      <c r="X24" s="102">
        <f t="shared" si="6"/>
        <v>0</v>
      </c>
      <c r="Y24" s="72">
        <v>25922900</v>
      </c>
      <c r="Z24" s="73">
        <v>32680568</v>
      </c>
      <c r="AA24" s="102">
        <f t="shared" si="7"/>
        <v>0.793220607426407</v>
      </c>
      <c r="AB24" s="72">
        <v>19546231</v>
      </c>
      <c r="AC24" s="73">
        <v>755323</v>
      </c>
      <c r="AD24" s="102">
        <f t="shared" si="8"/>
        <v>25.877976706653975</v>
      </c>
      <c r="AE24" s="72">
        <v>22345739</v>
      </c>
      <c r="AF24" s="73">
        <v>137880699</v>
      </c>
      <c r="AG24" s="111">
        <f t="shared" si="9"/>
        <v>0.1620657507690761</v>
      </c>
    </row>
    <row r="25" spans="1:33" ht="13.5">
      <c r="A25" s="70" t="s">
        <v>571</v>
      </c>
      <c r="B25" s="71" t="s">
        <v>131</v>
      </c>
      <c r="C25" s="122" t="s">
        <v>132</v>
      </c>
      <c r="D25" s="72">
        <v>226565401</v>
      </c>
      <c r="E25" s="73">
        <v>395198999</v>
      </c>
      <c r="F25" s="102">
        <f t="shared" si="0"/>
        <v>0.5732944708192441</v>
      </c>
      <c r="G25" s="72">
        <v>149305714</v>
      </c>
      <c r="H25" s="73">
        <v>379872584</v>
      </c>
      <c r="I25" s="102">
        <f t="shared" si="1"/>
        <v>0.39304156258878636</v>
      </c>
      <c r="J25" s="72">
        <v>149305714</v>
      </c>
      <c r="K25" s="73">
        <v>324872584</v>
      </c>
      <c r="L25" s="102">
        <f t="shared" si="2"/>
        <v>0.4595823758400001</v>
      </c>
      <c r="M25" s="72">
        <v>149305714</v>
      </c>
      <c r="N25" s="73">
        <v>226565401</v>
      </c>
      <c r="O25" s="102">
        <f t="shared" si="3"/>
        <v>0.6589960926999617</v>
      </c>
      <c r="P25" s="72">
        <v>0</v>
      </c>
      <c r="Q25" s="73">
        <v>32713100</v>
      </c>
      <c r="R25" s="102">
        <f t="shared" si="4"/>
        <v>0</v>
      </c>
      <c r="S25" s="72">
        <v>0</v>
      </c>
      <c r="T25" s="73">
        <v>32713100</v>
      </c>
      <c r="U25" s="102">
        <f t="shared" si="5"/>
        <v>0</v>
      </c>
      <c r="V25" s="72">
        <v>0</v>
      </c>
      <c r="W25" s="73">
        <v>607573647</v>
      </c>
      <c r="X25" s="102">
        <f t="shared" si="6"/>
        <v>0</v>
      </c>
      <c r="Y25" s="72">
        <v>28602900</v>
      </c>
      <c r="Z25" s="73">
        <v>32713100</v>
      </c>
      <c r="AA25" s="102">
        <f t="shared" si="7"/>
        <v>0.8743561447860337</v>
      </c>
      <c r="AB25" s="72">
        <v>112751986</v>
      </c>
      <c r="AC25" s="73">
        <v>81250548</v>
      </c>
      <c r="AD25" s="102">
        <f t="shared" si="8"/>
        <v>1.3877073912166107</v>
      </c>
      <c r="AE25" s="72">
        <v>248500000</v>
      </c>
      <c r="AF25" s="73">
        <v>379872584</v>
      </c>
      <c r="AG25" s="111">
        <f t="shared" si="9"/>
        <v>0.6541667139632272</v>
      </c>
    </row>
    <row r="26" spans="1:33" ht="13.5">
      <c r="A26" s="70" t="s">
        <v>572</v>
      </c>
      <c r="B26" s="71" t="s">
        <v>484</v>
      </c>
      <c r="C26" s="122" t="s">
        <v>485</v>
      </c>
      <c r="D26" s="72">
        <v>961238546</v>
      </c>
      <c r="E26" s="73">
        <v>1780775624</v>
      </c>
      <c r="F26" s="102">
        <f t="shared" si="0"/>
        <v>0.5397864464478991</v>
      </c>
      <c r="G26" s="72">
        <v>836089557</v>
      </c>
      <c r="H26" s="73">
        <v>1494215831</v>
      </c>
      <c r="I26" s="102">
        <f t="shared" si="1"/>
        <v>0.5595507286523991</v>
      </c>
      <c r="J26" s="72">
        <v>836089557</v>
      </c>
      <c r="K26" s="73">
        <v>1393543557</v>
      </c>
      <c r="L26" s="102">
        <f t="shared" si="2"/>
        <v>0.5999737523812468</v>
      </c>
      <c r="M26" s="72">
        <v>836089557</v>
      </c>
      <c r="N26" s="73">
        <v>961238546</v>
      </c>
      <c r="O26" s="102">
        <f t="shared" si="3"/>
        <v>0.8698044418622388</v>
      </c>
      <c r="P26" s="72">
        <v>42052632</v>
      </c>
      <c r="Q26" s="73">
        <v>612983032</v>
      </c>
      <c r="R26" s="102">
        <f t="shared" si="4"/>
        <v>0.06860325621541838</v>
      </c>
      <c r="S26" s="72">
        <v>0</v>
      </c>
      <c r="T26" s="73">
        <v>612983032</v>
      </c>
      <c r="U26" s="102">
        <f t="shared" si="5"/>
        <v>0</v>
      </c>
      <c r="V26" s="72">
        <v>0</v>
      </c>
      <c r="W26" s="73">
        <v>5828884854</v>
      </c>
      <c r="X26" s="102">
        <f t="shared" si="6"/>
        <v>0</v>
      </c>
      <c r="Y26" s="72">
        <v>570930400</v>
      </c>
      <c r="Z26" s="73">
        <v>612983032</v>
      </c>
      <c r="AA26" s="102">
        <f t="shared" si="7"/>
        <v>0.9313967437845816</v>
      </c>
      <c r="AB26" s="72">
        <v>236416844</v>
      </c>
      <c r="AC26" s="73">
        <v>383847276</v>
      </c>
      <c r="AD26" s="102">
        <f t="shared" si="8"/>
        <v>0.6159138250599439</v>
      </c>
      <c r="AE26" s="72">
        <v>870488786</v>
      </c>
      <c r="AF26" s="73">
        <v>1494215831</v>
      </c>
      <c r="AG26" s="111">
        <f t="shared" si="9"/>
        <v>0.5825723218428409</v>
      </c>
    </row>
    <row r="27" spans="1:33" ht="13.5">
      <c r="A27" s="74"/>
      <c r="B27" s="75" t="s">
        <v>574</v>
      </c>
      <c r="C27" s="123"/>
      <c r="D27" s="76">
        <f>SUM(D20:D26)</f>
        <v>1715505420</v>
      </c>
      <c r="E27" s="77">
        <f>SUM(E20:E26)</f>
        <v>3418532660</v>
      </c>
      <c r="F27" s="103">
        <f t="shared" si="0"/>
        <v>0.50182507836564</v>
      </c>
      <c r="G27" s="76">
        <f>SUM(G20:G26)</f>
        <v>1516760985</v>
      </c>
      <c r="H27" s="77">
        <f>SUM(H20:H26)</f>
        <v>3161737504</v>
      </c>
      <c r="I27" s="103">
        <f t="shared" si="1"/>
        <v>0.47972388064508975</v>
      </c>
      <c r="J27" s="76">
        <f>SUM(J20:J26)</f>
        <v>1516760985</v>
      </c>
      <c r="K27" s="77">
        <f>SUM(K20:K26)</f>
        <v>2967315630</v>
      </c>
      <c r="L27" s="103">
        <f t="shared" si="2"/>
        <v>0.5111559315312878</v>
      </c>
      <c r="M27" s="76">
        <f>SUM(M20:M26)</f>
        <v>1516760985</v>
      </c>
      <c r="N27" s="77">
        <f>SUM(N20:N26)</f>
        <v>1715505420</v>
      </c>
      <c r="O27" s="103">
        <f t="shared" si="3"/>
        <v>0.8841481742447658</v>
      </c>
      <c r="P27" s="76">
        <f>SUM(P20:P26)</f>
        <v>50125300</v>
      </c>
      <c r="Q27" s="77">
        <f>SUM(Q20:Q26)</f>
        <v>863037996</v>
      </c>
      <c r="R27" s="103">
        <f t="shared" si="4"/>
        <v>0.05808006163381015</v>
      </c>
      <c r="S27" s="76">
        <f>SUM(S20:S26)</f>
        <v>0</v>
      </c>
      <c r="T27" s="77">
        <f>SUM(T20:T26)</f>
        <v>863037996</v>
      </c>
      <c r="U27" s="103">
        <f t="shared" si="5"/>
        <v>0</v>
      </c>
      <c r="V27" s="76">
        <f>SUM(V20:V26)</f>
        <v>0</v>
      </c>
      <c r="W27" s="77">
        <f>SUM(W20:W26)</f>
        <v>8335360910</v>
      </c>
      <c r="X27" s="103">
        <f t="shared" si="6"/>
        <v>0</v>
      </c>
      <c r="Y27" s="76">
        <f>SUM(Y20:Y26)</f>
        <v>711553728</v>
      </c>
      <c r="Z27" s="77">
        <f>SUM(Z20:Z26)</f>
        <v>863037996</v>
      </c>
      <c r="AA27" s="103">
        <f t="shared" si="7"/>
        <v>0.8244755518272686</v>
      </c>
      <c r="AB27" s="76">
        <f>SUM(AB20:AB26)</f>
        <v>435325637</v>
      </c>
      <c r="AC27" s="77">
        <f>SUM(AC20:AC26)</f>
        <v>541352743</v>
      </c>
      <c r="AD27" s="103">
        <f t="shared" si="8"/>
        <v>0.8041441419278077</v>
      </c>
      <c r="AE27" s="76">
        <f>SUM(AE20:AE26)</f>
        <v>1264032494</v>
      </c>
      <c r="AF27" s="77">
        <f>SUM(AF20:AF26)</f>
        <v>3161737504</v>
      </c>
      <c r="AG27" s="112">
        <f t="shared" si="9"/>
        <v>0.39979046090981246</v>
      </c>
    </row>
    <row r="28" spans="1:33" ht="13.5">
      <c r="A28" s="70" t="s">
        <v>571</v>
      </c>
      <c r="B28" s="71" t="s">
        <v>133</v>
      </c>
      <c r="C28" s="122" t="s">
        <v>134</v>
      </c>
      <c r="D28" s="72">
        <v>269882522</v>
      </c>
      <c r="E28" s="73">
        <v>317416522</v>
      </c>
      <c r="F28" s="102">
        <f t="shared" si="0"/>
        <v>0.8502472407532712</v>
      </c>
      <c r="G28" s="72">
        <v>86885000</v>
      </c>
      <c r="H28" s="73">
        <v>286754872</v>
      </c>
      <c r="I28" s="102">
        <f t="shared" si="1"/>
        <v>0.30299398016853923</v>
      </c>
      <c r="J28" s="72">
        <v>86885000</v>
      </c>
      <c r="K28" s="73">
        <v>221754872</v>
      </c>
      <c r="L28" s="102">
        <f t="shared" si="2"/>
        <v>0.3918064988443636</v>
      </c>
      <c r="M28" s="72">
        <v>86885000</v>
      </c>
      <c r="N28" s="73">
        <v>269882522</v>
      </c>
      <c r="O28" s="102">
        <f t="shared" si="3"/>
        <v>0.32193637200411224</v>
      </c>
      <c r="P28" s="72">
        <v>6500000</v>
      </c>
      <c r="Q28" s="73">
        <v>42663715</v>
      </c>
      <c r="R28" s="102">
        <f t="shared" si="4"/>
        <v>0.15235428982215918</v>
      </c>
      <c r="S28" s="72">
        <v>0</v>
      </c>
      <c r="T28" s="73">
        <v>42663715</v>
      </c>
      <c r="U28" s="102">
        <f t="shared" si="5"/>
        <v>0</v>
      </c>
      <c r="V28" s="72">
        <v>0</v>
      </c>
      <c r="W28" s="73">
        <v>1378560936</v>
      </c>
      <c r="X28" s="102">
        <f t="shared" si="6"/>
        <v>0</v>
      </c>
      <c r="Y28" s="72">
        <v>24926641</v>
      </c>
      <c r="Z28" s="73">
        <v>42663715</v>
      </c>
      <c r="AA28" s="102">
        <f t="shared" si="7"/>
        <v>0.5842585672626024</v>
      </c>
      <c r="AB28" s="72">
        <v>191254115</v>
      </c>
      <c r="AC28" s="73">
        <v>174180716</v>
      </c>
      <c r="AD28" s="102">
        <f t="shared" si="8"/>
        <v>1.0980211781882905</v>
      </c>
      <c r="AE28" s="72">
        <v>0</v>
      </c>
      <c r="AF28" s="73">
        <v>286754872</v>
      </c>
      <c r="AG28" s="111">
        <f t="shared" si="9"/>
        <v>0</v>
      </c>
    </row>
    <row r="29" spans="1:33" ht="13.5">
      <c r="A29" s="70" t="s">
        <v>571</v>
      </c>
      <c r="B29" s="71" t="s">
        <v>135</v>
      </c>
      <c r="C29" s="122" t="s">
        <v>136</v>
      </c>
      <c r="D29" s="72">
        <v>84636627</v>
      </c>
      <c r="E29" s="73">
        <v>239535627</v>
      </c>
      <c r="F29" s="102">
        <f t="shared" si="0"/>
        <v>0.35333627844846643</v>
      </c>
      <c r="G29" s="72">
        <v>116360971</v>
      </c>
      <c r="H29" s="73">
        <v>206300757</v>
      </c>
      <c r="I29" s="102">
        <f t="shared" si="1"/>
        <v>0.5640355987641867</v>
      </c>
      <c r="J29" s="72">
        <v>116360971</v>
      </c>
      <c r="K29" s="73">
        <v>206300757</v>
      </c>
      <c r="L29" s="102">
        <f t="shared" si="2"/>
        <v>0.5640355987641867</v>
      </c>
      <c r="M29" s="72">
        <v>116360971</v>
      </c>
      <c r="N29" s="73">
        <v>84636627</v>
      </c>
      <c r="O29" s="102">
        <f t="shared" si="3"/>
        <v>1.3748299657546608</v>
      </c>
      <c r="P29" s="72">
        <v>2073710</v>
      </c>
      <c r="Q29" s="73">
        <v>58055709</v>
      </c>
      <c r="R29" s="102">
        <f t="shared" si="4"/>
        <v>0.035719312290200436</v>
      </c>
      <c r="S29" s="72">
        <v>0</v>
      </c>
      <c r="T29" s="73">
        <v>58055709</v>
      </c>
      <c r="U29" s="102">
        <f t="shared" si="5"/>
        <v>0</v>
      </c>
      <c r="V29" s="72">
        <v>0</v>
      </c>
      <c r="W29" s="73">
        <v>513332376</v>
      </c>
      <c r="X29" s="102">
        <f t="shared" si="6"/>
        <v>0</v>
      </c>
      <c r="Y29" s="72">
        <v>45180599</v>
      </c>
      <c r="Z29" s="73">
        <v>58055709</v>
      </c>
      <c r="AA29" s="102">
        <f t="shared" si="7"/>
        <v>0.7782283564911764</v>
      </c>
      <c r="AB29" s="72">
        <v>4193557</v>
      </c>
      <c r="AC29" s="73">
        <v>900000</v>
      </c>
      <c r="AD29" s="102">
        <f t="shared" si="8"/>
        <v>4.659507777777778</v>
      </c>
      <c r="AE29" s="72">
        <v>30588025</v>
      </c>
      <c r="AF29" s="73">
        <v>206300757</v>
      </c>
      <c r="AG29" s="111">
        <f t="shared" si="9"/>
        <v>0.1482690875438717</v>
      </c>
    </row>
    <row r="30" spans="1:33" ht="13.5">
      <c r="A30" s="70" t="s">
        <v>571</v>
      </c>
      <c r="B30" s="71" t="s">
        <v>137</v>
      </c>
      <c r="C30" s="122" t="s">
        <v>138</v>
      </c>
      <c r="D30" s="72">
        <v>75782359</v>
      </c>
      <c r="E30" s="73">
        <v>199611769</v>
      </c>
      <c r="F30" s="102">
        <f t="shared" si="0"/>
        <v>0.37964875207333093</v>
      </c>
      <c r="G30" s="72">
        <v>85277813</v>
      </c>
      <c r="H30" s="73">
        <v>184028003</v>
      </c>
      <c r="I30" s="102">
        <f t="shared" si="1"/>
        <v>0.46339585068474604</v>
      </c>
      <c r="J30" s="72">
        <v>85277813</v>
      </c>
      <c r="K30" s="73">
        <v>168958003</v>
      </c>
      <c r="L30" s="102">
        <f t="shared" si="2"/>
        <v>0.5047278701559937</v>
      </c>
      <c r="M30" s="72">
        <v>85277813</v>
      </c>
      <c r="N30" s="73">
        <v>75782359</v>
      </c>
      <c r="O30" s="102">
        <f t="shared" si="3"/>
        <v>1.125299002634637</v>
      </c>
      <c r="P30" s="72">
        <v>15725000</v>
      </c>
      <c r="Q30" s="73">
        <v>60553600</v>
      </c>
      <c r="R30" s="102">
        <f t="shared" si="4"/>
        <v>0.25968728531416796</v>
      </c>
      <c r="S30" s="72">
        <v>15000000</v>
      </c>
      <c r="T30" s="73">
        <v>60553600</v>
      </c>
      <c r="U30" s="102">
        <f t="shared" si="5"/>
        <v>0.24771442160333984</v>
      </c>
      <c r="V30" s="72">
        <v>15000000</v>
      </c>
      <c r="W30" s="73">
        <v>447291921</v>
      </c>
      <c r="X30" s="102">
        <f t="shared" si="6"/>
        <v>0.03353514627866484</v>
      </c>
      <c r="Y30" s="72">
        <v>6554600</v>
      </c>
      <c r="Z30" s="73">
        <v>60553600</v>
      </c>
      <c r="AA30" s="102">
        <f t="shared" si="7"/>
        <v>0.10824459652275009</v>
      </c>
      <c r="AB30" s="72">
        <v>16060964</v>
      </c>
      <c r="AC30" s="73">
        <v>15198819</v>
      </c>
      <c r="AD30" s="102">
        <f t="shared" si="8"/>
        <v>1.056724473131761</v>
      </c>
      <c r="AE30" s="72">
        <v>26425000</v>
      </c>
      <c r="AF30" s="73">
        <v>184028003</v>
      </c>
      <c r="AG30" s="111">
        <f t="shared" si="9"/>
        <v>0.14359227709491582</v>
      </c>
    </row>
    <row r="31" spans="1:33" ht="13.5">
      <c r="A31" s="70" t="s">
        <v>571</v>
      </c>
      <c r="B31" s="71" t="s">
        <v>139</v>
      </c>
      <c r="C31" s="122" t="s">
        <v>140</v>
      </c>
      <c r="D31" s="72">
        <v>85281892</v>
      </c>
      <c r="E31" s="73">
        <v>225692891</v>
      </c>
      <c r="F31" s="102">
        <f t="shared" si="0"/>
        <v>0.3778669838563945</v>
      </c>
      <c r="G31" s="72">
        <v>78242534</v>
      </c>
      <c r="H31" s="73">
        <v>201373894</v>
      </c>
      <c r="I31" s="102">
        <f t="shared" si="1"/>
        <v>0.388543581523035</v>
      </c>
      <c r="J31" s="72">
        <v>78242534</v>
      </c>
      <c r="K31" s="73">
        <v>201373894</v>
      </c>
      <c r="L31" s="102">
        <f t="shared" si="2"/>
        <v>0.388543581523035</v>
      </c>
      <c r="M31" s="72">
        <v>78242534</v>
      </c>
      <c r="N31" s="73">
        <v>85281892</v>
      </c>
      <c r="O31" s="102">
        <f t="shared" si="3"/>
        <v>0.9174577646565346</v>
      </c>
      <c r="P31" s="72">
        <v>30285000</v>
      </c>
      <c r="Q31" s="73">
        <v>72079000</v>
      </c>
      <c r="R31" s="102">
        <f t="shared" si="4"/>
        <v>0.4201639867367749</v>
      </c>
      <c r="S31" s="72">
        <v>0</v>
      </c>
      <c r="T31" s="73">
        <v>72079000</v>
      </c>
      <c r="U31" s="102">
        <f t="shared" si="5"/>
        <v>0</v>
      </c>
      <c r="V31" s="72">
        <v>0</v>
      </c>
      <c r="W31" s="73">
        <v>432597724</v>
      </c>
      <c r="X31" s="102">
        <f t="shared" si="6"/>
        <v>0</v>
      </c>
      <c r="Y31" s="72">
        <v>52994000</v>
      </c>
      <c r="Z31" s="73">
        <v>72079000</v>
      </c>
      <c r="AA31" s="102">
        <f t="shared" si="7"/>
        <v>0.7352210768739855</v>
      </c>
      <c r="AB31" s="72">
        <v>3364123</v>
      </c>
      <c r="AC31" s="73">
        <v>1084743</v>
      </c>
      <c r="AD31" s="102">
        <f t="shared" si="8"/>
        <v>3.101308789270823</v>
      </c>
      <c r="AE31" s="72">
        <v>14066901</v>
      </c>
      <c r="AF31" s="73">
        <v>201373894</v>
      </c>
      <c r="AG31" s="111">
        <f t="shared" si="9"/>
        <v>0.06985464064175072</v>
      </c>
    </row>
    <row r="32" spans="1:33" ht="13.5">
      <c r="A32" s="70" t="s">
        <v>571</v>
      </c>
      <c r="B32" s="71" t="s">
        <v>141</v>
      </c>
      <c r="C32" s="122" t="s">
        <v>142</v>
      </c>
      <c r="D32" s="72">
        <v>44443738</v>
      </c>
      <c r="E32" s="73">
        <v>110232738</v>
      </c>
      <c r="F32" s="102">
        <f t="shared" si="0"/>
        <v>0.403180931603096</v>
      </c>
      <c r="G32" s="72">
        <v>47901309</v>
      </c>
      <c r="H32" s="73">
        <v>108701495</v>
      </c>
      <c r="I32" s="102">
        <f t="shared" si="1"/>
        <v>0.44066835511323926</v>
      </c>
      <c r="J32" s="72">
        <v>47901309</v>
      </c>
      <c r="K32" s="73">
        <v>96770524</v>
      </c>
      <c r="L32" s="102">
        <f t="shared" si="2"/>
        <v>0.494998962700667</v>
      </c>
      <c r="M32" s="72">
        <v>47901309</v>
      </c>
      <c r="N32" s="73">
        <v>44443738</v>
      </c>
      <c r="O32" s="102">
        <f t="shared" si="3"/>
        <v>1.0777965840767039</v>
      </c>
      <c r="P32" s="72">
        <v>1300000</v>
      </c>
      <c r="Q32" s="73">
        <v>19212000</v>
      </c>
      <c r="R32" s="102">
        <f t="shared" si="4"/>
        <v>0.06766604205704768</v>
      </c>
      <c r="S32" s="72">
        <v>0</v>
      </c>
      <c r="T32" s="73">
        <v>19212000</v>
      </c>
      <c r="U32" s="102">
        <f t="shared" si="5"/>
        <v>0</v>
      </c>
      <c r="V32" s="72">
        <v>0</v>
      </c>
      <c r="W32" s="73">
        <v>208610765</v>
      </c>
      <c r="X32" s="102">
        <f t="shared" si="6"/>
        <v>0</v>
      </c>
      <c r="Y32" s="72">
        <v>12362000</v>
      </c>
      <c r="Z32" s="73">
        <v>19212000</v>
      </c>
      <c r="AA32" s="102">
        <f t="shared" si="7"/>
        <v>0.643452009160941</v>
      </c>
      <c r="AB32" s="72">
        <v>7519387</v>
      </c>
      <c r="AC32" s="73">
        <v>5692436</v>
      </c>
      <c r="AD32" s="102">
        <f t="shared" si="8"/>
        <v>1.3209436171087388</v>
      </c>
      <c r="AE32" s="72">
        <v>18402520</v>
      </c>
      <c r="AF32" s="73">
        <v>108701495</v>
      </c>
      <c r="AG32" s="111">
        <f t="shared" si="9"/>
        <v>0.16929408376582125</v>
      </c>
    </row>
    <row r="33" spans="1:33" ht="13.5">
      <c r="A33" s="70" t="s">
        <v>571</v>
      </c>
      <c r="B33" s="71" t="s">
        <v>143</v>
      </c>
      <c r="C33" s="122" t="s">
        <v>144</v>
      </c>
      <c r="D33" s="72">
        <v>483595115</v>
      </c>
      <c r="E33" s="73">
        <v>663964115</v>
      </c>
      <c r="F33" s="102">
        <f t="shared" si="0"/>
        <v>0.7283452585385582</v>
      </c>
      <c r="G33" s="72">
        <v>265938793</v>
      </c>
      <c r="H33" s="73">
        <v>717010280</v>
      </c>
      <c r="I33" s="102">
        <f t="shared" si="1"/>
        <v>0.37089955390876683</v>
      </c>
      <c r="J33" s="72">
        <v>265938793</v>
      </c>
      <c r="K33" s="73">
        <v>449796872</v>
      </c>
      <c r="L33" s="102">
        <f t="shared" si="2"/>
        <v>0.5912419795573857</v>
      </c>
      <c r="M33" s="72">
        <v>265938793</v>
      </c>
      <c r="N33" s="73">
        <v>483595115</v>
      </c>
      <c r="O33" s="102">
        <f t="shared" si="3"/>
        <v>0.5499203460729747</v>
      </c>
      <c r="P33" s="72">
        <v>4700000</v>
      </c>
      <c r="Q33" s="73">
        <v>61196000</v>
      </c>
      <c r="R33" s="102">
        <f t="shared" si="4"/>
        <v>0.07680240538597294</v>
      </c>
      <c r="S33" s="72">
        <v>0</v>
      </c>
      <c r="T33" s="73">
        <v>61196000</v>
      </c>
      <c r="U33" s="102">
        <f t="shared" si="5"/>
        <v>0</v>
      </c>
      <c r="V33" s="72">
        <v>0</v>
      </c>
      <c r="W33" s="73">
        <v>1445443080</v>
      </c>
      <c r="X33" s="102">
        <f t="shared" si="6"/>
        <v>0</v>
      </c>
      <c r="Y33" s="72">
        <v>34896000</v>
      </c>
      <c r="Z33" s="73">
        <v>61196000</v>
      </c>
      <c r="AA33" s="102">
        <f t="shared" si="7"/>
        <v>0.5702333485848748</v>
      </c>
      <c r="AB33" s="72">
        <v>345077488</v>
      </c>
      <c r="AC33" s="73">
        <v>286472904</v>
      </c>
      <c r="AD33" s="102">
        <f t="shared" si="8"/>
        <v>1.2045728694815758</v>
      </c>
      <c r="AE33" s="72">
        <v>104165492</v>
      </c>
      <c r="AF33" s="73">
        <v>717010280</v>
      </c>
      <c r="AG33" s="111">
        <f t="shared" si="9"/>
        <v>0.1452775433010528</v>
      </c>
    </row>
    <row r="34" spans="1:33" ht="13.5">
      <c r="A34" s="70" t="s">
        <v>572</v>
      </c>
      <c r="B34" s="71" t="s">
        <v>486</v>
      </c>
      <c r="C34" s="122" t="s">
        <v>487</v>
      </c>
      <c r="D34" s="72">
        <v>809090888</v>
      </c>
      <c r="E34" s="73">
        <v>1409415690</v>
      </c>
      <c r="F34" s="102">
        <f t="shared" si="0"/>
        <v>0.5740612182343451</v>
      </c>
      <c r="G34" s="72">
        <v>308843099</v>
      </c>
      <c r="H34" s="73">
        <v>1206257484</v>
      </c>
      <c r="I34" s="102">
        <f t="shared" si="1"/>
        <v>0.25603414121491164</v>
      </c>
      <c r="J34" s="72">
        <v>308843099</v>
      </c>
      <c r="K34" s="73">
        <v>1180118949</v>
      </c>
      <c r="L34" s="102">
        <f t="shared" si="2"/>
        <v>0.2617050588516565</v>
      </c>
      <c r="M34" s="72">
        <v>308843099</v>
      </c>
      <c r="N34" s="73">
        <v>809090888</v>
      </c>
      <c r="O34" s="102">
        <f t="shared" si="3"/>
        <v>0.38171619972563575</v>
      </c>
      <c r="P34" s="72">
        <v>80000000</v>
      </c>
      <c r="Q34" s="73">
        <v>551919198</v>
      </c>
      <c r="R34" s="102">
        <f t="shared" si="4"/>
        <v>0.14494875389350018</v>
      </c>
      <c r="S34" s="72">
        <v>0</v>
      </c>
      <c r="T34" s="73">
        <v>551919198</v>
      </c>
      <c r="U34" s="102">
        <f t="shared" si="5"/>
        <v>0</v>
      </c>
      <c r="V34" s="72">
        <v>0</v>
      </c>
      <c r="W34" s="73">
        <v>4825108577</v>
      </c>
      <c r="X34" s="102">
        <f t="shared" si="6"/>
        <v>0</v>
      </c>
      <c r="Y34" s="72">
        <v>471919198</v>
      </c>
      <c r="Z34" s="73">
        <v>551919198</v>
      </c>
      <c r="AA34" s="102">
        <f t="shared" si="7"/>
        <v>0.8550512461064999</v>
      </c>
      <c r="AB34" s="72">
        <v>248471158</v>
      </c>
      <c r="AC34" s="73">
        <v>232820248</v>
      </c>
      <c r="AD34" s="102">
        <f t="shared" si="8"/>
        <v>1.0672231480485324</v>
      </c>
      <c r="AE34" s="72">
        <v>103829800</v>
      </c>
      <c r="AF34" s="73">
        <v>1206257484</v>
      </c>
      <c r="AG34" s="111">
        <f t="shared" si="9"/>
        <v>0.08607598408898245</v>
      </c>
    </row>
    <row r="35" spans="1:33" ht="13.5">
      <c r="A35" s="74"/>
      <c r="B35" s="75" t="s">
        <v>575</v>
      </c>
      <c r="C35" s="123"/>
      <c r="D35" s="76">
        <f>SUM(D28:D34)</f>
        <v>1852713141</v>
      </c>
      <c r="E35" s="77">
        <f>SUM(E28:E34)</f>
        <v>3165869352</v>
      </c>
      <c r="F35" s="103">
        <f t="shared" si="0"/>
        <v>0.5852146551245302</v>
      </c>
      <c r="G35" s="76">
        <f>SUM(G28:G34)</f>
        <v>989449519</v>
      </c>
      <c r="H35" s="77">
        <f>SUM(H28:H34)</f>
        <v>2910426785</v>
      </c>
      <c r="I35" s="103">
        <f t="shared" si="1"/>
        <v>0.3399671567412406</v>
      </c>
      <c r="J35" s="76">
        <f>SUM(J28:J34)</f>
        <v>989449519</v>
      </c>
      <c r="K35" s="77">
        <f>SUM(K28:K34)</f>
        <v>2525073871</v>
      </c>
      <c r="L35" s="103">
        <f t="shared" si="2"/>
        <v>0.39184973174988746</v>
      </c>
      <c r="M35" s="76">
        <f>SUM(M28:M34)</f>
        <v>989449519</v>
      </c>
      <c r="N35" s="77">
        <f>SUM(N28:N34)</f>
        <v>1852713141</v>
      </c>
      <c r="O35" s="103">
        <f t="shared" si="3"/>
        <v>0.5340543536415711</v>
      </c>
      <c r="P35" s="76">
        <f>SUM(P28:P34)</f>
        <v>140583710</v>
      </c>
      <c r="Q35" s="77">
        <f>SUM(Q28:Q34)</f>
        <v>865679222</v>
      </c>
      <c r="R35" s="103">
        <f t="shared" si="4"/>
        <v>0.162397001599745</v>
      </c>
      <c r="S35" s="76">
        <f>SUM(S28:S34)</f>
        <v>15000000</v>
      </c>
      <c r="T35" s="77">
        <f>SUM(T28:T34)</f>
        <v>865679222</v>
      </c>
      <c r="U35" s="103">
        <f t="shared" si="5"/>
        <v>0.01732743448011277</v>
      </c>
      <c r="V35" s="76">
        <f>SUM(V28:V34)</f>
        <v>15000000</v>
      </c>
      <c r="W35" s="77">
        <f>SUM(W28:W34)</f>
        <v>9250945379</v>
      </c>
      <c r="X35" s="103">
        <f t="shared" si="6"/>
        <v>0.0016214559037447756</v>
      </c>
      <c r="Y35" s="76">
        <f>SUM(Y28:Y34)</f>
        <v>648833038</v>
      </c>
      <c r="Z35" s="77">
        <f>SUM(Z28:Z34)</f>
        <v>865679222</v>
      </c>
      <c r="AA35" s="103">
        <f t="shared" si="7"/>
        <v>0.7495074636318347</v>
      </c>
      <c r="AB35" s="76">
        <f>SUM(AB28:AB34)</f>
        <v>815940792</v>
      </c>
      <c r="AC35" s="77">
        <f>SUM(AC28:AC34)</f>
        <v>716349866</v>
      </c>
      <c r="AD35" s="103">
        <f t="shared" si="8"/>
        <v>1.139025538674422</v>
      </c>
      <c r="AE35" s="76">
        <f>SUM(AE28:AE34)</f>
        <v>297477738</v>
      </c>
      <c r="AF35" s="77">
        <f>SUM(AF28:AF34)</f>
        <v>2910426785</v>
      </c>
      <c r="AG35" s="112">
        <f t="shared" si="9"/>
        <v>0.10221103637898248</v>
      </c>
    </row>
    <row r="36" spans="1:33" ht="13.5">
      <c r="A36" s="70" t="s">
        <v>571</v>
      </c>
      <c r="B36" s="71" t="s">
        <v>145</v>
      </c>
      <c r="C36" s="122" t="s">
        <v>146</v>
      </c>
      <c r="D36" s="72">
        <v>171167004</v>
      </c>
      <c r="E36" s="73">
        <v>344912004</v>
      </c>
      <c r="F36" s="102">
        <f t="shared" si="0"/>
        <v>0.49626282070484273</v>
      </c>
      <c r="G36" s="72">
        <v>98540463</v>
      </c>
      <c r="H36" s="73">
        <v>333826121</v>
      </c>
      <c r="I36" s="102">
        <f t="shared" si="1"/>
        <v>0.29518499842018053</v>
      </c>
      <c r="J36" s="72">
        <v>98540463</v>
      </c>
      <c r="K36" s="73">
        <v>307227042</v>
      </c>
      <c r="L36" s="102">
        <f t="shared" si="2"/>
        <v>0.32074150230564663</v>
      </c>
      <c r="M36" s="72">
        <v>98540463</v>
      </c>
      <c r="N36" s="73">
        <v>171167004</v>
      </c>
      <c r="O36" s="102">
        <f t="shared" si="3"/>
        <v>0.5756977729188973</v>
      </c>
      <c r="P36" s="72">
        <v>19102353</v>
      </c>
      <c r="Q36" s="73">
        <v>86897353</v>
      </c>
      <c r="R36" s="102">
        <f t="shared" si="4"/>
        <v>0.21982663844777872</v>
      </c>
      <c r="S36" s="72">
        <v>0</v>
      </c>
      <c r="T36" s="73">
        <v>86897353</v>
      </c>
      <c r="U36" s="102">
        <f t="shared" si="5"/>
        <v>0</v>
      </c>
      <c r="V36" s="72">
        <v>0</v>
      </c>
      <c r="W36" s="73">
        <v>378256623</v>
      </c>
      <c r="X36" s="102">
        <f t="shared" si="6"/>
        <v>0</v>
      </c>
      <c r="Y36" s="72">
        <v>77672176</v>
      </c>
      <c r="Z36" s="73">
        <v>86897353</v>
      </c>
      <c r="AA36" s="102">
        <f t="shared" si="7"/>
        <v>0.8938382277305961</v>
      </c>
      <c r="AB36" s="72">
        <v>47617001</v>
      </c>
      <c r="AC36" s="73">
        <v>28909929</v>
      </c>
      <c r="AD36" s="102">
        <f t="shared" si="8"/>
        <v>1.647081215592055</v>
      </c>
      <c r="AE36" s="72">
        <v>38144064</v>
      </c>
      <c r="AF36" s="73">
        <v>333826121</v>
      </c>
      <c r="AG36" s="111">
        <f t="shared" si="9"/>
        <v>0.11426326941024487</v>
      </c>
    </row>
    <row r="37" spans="1:33" ht="13.5">
      <c r="A37" s="70" t="s">
        <v>571</v>
      </c>
      <c r="B37" s="71" t="s">
        <v>147</v>
      </c>
      <c r="C37" s="122" t="s">
        <v>148</v>
      </c>
      <c r="D37" s="72">
        <v>124736557</v>
      </c>
      <c r="E37" s="73">
        <v>269054307</v>
      </c>
      <c r="F37" s="102">
        <f t="shared" si="0"/>
        <v>0.4636110768522282</v>
      </c>
      <c r="G37" s="72">
        <v>87122340</v>
      </c>
      <c r="H37" s="73">
        <v>236264229</v>
      </c>
      <c r="I37" s="102">
        <f t="shared" si="1"/>
        <v>0.36874960026217085</v>
      </c>
      <c r="J37" s="72">
        <v>87122340</v>
      </c>
      <c r="K37" s="73">
        <v>201757813</v>
      </c>
      <c r="L37" s="102">
        <f t="shared" si="2"/>
        <v>0.43181643726481117</v>
      </c>
      <c r="M37" s="72">
        <v>87122340</v>
      </c>
      <c r="N37" s="73">
        <v>124736557</v>
      </c>
      <c r="O37" s="102">
        <f t="shared" si="3"/>
        <v>0.6984507356572299</v>
      </c>
      <c r="P37" s="72">
        <v>32717000</v>
      </c>
      <c r="Q37" s="73">
        <v>77567250</v>
      </c>
      <c r="R37" s="102">
        <f t="shared" si="4"/>
        <v>0.4217888348497594</v>
      </c>
      <c r="S37" s="72">
        <v>0</v>
      </c>
      <c r="T37" s="73">
        <v>77567250</v>
      </c>
      <c r="U37" s="102">
        <f t="shared" si="5"/>
        <v>0</v>
      </c>
      <c r="V37" s="72">
        <v>0</v>
      </c>
      <c r="W37" s="73">
        <v>426143313</v>
      </c>
      <c r="X37" s="102">
        <f t="shared" si="6"/>
        <v>0</v>
      </c>
      <c r="Y37" s="72">
        <v>56158000</v>
      </c>
      <c r="Z37" s="73">
        <v>77567250</v>
      </c>
      <c r="AA37" s="102">
        <f t="shared" si="7"/>
        <v>0.7239911173852367</v>
      </c>
      <c r="AB37" s="72">
        <v>13550470</v>
      </c>
      <c r="AC37" s="73">
        <v>50813239</v>
      </c>
      <c r="AD37" s="102">
        <f t="shared" si="8"/>
        <v>0.26667203797026207</v>
      </c>
      <c r="AE37" s="72">
        <v>9452847</v>
      </c>
      <c r="AF37" s="73">
        <v>236264229</v>
      </c>
      <c r="AG37" s="111">
        <f t="shared" si="9"/>
        <v>0.04000964107012577</v>
      </c>
    </row>
    <row r="38" spans="1:33" ht="13.5">
      <c r="A38" s="70" t="s">
        <v>571</v>
      </c>
      <c r="B38" s="71" t="s">
        <v>149</v>
      </c>
      <c r="C38" s="122" t="s">
        <v>150</v>
      </c>
      <c r="D38" s="72">
        <v>219680562</v>
      </c>
      <c r="E38" s="73">
        <v>280136562</v>
      </c>
      <c r="F38" s="102">
        <f t="shared" si="0"/>
        <v>0.7841909689746246</v>
      </c>
      <c r="G38" s="72">
        <v>95188237</v>
      </c>
      <c r="H38" s="73">
        <v>238205031</v>
      </c>
      <c r="I38" s="102">
        <f t="shared" si="1"/>
        <v>0.39960632485549813</v>
      </c>
      <c r="J38" s="72">
        <v>95188237</v>
      </c>
      <c r="K38" s="73">
        <v>160337031</v>
      </c>
      <c r="L38" s="102">
        <f t="shared" si="2"/>
        <v>0.5936759362844881</v>
      </c>
      <c r="M38" s="72">
        <v>95188237</v>
      </c>
      <c r="N38" s="73">
        <v>219680562</v>
      </c>
      <c r="O38" s="102">
        <f t="shared" si="3"/>
        <v>0.43330295649917355</v>
      </c>
      <c r="P38" s="72">
        <v>1800000</v>
      </c>
      <c r="Q38" s="73">
        <v>25601000</v>
      </c>
      <c r="R38" s="102">
        <f t="shared" si="4"/>
        <v>0.07030975352525291</v>
      </c>
      <c r="S38" s="72">
        <v>0</v>
      </c>
      <c r="T38" s="73">
        <v>25601000</v>
      </c>
      <c r="U38" s="102">
        <f t="shared" si="5"/>
        <v>0</v>
      </c>
      <c r="V38" s="72">
        <v>0</v>
      </c>
      <c r="W38" s="73">
        <v>496854417</v>
      </c>
      <c r="X38" s="102">
        <f t="shared" si="6"/>
        <v>0</v>
      </c>
      <c r="Y38" s="72">
        <v>23801000</v>
      </c>
      <c r="Z38" s="73">
        <v>25601000</v>
      </c>
      <c r="AA38" s="102">
        <f t="shared" si="7"/>
        <v>0.9296902464747471</v>
      </c>
      <c r="AB38" s="72">
        <v>32438276</v>
      </c>
      <c r="AC38" s="73">
        <v>126599661</v>
      </c>
      <c r="AD38" s="102">
        <f t="shared" si="8"/>
        <v>0.2562271947947791</v>
      </c>
      <c r="AE38" s="72">
        <v>259431749</v>
      </c>
      <c r="AF38" s="73">
        <v>238205031</v>
      </c>
      <c r="AG38" s="111">
        <f t="shared" si="9"/>
        <v>1.0891111237696738</v>
      </c>
    </row>
    <row r="39" spans="1:33" ht="13.5">
      <c r="A39" s="70" t="s">
        <v>572</v>
      </c>
      <c r="B39" s="71" t="s">
        <v>488</v>
      </c>
      <c r="C39" s="122" t="s">
        <v>489</v>
      </c>
      <c r="D39" s="72">
        <v>400229025</v>
      </c>
      <c r="E39" s="73">
        <v>768514947</v>
      </c>
      <c r="F39" s="102">
        <f t="shared" si="0"/>
        <v>0.5207823563645015</v>
      </c>
      <c r="G39" s="72">
        <v>204357707</v>
      </c>
      <c r="H39" s="73">
        <v>568824488</v>
      </c>
      <c r="I39" s="102">
        <f t="shared" si="1"/>
        <v>0.3592632021144631</v>
      </c>
      <c r="J39" s="72">
        <v>204357707</v>
      </c>
      <c r="K39" s="73">
        <v>558824488</v>
      </c>
      <c r="L39" s="102">
        <f t="shared" si="2"/>
        <v>0.36569211154540526</v>
      </c>
      <c r="M39" s="72">
        <v>204357707</v>
      </c>
      <c r="N39" s="73">
        <v>400229025</v>
      </c>
      <c r="O39" s="102">
        <f t="shared" si="3"/>
        <v>0.5106019159904757</v>
      </c>
      <c r="P39" s="72">
        <v>6436718</v>
      </c>
      <c r="Q39" s="73">
        <v>225522134</v>
      </c>
      <c r="R39" s="102">
        <f t="shared" si="4"/>
        <v>0.028541402503756017</v>
      </c>
      <c r="S39" s="72">
        <v>0</v>
      </c>
      <c r="T39" s="73">
        <v>225522134</v>
      </c>
      <c r="U39" s="102">
        <f t="shared" si="5"/>
        <v>0</v>
      </c>
      <c r="V39" s="72">
        <v>0</v>
      </c>
      <c r="W39" s="73">
        <v>1825019832</v>
      </c>
      <c r="X39" s="102">
        <f t="shared" si="6"/>
        <v>0</v>
      </c>
      <c r="Y39" s="72">
        <v>218790000</v>
      </c>
      <c r="Z39" s="73">
        <v>225522134</v>
      </c>
      <c r="AA39" s="102">
        <f t="shared" si="7"/>
        <v>0.9701486772912499</v>
      </c>
      <c r="AB39" s="72">
        <v>121294506</v>
      </c>
      <c r="AC39" s="73">
        <v>159854419</v>
      </c>
      <c r="AD39" s="102">
        <f t="shared" si="8"/>
        <v>0.7587810631622264</v>
      </c>
      <c r="AE39" s="72">
        <v>15089710</v>
      </c>
      <c r="AF39" s="73">
        <v>568824488</v>
      </c>
      <c r="AG39" s="111">
        <f t="shared" si="9"/>
        <v>0.026527883940186486</v>
      </c>
    </row>
    <row r="40" spans="1:33" ht="13.5">
      <c r="A40" s="74"/>
      <c r="B40" s="75" t="s">
        <v>576</v>
      </c>
      <c r="C40" s="123"/>
      <c r="D40" s="76">
        <f>SUM(D36:D39)</f>
        <v>915813148</v>
      </c>
      <c r="E40" s="77">
        <f>SUM(E36:E39)</f>
        <v>1662617820</v>
      </c>
      <c r="F40" s="103">
        <f t="shared" si="0"/>
        <v>0.5508260148444698</v>
      </c>
      <c r="G40" s="76">
        <f>SUM(G36:G39)</f>
        <v>485208747</v>
      </c>
      <c r="H40" s="77">
        <f>SUM(H36:H39)</f>
        <v>1377119869</v>
      </c>
      <c r="I40" s="103">
        <f t="shared" si="1"/>
        <v>0.35233588442256364</v>
      </c>
      <c r="J40" s="76">
        <f>SUM(J36:J39)</f>
        <v>485208747</v>
      </c>
      <c r="K40" s="77">
        <f>SUM(K36:K39)</f>
        <v>1228146374</v>
      </c>
      <c r="L40" s="103">
        <f t="shared" si="2"/>
        <v>0.3950740378117177</v>
      </c>
      <c r="M40" s="76">
        <f>SUM(M36:M39)</f>
        <v>485208747</v>
      </c>
      <c r="N40" s="77">
        <f>SUM(N36:N39)</f>
        <v>915813148</v>
      </c>
      <c r="O40" s="103">
        <f t="shared" si="3"/>
        <v>0.5298119469671558</v>
      </c>
      <c r="P40" s="76">
        <f>SUM(P36:P39)</f>
        <v>60056071</v>
      </c>
      <c r="Q40" s="77">
        <f>SUM(Q36:Q39)</f>
        <v>415587737</v>
      </c>
      <c r="R40" s="103">
        <f t="shared" si="4"/>
        <v>0.14450876590711337</v>
      </c>
      <c r="S40" s="76">
        <f>SUM(S36:S39)</f>
        <v>0</v>
      </c>
      <c r="T40" s="77">
        <f>SUM(T36:T39)</f>
        <v>415587737</v>
      </c>
      <c r="U40" s="103">
        <f t="shared" si="5"/>
        <v>0</v>
      </c>
      <c r="V40" s="76">
        <f>SUM(V36:V39)</f>
        <v>0</v>
      </c>
      <c r="W40" s="77">
        <f>SUM(W36:W39)</f>
        <v>3126274185</v>
      </c>
      <c r="X40" s="103">
        <f t="shared" si="6"/>
        <v>0</v>
      </c>
      <c r="Y40" s="76">
        <f>SUM(Y36:Y39)</f>
        <v>376421176</v>
      </c>
      <c r="Z40" s="77">
        <f>SUM(Z36:Z39)</f>
        <v>415587737</v>
      </c>
      <c r="AA40" s="103">
        <f t="shared" si="7"/>
        <v>0.9057562158047989</v>
      </c>
      <c r="AB40" s="76">
        <f>SUM(AB36:AB39)</f>
        <v>214900253</v>
      </c>
      <c r="AC40" s="77">
        <f>SUM(AC36:AC39)</f>
        <v>366177248</v>
      </c>
      <c r="AD40" s="103">
        <f t="shared" si="8"/>
        <v>0.5868749469655744</v>
      </c>
      <c r="AE40" s="76">
        <f>SUM(AE36:AE39)</f>
        <v>322118370</v>
      </c>
      <c r="AF40" s="77">
        <f>SUM(AF36:AF39)</f>
        <v>1377119869</v>
      </c>
      <c r="AG40" s="112">
        <f t="shared" si="9"/>
        <v>0.2339072852342965</v>
      </c>
    </row>
    <row r="41" spans="1:33" ht="13.5">
      <c r="A41" s="70" t="s">
        <v>571</v>
      </c>
      <c r="B41" s="71" t="s">
        <v>151</v>
      </c>
      <c r="C41" s="122" t="s">
        <v>152</v>
      </c>
      <c r="D41" s="72">
        <v>163197038</v>
      </c>
      <c r="E41" s="73">
        <v>395115038</v>
      </c>
      <c r="F41" s="102">
        <f t="shared" si="0"/>
        <v>0.4130367672819378</v>
      </c>
      <c r="G41" s="72">
        <v>143497095</v>
      </c>
      <c r="H41" s="73">
        <v>310625054</v>
      </c>
      <c r="I41" s="102">
        <f t="shared" si="1"/>
        <v>0.4619623985642832</v>
      </c>
      <c r="J41" s="72">
        <v>143497095</v>
      </c>
      <c r="K41" s="73">
        <v>310625054</v>
      </c>
      <c r="L41" s="102">
        <f t="shared" si="2"/>
        <v>0.4619623985642832</v>
      </c>
      <c r="M41" s="72">
        <v>143497095</v>
      </c>
      <c r="N41" s="73">
        <v>163197038</v>
      </c>
      <c r="O41" s="102">
        <f t="shared" si="3"/>
        <v>0.8792873740759928</v>
      </c>
      <c r="P41" s="72">
        <v>55163983</v>
      </c>
      <c r="Q41" s="73">
        <v>134489983</v>
      </c>
      <c r="R41" s="102">
        <f t="shared" si="4"/>
        <v>0.4101716854258209</v>
      </c>
      <c r="S41" s="72">
        <v>0</v>
      </c>
      <c r="T41" s="73">
        <v>134489983</v>
      </c>
      <c r="U41" s="102">
        <f t="shared" si="5"/>
        <v>0</v>
      </c>
      <c r="V41" s="72">
        <v>0</v>
      </c>
      <c r="W41" s="73">
        <v>570439136</v>
      </c>
      <c r="X41" s="102">
        <f t="shared" si="6"/>
        <v>0</v>
      </c>
      <c r="Y41" s="72">
        <v>81413983</v>
      </c>
      <c r="Z41" s="73">
        <v>134489983</v>
      </c>
      <c r="AA41" s="102">
        <f t="shared" si="7"/>
        <v>0.6053535080006665</v>
      </c>
      <c r="AB41" s="72">
        <v>67803839</v>
      </c>
      <c r="AC41" s="73">
        <v>1286045</v>
      </c>
      <c r="AD41" s="102">
        <f t="shared" si="8"/>
        <v>52.722757757310205</v>
      </c>
      <c r="AE41" s="72">
        <v>2265148</v>
      </c>
      <c r="AF41" s="73">
        <v>310625054</v>
      </c>
      <c r="AG41" s="111">
        <f t="shared" si="9"/>
        <v>0.007292225694067807</v>
      </c>
    </row>
    <row r="42" spans="1:33" ht="13.5">
      <c r="A42" s="70" t="s">
        <v>571</v>
      </c>
      <c r="B42" s="71" t="s">
        <v>153</v>
      </c>
      <c r="C42" s="122" t="s">
        <v>154</v>
      </c>
      <c r="D42" s="72">
        <v>118483239</v>
      </c>
      <c r="E42" s="73">
        <v>261457239</v>
      </c>
      <c r="F42" s="102">
        <f t="shared" si="0"/>
        <v>0.4531648825374462</v>
      </c>
      <c r="G42" s="72">
        <v>71166461</v>
      </c>
      <c r="H42" s="73">
        <v>218134628</v>
      </c>
      <c r="I42" s="102">
        <f t="shared" si="1"/>
        <v>0.32625017702370485</v>
      </c>
      <c r="J42" s="72">
        <v>71166461</v>
      </c>
      <c r="K42" s="73">
        <v>218134628</v>
      </c>
      <c r="L42" s="102">
        <f t="shared" si="2"/>
        <v>0.32625017702370485</v>
      </c>
      <c r="M42" s="72">
        <v>71166461</v>
      </c>
      <c r="N42" s="73">
        <v>118483239</v>
      </c>
      <c r="O42" s="102">
        <f t="shared" si="3"/>
        <v>0.6006458094887159</v>
      </c>
      <c r="P42" s="72">
        <v>7314452</v>
      </c>
      <c r="Q42" s="73">
        <v>93734452</v>
      </c>
      <c r="R42" s="102">
        <f t="shared" si="4"/>
        <v>0.07803376286874755</v>
      </c>
      <c r="S42" s="72">
        <v>0</v>
      </c>
      <c r="T42" s="73">
        <v>93734452</v>
      </c>
      <c r="U42" s="102">
        <f t="shared" si="5"/>
        <v>0</v>
      </c>
      <c r="V42" s="72">
        <v>0</v>
      </c>
      <c r="W42" s="73">
        <v>397129783</v>
      </c>
      <c r="X42" s="102">
        <f t="shared" si="6"/>
        <v>0</v>
      </c>
      <c r="Y42" s="72">
        <v>86420000</v>
      </c>
      <c r="Z42" s="73">
        <v>93734452</v>
      </c>
      <c r="AA42" s="102">
        <f t="shared" si="7"/>
        <v>0.9219662371312525</v>
      </c>
      <c r="AB42" s="72">
        <v>1319107</v>
      </c>
      <c r="AC42" s="73">
        <v>1000000</v>
      </c>
      <c r="AD42" s="102">
        <f t="shared" si="8"/>
        <v>1.319107</v>
      </c>
      <c r="AE42" s="72">
        <v>26300000</v>
      </c>
      <c r="AF42" s="73">
        <v>218134628</v>
      </c>
      <c r="AG42" s="111">
        <f t="shared" si="9"/>
        <v>0.12056774406308383</v>
      </c>
    </row>
    <row r="43" spans="1:33" ht="13.5">
      <c r="A43" s="70" t="s">
        <v>571</v>
      </c>
      <c r="B43" s="71" t="s">
        <v>155</v>
      </c>
      <c r="C43" s="122" t="s">
        <v>156</v>
      </c>
      <c r="D43" s="72">
        <v>193970163</v>
      </c>
      <c r="E43" s="73">
        <v>453493163</v>
      </c>
      <c r="F43" s="102">
        <f t="shared" si="0"/>
        <v>0.42772455866109715</v>
      </c>
      <c r="G43" s="72">
        <v>136961596</v>
      </c>
      <c r="H43" s="73">
        <v>334624395</v>
      </c>
      <c r="I43" s="102">
        <f t="shared" si="1"/>
        <v>0.40929949533416415</v>
      </c>
      <c r="J43" s="72">
        <v>136961596</v>
      </c>
      <c r="K43" s="73">
        <v>334624395</v>
      </c>
      <c r="L43" s="102">
        <f t="shared" si="2"/>
        <v>0.40929949533416415</v>
      </c>
      <c r="M43" s="72">
        <v>136961596</v>
      </c>
      <c r="N43" s="73">
        <v>193970163</v>
      </c>
      <c r="O43" s="102">
        <f t="shared" si="3"/>
        <v>0.7060962051158353</v>
      </c>
      <c r="P43" s="72">
        <v>22700000</v>
      </c>
      <c r="Q43" s="73">
        <v>118968750</v>
      </c>
      <c r="R43" s="102">
        <f t="shared" si="4"/>
        <v>0.19080640924612555</v>
      </c>
      <c r="S43" s="72">
        <v>0</v>
      </c>
      <c r="T43" s="73">
        <v>118968750</v>
      </c>
      <c r="U43" s="102">
        <f t="shared" si="5"/>
        <v>0</v>
      </c>
      <c r="V43" s="72">
        <v>0</v>
      </c>
      <c r="W43" s="73">
        <v>440703136</v>
      </c>
      <c r="X43" s="102">
        <f t="shared" si="6"/>
        <v>0</v>
      </c>
      <c r="Y43" s="72">
        <v>98311750</v>
      </c>
      <c r="Z43" s="73">
        <v>118968750</v>
      </c>
      <c r="AA43" s="102">
        <f t="shared" si="7"/>
        <v>0.8263661675860258</v>
      </c>
      <c r="AB43" s="72">
        <v>12035029</v>
      </c>
      <c r="AC43" s="73">
        <v>-2063794</v>
      </c>
      <c r="AD43" s="102">
        <f t="shared" si="8"/>
        <v>-5.83150692365614</v>
      </c>
      <c r="AE43" s="72">
        <v>11500000</v>
      </c>
      <c r="AF43" s="73">
        <v>334624395</v>
      </c>
      <c r="AG43" s="111">
        <f t="shared" si="9"/>
        <v>0.034366890674542724</v>
      </c>
    </row>
    <row r="44" spans="1:33" ht="13.5">
      <c r="A44" s="70" t="s">
        <v>571</v>
      </c>
      <c r="B44" s="71" t="s">
        <v>157</v>
      </c>
      <c r="C44" s="122" t="s">
        <v>158</v>
      </c>
      <c r="D44" s="72">
        <v>118669568</v>
      </c>
      <c r="E44" s="73">
        <v>289794382</v>
      </c>
      <c r="F44" s="102">
        <f t="shared" si="0"/>
        <v>0.4094957506802185</v>
      </c>
      <c r="G44" s="72">
        <v>95075129</v>
      </c>
      <c r="H44" s="73">
        <v>313679282</v>
      </c>
      <c r="I44" s="102">
        <f t="shared" si="1"/>
        <v>0.3030966163713675</v>
      </c>
      <c r="J44" s="72">
        <v>95075129</v>
      </c>
      <c r="K44" s="73">
        <v>313679282</v>
      </c>
      <c r="L44" s="102">
        <f t="shared" si="2"/>
        <v>0.3030966163713675</v>
      </c>
      <c r="M44" s="72">
        <v>95075129</v>
      </c>
      <c r="N44" s="73">
        <v>118669568</v>
      </c>
      <c r="O44" s="102">
        <f t="shared" si="3"/>
        <v>0.8011753190169193</v>
      </c>
      <c r="P44" s="72">
        <v>19217060</v>
      </c>
      <c r="Q44" s="73">
        <v>62611060</v>
      </c>
      <c r="R44" s="102">
        <f t="shared" si="4"/>
        <v>0.3069275619994295</v>
      </c>
      <c r="S44" s="72">
        <v>0</v>
      </c>
      <c r="T44" s="73">
        <v>62611060</v>
      </c>
      <c r="U44" s="102">
        <f t="shared" si="5"/>
        <v>0</v>
      </c>
      <c r="V44" s="72">
        <v>0</v>
      </c>
      <c r="W44" s="73">
        <v>505467482</v>
      </c>
      <c r="X44" s="102">
        <f t="shared" si="6"/>
        <v>0</v>
      </c>
      <c r="Y44" s="72">
        <v>18692060</v>
      </c>
      <c r="Z44" s="73">
        <v>62611060</v>
      </c>
      <c r="AA44" s="102">
        <f t="shared" si="7"/>
        <v>0.29854246198674805</v>
      </c>
      <c r="AB44" s="72">
        <v>28639774</v>
      </c>
      <c r="AC44" s="73">
        <v>1377378</v>
      </c>
      <c r="AD44" s="102">
        <f t="shared" si="8"/>
        <v>20.792966055795866</v>
      </c>
      <c r="AE44" s="72">
        <v>8288728</v>
      </c>
      <c r="AF44" s="73">
        <v>313679282</v>
      </c>
      <c r="AG44" s="111">
        <f t="shared" si="9"/>
        <v>0.02642421248592376</v>
      </c>
    </row>
    <row r="45" spans="1:33" ht="13.5">
      <c r="A45" s="70" t="s">
        <v>571</v>
      </c>
      <c r="B45" s="71" t="s">
        <v>159</v>
      </c>
      <c r="C45" s="122" t="s">
        <v>160</v>
      </c>
      <c r="D45" s="72">
        <v>1122275706</v>
      </c>
      <c r="E45" s="73">
        <v>1443606313</v>
      </c>
      <c r="F45" s="102">
        <f t="shared" si="0"/>
        <v>0.7774111929919221</v>
      </c>
      <c r="G45" s="72">
        <v>442922790</v>
      </c>
      <c r="H45" s="73">
        <v>1125405645</v>
      </c>
      <c r="I45" s="102">
        <f t="shared" si="1"/>
        <v>0.39356723681619704</v>
      </c>
      <c r="J45" s="72">
        <v>442922790</v>
      </c>
      <c r="K45" s="73">
        <v>818862591</v>
      </c>
      <c r="L45" s="102">
        <f t="shared" si="2"/>
        <v>0.5409000177418045</v>
      </c>
      <c r="M45" s="72">
        <v>442922790</v>
      </c>
      <c r="N45" s="73">
        <v>1122275706</v>
      </c>
      <c r="O45" s="102">
        <f t="shared" si="3"/>
        <v>0.39466486499886866</v>
      </c>
      <c r="P45" s="72">
        <v>103998047</v>
      </c>
      <c r="Q45" s="73">
        <v>418200996</v>
      </c>
      <c r="R45" s="102">
        <f t="shared" si="4"/>
        <v>0.2486795775110971</v>
      </c>
      <c r="S45" s="72">
        <v>100000000</v>
      </c>
      <c r="T45" s="73">
        <v>418200996</v>
      </c>
      <c r="U45" s="102">
        <f t="shared" si="5"/>
        <v>0.2391194687637712</v>
      </c>
      <c r="V45" s="72">
        <v>100000000</v>
      </c>
      <c r="W45" s="73">
        <v>2508419949</v>
      </c>
      <c r="X45" s="102">
        <f t="shared" si="6"/>
        <v>0.039865733024434656</v>
      </c>
      <c r="Y45" s="72">
        <v>118030168</v>
      </c>
      <c r="Z45" s="73">
        <v>418200996</v>
      </c>
      <c r="AA45" s="102">
        <f t="shared" si="7"/>
        <v>0.28223311070258666</v>
      </c>
      <c r="AB45" s="72">
        <v>32896595</v>
      </c>
      <c r="AC45" s="73">
        <v>468854996</v>
      </c>
      <c r="AD45" s="102">
        <f t="shared" si="8"/>
        <v>0.07016368659959848</v>
      </c>
      <c r="AE45" s="72">
        <v>195880278</v>
      </c>
      <c r="AF45" s="73">
        <v>1125405645</v>
      </c>
      <c r="AG45" s="111">
        <f t="shared" si="9"/>
        <v>0.1740530437804939</v>
      </c>
    </row>
    <row r="46" spans="1:33" ht="13.5">
      <c r="A46" s="70" t="s">
        <v>572</v>
      </c>
      <c r="B46" s="71" t="s">
        <v>490</v>
      </c>
      <c r="C46" s="122" t="s">
        <v>491</v>
      </c>
      <c r="D46" s="72">
        <v>1698464285</v>
      </c>
      <c r="E46" s="73">
        <v>2496987287</v>
      </c>
      <c r="F46" s="102">
        <f t="shared" si="0"/>
        <v>0.68020541948398</v>
      </c>
      <c r="G46" s="72">
        <v>533190058</v>
      </c>
      <c r="H46" s="73">
        <v>1470306830</v>
      </c>
      <c r="I46" s="102">
        <f t="shared" si="1"/>
        <v>0.3626386323730809</v>
      </c>
      <c r="J46" s="72">
        <v>533190058</v>
      </c>
      <c r="K46" s="73">
        <v>1399806830</v>
      </c>
      <c r="L46" s="102">
        <f t="shared" si="2"/>
        <v>0.38090259782487274</v>
      </c>
      <c r="M46" s="72">
        <v>533190058</v>
      </c>
      <c r="N46" s="73">
        <v>1698464285</v>
      </c>
      <c r="O46" s="102">
        <f t="shared" si="3"/>
        <v>0.31392479824796554</v>
      </c>
      <c r="P46" s="72">
        <v>162060453</v>
      </c>
      <c r="Q46" s="73">
        <v>1184390453</v>
      </c>
      <c r="R46" s="102">
        <f t="shared" si="4"/>
        <v>0.13683025947187366</v>
      </c>
      <c r="S46" s="72">
        <v>0</v>
      </c>
      <c r="T46" s="73">
        <v>1184390453</v>
      </c>
      <c r="U46" s="102">
        <f t="shared" si="5"/>
        <v>0</v>
      </c>
      <c r="V46" s="72">
        <v>0</v>
      </c>
      <c r="W46" s="73">
        <v>10307078769</v>
      </c>
      <c r="X46" s="102">
        <f t="shared" si="6"/>
        <v>0</v>
      </c>
      <c r="Y46" s="72">
        <v>1128037318</v>
      </c>
      <c r="Z46" s="73">
        <v>1184390453</v>
      </c>
      <c r="AA46" s="102">
        <f t="shared" si="7"/>
        <v>0.9524201374156129</v>
      </c>
      <c r="AB46" s="72">
        <v>163243249</v>
      </c>
      <c r="AC46" s="73">
        <v>284698626</v>
      </c>
      <c r="AD46" s="102">
        <f t="shared" si="8"/>
        <v>0.5733896622318085</v>
      </c>
      <c r="AE46" s="72">
        <v>334697304</v>
      </c>
      <c r="AF46" s="73">
        <v>1470306830</v>
      </c>
      <c r="AG46" s="111">
        <f t="shared" si="9"/>
        <v>0.227637726473732</v>
      </c>
    </row>
    <row r="47" spans="1:33" ht="13.5">
      <c r="A47" s="74"/>
      <c r="B47" s="75" t="s">
        <v>577</v>
      </c>
      <c r="C47" s="123"/>
      <c r="D47" s="76">
        <f>SUM(D41:D46)</f>
        <v>3415059999</v>
      </c>
      <c r="E47" s="77">
        <f>SUM(E41:E46)</f>
        <v>5340453422</v>
      </c>
      <c r="F47" s="103">
        <f t="shared" si="0"/>
        <v>0.6394700466690073</v>
      </c>
      <c r="G47" s="76">
        <f>SUM(G41:G46)</f>
        <v>1422813129</v>
      </c>
      <c r="H47" s="77">
        <f>SUM(H41:H46)</f>
        <v>3772775834</v>
      </c>
      <c r="I47" s="103">
        <f t="shared" si="1"/>
        <v>0.377126336576296</v>
      </c>
      <c r="J47" s="76">
        <f>SUM(J41:J46)</f>
        <v>1422813129</v>
      </c>
      <c r="K47" s="77">
        <f>SUM(K41:K46)</f>
        <v>3395732780</v>
      </c>
      <c r="L47" s="103">
        <f t="shared" si="2"/>
        <v>0.4190003222220566</v>
      </c>
      <c r="M47" s="76">
        <f>SUM(M41:M46)</f>
        <v>1422813129</v>
      </c>
      <c r="N47" s="77">
        <f>SUM(N41:N46)</f>
        <v>3415059999</v>
      </c>
      <c r="O47" s="103">
        <f t="shared" si="3"/>
        <v>0.41662902830891085</v>
      </c>
      <c r="P47" s="76">
        <f>SUM(P41:P46)</f>
        <v>370453995</v>
      </c>
      <c r="Q47" s="77">
        <f>SUM(Q41:Q46)</f>
        <v>2012395694</v>
      </c>
      <c r="R47" s="103">
        <f t="shared" si="4"/>
        <v>0.1840860602636531</v>
      </c>
      <c r="S47" s="76">
        <f>SUM(S41:S46)</f>
        <v>100000000</v>
      </c>
      <c r="T47" s="77">
        <f>SUM(T41:T46)</f>
        <v>2012395694</v>
      </c>
      <c r="U47" s="103">
        <f t="shared" si="5"/>
        <v>0.049692016484706315</v>
      </c>
      <c r="V47" s="76">
        <f>SUM(V41:V46)</f>
        <v>100000000</v>
      </c>
      <c r="W47" s="77">
        <f>SUM(W41:W46)</f>
        <v>14729238255</v>
      </c>
      <c r="X47" s="103">
        <f t="shared" si="6"/>
        <v>0.006789217355897812</v>
      </c>
      <c r="Y47" s="76">
        <f>SUM(Y41:Y46)</f>
        <v>1530905279</v>
      </c>
      <c r="Z47" s="77">
        <f>SUM(Z41:Z46)</f>
        <v>2012395694</v>
      </c>
      <c r="AA47" s="103">
        <f t="shared" si="7"/>
        <v>0.7607377036059192</v>
      </c>
      <c r="AB47" s="76">
        <f>SUM(AB41:AB46)</f>
        <v>305937593</v>
      </c>
      <c r="AC47" s="77">
        <f>SUM(AC41:AC46)</f>
        <v>755153251</v>
      </c>
      <c r="AD47" s="103">
        <f t="shared" si="8"/>
        <v>0.4051331204558371</v>
      </c>
      <c r="AE47" s="76">
        <f>SUM(AE41:AE46)</f>
        <v>578931458</v>
      </c>
      <c r="AF47" s="77">
        <f>SUM(AF41:AF46)</f>
        <v>3772775834</v>
      </c>
      <c r="AG47" s="112">
        <f t="shared" si="9"/>
        <v>0.15344973660579272</v>
      </c>
    </row>
    <row r="48" spans="1:33" ht="13.5">
      <c r="A48" s="70" t="s">
        <v>571</v>
      </c>
      <c r="B48" s="71" t="s">
        <v>161</v>
      </c>
      <c r="C48" s="122" t="s">
        <v>162</v>
      </c>
      <c r="D48" s="72">
        <v>220507968</v>
      </c>
      <c r="E48" s="73">
        <v>436049468</v>
      </c>
      <c r="F48" s="102">
        <f t="shared" si="0"/>
        <v>0.5056948446959234</v>
      </c>
      <c r="G48" s="72">
        <v>114330288</v>
      </c>
      <c r="H48" s="73">
        <v>337612041</v>
      </c>
      <c r="I48" s="102">
        <f t="shared" si="1"/>
        <v>0.33864398811534097</v>
      </c>
      <c r="J48" s="72">
        <v>114330288</v>
      </c>
      <c r="K48" s="73">
        <v>295612041</v>
      </c>
      <c r="L48" s="102">
        <f t="shared" si="2"/>
        <v>0.38675788581967807</v>
      </c>
      <c r="M48" s="72">
        <v>114330288</v>
      </c>
      <c r="N48" s="73">
        <v>220507968</v>
      </c>
      <c r="O48" s="102">
        <f t="shared" si="3"/>
        <v>0.5184859714457121</v>
      </c>
      <c r="P48" s="72">
        <v>43646600</v>
      </c>
      <c r="Q48" s="73">
        <v>142082100</v>
      </c>
      <c r="R48" s="102">
        <f t="shared" si="4"/>
        <v>0.3071928131692873</v>
      </c>
      <c r="S48" s="72">
        <v>0</v>
      </c>
      <c r="T48" s="73">
        <v>142082100</v>
      </c>
      <c r="U48" s="102">
        <f t="shared" si="5"/>
        <v>0</v>
      </c>
      <c r="V48" s="72">
        <v>0</v>
      </c>
      <c r="W48" s="73">
        <v>888779746</v>
      </c>
      <c r="X48" s="102">
        <f t="shared" si="6"/>
        <v>0</v>
      </c>
      <c r="Y48" s="72">
        <v>121885500</v>
      </c>
      <c r="Z48" s="73">
        <v>142082100</v>
      </c>
      <c r="AA48" s="102">
        <f t="shared" si="7"/>
        <v>0.8578526077528414</v>
      </c>
      <c r="AB48" s="72">
        <v>12914336</v>
      </c>
      <c r="AC48" s="73">
        <v>61816320</v>
      </c>
      <c r="AD48" s="102">
        <f t="shared" si="8"/>
        <v>0.2089146684888392</v>
      </c>
      <c r="AE48" s="72">
        <v>34736573</v>
      </c>
      <c r="AF48" s="73">
        <v>337612041</v>
      </c>
      <c r="AG48" s="111">
        <f t="shared" si="9"/>
        <v>0.1028890228473812</v>
      </c>
    </row>
    <row r="49" spans="1:33" ht="13.5">
      <c r="A49" s="70" t="s">
        <v>571</v>
      </c>
      <c r="B49" s="71" t="s">
        <v>163</v>
      </c>
      <c r="C49" s="122" t="s">
        <v>164</v>
      </c>
      <c r="D49" s="72">
        <v>141002049</v>
      </c>
      <c r="E49" s="73">
        <v>411393947</v>
      </c>
      <c r="F49" s="102">
        <f t="shared" si="0"/>
        <v>0.34274215755537113</v>
      </c>
      <c r="G49" s="72">
        <v>77304090</v>
      </c>
      <c r="H49" s="73">
        <v>273653257</v>
      </c>
      <c r="I49" s="102">
        <f t="shared" si="1"/>
        <v>0.28248920128876814</v>
      </c>
      <c r="J49" s="72">
        <v>77304090</v>
      </c>
      <c r="K49" s="73">
        <v>273653257</v>
      </c>
      <c r="L49" s="102">
        <f t="shared" si="2"/>
        <v>0.28248920128876814</v>
      </c>
      <c r="M49" s="72">
        <v>77304090</v>
      </c>
      <c r="N49" s="73">
        <v>141002049</v>
      </c>
      <c r="O49" s="102">
        <f t="shared" si="3"/>
        <v>0.5482479903536721</v>
      </c>
      <c r="P49" s="72">
        <v>0</v>
      </c>
      <c r="Q49" s="73">
        <v>133824680</v>
      </c>
      <c r="R49" s="102">
        <f t="shared" si="4"/>
        <v>0</v>
      </c>
      <c r="S49" s="72">
        <v>0</v>
      </c>
      <c r="T49" s="73">
        <v>133824680</v>
      </c>
      <c r="U49" s="102">
        <f t="shared" si="5"/>
        <v>0</v>
      </c>
      <c r="V49" s="72">
        <v>0</v>
      </c>
      <c r="W49" s="73">
        <v>655966540</v>
      </c>
      <c r="X49" s="102">
        <f t="shared" si="6"/>
        <v>0</v>
      </c>
      <c r="Y49" s="72">
        <v>117606416</v>
      </c>
      <c r="Z49" s="73">
        <v>133824680</v>
      </c>
      <c r="AA49" s="102">
        <f t="shared" si="7"/>
        <v>0.8788096186742236</v>
      </c>
      <c r="AB49" s="72">
        <v>1933956</v>
      </c>
      <c r="AC49" s="73">
        <v>1500000</v>
      </c>
      <c r="AD49" s="102">
        <f t="shared" si="8"/>
        <v>1.289304</v>
      </c>
      <c r="AE49" s="72">
        <v>0</v>
      </c>
      <c r="AF49" s="73">
        <v>273653257</v>
      </c>
      <c r="AG49" s="111">
        <f t="shared" si="9"/>
        <v>0</v>
      </c>
    </row>
    <row r="50" spans="1:33" ht="13.5">
      <c r="A50" s="70" t="s">
        <v>571</v>
      </c>
      <c r="B50" s="71" t="s">
        <v>165</v>
      </c>
      <c r="C50" s="122" t="s">
        <v>166</v>
      </c>
      <c r="D50" s="72">
        <v>153423898</v>
      </c>
      <c r="E50" s="73">
        <v>388946898</v>
      </c>
      <c r="F50" s="102">
        <f t="shared" si="0"/>
        <v>0.3944597547606614</v>
      </c>
      <c r="G50" s="72">
        <v>107802195</v>
      </c>
      <c r="H50" s="73">
        <v>343970233</v>
      </c>
      <c r="I50" s="102">
        <f t="shared" si="1"/>
        <v>0.3134055934427326</v>
      </c>
      <c r="J50" s="72">
        <v>107802195</v>
      </c>
      <c r="K50" s="73">
        <v>310375832</v>
      </c>
      <c r="L50" s="102">
        <f t="shared" si="2"/>
        <v>0.3473279291926312</v>
      </c>
      <c r="M50" s="72">
        <v>107802195</v>
      </c>
      <c r="N50" s="73">
        <v>153423898</v>
      </c>
      <c r="O50" s="102">
        <f t="shared" si="3"/>
        <v>0.7026427851546309</v>
      </c>
      <c r="P50" s="72">
        <v>23621599</v>
      </c>
      <c r="Q50" s="73">
        <v>93690598</v>
      </c>
      <c r="R50" s="102">
        <f t="shared" si="4"/>
        <v>0.2521234734780965</v>
      </c>
      <c r="S50" s="72">
        <v>0</v>
      </c>
      <c r="T50" s="73">
        <v>93690598</v>
      </c>
      <c r="U50" s="102">
        <f t="shared" si="5"/>
        <v>0</v>
      </c>
      <c r="V50" s="72">
        <v>0</v>
      </c>
      <c r="W50" s="73">
        <v>748375930</v>
      </c>
      <c r="X50" s="102">
        <f t="shared" si="6"/>
        <v>0</v>
      </c>
      <c r="Y50" s="72">
        <v>55461408</v>
      </c>
      <c r="Z50" s="73">
        <v>93690598</v>
      </c>
      <c r="AA50" s="102">
        <f t="shared" si="7"/>
        <v>0.5919634326594863</v>
      </c>
      <c r="AB50" s="72">
        <v>28061636</v>
      </c>
      <c r="AC50" s="73">
        <v>37441434</v>
      </c>
      <c r="AD50" s="102">
        <f t="shared" si="8"/>
        <v>0.749480802471401</v>
      </c>
      <c r="AE50" s="72">
        <v>33059970</v>
      </c>
      <c r="AF50" s="73">
        <v>343970233</v>
      </c>
      <c r="AG50" s="111">
        <f t="shared" si="9"/>
        <v>0.0961128807910538</v>
      </c>
    </row>
    <row r="51" spans="1:33" ht="13.5">
      <c r="A51" s="70" t="s">
        <v>571</v>
      </c>
      <c r="B51" s="71" t="s">
        <v>167</v>
      </c>
      <c r="C51" s="122" t="s">
        <v>168</v>
      </c>
      <c r="D51" s="72">
        <v>93154271</v>
      </c>
      <c r="E51" s="73">
        <v>206365271</v>
      </c>
      <c r="F51" s="102">
        <f t="shared" si="0"/>
        <v>0.4514047860310759</v>
      </c>
      <c r="G51" s="72">
        <v>60560517</v>
      </c>
      <c r="H51" s="73">
        <v>125706878</v>
      </c>
      <c r="I51" s="102">
        <f t="shared" si="1"/>
        <v>0.48175977292189215</v>
      </c>
      <c r="J51" s="72">
        <v>60560517</v>
      </c>
      <c r="K51" s="73">
        <v>125706878</v>
      </c>
      <c r="L51" s="102">
        <f t="shared" si="2"/>
        <v>0.48175977292189215</v>
      </c>
      <c r="M51" s="72">
        <v>60560517</v>
      </c>
      <c r="N51" s="73">
        <v>93154271</v>
      </c>
      <c r="O51" s="102">
        <f t="shared" si="3"/>
        <v>0.6501099343045689</v>
      </c>
      <c r="P51" s="72">
        <v>0</v>
      </c>
      <c r="Q51" s="73">
        <v>78688392</v>
      </c>
      <c r="R51" s="102">
        <f t="shared" si="4"/>
        <v>0</v>
      </c>
      <c r="S51" s="72">
        <v>0</v>
      </c>
      <c r="T51" s="73">
        <v>78688392</v>
      </c>
      <c r="U51" s="102">
        <f t="shared" si="5"/>
        <v>0</v>
      </c>
      <c r="V51" s="72">
        <v>0</v>
      </c>
      <c r="W51" s="73">
        <v>400648712</v>
      </c>
      <c r="X51" s="102">
        <f t="shared" si="6"/>
        <v>0</v>
      </c>
      <c r="Y51" s="72">
        <v>74077526</v>
      </c>
      <c r="Z51" s="73">
        <v>78688393</v>
      </c>
      <c r="AA51" s="102">
        <f t="shared" si="7"/>
        <v>0.9414034672178399</v>
      </c>
      <c r="AB51" s="72">
        <v>0</v>
      </c>
      <c r="AC51" s="73">
        <v>315600</v>
      </c>
      <c r="AD51" s="102">
        <f t="shared" si="8"/>
        <v>0</v>
      </c>
      <c r="AE51" s="72">
        <v>19897653</v>
      </c>
      <c r="AF51" s="73">
        <v>125706878</v>
      </c>
      <c r="AG51" s="111">
        <f t="shared" si="9"/>
        <v>0.15828611223643627</v>
      </c>
    </row>
    <row r="52" spans="1:33" ht="13.5">
      <c r="A52" s="70" t="s">
        <v>572</v>
      </c>
      <c r="B52" s="71" t="s">
        <v>550</v>
      </c>
      <c r="C52" s="122" t="s">
        <v>551</v>
      </c>
      <c r="D52" s="72">
        <v>672256666</v>
      </c>
      <c r="E52" s="73">
        <v>1208999666</v>
      </c>
      <c r="F52" s="102">
        <f t="shared" si="0"/>
        <v>0.5560437152345747</v>
      </c>
      <c r="G52" s="72">
        <v>271303322</v>
      </c>
      <c r="H52" s="73">
        <v>635482380</v>
      </c>
      <c r="I52" s="102">
        <f t="shared" si="1"/>
        <v>0.42692501088700524</v>
      </c>
      <c r="J52" s="72">
        <v>271303322</v>
      </c>
      <c r="K52" s="73">
        <v>629482380</v>
      </c>
      <c r="L52" s="102">
        <f t="shared" si="2"/>
        <v>0.43099430678266165</v>
      </c>
      <c r="M52" s="72">
        <v>271303322</v>
      </c>
      <c r="N52" s="73">
        <v>672256666</v>
      </c>
      <c r="O52" s="102">
        <f t="shared" si="3"/>
        <v>0.40357104023123214</v>
      </c>
      <c r="P52" s="72">
        <v>0</v>
      </c>
      <c r="Q52" s="73">
        <v>566304000</v>
      </c>
      <c r="R52" s="102">
        <f t="shared" si="4"/>
        <v>0</v>
      </c>
      <c r="S52" s="72">
        <v>0</v>
      </c>
      <c r="T52" s="73">
        <v>566304000</v>
      </c>
      <c r="U52" s="102">
        <f t="shared" si="5"/>
        <v>0</v>
      </c>
      <c r="V52" s="72">
        <v>0</v>
      </c>
      <c r="W52" s="73">
        <v>4124061615</v>
      </c>
      <c r="X52" s="102">
        <f t="shared" si="6"/>
        <v>0</v>
      </c>
      <c r="Y52" s="72">
        <v>540448300</v>
      </c>
      <c r="Z52" s="73">
        <v>566304000</v>
      </c>
      <c r="AA52" s="102">
        <f t="shared" si="7"/>
        <v>0.9543430736848053</v>
      </c>
      <c r="AB52" s="72">
        <v>25500000</v>
      </c>
      <c r="AC52" s="73">
        <v>39171740</v>
      </c>
      <c r="AD52" s="102">
        <f t="shared" si="8"/>
        <v>0.6509795071651144</v>
      </c>
      <c r="AE52" s="72">
        <v>175995000</v>
      </c>
      <c r="AF52" s="73">
        <v>635482380</v>
      </c>
      <c r="AG52" s="111">
        <f t="shared" si="9"/>
        <v>0.2769470964718172</v>
      </c>
    </row>
    <row r="53" spans="1:33" ht="13.5">
      <c r="A53" s="74"/>
      <c r="B53" s="75" t="s">
        <v>578</v>
      </c>
      <c r="C53" s="123"/>
      <c r="D53" s="76">
        <f>SUM(D48:D52)</f>
        <v>1280344852</v>
      </c>
      <c r="E53" s="77">
        <f>SUM(E48:E52)</f>
        <v>2651755250</v>
      </c>
      <c r="F53" s="103">
        <f t="shared" si="0"/>
        <v>0.48282919473808905</v>
      </c>
      <c r="G53" s="76">
        <f>SUM(G48:G52)</f>
        <v>631300412</v>
      </c>
      <c r="H53" s="77">
        <f>SUM(H48:H52)</f>
        <v>1716424789</v>
      </c>
      <c r="I53" s="103">
        <f t="shared" si="1"/>
        <v>0.36779963564136103</v>
      </c>
      <c r="J53" s="76">
        <f>SUM(J48:J52)</f>
        <v>631300412</v>
      </c>
      <c r="K53" s="77">
        <f>SUM(K48:K52)</f>
        <v>1634830388</v>
      </c>
      <c r="L53" s="103">
        <f t="shared" si="2"/>
        <v>0.38615651913120663</v>
      </c>
      <c r="M53" s="76">
        <f>SUM(M48:M52)</f>
        <v>631300412</v>
      </c>
      <c r="N53" s="77">
        <f>SUM(N48:N52)</f>
        <v>1280344852</v>
      </c>
      <c r="O53" s="103">
        <f t="shared" si="3"/>
        <v>0.493070605949529</v>
      </c>
      <c r="P53" s="76">
        <f>SUM(P48:P52)</f>
        <v>67268199</v>
      </c>
      <c r="Q53" s="77">
        <f>SUM(Q48:Q52)</f>
        <v>1014589770</v>
      </c>
      <c r="R53" s="103">
        <f t="shared" si="4"/>
        <v>0.0663008843465867</v>
      </c>
      <c r="S53" s="76">
        <f>SUM(S48:S52)</f>
        <v>0</v>
      </c>
      <c r="T53" s="77">
        <f>SUM(T48:T52)</f>
        <v>1014589770</v>
      </c>
      <c r="U53" s="103">
        <f t="shared" si="5"/>
        <v>0</v>
      </c>
      <c r="V53" s="76">
        <f>SUM(V48:V52)</f>
        <v>0</v>
      </c>
      <c r="W53" s="77">
        <f>SUM(W48:W52)</f>
        <v>6817832543</v>
      </c>
      <c r="X53" s="103">
        <f t="shared" si="6"/>
        <v>0</v>
      </c>
      <c r="Y53" s="76">
        <f>SUM(Y48:Y52)</f>
        <v>909479150</v>
      </c>
      <c r="Z53" s="77">
        <f>SUM(Z48:Z52)</f>
        <v>1014589771</v>
      </c>
      <c r="AA53" s="103">
        <f t="shared" si="7"/>
        <v>0.8964008666316428</v>
      </c>
      <c r="AB53" s="76">
        <f>SUM(AB48:AB52)</f>
        <v>68409928</v>
      </c>
      <c r="AC53" s="77">
        <f>SUM(AC48:AC52)</f>
        <v>140245094</v>
      </c>
      <c r="AD53" s="103">
        <f t="shared" si="8"/>
        <v>0.48778838566716637</v>
      </c>
      <c r="AE53" s="76">
        <f>SUM(AE48:AE52)</f>
        <v>263689196</v>
      </c>
      <c r="AF53" s="77">
        <f>SUM(AF48:AF52)</f>
        <v>1716424789</v>
      </c>
      <c r="AG53" s="112">
        <f t="shared" si="9"/>
        <v>0.15362700287824846</v>
      </c>
    </row>
    <row r="54" spans="1:33" ht="13.5">
      <c r="A54" s="78"/>
      <c r="B54" s="79" t="s">
        <v>579</v>
      </c>
      <c r="C54" s="124"/>
      <c r="D54" s="80">
        <f>SUM(D8:D9,D11:D18,D20:D26,D28:D34,D36:D39,D41:D46,D48:D52)</f>
        <v>26688205876</v>
      </c>
      <c r="E54" s="81">
        <f>SUM(E8:E9,E11:E18,E20:E26,E28:E34,E36:E39,E41:E46,E48:E52)</f>
        <v>37741411757</v>
      </c>
      <c r="F54" s="104">
        <f t="shared" si="0"/>
        <v>0.7071332161031328</v>
      </c>
      <c r="G54" s="80">
        <f>SUM(G8:G9,G11:G18,G20:G26,G28:G34,G36:G39,G41:G46,G48:G52)</f>
        <v>11269445651</v>
      </c>
      <c r="H54" s="81">
        <f>SUM(H8:H9,H11:H18,H20:H26,H28:H34,H36:H39,H41:H46,H48:H52)</f>
        <v>32546063508</v>
      </c>
      <c r="I54" s="104">
        <f t="shared" si="1"/>
        <v>0.34626140418579066</v>
      </c>
      <c r="J54" s="80">
        <f>SUM(J8:J9,J11:J18,J20:J26,J28:J34,J36:J39,J41:J46,J48:J52)</f>
        <v>11269445651</v>
      </c>
      <c r="K54" s="81">
        <f>SUM(K8:K9,K11:K18,K20:K26,K28:K34,K36:K39,K41:K46,K48:K52)</f>
        <v>25908878252</v>
      </c>
      <c r="L54" s="104">
        <f t="shared" si="2"/>
        <v>0.43496463032435884</v>
      </c>
      <c r="M54" s="80">
        <f>SUM(M8:M9,M11:M18,M20:M26,M28:M34,M36:M39,M41:M46,M48:M52)</f>
        <v>11269445651</v>
      </c>
      <c r="N54" s="81">
        <f>SUM(N8:N9,N11:N18,N20:N26,N28:N34,N36:N39,N41:N46,N48:N52)</f>
        <v>26688205876</v>
      </c>
      <c r="O54" s="104">
        <f t="shared" si="3"/>
        <v>0.4222631413801523</v>
      </c>
      <c r="P54" s="80">
        <f>SUM(P8:P9,P11:P18,P20:P26,P28:P34,P36:P39,P41:P46,P48:P52)</f>
        <v>2341040441</v>
      </c>
      <c r="Q54" s="81">
        <f>SUM(Q8:Q9,Q11:Q18,Q20:Q26,Q28:Q34,Q36:Q39,Q41:Q46,Q48:Q52)</f>
        <v>9097631104</v>
      </c>
      <c r="R54" s="104">
        <f t="shared" si="4"/>
        <v>0.257324177496129</v>
      </c>
      <c r="S54" s="80">
        <f>SUM(S8:S9,S11:S18,S20:S26,S28:S34,S36:S39,S41:S46,S48:S52)</f>
        <v>369652067</v>
      </c>
      <c r="T54" s="81">
        <f>SUM(T8:T9,T11:T18,T20:T26,T28:T34,T36:T39,T41:T46,T48:T52)</f>
        <v>9097631104</v>
      </c>
      <c r="U54" s="104">
        <f t="shared" si="5"/>
        <v>0.040631683432126996</v>
      </c>
      <c r="V54" s="80">
        <f>SUM(V8:V9,V11:V18,V20:V26,V28:V34,V36:V39,V41:V46,V48:V52)</f>
        <v>369652067</v>
      </c>
      <c r="W54" s="81">
        <f>SUM(W8:W9,W11:W18,W20:W26,W28:W34,W36:W39,W41:W46,W48:W52)</f>
        <v>83992588477</v>
      </c>
      <c r="X54" s="104">
        <f t="shared" si="6"/>
        <v>0.004401008156823542</v>
      </c>
      <c r="Y54" s="80">
        <f>SUM(Y8:Y9,Y11:Y18,Y20:Y26,Y28:Y34,Y36:Y39,Y41:Y46,Y48:Y52)</f>
        <v>7191089496</v>
      </c>
      <c r="Z54" s="81">
        <f>SUM(Z8:Z9,Z11:Z18,Z20:Z26,Z28:Z34,Z36:Z39,Z41:Z46,Z48:Z52)</f>
        <v>9097631105</v>
      </c>
      <c r="AA54" s="104">
        <f t="shared" si="7"/>
        <v>0.7904353796064366</v>
      </c>
      <c r="AB54" s="80">
        <f>SUM(AB8:AB9,AB11:AB18,AB20:AB26,AB28:AB34,AB36:AB39,AB41:AB46,AB48:AB52)</f>
        <v>4540529335</v>
      </c>
      <c r="AC54" s="81">
        <f>SUM(AC8:AC9,AC11:AC18,AC20:AC26,AC28:AC34,AC36:AC39,AC41:AC46,AC48:AC52)</f>
        <v>12237886680</v>
      </c>
      <c r="AD54" s="104">
        <f t="shared" si="8"/>
        <v>0.37102233855625144</v>
      </c>
      <c r="AE54" s="80">
        <f>SUM(AE8:AE9,AE11:AE18,AE20:AE26,AE28:AE34,AE36:AE39,AE41:AE46,AE48:AE52)</f>
        <v>6350014229</v>
      </c>
      <c r="AF54" s="81">
        <f>SUM(AF8:AF9,AF11:AF18,AF20:AF26,AF28:AF34,AF36:AF39,AF41:AF46,AF48:AF52)</f>
        <v>32546063508</v>
      </c>
      <c r="AG54" s="113">
        <f t="shared" si="9"/>
        <v>0.1951085183447495</v>
      </c>
    </row>
    <row r="55" spans="1:33" ht="12.75">
      <c r="A55" s="82"/>
      <c r="B55" s="92" t="s">
        <v>48</v>
      </c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3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580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569</v>
      </c>
      <c r="B8" s="71" t="s">
        <v>60</v>
      </c>
      <c r="C8" s="122" t="s">
        <v>61</v>
      </c>
      <c r="D8" s="72">
        <v>6331932671</v>
      </c>
      <c r="E8" s="73">
        <v>7337889881</v>
      </c>
      <c r="F8" s="102">
        <f>IF($E8=0,0,($D8/$E8))</f>
        <v>0.8629091978329185</v>
      </c>
      <c r="G8" s="72">
        <v>1947213670</v>
      </c>
      <c r="H8" s="73">
        <v>6303843557</v>
      </c>
      <c r="I8" s="102">
        <f>IF($H8=0,0,($G8/$H8))</f>
        <v>0.30889308283003764</v>
      </c>
      <c r="J8" s="72">
        <v>1947213670</v>
      </c>
      <c r="K8" s="73">
        <v>4294983703</v>
      </c>
      <c r="L8" s="102">
        <f>IF($K8=0,0,($J8/$K8))</f>
        <v>0.45336928022332007</v>
      </c>
      <c r="M8" s="72">
        <v>1947213670</v>
      </c>
      <c r="N8" s="73">
        <v>6331932671</v>
      </c>
      <c r="O8" s="102">
        <f>IF($D8=0,0,($M8/$D8))</f>
        <v>0.3075228008848169</v>
      </c>
      <c r="P8" s="72">
        <v>151959441</v>
      </c>
      <c r="Q8" s="73">
        <v>1130454441</v>
      </c>
      <c r="R8" s="102">
        <f>IF($Q8=0,0,($P8/$Q8))</f>
        <v>0.13442332170907895</v>
      </c>
      <c r="S8" s="72">
        <v>33188260</v>
      </c>
      <c r="T8" s="73">
        <v>1130454441</v>
      </c>
      <c r="U8" s="102">
        <f>IF($T8=0,0,($S8/$T8))</f>
        <v>0.02935833483978502</v>
      </c>
      <c r="V8" s="72">
        <v>33188260</v>
      </c>
      <c r="W8" s="73">
        <v>15718971647</v>
      </c>
      <c r="X8" s="102">
        <f>IF($W8=0,0,($V8/$W8))</f>
        <v>0.002111350586113822</v>
      </c>
      <c r="Y8" s="72">
        <v>817065287</v>
      </c>
      <c r="Z8" s="73">
        <v>1130454441</v>
      </c>
      <c r="AA8" s="102">
        <f>IF($Z8=0,0,($Y8/$Z8))</f>
        <v>0.7227759539581481</v>
      </c>
      <c r="AB8" s="72">
        <v>3397894377</v>
      </c>
      <c r="AC8" s="73">
        <v>3659282645</v>
      </c>
      <c r="AD8" s="102">
        <f>IF($AC8=0,0,($AB8/$AC8))</f>
        <v>0.9285684399489725</v>
      </c>
      <c r="AE8" s="72">
        <v>2068954420</v>
      </c>
      <c r="AF8" s="73">
        <v>6303843557</v>
      </c>
      <c r="AG8" s="111">
        <f>IF($AF8=0,0,($AE8/$AF8))</f>
        <v>0.32820522928468987</v>
      </c>
    </row>
    <row r="9" spans="1:33" ht="13.5">
      <c r="A9" s="74"/>
      <c r="B9" s="75" t="s">
        <v>570</v>
      </c>
      <c r="C9" s="123"/>
      <c r="D9" s="76">
        <f>D8</f>
        <v>6331932671</v>
      </c>
      <c r="E9" s="77">
        <f>E8</f>
        <v>7337889881</v>
      </c>
      <c r="F9" s="103">
        <f>IF($E9=0,0,($D9/$E9))</f>
        <v>0.8629091978329185</v>
      </c>
      <c r="G9" s="76">
        <f>G8</f>
        <v>1947213670</v>
      </c>
      <c r="H9" s="77">
        <f>H8</f>
        <v>6303843557</v>
      </c>
      <c r="I9" s="103">
        <f>IF($H9=0,0,($G9/$H9))</f>
        <v>0.30889308283003764</v>
      </c>
      <c r="J9" s="76">
        <f>J8</f>
        <v>1947213670</v>
      </c>
      <c r="K9" s="77">
        <f>K8</f>
        <v>4294983703</v>
      </c>
      <c r="L9" s="103">
        <f>IF($K9=0,0,($J9/$K9))</f>
        <v>0.45336928022332007</v>
      </c>
      <c r="M9" s="76">
        <f>M8</f>
        <v>1947213670</v>
      </c>
      <c r="N9" s="77">
        <f>N8</f>
        <v>6331932671</v>
      </c>
      <c r="O9" s="103">
        <f>IF($D9=0,0,($M9/$D9))</f>
        <v>0.3075228008848169</v>
      </c>
      <c r="P9" s="76">
        <f>P8</f>
        <v>151959441</v>
      </c>
      <c r="Q9" s="77">
        <f>Q8</f>
        <v>1130454441</v>
      </c>
      <c r="R9" s="103">
        <f>IF($Q9=0,0,($P9/$Q9))</f>
        <v>0.13442332170907895</v>
      </c>
      <c r="S9" s="76">
        <f>S8</f>
        <v>33188260</v>
      </c>
      <c r="T9" s="77">
        <f>T8</f>
        <v>1130454441</v>
      </c>
      <c r="U9" s="103">
        <f>IF($T9=0,0,($S9/$T9))</f>
        <v>0.02935833483978502</v>
      </c>
      <c r="V9" s="76">
        <f>V8</f>
        <v>33188260</v>
      </c>
      <c r="W9" s="77">
        <f>W8</f>
        <v>15718971647</v>
      </c>
      <c r="X9" s="103">
        <f>IF($W9=0,0,($V9/$W9))</f>
        <v>0.002111350586113822</v>
      </c>
      <c r="Y9" s="76">
        <f>Y8</f>
        <v>817065287</v>
      </c>
      <c r="Z9" s="77">
        <f>Z8</f>
        <v>1130454441</v>
      </c>
      <c r="AA9" s="103">
        <f>IF($Z9=0,0,($Y9/$Z9))</f>
        <v>0.7227759539581481</v>
      </c>
      <c r="AB9" s="76">
        <f>AB8</f>
        <v>3397894377</v>
      </c>
      <c r="AC9" s="77">
        <f>AC8</f>
        <v>3659282645</v>
      </c>
      <c r="AD9" s="103">
        <f>IF($AC9=0,0,($AB9/$AC9))</f>
        <v>0.9285684399489725</v>
      </c>
      <c r="AE9" s="76">
        <f>AE8</f>
        <v>2068954420</v>
      </c>
      <c r="AF9" s="77">
        <f>AF8</f>
        <v>6303843557</v>
      </c>
      <c r="AG9" s="112">
        <f>IF($AF9=0,0,($AE9/$AF9))</f>
        <v>0.32820522928468987</v>
      </c>
    </row>
    <row r="10" spans="1:33" ht="13.5">
      <c r="A10" s="70" t="s">
        <v>571</v>
      </c>
      <c r="B10" s="71" t="s">
        <v>169</v>
      </c>
      <c r="C10" s="122" t="s">
        <v>170</v>
      </c>
      <c r="D10" s="72">
        <v>127481827</v>
      </c>
      <c r="E10" s="73">
        <v>188533827</v>
      </c>
      <c r="F10" s="102">
        <f aca="true" t="shared" si="0" ref="F10:F36">IF($E10=0,0,($D10/$E10))</f>
        <v>0.6761748224630267</v>
      </c>
      <c r="G10" s="72">
        <v>51715358</v>
      </c>
      <c r="H10" s="73">
        <v>180146754</v>
      </c>
      <c r="I10" s="102">
        <f aca="true" t="shared" si="1" ref="I10:I36">IF($H10=0,0,($G10/$H10))</f>
        <v>0.28707349342525484</v>
      </c>
      <c r="J10" s="72">
        <v>51715358</v>
      </c>
      <c r="K10" s="73">
        <v>148146754</v>
      </c>
      <c r="L10" s="102">
        <f aca="true" t="shared" si="2" ref="L10:L36">IF($K10=0,0,($J10/$K10))</f>
        <v>0.3490819515357049</v>
      </c>
      <c r="M10" s="72">
        <v>51715358</v>
      </c>
      <c r="N10" s="73">
        <v>127481827</v>
      </c>
      <c r="O10" s="102">
        <f aca="true" t="shared" si="3" ref="O10:O36">IF($D10=0,0,($M10/$D10))</f>
        <v>0.4056684722599716</v>
      </c>
      <c r="P10" s="72">
        <v>0</v>
      </c>
      <c r="Q10" s="73">
        <v>49949000</v>
      </c>
      <c r="R10" s="102">
        <f aca="true" t="shared" si="4" ref="R10:R36">IF($Q10=0,0,($P10/$Q10))</f>
        <v>0</v>
      </c>
      <c r="S10" s="72">
        <v>0</v>
      </c>
      <c r="T10" s="73">
        <v>49949000</v>
      </c>
      <c r="U10" s="102">
        <f aca="true" t="shared" si="5" ref="U10:U36">IF($T10=0,0,($S10/$T10))</f>
        <v>0</v>
      </c>
      <c r="V10" s="72">
        <v>0</v>
      </c>
      <c r="W10" s="73">
        <v>672768585</v>
      </c>
      <c r="X10" s="102">
        <f aca="true" t="shared" si="6" ref="X10:X36">IF($W10=0,0,($V10/$W10))</f>
        <v>0</v>
      </c>
      <c r="Y10" s="72">
        <v>36179800</v>
      </c>
      <c r="Z10" s="73">
        <v>49949000</v>
      </c>
      <c r="AA10" s="102">
        <f aca="true" t="shared" si="7" ref="AA10:AA36">IF($Z10=0,0,($Y10/$Z10))</f>
        <v>0.7243348215179483</v>
      </c>
      <c r="AB10" s="72">
        <v>25321880</v>
      </c>
      <c r="AC10" s="73">
        <v>50426000</v>
      </c>
      <c r="AD10" s="102">
        <f aca="true" t="shared" si="8" ref="AD10:AD36">IF($AC10=0,0,($AB10/$AC10))</f>
        <v>0.502159203585452</v>
      </c>
      <c r="AE10" s="72">
        <v>12517634</v>
      </c>
      <c r="AF10" s="73">
        <v>180146754</v>
      </c>
      <c r="AG10" s="111">
        <f aca="true" t="shared" si="9" ref="AG10:AG36">IF($AF10=0,0,($AE10/$AF10))</f>
        <v>0.06948575937149554</v>
      </c>
    </row>
    <row r="11" spans="1:33" ht="13.5">
      <c r="A11" s="70" t="s">
        <v>571</v>
      </c>
      <c r="B11" s="71" t="s">
        <v>171</v>
      </c>
      <c r="C11" s="122" t="s">
        <v>172</v>
      </c>
      <c r="D11" s="72">
        <v>193926052</v>
      </c>
      <c r="E11" s="73">
        <v>274506052</v>
      </c>
      <c r="F11" s="102">
        <f t="shared" si="0"/>
        <v>0.7064545593333585</v>
      </c>
      <c r="G11" s="72">
        <v>112522961</v>
      </c>
      <c r="H11" s="73">
        <v>385767465</v>
      </c>
      <c r="I11" s="102">
        <f t="shared" si="1"/>
        <v>0.29168597979096034</v>
      </c>
      <c r="J11" s="72">
        <v>112522961</v>
      </c>
      <c r="K11" s="73">
        <v>303110115</v>
      </c>
      <c r="L11" s="102">
        <f t="shared" si="2"/>
        <v>0.3712279974556441</v>
      </c>
      <c r="M11" s="72">
        <v>112522961</v>
      </c>
      <c r="N11" s="73">
        <v>193926052</v>
      </c>
      <c r="O11" s="102">
        <f t="shared" si="3"/>
        <v>0.5802364346591246</v>
      </c>
      <c r="P11" s="72">
        <v>0</v>
      </c>
      <c r="Q11" s="73">
        <v>44201000</v>
      </c>
      <c r="R11" s="102">
        <f t="shared" si="4"/>
        <v>0</v>
      </c>
      <c r="S11" s="72">
        <v>0</v>
      </c>
      <c r="T11" s="73">
        <v>44201000</v>
      </c>
      <c r="U11" s="102">
        <f t="shared" si="5"/>
        <v>0</v>
      </c>
      <c r="V11" s="72">
        <v>0</v>
      </c>
      <c r="W11" s="73">
        <v>930049151</v>
      </c>
      <c r="X11" s="102">
        <f t="shared" si="6"/>
        <v>0</v>
      </c>
      <c r="Y11" s="72">
        <v>43301000</v>
      </c>
      <c r="Z11" s="73">
        <v>44201000</v>
      </c>
      <c r="AA11" s="102">
        <f t="shared" si="7"/>
        <v>0.9796384697178797</v>
      </c>
      <c r="AB11" s="72">
        <v>26182516</v>
      </c>
      <c r="AC11" s="73">
        <v>113035106</v>
      </c>
      <c r="AD11" s="102">
        <f t="shared" si="8"/>
        <v>0.23163171979508737</v>
      </c>
      <c r="AE11" s="72">
        <v>291442675</v>
      </c>
      <c r="AF11" s="73">
        <v>385767465</v>
      </c>
      <c r="AG11" s="111">
        <f t="shared" si="9"/>
        <v>0.7554879595665228</v>
      </c>
    </row>
    <row r="12" spans="1:33" ht="13.5">
      <c r="A12" s="70" t="s">
        <v>571</v>
      </c>
      <c r="B12" s="71" t="s">
        <v>173</v>
      </c>
      <c r="C12" s="122" t="s">
        <v>174</v>
      </c>
      <c r="D12" s="72">
        <v>224846192</v>
      </c>
      <c r="E12" s="73">
        <v>291239193</v>
      </c>
      <c r="F12" s="102">
        <f t="shared" si="0"/>
        <v>0.7720327394259742</v>
      </c>
      <c r="G12" s="72">
        <v>72060588</v>
      </c>
      <c r="H12" s="73">
        <v>201182786</v>
      </c>
      <c r="I12" s="102">
        <f t="shared" si="1"/>
        <v>0.3581846609878442</v>
      </c>
      <c r="J12" s="72">
        <v>72060588</v>
      </c>
      <c r="K12" s="73">
        <v>174490101</v>
      </c>
      <c r="L12" s="102">
        <f t="shared" si="2"/>
        <v>0.41297808636147215</v>
      </c>
      <c r="M12" s="72">
        <v>72060588</v>
      </c>
      <c r="N12" s="73">
        <v>224846192</v>
      </c>
      <c r="O12" s="102">
        <f t="shared" si="3"/>
        <v>0.32048836299615874</v>
      </c>
      <c r="P12" s="72">
        <v>776000</v>
      </c>
      <c r="Q12" s="73">
        <v>96598600</v>
      </c>
      <c r="R12" s="102">
        <f t="shared" si="4"/>
        <v>0.008033242717803363</v>
      </c>
      <c r="S12" s="72">
        <v>0</v>
      </c>
      <c r="T12" s="73">
        <v>96598600</v>
      </c>
      <c r="U12" s="102">
        <f t="shared" si="5"/>
        <v>0</v>
      </c>
      <c r="V12" s="72">
        <v>0</v>
      </c>
      <c r="W12" s="73">
        <v>553374329</v>
      </c>
      <c r="X12" s="102">
        <f t="shared" si="6"/>
        <v>0</v>
      </c>
      <c r="Y12" s="72">
        <v>94735336</v>
      </c>
      <c r="Z12" s="73">
        <v>96598600</v>
      </c>
      <c r="AA12" s="102">
        <f t="shared" si="7"/>
        <v>0.9807112732482666</v>
      </c>
      <c r="AB12" s="72">
        <v>41235524</v>
      </c>
      <c r="AC12" s="73">
        <v>65002054</v>
      </c>
      <c r="AD12" s="102">
        <f t="shared" si="8"/>
        <v>0.6343726307479453</v>
      </c>
      <c r="AE12" s="72">
        <v>63097425</v>
      </c>
      <c r="AF12" s="73">
        <v>201182786</v>
      </c>
      <c r="AG12" s="111">
        <f t="shared" si="9"/>
        <v>0.3136323253819539</v>
      </c>
    </row>
    <row r="13" spans="1:33" ht="13.5">
      <c r="A13" s="70" t="s">
        <v>572</v>
      </c>
      <c r="B13" s="71" t="s">
        <v>492</v>
      </c>
      <c r="C13" s="122" t="s">
        <v>493</v>
      </c>
      <c r="D13" s="72">
        <v>506543</v>
      </c>
      <c r="E13" s="73">
        <v>65268043</v>
      </c>
      <c r="F13" s="102">
        <f t="shared" si="0"/>
        <v>0.0077609650407321085</v>
      </c>
      <c r="G13" s="72">
        <v>42370383</v>
      </c>
      <c r="H13" s="73">
        <v>65268043</v>
      </c>
      <c r="I13" s="102">
        <f t="shared" si="1"/>
        <v>0.6491750181631767</v>
      </c>
      <c r="J13" s="72">
        <v>42370383</v>
      </c>
      <c r="K13" s="73">
        <v>65268043</v>
      </c>
      <c r="L13" s="102">
        <f t="shared" si="2"/>
        <v>0.6491750181631767</v>
      </c>
      <c r="M13" s="72">
        <v>42370383</v>
      </c>
      <c r="N13" s="73">
        <v>506543</v>
      </c>
      <c r="O13" s="102">
        <f t="shared" si="3"/>
        <v>83.64617219071233</v>
      </c>
      <c r="P13" s="72">
        <v>0</v>
      </c>
      <c r="Q13" s="73">
        <v>280500</v>
      </c>
      <c r="R13" s="102">
        <f t="shared" si="4"/>
        <v>0</v>
      </c>
      <c r="S13" s="72">
        <v>0</v>
      </c>
      <c r="T13" s="73">
        <v>280500</v>
      </c>
      <c r="U13" s="102">
        <f t="shared" si="5"/>
        <v>0</v>
      </c>
      <c r="V13" s="72">
        <v>0</v>
      </c>
      <c r="W13" s="73">
        <v>18257098</v>
      </c>
      <c r="X13" s="102">
        <f t="shared" si="6"/>
        <v>0</v>
      </c>
      <c r="Y13" s="72">
        <v>0</v>
      </c>
      <c r="Z13" s="73">
        <v>280500</v>
      </c>
      <c r="AA13" s="102">
        <f t="shared" si="7"/>
        <v>0</v>
      </c>
      <c r="AB13" s="72">
        <v>2000000</v>
      </c>
      <c r="AC13" s="73">
        <v>0</v>
      </c>
      <c r="AD13" s="102">
        <f t="shared" si="8"/>
        <v>0</v>
      </c>
      <c r="AE13" s="72">
        <v>13159489</v>
      </c>
      <c r="AF13" s="73">
        <v>65268043</v>
      </c>
      <c r="AG13" s="111">
        <f t="shared" si="9"/>
        <v>0.20162223953918765</v>
      </c>
    </row>
    <row r="14" spans="1:33" ht="13.5">
      <c r="A14" s="74"/>
      <c r="B14" s="75" t="s">
        <v>581</v>
      </c>
      <c r="C14" s="123"/>
      <c r="D14" s="76">
        <f>SUM(D10:D13)</f>
        <v>546760614</v>
      </c>
      <c r="E14" s="77">
        <f>SUM(E10:E13)</f>
        <v>819547115</v>
      </c>
      <c r="F14" s="103">
        <f t="shared" si="0"/>
        <v>0.6671497025524884</v>
      </c>
      <c r="G14" s="76">
        <f>SUM(G10:G13)</f>
        <v>278669290</v>
      </c>
      <c r="H14" s="77">
        <f>SUM(H10:H13)</f>
        <v>832365048</v>
      </c>
      <c r="I14" s="103">
        <f t="shared" si="1"/>
        <v>0.3347921572026412</v>
      </c>
      <c r="J14" s="76">
        <f>SUM(J10:J13)</f>
        <v>278669290</v>
      </c>
      <c r="K14" s="77">
        <f>SUM(K10:K13)</f>
        <v>691015013</v>
      </c>
      <c r="L14" s="103">
        <f t="shared" si="2"/>
        <v>0.40327530481598955</v>
      </c>
      <c r="M14" s="76">
        <f>SUM(M10:M13)</f>
        <v>278669290</v>
      </c>
      <c r="N14" s="77">
        <f>SUM(N10:N13)</f>
        <v>546760614</v>
      </c>
      <c r="O14" s="103">
        <f t="shared" si="3"/>
        <v>0.5096733064975305</v>
      </c>
      <c r="P14" s="76">
        <f>SUM(P10:P13)</f>
        <v>776000</v>
      </c>
      <c r="Q14" s="77">
        <f>SUM(Q10:Q13)</f>
        <v>191029100</v>
      </c>
      <c r="R14" s="103">
        <f t="shared" si="4"/>
        <v>0.004062208323234523</v>
      </c>
      <c r="S14" s="76">
        <f>SUM(S10:S13)</f>
        <v>0</v>
      </c>
      <c r="T14" s="77">
        <f>SUM(T10:T13)</f>
        <v>191029100</v>
      </c>
      <c r="U14" s="103">
        <f t="shared" si="5"/>
        <v>0</v>
      </c>
      <c r="V14" s="76">
        <f>SUM(V10:V13)</f>
        <v>0</v>
      </c>
      <c r="W14" s="77">
        <f>SUM(W10:W13)</f>
        <v>2174449163</v>
      </c>
      <c r="X14" s="103">
        <f t="shared" si="6"/>
        <v>0</v>
      </c>
      <c r="Y14" s="76">
        <f>SUM(Y10:Y13)</f>
        <v>174216136</v>
      </c>
      <c r="Z14" s="77">
        <f>SUM(Z10:Z13)</f>
        <v>191029100</v>
      </c>
      <c r="AA14" s="103">
        <f t="shared" si="7"/>
        <v>0.9119874197177289</v>
      </c>
      <c r="AB14" s="76">
        <f>SUM(AB10:AB13)</f>
        <v>94739920</v>
      </c>
      <c r="AC14" s="77">
        <f>SUM(AC10:AC13)</f>
        <v>228463160</v>
      </c>
      <c r="AD14" s="103">
        <f t="shared" si="8"/>
        <v>0.414683575242503</v>
      </c>
      <c r="AE14" s="76">
        <f>SUM(AE10:AE13)</f>
        <v>380217223</v>
      </c>
      <c r="AF14" s="77">
        <f>SUM(AF10:AF13)</f>
        <v>832365048</v>
      </c>
      <c r="AG14" s="112">
        <f t="shared" si="9"/>
        <v>0.45679143293388264</v>
      </c>
    </row>
    <row r="15" spans="1:33" ht="13.5">
      <c r="A15" s="70" t="s">
        <v>571</v>
      </c>
      <c r="B15" s="71" t="s">
        <v>175</v>
      </c>
      <c r="C15" s="122" t="s">
        <v>176</v>
      </c>
      <c r="D15" s="72">
        <v>198018124</v>
      </c>
      <c r="E15" s="73">
        <v>308430222</v>
      </c>
      <c r="F15" s="102">
        <f t="shared" si="0"/>
        <v>0.642019198754135</v>
      </c>
      <c r="G15" s="72">
        <v>94017000</v>
      </c>
      <c r="H15" s="73">
        <v>272760329</v>
      </c>
      <c r="I15" s="102">
        <f t="shared" si="1"/>
        <v>0.34468722172570776</v>
      </c>
      <c r="J15" s="72">
        <v>94017000</v>
      </c>
      <c r="K15" s="73">
        <v>229912128</v>
      </c>
      <c r="L15" s="102">
        <f t="shared" si="2"/>
        <v>0.40892579620680125</v>
      </c>
      <c r="M15" s="72">
        <v>94017000</v>
      </c>
      <c r="N15" s="73">
        <v>198018124</v>
      </c>
      <c r="O15" s="102">
        <f t="shared" si="3"/>
        <v>0.4747898732744282</v>
      </c>
      <c r="P15" s="72">
        <v>1160000</v>
      </c>
      <c r="Q15" s="73">
        <v>35179981</v>
      </c>
      <c r="R15" s="102">
        <f t="shared" si="4"/>
        <v>0.03297329808108765</v>
      </c>
      <c r="S15" s="72">
        <v>0</v>
      </c>
      <c r="T15" s="73">
        <v>35179981</v>
      </c>
      <c r="U15" s="102">
        <f t="shared" si="5"/>
        <v>0</v>
      </c>
      <c r="V15" s="72">
        <v>0</v>
      </c>
      <c r="W15" s="73">
        <v>712610000</v>
      </c>
      <c r="X15" s="102">
        <f t="shared" si="6"/>
        <v>0</v>
      </c>
      <c r="Y15" s="72">
        <v>28734981</v>
      </c>
      <c r="Z15" s="73">
        <v>35179981</v>
      </c>
      <c r="AA15" s="102">
        <f t="shared" si="7"/>
        <v>0.8167992188511983</v>
      </c>
      <c r="AB15" s="72">
        <v>317084000</v>
      </c>
      <c r="AC15" s="73">
        <v>113112000</v>
      </c>
      <c r="AD15" s="102">
        <f t="shared" si="8"/>
        <v>2.8032746304547707</v>
      </c>
      <c r="AE15" s="72">
        <v>141672000</v>
      </c>
      <c r="AF15" s="73">
        <v>272760329</v>
      </c>
      <c r="AG15" s="111">
        <f t="shared" si="9"/>
        <v>0.5194010453037692</v>
      </c>
    </row>
    <row r="16" spans="1:33" ht="13.5">
      <c r="A16" s="70" t="s">
        <v>571</v>
      </c>
      <c r="B16" s="71" t="s">
        <v>177</v>
      </c>
      <c r="C16" s="122" t="s">
        <v>178</v>
      </c>
      <c r="D16" s="72">
        <v>178078370</v>
      </c>
      <c r="E16" s="73">
        <v>231253370</v>
      </c>
      <c r="F16" s="102">
        <f t="shared" si="0"/>
        <v>0.7700574050012763</v>
      </c>
      <c r="G16" s="72">
        <v>41097109</v>
      </c>
      <c r="H16" s="73">
        <v>105661945</v>
      </c>
      <c r="I16" s="102">
        <f t="shared" si="1"/>
        <v>0.3889490109234692</v>
      </c>
      <c r="J16" s="72">
        <v>41097109</v>
      </c>
      <c r="K16" s="73">
        <v>71061945</v>
      </c>
      <c r="L16" s="102">
        <f t="shared" si="2"/>
        <v>0.5783279503537372</v>
      </c>
      <c r="M16" s="72">
        <v>41097109</v>
      </c>
      <c r="N16" s="73">
        <v>178078370</v>
      </c>
      <c r="O16" s="102">
        <f t="shared" si="3"/>
        <v>0.23078102635373404</v>
      </c>
      <c r="P16" s="72">
        <v>500000</v>
      </c>
      <c r="Q16" s="73">
        <v>125585950</v>
      </c>
      <c r="R16" s="102">
        <f t="shared" si="4"/>
        <v>0.003981337084283712</v>
      </c>
      <c r="S16" s="72">
        <v>0</v>
      </c>
      <c r="T16" s="73">
        <v>125585950</v>
      </c>
      <c r="U16" s="102">
        <f t="shared" si="5"/>
        <v>0</v>
      </c>
      <c r="V16" s="72">
        <v>0</v>
      </c>
      <c r="W16" s="73">
        <v>677218661</v>
      </c>
      <c r="X16" s="102">
        <f t="shared" si="6"/>
        <v>0</v>
      </c>
      <c r="Y16" s="72">
        <v>124295636</v>
      </c>
      <c r="Z16" s="73">
        <v>125585950</v>
      </c>
      <c r="AA16" s="102">
        <f t="shared" si="7"/>
        <v>0.9897256500428591</v>
      </c>
      <c r="AB16" s="72">
        <v>31398304</v>
      </c>
      <c r="AC16" s="73">
        <v>33087748</v>
      </c>
      <c r="AD16" s="102">
        <f t="shared" si="8"/>
        <v>0.9489404960410119</v>
      </c>
      <c r="AE16" s="72">
        <v>55071952</v>
      </c>
      <c r="AF16" s="73">
        <v>105661945</v>
      </c>
      <c r="AG16" s="111">
        <f t="shared" si="9"/>
        <v>0.521208955598915</v>
      </c>
    </row>
    <row r="17" spans="1:33" ht="13.5">
      <c r="A17" s="70" t="s">
        <v>571</v>
      </c>
      <c r="B17" s="71" t="s">
        <v>179</v>
      </c>
      <c r="C17" s="122" t="s">
        <v>180</v>
      </c>
      <c r="D17" s="72">
        <v>104067997</v>
      </c>
      <c r="E17" s="73">
        <v>174056997</v>
      </c>
      <c r="F17" s="102">
        <f t="shared" si="0"/>
        <v>0.5978960845796966</v>
      </c>
      <c r="G17" s="72">
        <v>63593913</v>
      </c>
      <c r="H17" s="73">
        <v>180781322</v>
      </c>
      <c r="I17" s="102">
        <f t="shared" si="1"/>
        <v>0.3517725852231571</v>
      </c>
      <c r="J17" s="72">
        <v>63593913</v>
      </c>
      <c r="K17" s="73">
        <v>146886322</v>
      </c>
      <c r="L17" s="102">
        <f t="shared" si="2"/>
        <v>0.4329464590991665</v>
      </c>
      <c r="M17" s="72">
        <v>63593913</v>
      </c>
      <c r="N17" s="73">
        <v>104067997</v>
      </c>
      <c r="O17" s="102">
        <f t="shared" si="3"/>
        <v>0.6110803977518661</v>
      </c>
      <c r="P17" s="72">
        <v>27000</v>
      </c>
      <c r="Q17" s="73">
        <v>22672000</v>
      </c>
      <c r="R17" s="102">
        <f t="shared" si="4"/>
        <v>0.0011908962597035992</v>
      </c>
      <c r="S17" s="72">
        <v>0</v>
      </c>
      <c r="T17" s="73">
        <v>22672000</v>
      </c>
      <c r="U17" s="102">
        <f t="shared" si="5"/>
        <v>0</v>
      </c>
      <c r="V17" s="72">
        <v>0</v>
      </c>
      <c r="W17" s="73">
        <v>570000000</v>
      </c>
      <c r="X17" s="102">
        <f t="shared" si="6"/>
        <v>0</v>
      </c>
      <c r="Y17" s="72">
        <v>14588000</v>
      </c>
      <c r="Z17" s="73">
        <v>22672000</v>
      </c>
      <c r="AA17" s="102">
        <f t="shared" si="7"/>
        <v>0.6434368383909669</v>
      </c>
      <c r="AB17" s="72">
        <v>35000000</v>
      </c>
      <c r="AC17" s="73">
        <v>56613897</v>
      </c>
      <c r="AD17" s="102">
        <f t="shared" si="8"/>
        <v>0.6182227660462942</v>
      </c>
      <c r="AE17" s="72">
        <v>30000000</v>
      </c>
      <c r="AF17" s="73">
        <v>180781322</v>
      </c>
      <c r="AG17" s="111">
        <f t="shared" si="9"/>
        <v>0.16594634704574182</v>
      </c>
    </row>
    <row r="18" spans="1:33" ht="13.5">
      <c r="A18" s="70" t="s">
        <v>571</v>
      </c>
      <c r="B18" s="71" t="s">
        <v>67</v>
      </c>
      <c r="C18" s="122" t="s">
        <v>68</v>
      </c>
      <c r="D18" s="72">
        <v>2192452150</v>
      </c>
      <c r="E18" s="73">
        <v>2653704150</v>
      </c>
      <c r="F18" s="102">
        <f t="shared" si="0"/>
        <v>0.8261855979687864</v>
      </c>
      <c r="G18" s="72">
        <v>732641693</v>
      </c>
      <c r="H18" s="73">
        <v>2415436312</v>
      </c>
      <c r="I18" s="102">
        <f t="shared" si="1"/>
        <v>0.3033165020167172</v>
      </c>
      <c r="J18" s="72">
        <v>732641693</v>
      </c>
      <c r="K18" s="73">
        <v>1494231581</v>
      </c>
      <c r="L18" s="102">
        <f t="shared" si="2"/>
        <v>0.4903133505649015</v>
      </c>
      <c r="M18" s="72">
        <v>732641693</v>
      </c>
      <c r="N18" s="73">
        <v>2192452150</v>
      </c>
      <c r="O18" s="102">
        <f t="shared" si="3"/>
        <v>0.3341654197561393</v>
      </c>
      <c r="P18" s="72">
        <v>0</v>
      </c>
      <c r="Q18" s="73">
        <v>163406000</v>
      </c>
      <c r="R18" s="102">
        <f t="shared" si="4"/>
        <v>0</v>
      </c>
      <c r="S18" s="72">
        <v>0</v>
      </c>
      <c r="T18" s="73">
        <v>163406000</v>
      </c>
      <c r="U18" s="102">
        <f t="shared" si="5"/>
        <v>0</v>
      </c>
      <c r="V18" s="72">
        <v>0</v>
      </c>
      <c r="W18" s="73">
        <v>4517977000</v>
      </c>
      <c r="X18" s="102">
        <f t="shared" si="6"/>
        <v>0</v>
      </c>
      <c r="Y18" s="72">
        <v>114613412</v>
      </c>
      <c r="Z18" s="73">
        <v>163406000</v>
      </c>
      <c r="AA18" s="102">
        <f t="shared" si="7"/>
        <v>0.7014027147105981</v>
      </c>
      <c r="AB18" s="72">
        <v>3600000000</v>
      </c>
      <c r="AC18" s="73">
        <v>1278744423</v>
      </c>
      <c r="AD18" s="102">
        <f t="shared" si="8"/>
        <v>2.815261545035102</v>
      </c>
      <c r="AE18" s="72">
        <v>3000000000</v>
      </c>
      <c r="AF18" s="73">
        <v>2415436312</v>
      </c>
      <c r="AG18" s="111">
        <f t="shared" si="9"/>
        <v>1.242011633714315</v>
      </c>
    </row>
    <row r="19" spans="1:33" ht="13.5">
      <c r="A19" s="70" t="s">
        <v>571</v>
      </c>
      <c r="B19" s="71" t="s">
        <v>181</v>
      </c>
      <c r="C19" s="122" t="s">
        <v>182</v>
      </c>
      <c r="D19" s="72">
        <v>257581788</v>
      </c>
      <c r="E19" s="73">
        <v>377426788</v>
      </c>
      <c r="F19" s="102">
        <f t="shared" si="0"/>
        <v>0.6824682195053945</v>
      </c>
      <c r="G19" s="72">
        <v>148438338</v>
      </c>
      <c r="H19" s="73">
        <v>446577338</v>
      </c>
      <c r="I19" s="102">
        <f t="shared" si="1"/>
        <v>0.3323911120631025</v>
      </c>
      <c r="J19" s="72">
        <v>148438338</v>
      </c>
      <c r="K19" s="73">
        <v>328497338</v>
      </c>
      <c r="L19" s="102">
        <f t="shared" si="2"/>
        <v>0.4518707484929452</v>
      </c>
      <c r="M19" s="72">
        <v>148438338</v>
      </c>
      <c r="N19" s="73">
        <v>257581788</v>
      </c>
      <c r="O19" s="102">
        <f t="shared" si="3"/>
        <v>0.5762765261960213</v>
      </c>
      <c r="P19" s="72">
        <v>1000000</v>
      </c>
      <c r="Q19" s="73">
        <v>33406000</v>
      </c>
      <c r="R19" s="102">
        <f t="shared" si="4"/>
        <v>0.029934742261869124</v>
      </c>
      <c r="S19" s="72">
        <v>0</v>
      </c>
      <c r="T19" s="73">
        <v>33406000</v>
      </c>
      <c r="U19" s="102">
        <f t="shared" si="5"/>
        <v>0</v>
      </c>
      <c r="V19" s="72">
        <v>0</v>
      </c>
      <c r="W19" s="73">
        <v>1872993000</v>
      </c>
      <c r="X19" s="102">
        <f t="shared" si="6"/>
        <v>0</v>
      </c>
      <c r="Y19" s="72">
        <v>26120000</v>
      </c>
      <c r="Z19" s="73">
        <v>33406000</v>
      </c>
      <c r="AA19" s="102">
        <f t="shared" si="7"/>
        <v>0.7818954678800215</v>
      </c>
      <c r="AB19" s="72">
        <v>0</v>
      </c>
      <c r="AC19" s="73">
        <v>169343000</v>
      </c>
      <c r="AD19" s="102">
        <f t="shared" si="8"/>
        <v>0</v>
      </c>
      <c r="AE19" s="72">
        <v>338226000</v>
      </c>
      <c r="AF19" s="73">
        <v>446577338</v>
      </c>
      <c r="AG19" s="111">
        <f t="shared" si="9"/>
        <v>0.7573738549178239</v>
      </c>
    </row>
    <row r="20" spans="1:33" ht="13.5">
      <c r="A20" s="70" t="s">
        <v>572</v>
      </c>
      <c r="B20" s="71" t="s">
        <v>494</v>
      </c>
      <c r="C20" s="122" t="s">
        <v>495</v>
      </c>
      <c r="D20" s="72">
        <v>3264000</v>
      </c>
      <c r="E20" s="73">
        <v>128709000</v>
      </c>
      <c r="F20" s="102">
        <f t="shared" si="0"/>
        <v>0.025359531967461484</v>
      </c>
      <c r="G20" s="72">
        <v>83176000</v>
      </c>
      <c r="H20" s="73">
        <v>136612841</v>
      </c>
      <c r="I20" s="102">
        <f t="shared" si="1"/>
        <v>0.6088446692943016</v>
      </c>
      <c r="J20" s="72">
        <v>83176000</v>
      </c>
      <c r="K20" s="73">
        <v>136612841</v>
      </c>
      <c r="L20" s="102">
        <f t="shared" si="2"/>
        <v>0.6088446692943016</v>
      </c>
      <c r="M20" s="72">
        <v>83176000</v>
      </c>
      <c r="N20" s="73">
        <v>3264000</v>
      </c>
      <c r="O20" s="102">
        <f t="shared" si="3"/>
        <v>25.482843137254903</v>
      </c>
      <c r="P20" s="72">
        <v>4745000</v>
      </c>
      <c r="Q20" s="73">
        <v>4745000</v>
      </c>
      <c r="R20" s="102">
        <f t="shared" si="4"/>
        <v>1</v>
      </c>
      <c r="S20" s="72">
        <v>0</v>
      </c>
      <c r="T20" s="73">
        <v>4745000</v>
      </c>
      <c r="U20" s="102">
        <f t="shared" si="5"/>
        <v>0</v>
      </c>
      <c r="V20" s="72">
        <v>0</v>
      </c>
      <c r="W20" s="73">
        <v>60066000</v>
      </c>
      <c r="X20" s="102">
        <f t="shared" si="6"/>
        <v>0</v>
      </c>
      <c r="Y20" s="72">
        <v>0</v>
      </c>
      <c r="Z20" s="73">
        <v>4745000</v>
      </c>
      <c r="AA20" s="102">
        <f t="shared" si="7"/>
        <v>0</v>
      </c>
      <c r="AB20" s="72">
        <v>0</v>
      </c>
      <c r="AC20" s="73">
        <v>0</v>
      </c>
      <c r="AD20" s="102">
        <f t="shared" si="8"/>
        <v>0</v>
      </c>
      <c r="AE20" s="72">
        <v>7695000</v>
      </c>
      <c r="AF20" s="73">
        <v>136612841</v>
      </c>
      <c r="AG20" s="111">
        <f t="shared" si="9"/>
        <v>0.05632706225617547</v>
      </c>
    </row>
    <row r="21" spans="1:33" ht="13.5">
      <c r="A21" s="74"/>
      <c r="B21" s="75" t="s">
        <v>582</v>
      </c>
      <c r="C21" s="123"/>
      <c r="D21" s="76">
        <f>SUM(D15:D20)</f>
        <v>2933462429</v>
      </c>
      <c r="E21" s="77">
        <f>SUM(E15:E20)</f>
        <v>3873580527</v>
      </c>
      <c r="F21" s="103">
        <f t="shared" si="0"/>
        <v>0.7572999731263881</v>
      </c>
      <c r="G21" s="76">
        <f>SUM(G15:G20)</f>
        <v>1162964053</v>
      </c>
      <c r="H21" s="77">
        <f>SUM(H15:H20)</f>
        <v>3557830087</v>
      </c>
      <c r="I21" s="103">
        <f t="shared" si="1"/>
        <v>0.32687453435434394</v>
      </c>
      <c r="J21" s="76">
        <f>SUM(J15:J20)</f>
        <v>1162964053</v>
      </c>
      <c r="K21" s="77">
        <f>SUM(K15:K20)</f>
        <v>2407202155</v>
      </c>
      <c r="L21" s="103">
        <f t="shared" si="2"/>
        <v>0.4831185659186983</v>
      </c>
      <c r="M21" s="76">
        <f>SUM(M15:M20)</f>
        <v>1162964053</v>
      </c>
      <c r="N21" s="77">
        <f>SUM(N15:N20)</f>
        <v>2933462429</v>
      </c>
      <c r="O21" s="103">
        <f t="shared" si="3"/>
        <v>0.39644757045565693</v>
      </c>
      <c r="P21" s="76">
        <f>SUM(P15:P20)</f>
        <v>7432000</v>
      </c>
      <c r="Q21" s="77">
        <f>SUM(Q15:Q20)</f>
        <v>384994931</v>
      </c>
      <c r="R21" s="103">
        <f t="shared" si="4"/>
        <v>0.019304150266851176</v>
      </c>
      <c r="S21" s="76">
        <f>SUM(S15:S20)</f>
        <v>0</v>
      </c>
      <c r="T21" s="77">
        <f>SUM(T15:T20)</f>
        <v>384994931</v>
      </c>
      <c r="U21" s="103">
        <f t="shared" si="5"/>
        <v>0</v>
      </c>
      <c r="V21" s="76">
        <f>SUM(V15:V20)</f>
        <v>0</v>
      </c>
      <c r="W21" s="77">
        <f>SUM(W15:W20)</f>
        <v>8410864661</v>
      </c>
      <c r="X21" s="103">
        <f t="shared" si="6"/>
        <v>0</v>
      </c>
      <c r="Y21" s="76">
        <f>SUM(Y15:Y20)</f>
        <v>308352029</v>
      </c>
      <c r="Z21" s="77">
        <f>SUM(Z15:Z20)</f>
        <v>384994931</v>
      </c>
      <c r="AA21" s="103">
        <f t="shared" si="7"/>
        <v>0.8009249062035053</v>
      </c>
      <c r="AB21" s="76">
        <f>SUM(AB15:AB20)</f>
        <v>3983482304</v>
      </c>
      <c r="AC21" s="77">
        <f>SUM(AC15:AC20)</f>
        <v>1650901068</v>
      </c>
      <c r="AD21" s="103">
        <f t="shared" si="8"/>
        <v>2.412914002669965</v>
      </c>
      <c r="AE21" s="76">
        <f>SUM(AE15:AE20)</f>
        <v>3572664952</v>
      </c>
      <c r="AF21" s="77">
        <f>SUM(AF15:AF20)</f>
        <v>3557830087</v>
      </c>
      <c r="AG21" s="112">
        <f t="shared" si="9"/>
        <v>1.0041696384136514</v>
      </c>
    </row>
    <row r="22" spans="1:33" ht="13.5">
      <c r="A22" s="70" t="s">
        <v>571</v>
      </c>
      <c r="B22" s="71" t="s">
        <v>183</v>
      </c>
      <c r="C22" s="122" t="s">
        <v>184</v>
      </c>
      <c r="D22" s="72">
        <v>374405604</v>
      </c>
      <c r="E22" s="73">
        <v>551549603</v>
      </c>
      <c r="F22" s="102">
        <f t="shared" si="0"/>
        <v>0.6788248998159464</v>
      </c>
      <c r="G22" s="72">
        <v>207481226</v>
      </c>
      <c r="H22" s="73">
        <v>658106828</v>
      </c>
      <c r="I22" s="102">
        <f t="shared" si="1"/>
        <v>0.31526982728706776</v>
      </c>
      <c r="J22" s="72">
        <v>207481226</v>
      </c>
      <c r="K22" s="73">
        <v>591106828</v>
      </c>
      <c r="L22" s="102">
        <f t="shared" si="2"/>
        <v>0.3510046173921036</v>
      </c>
      <c r="M22" s="72">
        <v>207481226</v>
      </c>
      <c r="N22" s="73">
        <v>374405604</v>
      </c>
      <c r="O22" s="102">
        <f t="shared" si="3"/>
        <v>0.5541616465762088</v>
      </c>
      <c r="P22" s="72">
        <v>28254370</v>
      </c>
      <c r="Q22" s="73">
        <v>129720370</v>
      </c>
      <c r="R22" s="102">
        <f t="shared" si="4"/>
        <v>0.21780981660783114</v>
      </c>
      <c r="S22" s="72">
        <v>0</v>
      </c>
      <c r="T22" s="73">
        <v>129720370</v>
      </c>
      <c r="U22" s="102">
        <f t="shared" si="5"/>
        <v>0</v>
      </c>
      <c r="V22" s="72">
        <v>0</v>
      </c>
      <c r="W22" s="73">
        <v>3116120370</v>
      </c>
      <c r="X22" s="102">
        <f t="shared" si="6"/>
        <v>0</v>
      </c>
      <c r="Y22" s="72">
        <v>116072000</v>
      </c>
      <c r="Z22" s="73">
        <v>129720370</v>
      </c>
      <c r="AA22" s="102">
        <f t="shared" si="7"/>
        <v>0.8947862236285635</v>
      </c>
      <c r="AB22" s="72">
        <v>197776546</v>
      </c>
      <c r="AC22" s="73">
        <v>185728631</v>
      </c>
      <c r="AD22" s="102">
        <f t="shared" si="8"/>
        <v>1.064868377778545</v>
      </c>
      <c r="AE22" s="72">
        <v>109945418</v>
      </c>
      <c r="AF22" s="73">
        <v>658106828</v>
      </c>
      <c r="AG22" s="111">
        <f t="shared" si="9"/>
        <v>0.16706317777332041</v>
      </c>
    </row>
    <row r="23" spans="1:33" ht="13.5">
      <c r="A23" s="70" t="s">
        <v>571</v>
      </c>
      <c r="B23" s="71" t="s">
        <v>185</v>
      </c>
      <c r="C23" s="122" t="s">
        <v>186</v>
      </c>
      <c r="D23" s="72">
        <v>811088642</v>
      </c>
      <c r="E23" s="73">
        <v>961719642</v>
      </c>
      <c r="F23" s="102">
        <f t="shared" si="0"/>
        <v>0.8433732728108303</v>
      </c>
      <c r="G23" s="72">
        <v>246273754</v>
      </c>
      <c r="H23" s="73">
        <v>879325434</v>
      </c>
      <c r="I23" s="102">
        <f t="shared" si="1"/>
        <v>0.2800712278726149</v>
      </c>
      <c r="J23" s="72">
        <v>246273754</v>
      </c>
      <c r="K23" s="73">
        <v>717327724</v>
      </c>
      <c r="L23" s="102">
        <f t="shared" si="2"/>
        <v>0.3433211149664139</v>
      </c>
      <c r="M23" s="72">
        <v>246273754</v>
      </c>
      <c r="N23" s="73">
        <v>811088642</v>
      </c>
      <c r="O23" s="102">
        <f t="shared" si="3"/>
        <v>0.30363358731387585</v>
      </c>
      <c r="P23" s="72">
        <v>3265000</v>
      </c>
      <c r="Q23" s="73">
        <v>76179000</v>
      </c>
      <c r="R23" s="102">
        <f t="shared" si="4"/>
        <v>0.042859580724346605</v>
      </c>
      <c r="S23" s="72">
        <v>0</v>
      </c>
      <c r="T23" s="73">
        <v>76179000</v>
      </c>
      <c r="U23" s="102">
        <f t="shared" si="5"/>
        <v>0</v>
      </c>
      <c r="V23" s="72">
        <v>0</v>
      </c>
      <c r="W23" s="73">
        <v>3034333890</v>
      </c>
      <c r="X23" s="102">
        <f t="shared" si="6"/>
        <v>0</v>
      </c>
      <c r="Y23" s="72">
        <v>65000000</v>
      </c>
      <c r="Z23" s="73">
        <v>76179000</v>
      </c>
      <c r="AA23" s="102">
        <f t="shared" si="7"/>
        <v>0.8532535213116476</v>
      </c>
      <c r="AB23" s="72">
        <v>114524981</v>
      </c>
      <c r="AC23" s="73">
        <v>402298721</v>
      </c>
      <c r="AD23" s="102">
        <f t="shared" si="8"/>
        <v>0.2846764730330823</v>
      </c>
      <c r="AE23" s="72">
        <v>260826653</v>
      </c>
      <c r="AF23" s="73">
        <v>879325434</v>
      </c>
      <c r="AG23" s="111">
        <f t="shared" si="9"/>
        <v>0.29662129959498024</v>
      </c>
    </row>
    <row r="24" spans="1:33" ht="13.5">
      <c r="A24" s="70" t="s">
        <v>571</v>
      </c>
      <c r="B24" s="71" t="s">
        <v>187</v>
      </c>
      <c r="C24" s="122" t="s">
        <v>188</v>
      </c>
      <c r="D24" s="72">
        <v>306655881</v>
      </c>
      <c r="E24" s="73">
        <v>397022880</v>
      </c>
      <c r="F24" s="102">
        <f t="shared" si="0"/>
        <v>0.7723884351450979</v>
      </c>
      <c r="G24" s="72">
        <v>105019841</v>
      </c>
      <c r="H24" s="73">
        <v>356990249</v>
      </c>
      <c r="I24" s="102">
        <f t="shared" si="1"/>
        <v>0.2941812592757961</v>
      </c>
      <c r="J24" s="72">
        <v>105019841</v>
      </c>
      <c r="K24" s="73">
        <v>303128828</v>
      </c>
      <c r="L24" s="102">
        <f t="shared" si="2"/>
        <v>0.3464528322591608</v>
      </c>
      <c r="M24" s="72">
        <v>105019841</v>
      </c>
      <c r="N24" s="73">
        <v>306655881</v>
      </c>
      <c r="O24" s="102">
        <f t="shared" si="3"/>
        <v>0.34246804808546943</v>
      </c>
      <c r="P24" s="72">
        <v>0</v>
      </c>
      <c r="Q24" s="73">
        <v>64927000</v>
      </c>
      <c r="R24" s="102">
        <f t="shared" si="4"/>
        <v>0</v>
      </c>
      <c r="S24" s="72">
        <v>0</v>
      </c>
      <c r="T24" s="73">
        <v>64927000</v>
      </c>
      <c r="U24" s="102">
        <f t="shared" si="5"/>
        <v>0</v>
      </c>
      <c r="V24" s="72">
        <v>0</v>
      </c>
      <c r="W24" s="73">
        <v>986569640</v>
      </c>
      <c r="X24" s="102">
        <f t="shared" si="6"/>
        <v>0</v>
      </c>
      <c r="Y24" s="72">
        <v>63721580</v>
      </c>
      <c r="Z24" s="73">
        <v>64927000</v>
      </c>
      <c r="AA24" s="102">
        <f t="shared" si="7"/>
        <v>0.9814342261308855</v>
      </c>
      <c r="AB24" s="72">
        <v>298507907</v>
      </c>
      <c r="AC24" s="73">
        <v>155103974</v>
      </c>
      <c r="AD24" s="102">
        <f t="shared" si="8"/>
        <v>1.924566465331185</v>
      </c>
      <c r="AE24" s="72">
        <v>209630150</v>
      </c>
      <c r="AF24" s="73">
        <v>356990249</v>
      </c>
      <c r="AG24" s="111">
        <f t="shared" si="9"/>
        <v>0.5872153387584544</v>
      </c>
    </row>
    <row r="25" spans="1:33" ht="13.5">
      <c r="A25" s="70" t="s">
        <v>571</v>
      </c>
      <c r="B25" s="71" t="s">
        <v>189</v>
      </c>
      <c r="C25" s="122" t="s">
        <v>190</v>
      </c>
      <c r="D25" s="72">
        <v>1264467753</v>
      </c>
      <c r="E25" s="73">
        <v>1812271753</v>
      </c>
      <c r="F25" s="102">
        <f t="shared" si="0"/>
        <v>0.6977252450725584</v>
      </c>
      <c r="G25" s="72">
        <v>489671490</v>
      </c>
      <c r="H25" s="73">
        <v>2121950758</v>
      </c>
      <c r="I25" s="102">
        <f t="shared" si="1"/>
        <v>0.2307647753624262</v>
      </c>
      <c r="J25" s="72">
        <v>489671490</v>
      </c>
      <c r="K25" s="73">
        <v>1490354411</v>
      </c>
      <c r="L25" s="102">
        <f t="shared" si="2"/>
        <v>0.3285604325963242</v>
      </c>
      <c r="M25" s="72">
        <v>489671490</v>
      </c>
      <c r="N25" s="73">
        <v>1264467753</v>
      </c>
      <c r="O25" s="102">
        <f t="shared" si="3"/>
        <v>0.38725502397212974</v>
      </c>
      <c r="P25" s="72">
        <v>7000000</v>
      </c>
      <c r="Q25" s="73">
        <v>230321000</v>
      </c>
      <c r="R25" s="102">
        <f t="shared" si="4"/>
        <v>0.030392365437802025</v>
      </c>
      <c r="S25" s="72">
        <v>0</v>
      </c>
      <c r="T25" s="73">
        <v>230321000</v>
      </c>
      <c r="U25" s="102">
        <f t="shared" si="5"/>
        <v>0</v>
      </c>
      <c r="V25" s="72">
        <v>0</v>
      </c>
      <c r="W25" s="73">
        <v>3667108198</v>
      </c>
      <c r="X25" s="102">
        <f t="shared" si="6"/>
        <v>0</v>
      </c>
      <c r="Y25" s="72">
        <v>153834796</v>
      </c>
      <c r="Z25" s="73">
        <v>230321000</v>
      </c>
      <c r="AA25" s="102">
        <f t="shared" si="7"/>
        <v>0.6679147624402464</v>
      </c>
      <c r="AB25" s="72">
        <v>377207647</v>
      </c>
      <c r="AC25" s="73">
        <v>540260026</v>
      </c>
      <c r="AD25" s="102">
        <f t="shared" si="8"/>
        <v>0.6981964773384881</v>
      </c>
      <c r="AE25" s="72">
        <v>3159731404</v>
      </c>
      <c r="AF25" s="73">
        <v>2121950758</v>
      </c>
      <c r="AG25" s="111">
        <f t="shared" si="9"/>
        <v>1.489069146438694</v>
      </c>
    </row>
    <row r="26" spans="1:33" ht="13.5">
      <c r="A26" s="70" t="s">
        <v>571</v>
      </c>
      <c r="B26" s="71" t="s">
        <v>191</v>
      </c>
      <c r="C26" s="122" t="s">
        <v>192</v>
      </c>
      <c r="D26" s="72">
        <v>55893495</v>
      </c>
      <c r="E26" s="73">
        <v>126391496</v>
      </c>
      <c r="F26" s="102">
        <f t="shared" si="0"/>
        <v>0.4422251240700561</v>
      </c>
      <c r="G26" s="72">
        <v>64563077</v>
      </c>
      <c r="H26" s="73">
        <v>126336791</v>
      </c>
      <c r="I26" s="102">
        <f t="shared" si="1"/>
        <v>0.5110393931091696</v>
      </c>
      <c r="J26" s="72">
        <v>64563077</v>
      </c>
      <c r="K26" s="73">
        <v>110053791</v>
      </c>
      <c r="L26" s="102">
        <f t="shared" si="2"/>
        <v>0.5866501863620491</v>
      </c>
      <c r="M26" s="72">
        <v>64563077</v>
      </c>
      <c r="N26" s="73">
        <v>55893495</v>
      </c>
      <c r="O26" s="102">
        <f t="shared" si="3"/>
        <v>1.1551089621430901</v>
      </c>
      <c r="P26" s="72">
        <v>0</v>
      </c>
      <c r="Q26" s="73">
        <v>68698000</v>
      </c>
      <c r="R26" s="102">
        <f t="shared" si="4"/>
        <v>0</v>
      </c>
      <c r="S26" s="72">
        <v>0</v>
      </c>
      <c r="T26" s="73">
        <v>68698000</v>
      </c>
      <c r="U26" s="102">
        <f t="shared" si="5"/>
        <v>0</v>
      </c>
      <c r="V26" s="72">
        <v>0</v>
      </c>
      <c r="W26" s="73">
        <v>889666040</v>
      </c>
      <c r="X26" s="102">
        <f t="shared" si="6"/>
        <v>0</v>
      </c>
      <c r="Y26" s="72">
        <v>64047513</v>
      </c>
      <c r="Z26" s="73">
        <v>68698000</v>
      </c>
      <c r="AA26" s="102">
        <f t="shared" si="7"/>
        <v>0.9323053509563597</v>
      </c>
      <c r="AB26" s="72">
        <v>195672060</v>
      </c>
      <c r="AC26" s="73">
        <v>27474649</v>
      </c>
      <c r="AD26" s="102">
        <f t="shared" si="8"/>
        <v>7.121913004238926</v>
      </c>
      <c r="AE26" s="72">
        <v>123873000</v>
      </c>
      <c r="AF26" s="73">
        <v>126336791</v>
      </c>
      <c r="AG26" s="111">
        <f t="shared" si="9"/>
        <v>0.9804982303215221</v>
      </c>
    </row>
    <row r="27" spans="1:33" ht="13.5">
      <c r="A27" s="70" t="s">
        <v>571</v>
      </c>
      <c r="B27" s="71" t="s">
        <v>193</v>
      </c>
      <c r="C27" s="122" t="s">
        <v>194</v>
      </c>
      <c r="D27" s="72">
        <v>212850265</v>
      </c>
      <c r="E27" s="73">
        <v>293644215</v>
      </c>
      <c r="F27" s="102">
        <f t="shared" si="0"/>
        <v>0.7248576819400308</v>
      </c>
      <c r="G27" s="72">
        <v>85949311</v>
      </c>
      <c r="H27" s="73">
        <v>229787602</v>
      </c>
      <c r="I27" s="102">
        <f t="shared" si="1"/>
        <v>0.3740380692949657</v>
      </c>
      <c r="J27" s="72">
        <v>85949311</v>
      </c>
      <c r="K27" s="73">
        <v>189176567</v>
      </c>
      <c r="L27" s="102">
        <f t="shared" si="2"/>
        <v>0.45433381291880615</v>
      </c>
      <c r="M27" s="72">
        <v>85949311</v>
      </c>
      <c r="N27" s="73">
        <v>212850265</v>
      </c>
      <c r="O27" s="102">
        <f t="shared" si="3"/>
        <v>0.40380175707086857</v>
      </c>
      <c r="P27" s="72">
        <v>5227224</v>
      </c>
      <c r="Q27" s="73">
        <v>63848274</v>
      </c>
      <c r="R27" s="102">
        <f t="shared" si="4"/>
        <v>0.08186946447448211</v>
      </c>
      <c r="S27" s="72">
        <v>0</v>
      </c>
      <c r="T27" s="73">
        <v>63848274</v>
      </c>
      <c r="U27" s="102">
        <f t="shared" si="5"/>
        <v>0</v>
      </c>
      <c r="V27" s="72">
        <v>0</v>
      </c>
      <c r="W27" s="73">
        <v>1125412583</v>
      </c>
      <c r="X27" s="102">
        <f t="shared" si="6"/>
        <v>0</v>
      </c>
      <c r="Y27" s="72">
        <v>48250834</v>
      </c>
      <c r="Z27" s="73">
        <v>63848274</v>
      </c>
      <c r="AA27" s="102">
        <f t="shared" si="7"/>
        <v>0.7557108591533735</v>
      </c>
      <c r="AB27" s="72">
        <v>120274066</v>
      </c>
      <c r="AC27" s="73">
        <v>96942477</v>
      </c>
      <c r="AD27" s="102">
        <f t="shared" si="8"/>
        <v>1.2406745703434006</v>
      </c>
      <c r="AE27" s="72">
        <v>75461574</v>
      </c>
      <c r="AF27" s="73">
        <v>229787602</v>
      </c>
      <c r="AG27" s="111">
        <f t="shared" si="9"/>
        <v>0.32839706469455215</v>
      </c>
    </row>
    <row r="28" spans="1:33" ht="13.5">
      <c r="A28" s="70" t="s">
        <v>572</v>
      </c>
      <c r="B28" s="71" t="s">
        <v>496</v>
      </c>
      <c r="C28" s="122" t="s">
        <v>497</v>
      </c>
      <c r="D28" s="72">
        <v>5819478</v>
      </c>
      <c r="E28" s="73">
        <v>126301878</v>
      </c>
      <c r="F28" s="102">
        <f t="shared" si="0"/>
        <v>0.046075941958677764</v>
      </c>
      <c r="G28" s="72">
        <v>63869472</v>
      </c>
      <c r="H28" s="73">
        <v>119938709</v>
      </c>
      <c r="I28" s="102">
        <f t="shared" si="1"/>
        <v>0.5325175877956132</v>
      </c>
      <c r="J28" s="72">
        <v>63869472</v>
      </c>
      <c r="K28" s="73">
        <v>119938709</v>
      </c>
      <c r="L28" s="102">
        <f t="shared" si="2"/>
        <v>0.5325175877956132</v>
      </c>
      <c r="M28" s="72">
        <v>63869472</v>
      </c>
      <c r="N28" s="73">
        <v>5819478</v>
      </c>
      <c r="O28" s="102">
        <f t="shared" si="3"/>
        <v>10.975120448947482</v>
      </c>
      <c r="P28" s="72">
        <v>0</v>
      </c>
      <c r="Q28" s="73">
        <v>800000</v>
      </c>
      <c r="R28" s="102">
        <f t="shared" si="4"/>
        <v>0</v>
      </c>
      <c r="S28" s="72">
        <v>0</v>
      </c>
      <c r="T28" s="73">
        <v>800000</v>
      </c>
      <c r="U28" s="102">
        <f t="shared" si="5"/>
        <v>0</v>
      </c>
      <c r="V28" s="72">
        <v>0</v>
      </c>
      <c r="W28" s="73">
        <v>3995135</v>
      </c>
      <c r="X28" s="102">
        <f t="shared" si="6"/>
        <v>0</v>
      </c>
      <c r="Y28" s="72">
        <v>0</v>
      </c>
      <c r="Z28" s="73">
        <v>800000</v>
      </c>
      <c r="AA28" s="102">
        <f t="shared" si="7"/>
        <v>0</v>
      </c>
      <c r="AB28" s="72">
        <v>0</v>
      </c>
      <c r="AC28" s="73">
        <v>0</v>
      </c>
      <c r="AD28" s="102">
        <f t="shared" si="8"/>
        <v>0</v>
      </c>
      <c r="AE28" s="72">
        <v>5563169</v>
      </c>
      <c r="AF28" s="73">
        <v>119938709</v>
      </c>
      <c r="AG28" s="111">
        <f t="shared" si="9"/>
        <v>0.04638343239128912</v>
      </c>
    </row>
    <row r="29" spans="1:33" ht="13.5">
      <c r="A29" s="74"/>
      <c r="B29" s="75" t="s">
        <v>583</v>
      </c>
      <c r="C29" s="123"/>
      <c r="D29" s="76">
        <f>SUM(D22:D28)</f>
        <v>3031181118</v>
      </c>
      <c r="E29" s="77">
        <f>SUM(E22:E28)</f>
        <v>4268901467</v>
      </c>
      <c r="F29" s="103">
        <f t="shared" si="0"/>
        <v>0.7100611577549911</v>
      </c>
      <c r="G29" s="76">
        <f>SUM(G22:G28)</f>
        <v>1262828171</v>
      </c>
      <c r="H29" s="77">
        <f>SUM(H22:H28)</f>
        <v>4492436371</v>
      </c>
      <c r="I29" s="103">
        <f t="shared" si="1"/>
        <v>0.28110095874744667</v>
      </c>
      <c r="J29" s="76">
        <f>SUM(J22:J28)</f>
        <v>1262828171</v>
      </c>
      <c r="K29" s="77">
        <f>SUM(K22:K28)</f>
        <v>3521086858</v>
      </c>
      <c r="L29" s="103">
        <f t="shared" si="2"/>
        <v>0.35864726487244186</v>
      </c>
      <c r="M29" s="76">
        <f>SUM(M22:M28)</f>
        <v>1262828171</v>
      </c>
      <c r="N29" s="77">
        <f>SUM(N22:N28)</f>
        <v>3031181118</v>
      </c>
      <c r="O29" s="103">
        <f t="shared" si="3"/>
        <v>0.41661257504573834</v>
      </c>
      <c r="P29" s="76">
        <f>SUM(P22:P28)</f>
        <v>43746594</v>
      </c>
      <c r="Q29" s="77">
        <f>SUM(Q22:Q28)</f>
        <v>634493644</v>
      </c>
      <c r="R29" s="103">
        <f t="shared" si="4"/>
        <v>0.06894725331559035</v>
      </c>
      <c r="S29" s="76">
        <f>SUM(S22:S28)</f>
        <v>0</v>
      </c>
      <c r="T29" s="77">
        <f>SUM(T22:T28)</f>
        <v>634493644</v>
      </c>
      <c r="U29" s="103">
        <f t="shared" si="5"/>
        <v>0</v>
      </c>
      <c r="V29" s="76">
        <f>SUM(V22:V28)</f>
        <v>0</v>
      </c>
      <c r="W29" s="77">
        <f>SUM(W22:W28)</f>
        <v>12823205856</v>
      </c>
      <c r="X29" s="103">
        <f t="shared" si="6"/>
        <v>0</v>
      </c>
      <c r="Y29" s="76">
        <f>SUM(Y22:Y28)</f>
        <v>510926723</v>
      </c>
      <c r="Z29" s="77">
        <f>SUM(Z22:Z28)</f>
        <v>634493644</v>
      </c>
      <c r="AA29" s="103">
        <f t="shared" si="7"/>
        <v>0.8052511287252548</v>
      </c>
      <c r="AB29" s="76">
        <f>SUM(AB22:AB28)</f>
        <v>1303963207</v>
      </c>
      <c r="AC29" s="77">
        <f>SUM(AC22:AC28)</f>
        <v>1407808478</v>
      </c>
      <c r="AD29" s="103">
        <f t="shared" si="8"/>
        <v>0.9262362227371101</v>
      </c>
      <c r="AE29" s="76">
        <f>SUM(AE22:AE28)</f>
        <v>3945031368</v>
      </c>
      <c r="AF29" s="77">
        <f>SUM(AF22:AF28)</f>
        <v>4492436371</v>
      </c>
      <c r="AG29" s="112">
        <f t="shared" si="9"/>
        <v>0.8781496369022251</v>
      </c>
    </row>
    <row r="30" spans="1:33" ht="13.5">
      <c r="A30" s="70" t="s">
        <v>571</v>
      </c>
      <c r="B30" s="71" t="s">
        <v>195</v>
      </c>
      <c r="C30" s="122" t="s">
        <v>196</v>
      </c>
      <c r="D30" s="72">
        <v>667682947</v>
      </c>
      <c r="E30" s="73">
        <v>856576187</v>
      </c>
      <c r="F30" s="102">
        <f t="shared" si="0"/>
        <v>0.7794787633992445</v>
      </c>
      <c r="G30" s="72">
        <v>267548781</v>
      </c>
      <c r="H30" s="73">
        <v>790573015</v>
      </c>
      <c r="I30" s="102">
        <f t="shared" si="1"/>
        <v>0.3384238722086916</v>
      </c>
      <c r="J30" s="72">
        <v>267548781</v>
      </c>
      <c r="K30" s="73">
        <v>539336432</v>
      </c>
      <c r="L30" s="102">
        <f t="shared" si="2"/>
        <v>0.4960702914280413</v>
      </c>
      <c r="M30" s="72">
        <v>267548781</v>
      </c>
      <c r="N30" s="73">
        <v>667682947</v>
      </c>
      <c r="O30" s="102">
        <f t="shared" si="3"/>
        <v>0.40071231742870916</v>
      </c>
      <c r="P30" s="72">
        <v>14466078</v>
      </c>
      <c r="Q30" s="73">
        <v>66283401</v>
      </c>
      <c r="R30" s="102">
        <f t="shared" si="4"/>
        <v>0.21824586218803105</v>
      </c>
      <c r="S30" s="72">
        <v>0</v>
      </c>
      <c r="T30" s="73">
        <v>66283401</v>
      </c>
      <c r="U30" s="102">
        <f t="shared" si="5"/>
        <v>0</v>
      </c>
      <c r="V30" s="72">
        <v>0</v>
      </c>
      <c r="W30" s="73">
        <v>2239405547</v>
      </c>
      <c r="X30" s="102">
        <f t="shared" si="6"/>
        <v>0</v>
      </c>
      <c r="Y30" s="72">
        <v>50340723</v>
      </c>
      <c r="Z30" s="73">
        <v>66283400</v>
      </c>
      <c r="AA30" s="102">
        <f t="shared" si="7"/>
        <v>0.7594770787255934</v>
      </c>
      <c r="AB30" s="72">
        <v>79237535</v>
      </c>
      <c r="AC30" s="73">
        <v>501278974</v>
      </c>
      <c r="AD30" s="102">
        <f t="shared" si="8"/>
        <v>0.1580707332839378</v>
      </c>
      <c r="AE30" s="72">
        <v>241923438</v>
      </c>
      <c r="AF30" s="73">
        <v>790573015</v>
      </c>
      <c r="AG30" s="111">
        <f t="shared" si="9"/>
        <v>0.30601023992704834</v>
      </c>
    </row>
    <row r="31" spans="1:33" ht="13.5">
      <c r="A31" s="70" t="s">
        <v>571</v>
      </c>
      <c r="B31" s="71" t="s">
        <v>197</v>
      </c>
      <c r="C31" s="122" t="s">
        <v>198</v>
      </c>
      <c r="D31" s="72">
        <v>610682144</v>
      </c>
      <c r="E31" s="73">
        <v>805237144</v>
      </c>
      <c r="F31" s="102">
        <f t="shared" si="0"/>
        <v>0.7583879463960743</v>
      </c>
      <c r="G31" s="72">
        <v>218950227</v>
      </c>
      <c r="H31" s="73">
        <v>835705987</v>
      </c>
      <c r="I31" s="102">
        <f t="shared" si="1"/>
        <v>0.26199432624143687</v>
      </c>
      <c r="J31" s="72">
        <v>218950227</v>
      </c>
      <c r="K31" s="73">
        <v>588109230</v>
      </c>
      <c r="L31" s="102">
        <f t="shared" si="2"/>
        <v>0.37229517210603885</v>
      </c>
      <c r="M31" s="72">
        <v>218950227</v>
      </c>
      <c r="N31" s="73">
        <v>610682144</v>
      </c>
      <c r="O31" s="102">
        <f t="shared" si="3"/>
        <v>0.3585338611112232</v>
      </c>
      <c r="P31" s="72">
        <v>0</v>
      </c>
      <c r="Q31" s="73">
        <v>102164001</v>
      </c>
      <c r="R31" s="102">
        <f t="shared" si="4"/>
        <v>0</v>
      </c>
      <c r="S31" s="72">
        <v>0</v>
      </c>
      <c r="T31" s="73">
        <v>102164001</v>
      </c>
      <c r="U31" s="102">
        <f t="shared" si="5"/>
        <v>0</v>
      </c>
      <c r="V31" s="72">
        <v>0</v>
      </c>
      <c r="W31" s="73">
        <v>833380573</v>
      </c>
      <c r="X31" s="102">
        <f t="shared" si="6"/>
        <v>0</v>
      </c>
      <c r="Y31" s="72">
        <v>99735866</v>
      </c>
      <c r="Z31" s="73">
        <v>102164001</v>
      </c>
      <c r="AA31" s="102">
        <f t="shared" si="7"/>
        <v>0.97623296879299</v>
      </c>
      <c r="AB31" s="72">
        <v>149378463</v>
      </c>
      <c r="AC31" s="73">
        <v>358425549</v>
      </c>
      <c r="AD31" s="102">
        <f t="shared" si="8"/>
        <v>0.41676287702359077</v>
      </c>
      <c r="AE31" s="72">
        <v>1081763576</v>
      </c>
      <c r="AF31" s="73">
        <v>835705987</v>
      </c>
      <c r="AG31" s="111">
        <f t="shared" si="9"/>
        <v>1.2944308079965927</v>
      </c>
    </row>
    <row r="32" spans="1:33" ht="13.5">
      <c r="A32" s="70" t="s">
        <v>571</v>
      </c>
      <c r="B32" s="71" t="s">
        <v>199</v>
      </c>
      <c r="C32" s="122" t="s">
        <v>200</v>
      </c>
      <c r="D32" s="72">
        <v>1005397390</v>
      </c>
      <c r="E32" s="73">
        <v>1173652690</v>
      </c>
      <c r="F32" s="102">
        <f t="shared" si="0"/>
        <v>0.8566396162735331</v>
      </c>
      <c r="G32" s="72">
        <v>307178430</v>
      </c>
      <c r="H32" s="73">
        <v>1092829880</v>
      </c>
      <c r="I32" s="102">
        <f t="shared" si="1"/>
        <v>0.28108531402893194</v>
      </c>
      <c r="J32" s="72">
        <v>307178430</v>
      </c>
      <c r="K32" s="73">
        <v>706510690</v>
      </c>
      <c r="L32" s="102">
        <f t="shared" si="2"/>
        <v>0.4347824234619861</v>
      </c>
      <c r="M32" s="72">
        <v>307178430</v>
      </c>
      <c r="N32" s="73">
        <v>1005397390</v>
      </c>
      <c r="O32" s="102">
        <f t="shared" si="3"/>
        <v>0.3055293688399171</v>
      </c>
      <c r="P32" s="72">
        <v>667121100</v>
      </c>
      <c r="Q32" s="73">
        <v>777867800</v>
      </c>
      <c r="R32" s="102">
        <f t="shared" si="4"/>
        <v>0.8576278642720524</v>
      </c>
      <c r="S32" s="72">
        <v>0</v>
      </c>
      <c r="T32" s="73">
        <v>777867800</v>
      </c>
      <c r="U32" s="102">
        <f t="shared" si="5"/>
        <v>0</v>
      </c>
      <c r="V32" s="72">
        <v>0</v>
      </c>
      <c r="W32" s="73">
        <v>1378962000</v>
      </c>
      <c r="X32" s="102">
        <f t="shared" si="6"/>
        <v>0</v>
      </c>
      <c r="Y32" s="72">
        <v>111834590</v>
      </c>
      <c r="Z32" s="73">
        <v>777867800</v>
      </c>
      <c r="AA32" s="102">
        <f t="shared" si="7"/>
        <v>0.1437706895696158</v>
      </c>
      <c r="AB32" s="72">
        <v>339686000</v>
      </c>
      <c r="AC32" s="73">
        <v>727626490</v>
      </c>
      <c r="AD32" s="102">
        <f t="shared" si="8"/>
        <v>0.4668411673687141</v>
      </c>
      <c r="AE32" s="72">
        <v>187737000</v>
      </c>
      <c r="AF32" s="73">
        <v>1092829880</v>
      </c>
      <c r="AG32" s="111">
        <f t="shared" si="9"/>
        <v>0.17178977573343804</v>
      </c>
    </row>
    <row r="33" spans="1:33" ht="13.5">
      <c r="A33" s="70" t="s">
        <v>571</v>
      </c>
      <c r="B33" s="71" t="s">
        <v>201</v>
      </c>
      <c r="C33" s="122" t="s">
        <v>202</v>
      </c>
      <c r="D33" s="72">
        <v>165118582</v>
      </c>
      <c r="E33" s="73">
        <v>253812582</v>
      </c>
      <c r="F33" s="102">
        <f t="shared" si="0"/>
        <v>0.6505531786442329</v>
      </c>
      <c r="G33" s="72">
        <v>98785870</v>
      </c>
      <c r="H33" s="73">
        <v>170847947</v>
      </c>
      <c r="I33" s="102">
        <f t="shared" si="1"/>
        <v>0.5782092892225389</v>
      </c>
      <c r="J33" s="72">
        <v>98785870</v>
      </c>
      <c r="K33" s="73">
        <v>166847947</v>
      </c>
      <c r="L33" s="102">
        <f t="shared" si="2"/>
        <v>0.5920712347752172</v>
      </c>
      <c r="M33" s="72">
        <v>98785870</v>
      </c>
      <c r="N33" s="73">
        <v>165118582</v>
      </c>
      <c r="O33" s="102">
        <f t="shared" si="3"/>
        <v>0.5982722768295091</v>
      </c>
      <c r="P33" s="72">
        <v>10700000</v>
      </c>
      <c r="Q33" s="73">
        <v>47060800</v>
      </c>
      <c r="R33" s="102">
        <f t="shared" si="4"/>
        <v>0.22736545065107266</v>
      </c>
      <c r="S33" s="72">
        <v>0</v>
      </c>
      <c r="T33" s="73">
        <v>47060800</v>
      </c>
      <c r="U33" s="102">
        <f t="shared" si="5"/>
        <v>0</v>
      </c>
      <c r="V33" s="72">
        <v>0</v>
      </c>
      <c r="W33" s="73">
        <v>793997081</v>
      </c>
      <c r="X33" s="102">
        <f t="shared" si="6"/>
        <v>0</v>
      </c>
      <c r="Y33" s="72">
        <v>35195970</v>
      </c>
      <c r="Z33" s="73">
        <v>47060800</v>
      </c>
      <c r="AA33" s="102">
        <f t="shared" si="7"/>
        <v>0.7478829514160406</v>
      </c>
      <c r="AB33" s="72">
        <v>67015089</v>
      </c>
      <c r="AC33" s="73">
        <v>67199128</v>
      </c>
      <c r="AD33" s="102">
        <f t="shared" si="8"/>
        <v>0.9972612888667246</v>
      </c>
      <c r="AE33" s="72">
        <v>77355737</v>
      </c>
      <c r="AF33" s="73">
        <v>170847947</v>
      </c>
      <c r="AG33" s="111">
        <f t="shared" si="9"/>
        <v>0.4527753382954025</v>
      </c>
    </row>
    <row r="34" spans="1:33" ht="13.5">
      <c r="A34" s="70" t="s">
        <v>572</v>
      </c>
      <c r="B34" s="71" t="s">
        <v>500</v>
      </c>
      <c r="C34" s="122" t="s">
        <v>501</v>
      </c>
      <c r="D34" s="72">
        <v>9849160</v>
      </c>
      <c r="E34" s="73">
        <v>162225160</v>
      </c>
      <c r="F34" s="102">
        <f t="shared" si="0"/>
        <v>0.060712900514322196</v>
      </c>
      <c r="G34" s="72">
        <v>100623900</v>
      </c>
      <c r="H34" s="73">
        <v>157187160</v>
      </c>
      <c r="I34" s="102">
        <f t="shared" si="1"/>
        <v>0.6401534323795913</v>
      </c>
      <c r="J34" s="72">
        <v>100623900</v>
      </c>
      <c r="K34" s="73">
        <v>157187160</v>
      </c>
      <c r="L34" s="102">
        <f t="shared" si="2"/>
        <v>0.6401534323795913</v>
      </c>
      <c r="M34" s="72">
        <v>100623900</v>
      </c>
      <c r="N34" s="73">
        <v>9849160</v>
      </c>
      <c r="O34" s="102">
        <f t="shared" si="3"/>
        <v>10.21649561993104</v>
      </c>
      <c r="P34" s="72">
        <v>2850000</v>
      </c>
      <c r="Q34" s="73">
        <v>5038000</v>
      </c>
      <c r="R34" s="102">
        <f t="shared" si="4"/>
        <v>0.5657006748709805</v>
      </c>
      <c r="S34" s="72">
        <v>0</v>
      </c>
      <c r="T34" s="73">
        <v>5038000</v>
      </c>
      <c r="U34" s="102">
        <f t="shared" si="5"/>
        <v>0</v>
      </c>
      <c r="V34" s="72">
        <v>0</v>
      </c>
      <c r="W34" s="73">
        <v>27132000</v>
      </c>
      <c r="X34" s="102">
        <f t="shared" si="6"/>
        <v>0</v>
      </c>
      <c r="Y34" s="72">
        <v>0</v>
      </c>
      <c r="Z34" s="73">
        <v>5038000</v>
      </c>
      <c r="AA34" s="102">
        <f t="shared" si="7"/>
        <v>0</v>
      </c>
      <c r="AB34" s="72">
        <v>0</v>
      </c>
      <c r="AC34" s="73">
        <v>0</v>
      </c>
      <c r="AD34" s="102">
        <f t="shared" si="8"/>
        <v>0</v>
      </c>
      <c r="AE34" s="72">
        <v>12274568</v>
      </c>
      <c r="AF34" s="73">
        <v>157187160</v>
      </c>
      <c r="AG34" s="111">
        <f t="shared" si="9"/>
        <v>0.07808887189004496</v>
      </c>
    </row>
    <row r="35" spans="1:33" ht="13.5">
      <c r="A35" s="74"/>
      <c r="B35" s="75" t="s">
        <v>584</v>
      </c>
      <c r="C35" s="123"/>
      <c r="D35" s="76">
        <f>SUM(D30:D34)</f>
        <v>2458730223</v>
      </c>
      <c r="E35" s="77">
        <f>SUM(E30:E34)</f>
        <v>3251503763</v>
      </c>
      <c r="F35" s="103">
        <f t="shared" si="0"/>
        <v>0.7561824934600268</v>
      </c>
      <c r="G35" s="76">
        <f>SUM(G30:G34)</f>
        <v>993087208</v>
      </c>
      <c r="H35" s="77">
        <f>SUM(H30:H34)</f>
        <v>3047143989</v>
      </c>
      <c r="I35" s="103">
        <f t="shared" si="1"/>
        <v>0.3259075421394535</v>
      </c>
      <c r="J35" s="76">
        <f>SUM(J30:J34)</f>
        <v>993087208</v>
      </c>
      <c r="K35" s="77">
        <f>SUM(K30:K34)</f>
        <v>2157991459</v>
      </c>
      <c r="L35" s="103">
        <f t="shared" si="2"/>
        <v>0.4601905182980615</v>
      </c>
      <c r="M35" s="76">
        <f>SUM(M30:M34)</f>
        <v>993087208</v>
      </c>
      <c r="N35" s="77">
        <f>SUM(N30:N34)</f>
        <v>2458730223</v>
      </c>
      <c r="O35" s="103">
        <f t="shared" si="3"/>
        <v>0.40390246913233635</v>
      </c>
      <c r="P35" s="76">
        <f>SUM(P30:P34)</f>
        <v>695137178</v>
      </c>
      <c r="Q35" s="77">
        <f>SUM(Q30:Q34)</f>
        <v>998414002</v>
      </c>
      <c r="R35" s="103">
        <f t="shared" si="4"/>
        <v>0.6962414154924883</v>
      </c>
      <c r="S35" s="76">
        <f>SUM(S30:S34)</f>
        <v>0</v>
      </c>
      <c r="T35" s="77">
        <f>SUM(T30:T34)</f>
        <v>998414002</v>
      </c>
      <c r="U35" s="103">
        <f t="shared" si="5"/>
        <v>0</v>
      </c>
      <c r="V35" s="76">
        <f>SUM(V30:V34)</f>
        <v>0</v>
      </c>
      <c r="W35" s="77">
        <f>SUM(W30:W34)</f>
        <v>5272877201</v>
      </c>
      <c r="X35" s="103">
        <f t="shared" si="6"/>
        <v>0</v>
      </c>
      <c r="Y35" s="76">
        <f>SUM(Y30:Y34)</f>
        <v>297107149</v>
      </c>
      <c r="Z35" s="77">
        <f>SUM(Z30:Z34)</f>
        <v>998414001</v>
      </c>
      <c r="AA35" s="103">
        <f t="shared" si="7"/>
        <v>0.2975791091695638</v>
      </c>
      <c r="AB35" s="76">
        <f>SUM(AB30:AB34)</f>
        <v>635317087</v>
      </c>
      <c r="AC35" s="77">
        <f>SUM(AC30:AC34)</f>
        <v>1654530141</v>
      </c>
      <c r="AD35" s="103">
        <f t="shared" si="8"/>
        <v>0.38398640874321793</v>
      </c>
      <c r="AE35" s="76">
        <f>SUM(AE30:AE34)</f>
        <v>1601054319</v>
      </c>
      <c r="AF35" s="77">
        <f>SUM(AF30:AF34)</f>
        <v>3047143989</v>
      </c>
      <c r="AG35" s="112">
        <f t="shared" si="9"/>
        <v>0.5254278513846757</v>
      </c>
    </row>
    <row r="36" spans="1:33" ht="13.5">
      <c r="A36" s="78"/>
      <c r="B36" s="79" t="s">
        <v>585</v>
      </c>
      <c r="C36" s="124"/>
      <c r="D36" s="80">
        <f>SUM(D8,D10:D13,D15:D20,D22:D28,D30:D34)</f>
        <v>15302067055</v>
      </c>
      <c r="E36" s="81">
        <f>SUM(E8,E10:E13,E15:E20,E22:E28,E30:E34)</f>
        <v>19551422753</v>
      </c>
      <c r="F36" s="104">
        <f t="shared" si="0"/>
        <v>0.7826574693983346</v>
      </c>
      <c r="G36" s="80">
        <f>SUM(G8,G10:G13,G15:G20,G22:G28,G30:G34)</f>
        <v>5644762392</v>
      </c>
      <c r="H36" s="81">
        <f>SUM(H8,H10:H13,H15:H20,H22:H28,H30:H34)</f>
        <v>18233619052</v>
      </c>
      <c r="I36" s="104">
        <f t="shared" si="1"/>
        <v>0.30957992354133557</v>
      </c>
      <c r="J36" s="80">
        <f>SUM(J8,J10:J13,J15:J20,J22:J28,J30:J34)</f>
        <v>5644762392</v>
      </c>
      <c r="K36" s="81">
        <f>SUM(K8,K10:K13,K15:K20,K22:K28,K30:K34)</f>
        <v>13072279188</v>
      </c>
      <c r="L36" s="104">
        <f t="shared" si="2"/>
        <v>0.4318116459126531</v>
      </c>
      <c r="M36" s="80">
        <f>SUM(M8,M10:M13,M15:M20,M22:M28,M30:M34)</f>
        <v>5644762392</v>
      </c>
      <c r="N36" s="81">
        <f>SUM(N8,N10:N13,N15:N20,N22:N28,N30:N34)</f>
        <v>15302067055</v>
      </c>
      <c r="O36" s="104">
        <f t="shared" si="3"/>
        <v>0.36888888094079786</v>
      </c>
      <c r="P36" s="80">
        <f>SUM(P8,P10:P13,P15:P20,P22:P28,P30:P34)</f>
        <v>899051213</v>
      </c>
      <c r="Q36" s="81">
        <f>SUM(Q8,Q10:Q13,Q15:Q20,Q22:Q28,Q30:Q34)</f>
        <v>3339386118</v>
      </c>
      <c r="R36" s="104">
        <f t="shared" si="4"/>
        <v>0.26922649290356787</v>
      </c>
      <c r="S36" s="80">
        <f>SUM(S8,S10:S13,S15:S20,S22:S28,S30:S34)</f>
        <v>33188260</v>
      </c>
      <c r="T36" s="81">
        <f>SUM(T8,T10:T13,T15:T20,T22:T28,T30:T34)</f>
        <v>3339386118</v>
      </c>
      <c r="U36" s="104">
        <f t="shared" si="5"/>
        <v>0.009938431444362853</v>
      </c>
      <c r="V36" s="80">
        <f>SUM(V8,V10:V13,V15:V20,V22:V28,V30:V34)</f>
        <v>33188260</v>
      </c>
      <c r="W36" s="81">
        <f>SUM(W8,W10:W13,W15:W20,W22:W28,W30:W34)</f>
        <v>44400368528</v>
      </c>
      <c r="X36" s="104">
        <f t="shared" si="6"/>
        <v>0.0007474771291384809</v>
      </c>
      <c r="Y36" s="80">
        <f>SUM(Y8,Y10:Y13,Y15:Y20,Y22:Y28,Y30:Y34)</f>
        <v>2107667324</v>
      </c>
      <c r="Z36" s="81">
        <f>SUM(Z8,Z10:Z13,Z15:Z20,Z22:Z28,Z30:Z34)</f>
        <v>3339386117</v>
      </c>
      <c r="AA36" s="104">
        <f t="shared" si="7"/>
        <v>0.631154125385615</v>
      </c>
      <c r="AB36" s="80">
        <f>SUM(AB8,AB10:AB13,AB15:AB20,AB22:AB28,AB30:AB34)</f>
        <v>9415396895</v>
      </c>
      <c r="AC36" s="81">
        <f>SUM(AC8,AC10:AC13,AC15:AC20,AC22:AC28,AC30:AC34)</f>
        <v>8600985492</v>
      </c>
      <c r="AD36" s="104">
        <f t="shared" si="8"/>
        <v>1.094688149835563</v>
      </c>
      <c r="AE36" s="80">
        <f>SUM(AE8,AE10:AE13,AE15:AE20,AE22:AE28,AE30:AE34)</f>
        <v>11567922282</v>
      </c>
      <c r="AF36" s="81">
        <f>SUM(AF8,AF10:AF13,AF15:AF20,AF22:AF28,AF30:AF34)</f>
        <v>18233619052</v>
      </c>
      <c r="AG36" s="113">
        <f t="shared" si="9"/>
        <v>0.6344282091783169</v>
      </c>
    </row>
    <row r="37" spans="1:33" ht="12.75">
      <c r="A37" s="82"/>
      <c r="B37" s="92" t="s">
        <v>48</v>
      </c>
      <c r="C37" s="125"/>
      <c r="D37" s="84"/>
      <c r="E37" s="84"/>
      <c r="F37" s="105"/>
      <c r="G37" s="84"/>
      <c r="H37" s="84"/>
      <c r="I37" s="105"/>
      <c r="J37" s="84"/>
      <c r="K37" s="84"/>
      <c r="L37" s="105"/>
      <c r="M37" s="84"/>
      <c r="N37" s="84"/>
      <c r="O37" s="105"/>
      <c r="P37" s="84"/>
      <c r="Q37" s="84"/>
      <c r="R37" s="105"/>
      <c r="S37" s="84"/>
      <c r="T37" s="84"/>
      <c r="U37" s="105"/>
      <c r="V37" s="84"/>
      <c r="W37" s="84"/>
      <c r="X37" s="105"/>
      <c r="Y37" s="84"/>
      <c r="Z37" s="84"/>
      <c r="AA37" s="105"/>
      <c r="AB37" s="84"/>
      <c r="AC37" s="84"/>
      <c r="AD37" s="105"/>
      <c r="AE37" s="84"/>
      <c r="AF37" s="84"/>
      <c r="AG37" s="105"/>
    </row>
    <row r="38" spans="1:33" ht="12.75">
      <c r="A38" s="83"/>
      <c r="C38" s="125"/>
      <c r="D38" s="84"/>
      <c r="E38" s="84"/>
      <c r="F38" s="105"/>
      <c r="G38" s="84"/>
      <c r="H38" s="84"/>
      <c r="I38" s="105"/>
      <c r="J38" s="84"/>
      <c r="K38" s="84"/>
      <c r="L38" s="105"/>
      <c r="M38" s="84"/>
      <c r="N38" s="84"/>
      <c r="O38" s="105"/>
      <c r="P38" s="84"/>
      <c r="Q38" s="84"/>
      <c r="R38" s="105"/>
      <c r="S38" s="84"/>
      <c r="T38" s="84"/>
      <c r="U38" s="105"/>
      <c r="V38" s="84"/>
      <c r="W38" s="84"/>
      <c r="X38" s="105"/>
      <c r="Y38" s="84"/>
      <c r="Z38" s="84"/>
      <c r="AA38" s="105"/>
      <c r="AB38" s="84"/>
      <c r="AC38" s="84"/>
      <c r="AD38" s="105"/>
      <c r="AE38" s="84"/>
      <c r="AF38" s="84"/>
      <c r="AG38" s="105"/>
    </row>
    <row r="39" spans="1:33" ht="12.75">
      <c r="A39" s="82"/>
      <c r="B39" s="82"/>
      <c r="C39" s="125"/>
      <c r="D39" s="84"/>
      <c r="E39" s="84"/>
      <c r="F39" s="105"/>
      <c r="G39" s="84"/>
      <c r="H39" s="84"/>
      <c r="I39" s="105"/>
      <c r="J39" s="84"/>
      <c r="K39" s="84"/>
      <c r="L39" s="105"/>
      <c r="M39" s="84"/>
      <c r="N39" s="84"/>
      <c r="O39" s="105"/>
      <c r="P39" s="84"/>
      <c r="Q39" s="84"/>
      <c r="R39" s="105"/>
      <c r="S39" s="84"/>
      <c r="T39" s="84"/>
      <c r="U39" s="105"/>
      <c r="V39" s="84"/>
      <c r="W39" s="84"/>
      <c r="X39" s="105"/>
      <c r="Y39" s="84"/>
      <c r="Z39" s="84"/>
      <c r="AA39" s="105"/>
      <c r="AB39" s="84"/>
      <c r="AC39" s="84"/>
      <c r="AD39" s="105"/>
      <c r="AE39" s="84"/>
      <c r="AF39" s="84"/>
      <c r="AG39" s="105"/>
    </row>
    <row r="40" spans="1:33" ht="12.75">
      <c r="A40" s="82"/>
      <c r="B40" s="82"/>
      <c r="C40" s="125"/>
      <c r="D40" s="84"/>
      <c r="E40" s="84"/>
      <c r="F40" s="105"/>
      <c r="G40" s="84"/>
      <c r="H40" s="84"/>
      <c r="I40" s="105"/>
      <c r="J40" s="84"/>
      <c r="K40" s="84"/>
      <c r="L40" s="105"/>
      <c r="M40" s="84"/>
      <c r="N40" s="84"/>
      <c r="O40" s="105"/>
      <c r="P40" s="84"/>
      <c r="Q40" s="84"/>
      <c r="R40" s="105"/>
      <c r="S40" s="84"/>
      <c r="T40" s="84"/>
      <c r="U40" s="105"/>
      <c r="V40" s="84"/>
      <c r="W40" s="84"/>
      <c r="X40" s="105"/>
      <c r="Y40" s="84"/>
      <c r="Z40" s="84"/>
      <c r="AA40" s="105"/>
      <c r="AB40" s="84"/>
      <c r="AC40" s="84"/>
      <c r="AD40" s="105"/>
      <c r="AE40" s="84"/>
      <c r="AF40" s="84"/>
      <c r="AG40" s="105"/>
    </row>
    <row r="41" spans="1:33" ht="12.75">
      <c r="A41" s="82"/>
      <c r="B41" s="82"/>
      <c r="C41" s="125"/>
      <c r="D41" s="84"/>
      <c r="E41" s="84"/>
      <c r="F41" s="105"/>
      <c r="G41" s="84"/>
      <c r="H41" s="84"/>
      <c r="I41" s="105"/>
      <c r="J41" s="84"/>
      <c r="K41" s="84"/>
      <c r="L41" s="105"/>
      <c r="M41" s="84"/>
      <c r="N41" s="84"/>
      <c r="O41" s="105"/>
      <c r="P41" s="84"/>
      <c r="Q41" s="84"/>
      <c r="R41" s="105"/>
      <c r="S41" s="84"/>
      <c r="T41" s="84"/>
      <c r="U41" s="105"/>
      <c r="V41" s="84"/>
      <c r="W41" s="84"/>
      <c r="X41" s="105"/>
      <c r="Y41" s="84"/>
      <c r="Z41" s="84"/>
      <c r="AA41" s="105"/>
      <c r="AB41" s="84"/>
      <c r="AC41" s="84"/>
      <c r="AD41" s="105"/>
      <c r="AE41" s="84"/>
      <c r="AF41" s="84"/>
      <c r="AG41" s="105"/>
    </row>
    <row r="42" spans="1:33" ht="12.75">
      <c r="A42" s="82"/>
      <c r="B42" s="82"/>
      <c r="C42" s="125"/>
      <c r="D42" s="84"/>
      <c r="E42" s="84"/>
      <c r="F42" s="105"/>
      <c r="G42" s="84"/>
      <c r="H42" s="84"/>
      <c r="I42" s="105"/>
      <c r="J42" s="84"/>
      <c r="K42" s="84"/>
      <c r="L42" s="105"/>
      <c r="M42" s="84"/>
      <c r="N42" s="84"/>
      <c r="O42" s="105"/>
      <c r="P42" s="84"/>
      <c r="Q42" s="84"/>
      <c r="R42" s="105"/>
      <c r="S42" s="84"/>
      <c r="T42" s="84"/>
      <c r="U42" s="105"/>
      <c r="V42" s="84"/>
      <c r="W42" s="84"/>
      <c r="X42" s="105"/>
      <c r="Y42" s="84"/>
      <c r="Z42" s="84"/>
      <c r="AA42" s="105"/>
      <c r="AB42" s="84"/>
      <c r="AC42" s="84"/>
      <c r="AD42" s="105"/>
      <c r="AE42" s="84"/>
      <c r="AF42" s="84"/>
      <c r="AG42" s="105"/>
    </row>
    <row r="43" spans="1:33" ht="12.75">
      <c r="A43" s="82"/>
      <c r="B43" s="82"/>
      <c r="C43" s="125"/>
      <c r="D43" s="84"/>
      <c r="E43" s="84"/>
      <c r="F43" s="105"/>
      <c r="G43" s="84"/>
      <c r="H43" s="84"/>
      <c r="I43" s="105"/>
      <c r="J43" s="84"/>
      <c r="K43" s="84"/>
      <c r="L43" s="105"/>
      <c r="M43" s="84"/>
      <c r="N43" s="84"/>
      <c r="O43" s="105"/>
      <c r="P43" s="84"/>
      <c r="Q43" s="84"/>
      <c r="R43" s="105"/>
      <c r="S43" s="84"/>
      <c r="T43" s="84"/>
      <c r="U43" s="105"/>
      <c r="V43" s="84"/>
      <c r="W43" s="84"/>
      <c r="X43" s="105"/>
      <c r="Y43" s="84"/>
      <c r="Z43" s="84"/>
      <c r="AA43" s="105"/>
      <c r="AB43" s="84"/>
      <c r="AC43" s="84"/>
      <c r="AD43" s="105"/>
      <c r="AE43" s="84"/>
      <c r="AF43" s="84"/>
      <c r="AG43" s="105"/>
    </row>
    <row r="44" spans="1:33" ht="12.75">
      <c r="A44" s="82"/>
      <c r="B44" s="82"/>
      <c r="C44" s="125"/>
      <c r="D44" s="84"/>
      <c r="E44" s="84"/>
      <c r="F44" s="105"/>
      <c r="G44" s="84"/>
      <c r="H44" s="84"/>
      <c r="I44" s="105"/>
      <c r="J44" s="84"/>
      <c r="K44" s="84"/>
      <c r="L44" s="105"/>
      <c r="M44" s="84"/>
      <c r="N44" s="84"/>
      <c r="O44" s="105"/>
      <c r="P44" s="84"/>
      <c r="Q44" s="84"/>
      <c r="R44" s="105"/>
      <c r="S44" s="84"/>
      <c r="T44" s="84"/>
      <c r="U44" s="105"/>
      <c r="V44" s="84"/>
      <c r="W44" s="84"/>
      <c r="X44" s="105"/>
      <c r="Y44" s="84"/>
      <c r="Z44" s="84"/>
      <c r="AA44" s="105"/>
      <c r="AB44" s="84"/>
      <c r="AC44" s="84"/>
      <c r="AD44" s="105"/>
      <c r="AE44" s="84"/>
      <c r="AF44" s="84"/>
      <c r="AG44" s="105"/>
    </row>
    <row r="45" spans="1:33" ht="12.75">
      <c r="A45" s="82"/>
      <c r="B45" s="82"/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2"/>
      <c r="B46" s="82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586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569</v>
      </c>
      <c r="B8" s="71" t="s">
        <v>54</v>
      </c>
      <c r="C8" s="122" t="s">
        <v>55</v>
      </c>
      <c r="D8" s="72">
        <v>31562476250</v>
      </c>
      <c r="E8" s="73">
        <v>37576825336</v>
      </c>
      <c r="F8" s="102">
        <f>IF($E8=0,0,($D8/$E8))</f>
        <v>0.8399452579556254</v>
      </c>
      <c r="G8" s="72">
        <v>8708334031</v>
      </c>
      <c r="H8" s="73">
        <v>35196519130</v>
      </c>
      <c r="I8" s="102">
        <f>IF($H8=0,0,($G8/$H8))</f>
        <v>0.24742032014118664</v>
      </c>
      <c r="J8" s="72">
        <v>8708334031</v>
      </c>
      <c r="K8" s="73">
        <v>21717174173</v>
      </c>
      <c r="L8" s="102">
        <f>IF($K8=0,0,($J8/$K8))</f>
        <v>0.40098835887344336</v>
      </c>
      <c r="M8" s="72">
        <v>8708334031</v>
      </c>
      <c r="N8" s="73">
        <v>31562476250</v>
      </c>
      <c r="O8" s="102">
        <f>IF($D8=0,0,($M8/$D8))</f>
        <v>0.27590782047717183</v>
      </c>
      <c r="P8" s="72">
        <v>4652544036</v>
      </c>
      <c r="Q8" s="73">
        <v>6904212611</v>
      </c>
      <c r="R8" s="102">
        <f>IF($Q8=0,0,($P8/$Q8))</f>
        <v>0.6738703307872395</v>
      </c>
      <c r="S8" s="72">
        <v>3590944096</v>
      </c>
      <c r="T8" s="73">
        <v>6904212611</v>
      </c>
      <c r="U8" s="102">
        <f>IF($T8=0,0,($S8/$T8))</f>
        <v>0.5201091418127535</v>
      </c>
      <c r="V8" s="72">
        <v>3590944096</v>
      </c>
      <c r="W8" s="73">
        <v>60192677550</v>
      </c>
      <c r="X8" s="102">
        <f>IF($W8=0,0,($V8/$W8))</f>
        <v>0.059657490614487545</v>
      </c>
      <c r="Y8" s="72">
        <v>3231439861</v>
      </c>
      <c r="Z8" s="73">
        <v>6904212611</v>
      </c>
      <c r="AA8" s="102">
        <f>IF($Z8=0,0,($Y8/$Z8))</f>
        <v>0.4680388688858701</v>
      </c>
      <c r="AB8" s="72">
        <v>3510795641</v>
      </c>
      <c r="AC8" s="73">
        <v>20786191071</v>
      </c>
      <c r="AD8" s="102">
        <f>IF($AC8=0,0,($AB8/$AC8))</f>
        <v>0.1689003833847227</v>
      </c>
      <c r="AE8" s="72">
        <v>6677517000</v>
      </c>
      <c r="AF8" s="73">
        <v>35196519130</v>
      </c>
      <c r="AG8" s="111">
        <f>IF($AF8=0,0,($AE8/$AF8))</f>
        <v>0.18972094869200778</v>
      </c>
    </row>
    <row r="9" spans="1:33" ht="13.5">
      <c r="A9" s="70" t="s">
        <v>569</v>
      </c>
      <c r="B9" s="71" t="s">
        <v>58</v>
      </c>
      <c r="C9" s="122" t="s">
        <v>59</v>
      </c>
      <c r="D9" s="72">
        <v>47420222432</v>
      </c>
      <c r="E9" s="73">
        <v>55660625432</v>
      </c>
      <c r="F9" s="102">
        <f>IF($E9=0,0,($D9/$E9))</f>
        <v>0.8519527415287992</v>
      </c>
      <c r="G9" s="72">
        <v>13290424725</v>
      </c>
      <c r="H9" s="73">
        <v>50850332012</v>
      </c>
      <c r="I9" s="102">
        <f>IF($H9=0,0,($G9/$H9))</f>
        <v>0.2613635781544875</v>
      </c>
      <c r="J9" s="72">
        <v>13290424725</v>
      </c>
      <c r="K9" s="73">
        <v>33916774012</v>
      </c>
      <c r="L9" s="102">
        <f>IF($K9=0,0,($J9/$K9))</f>
        <v>0.39185403423974674</v>
      </c>
      <c r="M9" s="72">
        <v>13290424725</v>
      </c>
      <c r="N9" s="73">
        <v>47420222432</v>
      </c>
      <c r="O9" s="102">
        <f>IF($D9=0,0,($M9/$D9))</f>
        <v>0.280269135052209</v>
      </c>
      <c r="P9" s="72">
        <v>5196020131</v>
      </c>
      <c r="Q9" s="73">
        <v>7810236131</v>
      </c>
      <c r="R9" s="102">
        <f>IF($Q9=0,0,($P9/$Q9))</f>
        <v>0.6652833594078181</v>
      </c>
      <c r="S9" s="72">
        <v>2849726000</v>
      </c>
      <c r="T9" s="73">
        <v>7810236131</v>
      </c>
      <c r="U9" s="102">
        <f>IF($T9=0,0,($S9/$T9))</f>
        <v>0.36487065847971095</v>
      </c>
      <c r="V9" s="72">
        <v>2849726000</v>
      </c>
      <c r="W9" s="73">
        <v>72485703899</v>
      </c>
      <c r="X9" s="102">
        <f>IF($W9=0,0,($V9/$W9))</f>
        <v>0.03931431781321661</v>
      </c>
      <c r="Y9" s="72">
        <v>4607147197</v>
      </c>
      <c r="Z9" s="73">
        <v>7810236131</v>
      </c>
      <c r="AA9" s="102">
        <f>IF($Z9=0,0,($Y9/$Z9))</f>
        <v>0.58988577550345</v>
      </c>
      <c r="AB9" s="72">
        <v>6570747394</v>
      </c>
      <c r="AC9" s="73">
        <v>30460309724</v>
      </c>
      <c r="AD9" s="102">
        <f>IF($AC9=0,0,($AB9/$AC9))</f>
        <v>0.21571505521570053</v>
      </c>
      <c r="AE9" s="72">
        <v>14162028229</v>
      </c>
      <c r="AF9" s="73">
        <v>50850332012</v>
      </c>
      <c r="AG9" s="111">
        <f>IF($AF9=0,0,($AE9/$AF9))</f>
        <v>0.27850414478430446</v>
      </c>
    </row>
    <row r="10" spans="1:33" ht="13.5">
      <c r="A10" s="70" t="s">
        <v>569</v>
      </c>
      <c r="B10" s="71" t="s">
        <v>64</v>
      </c>
      <c r="C10" s="122" t="s">
        <v>65</v>
      </c>
      <c r="D10" s="72">
        <v>30296861018</v>
      </c>
      <c r="E10" s="73">
        <v>34736941958</v>
      </c>
      <c r="F10" s="102">
        <f aca="true" t="shared" si="0" ref="F10:F22">IF($E10=0,0,($D10/$E10))</f>
        <v>0.8721798555161118</v>
      </c>
      <c r="G10" s="72">
        <v>9604146268</v>
      </c>
      <c r="H10" s="73">
        <v>32416441804</v>
      </c>
      <c r="I10" s="102">
        <f aca="true" t="shared" si="1" ref="I10:I22">IF($H10=0,0,($G10/$H10))</f>
        <v>0.29627391945327275</v>
      </c>
      <c r="J10" s="72">
        <v>9604146268</v>
      </c>
      <c r="K10" s="73">
        <v>21688572248</v>
      </c>
      <c r="L10" s="102">
        <f aca="true" t="shared" si="2" ref="L10:L22">IF($K10=0,0,($J10/$K10))</f>
        <v>0.4428205857988481</v>
      </c>
      <c r="M10" s="72">
        <v>9604146268</v>
      </c>
      <c r="N10" s="73">
        <v>30296861018</v>
      </c>
      <c r="O10" s="102">
        <f aca="true" t="shared" si="3" ref="O10:O22">IF($D10=0,0,($M10/$D10))</f>
        <v>0.31700136401239637</v>
      </c>
      <c r="P10" s="72">
        <v>1820318000</v>
      </c>
      <c r="Q10" s="73">
        <v>4023015060</v>
      </c>
      <c r="R10" s="102">
        <f aca="true" t="shared" si="4" ref="R10:R22">IF($Q10=0,0,($P10/$Q10))</f>
        <v>0.4524760590878822</v>
      </c>
      <c r="S10" s="72">
        <v>1500000000</v>
      </c>
      <c r="T10" s="73">
        <v>4023015060</v>
      </c>
      <c r="U10" s="102">
        <f aca="true" t="shared" si="5" ref="U10:U22">IF($T10=0,0,($S10/$T10))</f>
        <v>0.3728546817818773</v>
      </c>
      <c r="V10" s="72">
        <v>1500000000</v>
      </c>
      <c r="W10" s="73">
        <v>40755539006</v>
      </c>
      <c r="X10" s="102">
        <f aca="true" t="shared" si="6" ref="X10:X22">IF($W10=0,0,($V10/$W10))</f>
        <v>0.036804813200462666</v>
      </c>
      <c r="Y10" s="72">
        <v>2802803591</v>
      </c>
      <c r="Z10" s="73">
        <v>4023015060</v>
      </c>
      <c r="AA10" s="102">
        <f aca="true" t="shared" si="7" ref="AA10:AA22">IF($Z10=0,0,($Y10/$Z10))</f>
        <v>0.6966922940129386</v>
      </c>
      <c r="AB10" s="72">
        <v>5812009610</v>
      </c>
      <c r="AC10" s="73">
        <v>18788560336</v>
      </c>
      <c r="AD10" s="102">
        <f aca="true" t="shared" si="8" ref="AD10:AD22">IF($AC10=0,0,($AB10/$AC10))</f>
        <v>0.30933767707916626</v>
      </c>
      <c r="AE10" s="72">
        <v>9258896212</v>
      </c>
      <c r="AF10" s="73">
        <v>32416441804</v>
      </c>
      <c r="AG10" s="111">
        <f aca="true" t="shared" si="9" ref="AG10:AG22">IF($AF10=0,0,($AE10/$AF10))</f>
        <v>0.28562345824326424</v>
      </c>
    </row>
    <row r="11" spans="1:33" ht="13.5">
      <c r="A11" s="74"/>
      <c r="B11" s="75" t="s">
        <v>570</v>
      </c>
      <c r="C11" s="123"/>
      <c r="D11" s="76">
        <f>SUM(D8:D10)</f>
        <v>109279559700</v>
      </c>
      <c r="E11" s="77">
        <f>SUM(E8:E10)</f>
        <v>127974392726</v>
      </c>
      <c r="F11" s="103">
        <f t="shared" si="0"/>
        <v>0.8539173921612065</v>
      </c>
      <c r="G11" s="76">
        <f>SUM(G8:G10)</f>
        <v>31602905024</v>
      </c>
      <c r="H11" s="77">
        <f>SUM(H8:H10)</f>
        <v>118463292946</v>
      </c>
      <c r="I11" s="103">
        <f t="shared" si="1"/>
        <v>0.266773818607303</v>
      </c>
      <c r="J11" s="76">
        <f>SUM(J8:J10)</f>
        <v>31602905024</v>
      </c>
      <c r="K11" s="77">
        <f>SUM(K8:K10)</f>
        <v>77322520433</v>
      </c>
      <c r="L11" s="103">
        <f t="shared" si="2"/>
        <v>0.40871540202034584</v>
      </c>
      <c r="M11" s="76">
        <f>SUM(M8:M10)</f>
        <v>31602905024</v>
      </c>
      <c r="N11" s="77">
        <f>SUM(N8:N10)</f>
        <v>109279559700</v>
      </c>
      <c r="O11" s="103">
        <f t="shared" si="3"/>
        <v>0.28919319505640356</v>
      </c>
      <c r="P11" s="76">
        <f>SUM(P8:P10)</f>
        <v>11668882167</v>
      </c>
      <c r="Q11" s="77">
        <f>SUM(Q8:Q10)</f>
        <v>18737463802</v>
      </c>
      <c r="R11" s="103">
        <f t="shared" si="4"/>
        <v>0.6227567556797354</v>
      </c>
      <c r="S11" s="76">
        <f>SUM(S8:S10)</f>
        <v>7940670096</v>
      </c>
      <c r="T11" s="77">
        <f>SUM(T8:T10)</f>
        <v>18737463802</v>
      </c>
      <c r="U11" s="103">
        <f t="shared" si="5"/>
        <v>0.4237857470952087</v>
      </c>
      <c r="V11" s="76">
        <f>SUM(V8:V10)</f>
        <v>7940670096</v>
      </c>
      <c r="W11" s="77">
        <f>SUM(W8:W10)</f>
        <v>173433920455</v>
      </c>
      <c r="X11" s="103">
        <f t="shared" si="6"/>
        <v>0.045784988744807416</v>
      </c>
      <c r="Y11" s="76">
        <f>SUM(Y8:Y10)</f>
        <v>10641390649</v>
      </c>
      <c r="Z11" s="77">
        <f>SUM(Z8:Z10)</f>
        <v>18737463802</v>
      </c>
      <c r="AA11" s="103">
        <f t="shared" si="7"/>
        <v>0.5679205447144965</v>
      </c>
      <c r="AB11" s="76">
        <f>SUM(AB8:AB10)</f>
        <v>15893552645</v>
      </c>
      <c r="AC11" s="77">
        <f>SUM(AC8:AC10)</f>
        <v>70035061131</v>
      </c>
      <c r="AD11" s="103">
        <f t="shared" si="8"/>
        <v>0.22693708534459964</v>
      </c>
      <c r="AE11" s="76">
        <f>SUM(AE8:AE10)</f>
        <v>30098441441</v>
      </c>
      <c r="AF11" s="77">
        <f>SUM(AF8:AF10)</f>
        <v>118463292946</v>
      </c>
      <c r="AG11" s="112">
        <f t="shared" si="9"/>
        <v>0.2540739894400875</v>
      </c>
    </row>
    <row r="12" spans="1:33" ht="13.5">
      <c r="A12" s="70" t="s">
        <v>571</v>
      </c>
      <c r="B12" s="71" t="s">
        <v>69</v>
      </c>
      <c r="C12" s="122" t="s">
        <v>70</v>
      </c>
      <c r="D12" s="72">
        <v>4949789253</v>
      </c>
      <c r="E12" s="73">
        <v>5745459596</v>
      </c>
      <c r="F12" s="102">
        <f t="shared" si="0"/>
        <v>0.861513194948939</v>
      </c>
      <c r="G12" s="72">
        <v>1123632557</v>
      </c>
      <c r="H12" s="73">
        <v>5457847096</v>
      </c>
      <c r="I12" s="102">
        <f t="shared" si="1"/>
        <v>0.20587468597709502</v>
      </c>
      <c r="J12" s="72">
        <v>1123632557</v>
      </c>
      <c r="K12" s="73">
        <v>3206351566</v>
      </c>
      <c r="L12" s="102">
        <f t="shared" si="2"/>
        <v>0.35043959898688165</v>
      </c>
      <c r="M12" s="72">
        <v>1123632557</v>
      </c>
      <c r="N12" s="73">
        <v>4949789253</v>
      </c>
      <c r="O12" s="102">
        <f t="shared" si="3"/>
        <v>0.22700614098246336</v>
      </c>
      <c r="P12" s="72">
        <v>43000000</v>
      </c>
      <c r="Q12" s="73">
        <v>287612500</v>
      </c>
      <c r="R12" s="102">
        <f t="shared" si="4"/>
        <v>0.14950671476378807</v>
      </c>
      <c r="S12" s="72">
        <v>0</v>
      </c>
      <c r="T12" s="73">
        <v>287612500</v>
      </c>
      <c r="U12" s="102">
        <f t="shared" si="5"/>
        <v>0</v>
      </c>
      <c r="V12" s="72">
        <v>0</v>
      </c>
      <c r="W12" s="73">
        <v>10391363300</v>
      </c>
      <c r="X12" s="102">
        <f t="shared" si="6"/>
        <v>0</v>
      </c>
      <c r="Y12" s="72">
        <v>172289440</v>
      </c>
      <c r="Z12" s="73">
        <v>287612500</v>
      </c>
      <c r="AA12" s="102">
        <f t="shared" si="7"/>
        <v>0.5990332130905298</v>
      </c>
      <c r="AB12" s="72">
        <v>2651025083</v>
      </c>
      <c r="AC12" s="73">
        <v>3235758996</v>
      </c>
      <c r="AD12" s="102">
        <f t="shared" si="8"/>
        <v>0.819290029411078</v>
      </c>
      <c r="AE12" s="72">
        <v>1476396814</v>
      </c>
      <c r="AF12" s="73">
        <v>5457847096</v>
      </c>
      <c r="AG12" s="111">
        <f t="shared" si="9"/>
        <v>0.2705090098771796</v>
      </c>
    </row>
    <row r="13" spans="1:33" ht="13.5">
      <c r="A13" s="70" t="s">
        <v>571</v>
      </c>
      <c r="B13" s="71" t="s">
        <v>203</v>
      </c>
      <c r="C13" s="122" t="s">
        <v>204</v>
      </c>
      <c r="D13" s="72">
        <v>990499359</v>
      </c>
      <c r="E13" s="73">
        <v>1110301818</v>
      </c>
      <c r="F13" s="102">
        <f t="shared" si="0"/>
        <v>0.8920991958602738</v>
      </c>
      <c r="G13" s="72">
        <v>288592515</v>
      </c>
      <c r="H13" s="73">
        <v>1109759260</v>
      </c>
      <c r="I13" s="102">
        <f t="shared" si="1"/>
        <v>0.26004965707607614</v>
      </c>
      <c r="J13" s="72">
        <v>288592515</v>
      </c>
      <c r="K13" s="73">
        <v>736545798</v>
      </c>
      <c r="L13" s="102">
        <f t="shared" si="2"/>
        <v>0.39181883296821146</v>
      </c>
      <c r="M13" s="72">
        <v>288592515</v>
      </c>
      <c r="N13" s="73">
        <v>990499359</v>
      </c>
      <c r="O13" s="102">
        <f t="shared" si="3"/>
        <v>0.29136062772555515</v>
      </c>
      <c r="P13" s="72">
        <v>44939000</v>
      </c>
      <c r="Q13" s="73">
        <v>110162000</v>
      </c>
      <c r="R13" s="102">
        <f t="shared" si="4"/>
        <v>0.4079355857736788</v>
      </c>
      <c r="S13" s="72">
        <v>32650000</v>
      </c>
      <c r="T13" s="73">
        <v>110162000</v>
      </c>
      <c r="U13" s="102">
        <f t="shared" si="5"/>
        <v>0.29638169241662277</v>
      </c>
      <c r="V13" s="72">
        <v>32650000</v>
      </c>
      <c r="W13" s="73">
        <v>2018458613</v>
      </c>
      <c r="X13" s="102">
        <f t="shared" si="6"/>
        <v>0.016175709419908726</v>
      </c>
      <c r="Y13" s="72">
        <v>82745520</v>
      </c>
      <c r="Z13" s="73">
        <v>110162000</v>
      </c>
      <c r="AA13" s="102">
        <f t="shared" si="7"/>
        <v>0.7511257965541657</v>
      </c>
      <c r="AB13" s="72">
        <v>124408791</v>
      </c>
      <c r="AC13" s="73">
        <v>643243183</v>
      </c>
      <c r="AD13" s="102">
        <f t="shared" si="8"/>
        <v>0.1934086427776414</v>
      </c>
      <c r="AE13" s="72">
        <v>106419499</v>
      </c>
      <c r="AF13" s="73">
        <v>1109759260</v>
      </c>
      <c r="AG13" s="111">
        <f t="shared" si="9"/>
        <v>0.09589422033748113</v>
      </c>
    </row>
    <row r="14" spans="1:33" ht="13.5">
      <c r="A14" s="70" t="s">
        <v>571</v>
      </c>
      <c r="B14" s="71" t="s">
        <v>205</v>
      </c>
      <c r="C14" s="122" t="s">
        <v>206</v>
      </c>
      <c r="D14" s="72">
        <v>740402303</v>
      </c>
      <c r="E14" s="73">
        <v>871523882</v>
      </c>
      <c r="F14" s="102">
        <f t="shared" si="0"/>
        <v>0.8495490694998533</v>
      </c>
      <c r="G14" s="72">
        <v>194701629</v>
      </c>
      <c r="H14" s="73">
        <v>817331334</v>
      </c>
      <c r="I14" s="102">
        <f t="shared" si="1"/>
        <v>0.23821627888305089</v>
      </c>
      <c r="J14" s="72">
        <v>194701629</v>
      </c>
      <c r="K14" s="73">
        <v>521256312</v>
      </c>
      <c r="L14" s="102">
        <f t="shared" si="2"/>
        <v>0.37352378190482227</v>
      </c>
      <c r="M14" s="72">
        <v>194701629</v>
      </c>
      <c r="N14" s="73">
        <v>740402303</v>
      </c>
      <c r="O14" s="102">
        <f t="shared" si="3"/>
        <v>0.2629673465507846</v>
      </c>
      <c r="P14" s="72">
        <v>27777000</v>
      </c>
      <c r="Q14" s="73">
        <v>90467795</v>
      </c>
      <c r="R14" s="102">
        <f t="shared" si="4"/>
        <v>0.30703743801868943</v>
      </c>
      <c r="S14" s="72">
        <v>0</v>
      </c>
      <c r="T14" s="73">
        <v>90467795</v>
      </c>
      <c r="U14" s="102">
        <f t="shared" si="5"/>
        <v>0</v>
      </c>
      <c r="V14" s="72">
        <v>0</v>
      </c>
      <c r="W14" s="73">
        <v>738593307</v>
      </c>
      <c r="X14" s="102">
        <f t="shared" si="6"/>
        <v>0</v>
      </c>
      <c r="Y14" s="72">
        <v>75571200</v>
      </c>
      <c r="Z14" s="73">
        <v>90467795</v>
      </c>
      <c r="AA14" s="102">
        <f t="shared" si="7"/>
        <v>0.8353381443639695</v>
      </c>
      <c r="AB14" s="72">
        <v>139841749</v>
      </c>
      <c r="AC14" s="73">
        <v>480402544</v>
      </c>
      <c r="AD14" s="102">
        <f t="shared" si="8"/>
        <v>0.291092856910433</v>
      </c>
      <c r="AE14" s="72">
        <v>124653155</v>
      </c>
      <c r="AF14" s="73">
        <v>817331334</v>
      </c>
      <c r="AG14" s="111">
        <f t="shared" si="9"/>
        <v>0.15251238979172674</v>
      </c>
    </row>
    <row r="15" spans="1:33" ht="13.5">
      <c r="A15" s="70" t="s">
        <v>572</v>
      </c>
      <c r="B15" s="71" t="s">
        <v>546</v>
      </c>
      <c r="C15" s="122" t="s">
        <v>547</v>
      </c>
      <c r="D15" s="72">
        <v>98725310</v>
      </c>
      <c r="E15" s="73">
        <v>375966310</v>
      </c>
      <c r="F15" s="102">
        <f t="shared" si="0"/>
        <v>0.2625908422486047</v>
      </c>
      <c r="G15" s="72">
        <v>252666465</v>
      </c>
      <c r="H15" s="73">
        <v>386250609</v>
      </c>
      <c r="I15" s="102">
        <f t="shared" si="1"/>
        <v>0.6541516287939367</v>
      </c>
      <c r="J15" s="72">
        <v>252666465</v>
      </c>
      <c r="K15" s="73">
        <v>386250609</v>
      </c>
      <c r="L15" s="102">
        <f t="shared" si="2"/>
        <v>0.6541516287939367</v>
      </c>
      <c r="M15" s="72">
        <v>252666465</v>
      </c>
      <c r="N15" s="73">
        <v>98725310</v>
      </c>
      <c r="O15" s="102">
        <f t="shared" si="3"/>
        <v>2.559287633535919</v>
      </c>
      <c r="P15" s="72">
        <v>3600000</v>
      </c>
      <c r="Q15" s="73">
        <v>3600000</v>
      </c>
      <c r="R15" s="102">
        <f t="shared" si="4"/>
        <v>1</v>
      </c>
      <c r="S15" s="72">
        <v>0</v>
      </c>
      <c r="T15" s="73">
        <v>3600000</v>
      </c>
      <c r="U15" s="102">
        <f t="shared" si="5"/>
        <v>0</v>
      </c>
      <c r="V15" s="72">
        <v>0</v>
      </c>
      <c r="W15" s="73">
        <v>105245432</v>
      </c>
      <c r="X15" s="102">
        <f t="shared" si="6"/>
        <v>0</v>
      </c>
      <c r="Y15" s="72">
        <v>0</v>
      </c>
      <c r="Z15" s="73">
        <v>3600000</v>
      </c>
      <c r="AA15" s="102">
        <f t="shared" si="7"/>
        <v>0</v>
      </c>
      <c r="AB15" s="72">
        <v>0</v>
      </c>
      <c r="AC15" s="73">
        <v>0</v>
      </c>
      <c r="AD15" s="102">
        <f t="shared" si="8"/>
        <v>0</v>
      </c>
      <c r="AE15" s="72">
        <v>161851026</v>
      </c>
      <c r="AF15" s="73">
        <v>386250609</v>
      </c>
      <c r="AG15" s="111">
        <f t="shared" si="9"/>
        <v>0.4190311218383089</v>
      </c>
    </row>
    <row r="16" spans="1:33" ht="13.5">
      <c r="A16" s="74"/>
      <c r="B16" s="75" t="s">
        <v>587</v>
      </c>
      <c r="C16" s="123"/>
      <c r="D16" s="76">
        <f>SUM(D12:D15)</f>
        <v>6779416225</v>
      </c>
      <c r="E16" s="77">
        <f>SUM(E12:E15)</f>
        <v>8103251606</v>
      </c>
      <c r="F16" s="103">
        <f t="shared" si="0"/>
        <v>0.8366291156478747</v>
      </c>
      <c r="G16" s="76">
        <f>SUM(G12:G15)</f>
        <v>1859593166</v>
      </c>
      <c r="H16" s="77">
        <f>SUM(H12:H15)</f>
        <v>7771188299</v>
      </c>
      <c r="I16" s="103">
        <f t="shared" si="1"/>
        <v>0.239293283658986</v>
      </c>
      <c r="J16" s="76">
        <f>SUM(J12:J15)</f>
        <v>1859593166</v>
      </c>
      <c r="K16" s="77">
        <f>SUM(K12:K15)</f>
        <v>4850404285</v>
      </c>
      <c r="L16" s="103">
        <f t="shared" si="2"/>
        <v>0.3833893128766276</v>
      </c>
      <c r="M16" s="76">
        <f>SUM(M12:M15)</f>
        <v>1859593166</v>
      </c>
      <c r="N16" s="77">
        <f>SUM(N12:N15)</f>
        <v>6779416225</v>
      </c>
      <c r="O16" s="103">
        <f t="shared" si="3"/>
        <v>0.2742998960799165</v>
      </c>
      <c r="P16" s="76">
        <f>SUM(P12:P15)</f>
        <v>119316000</v>
      </c>
      <c r="Q16" s="77">
        <f>SUM(Q12:Q15)</f>
        <v>491842295</v>
      </c>
      <c r="R16" s="103">
        <f t="shared" si="4"/>
        <v>0.24258995457070237</v>
      </c>
      <c r="S16" s="76">
        <f>SUM(S12:S15)</f>
        <v>32650000</v>
      </c>
      <c r="T16" s="77">
        <f>SUM(T12:T15)</f>
        <v>491842295</v>
      </c>
      <c r="U16" s="103">
        <f t="shared" si="5"/>
        <v>0.0663830669544188</v>
      </c>
      <c r="V16" s="76">
        <f>SUM(V12:V15)</f>
        <v>32650000</v>
      </c>
      <c r="W16" s="77">
        <f>SUM(W12:W15)</f>
        <v>13253660652</v>
      </c>
      <c r="X16" s="103">
        <f t="shared" si="6"/>
        <v>0.0024634703465923626</v>
      </c>
      <c r="Y16" s="76">
        <f>SUM(Y12:Y15)</f>
        <v>330606160</v>
      </c>
      <c r="Z16" s="77">
        <f>SUM(Z12:Z15)</f>
        <v>491842295</v>
      </c>
      <c r="AA16" s="103">
        <f t="shared" si="7"/>
        <v>0.672179199228891</v>
      </c>
      <c r="AB16" s="76">
        <f>SUM(AB12:AB15)</f>
        <v>2915275623</v>
      </c>
      <c r="AC16" s="77">
        <f>SUM(AC12:AC15)</f>
        <v>4359404723</v>
      </c>
      <c r="AD16" s="103">
        <f t="shared" si="8"/>
        <v>0.6687325009350824</v>
      </c>
      <c r="AE16" s="76">
        <f>SUM(AE12:AE15)</f>
        <v>1869320494</v>
      </c>
      <c r="AF16" s="77">
        <f>SUM(AF12:AF15)</f>
        <v>7771188299</v>
      </c>
      <c r="AG16" s="112">
        <f t="shared" si="9"/>
        <v>0.24054500059412343</v>
      </c>
    </row>
    <row r="17" spans="1:33" ht="13.5">
      <c r="A17" s="70" t="s">
        <v>571</v>
      </c>
      <c r="B17" s="71" t="s">
        <v>71</v>
      </c>
      <c r="C17" s="122" t="s">
        <v>72</v>
      </c>
      <c r="D17" s="72">
        <v>2695106025</v>
      </c>
      <c r="E17" s="73">
        <v>3089006560</v>
      </c>
      <c r="F17" s="102">
        <f t="shared" si="0"/>
        <v>0.8724831018163975</v>
      </c>
      <c r="G17" s="72">
        <v>788931809</v>
      </c>
      <c r="H17" s="73">
        <v>2699163622</v>
      </c>
      <c r="I17" s="102">
        <f t="shared" si="1"/>
        <v>0.2922875080894225</v>
      </c>
      <c r="J17" s="72">
        <v>788931809</v>
      </c>
      <c r="K17" s="73">
        <v>1706995434</v>
      </c>
      <c r="L17" s="102">
        <f t="shared" si="2"/>
        <v>0.4621756996451345</v>
      </c>
      <c r="M17" s="72">
        <v>788931809</v>
      </c>
      <c r="N17" s="73">
        <v>2695106025</v>
      </c>
      <c r="O17" s="102">
        <f t="shared" si="3"/>
        <v>0.29272755939165696</v>
      </c>
      <c r="P17" s="72">
        <v>96606581</v>
      </c>
      <c r="Q17" s="73">
        <v>386739113</v>
      </c>
      <c r="R17" s="102">
        <f t="shared" si="4"/>
        <v>0.24979780361651707</v>
      </c>
      <c r="S17" s="72">
        <v>0</v>
      </c>
      <c r="T17" s="73">
        <v>386739113</v>
      </c>
      <c r="U17" s="102">
        <f t="shared" si="5"/>
        <v>0</v>
      </c>
      <c r="V17" s="72">
        <v>0</v>
      </c>
      <c r="W17" s="73">
        <v>5795731160</v>
      </c>
      <c r="X17" s="102">
        <f t="shared" si="6"/>
        <v>0</v>
      </c>
      <c r="Y17" s="72">
        <v>184460039</v>
      </c>
      <c r="Z17" s="73">
        <v>386739113</v>
      </c>
      <c r="AA17" s="102">
        <f t="shared" si="7"/>
        <v>0.4769624607377118</v>
      </c>
      <c r="AB17" s="72">
        <v>468952209</v>
      </c>
      <c r="AC17" s="73">
        <v>1570843122</v>
      </c>
      <c r="AD17" s="102">
        <f t="shared" si="8"/>
        <v>0.29853535495188677</v>
      </c>
      <c r="AE17" s="72">
        <v>439807517</v>
      </c>
      <c r="AF17" s="73">
        <v>2699163622</v>
      </c>
      <c r="AG17" s="111">
        <f t="shared" si="9"/>
        <v>0.16294214749164251</v>
      </c>
    </row>
    <row r="18" spans="1:33" ht="13.5">
      <c r="A18" s="70" t="s">
        <v>571</v>
      </c>
      <c r="B18" s="71" t="s">
        <v>207</v>
      </c>
      <c r="C18" s="122" t="s">
        <v>208</v>
      </c>
      <c r="D18" s="72">
        <v>1178818400</v>
      </c>
      <c r="E18" s="73">
        <v>1406217400</v>
      </c>
      <c r="F18" s="102">
        <f t="shared" si="0"/>
        <v>0.8382902956541428</v>
      </c>
      <c r="G18" s="72">
        <v>380433027</v>
      </c>
      <c r="H18" s="73">
        <v>1387189082</v>
      </c>
      <c r="I18" s="102">
        <f t="shared" si="1"/>
        <v>0.2742474201509034</v>
      </c>
      <c r="J18" s="72">
        <v>380433027</v>
      </c>
      <c r="K18" s="73">
        <v>913935618</v>
      </c>
      <c r="L18" s="102">
        <f t="shared" si="2"/>
        <v>0.41625801589013023</v>
      </c>
      <c r="M18" s="72">
        <v>380433027</v>
      </c>
      <c r="N18" s="73">
        <v>1178818400</v>
      </c>
      <c r="O18" s="102">
        <f t="shared" si="3"/>
        <v>0.32272403196285365</v>
      </c>
      <c r="P18" s="72">
        <v>3460000</v>
      </c>
      <c r="Q18" s="73">
        <v>255431619</v>
      </c>
      <c r="R18" s="102">
        <f t="shared" si="4"/>
        <v>0.013545699680978024</v>
      </c>
      <c r="S18" s="72">
        <v>0</v>
      </c>
      <c r="T18" s="73">
        <v>255431619</v>
      </c>
      <c r="U18" s="102">
        <f t="shared" si="5"/>
        <v>0</v>
      </c>
      <c r="V18" s="72">
        <v>0</v>
      </c>
      <c r="W18" s="73">
        <v>3281284749</v>
      </c>
      <c r="X18" s="102">
        <f t="shared" si="6"/>
        <v>0</v>
      </c>
      <c r="Y18" s="72">
        <v>232024883</v>
      </c>
      <c r="Z18" s="73">
        <v>255431619</v>
      </c>
      <c r="AA18" s="102">
        <f t="shared" si="7"/>
        <v>0.9083639837086888</v>
      </c>
      <c r="AB18" s="72">
        <v>237606237</v>
      </c>
      <c r="AC18" s="73">
        <v>655291000</v>
      </c>
      <c r="AD18" s="102">
        <f t="shared" si="8"/>
        <v>0.3625965212401818</v>
      </c>
      <c r="AE18" s="72">
        <v>538559301</v>
      </c>
      <c r="AF18" s="73">
        <v>1387189082</v>
      </c>
      <c r="AG18" s="111">
        <f t="shared" si="9"/>
        <v>0.3882378458627459</v>
      </c>
    </row>
    <row r="19" spans="1:33" ht="13.5">
      <c r="A19" s="70" t="s">
        <v>571</v>
      </c>
      <c r="B19" s="71" t="s">
        <v>209</v>
      </c>
      <c r="C19" s="122" t="s">
        <v>210</v>
      </c>
      <c r="D19" s="72">
        <v>1766512946</v>
      </c>
      <c r="E19" s="73">
        <v>2073982261</v>
      </c>
      <c r="F19" s="102">
        <f t="shared" si="0"/>
        <v>0.8517493033659076</v>
      </c>
      <c r="G19" s="72">
        <v>527094779</v>
      </c>
      <c r="H19" s="73">
        <v>1768317754</v>
      </c>
      <c r="I19" s="102">
        <f t="shared" si="1"/>
        <v>0.2980769591933871</v>
      </c>
      <c r="J19" s="72">
        <v>527094779</v>
      </c>
      <c r="K19" s="73">
        <v>1074096362</v>
      </c>
      <c r="L19" s="102">
        <f t="shared" si="2"/>
        <v>0.4907332318103504</v>
      </c>
      <c r="M19" s="72">
        <v>527094779</v>
      </c>
      <c r="N19" s="73">
        <v>1766512946</v>
      </c>
      <c r="O19" s="102">
        <f t="shared" si="3"/>
        <v>0.2983814979638423</v>
      </c>
      <c r="P19" s="72">
        <v>19271275</v>
      </c>
      <c r="Q19" s="73">
        <v>324865071</v>
      </c>
      <c r="R19" s="102">
        <f t="shared" si="4"/>
        <v>0.05932085878201415</v>
      </c>
      <c r="S19" s="72">
        <v>0</v>
      </c>
      <c r="T19" s="73">
        <v>324865071</v>
      </c>
      <c r="U19" s="102">
        <f t="shared" si="5"/>
        <v>0</v>
      </c>
      <c r="V19" s="72">
        <v>0</v>
      </c>
      <c r="W19" s="73">
        <v>4198499640</v>
      </c>
      <c r="X19" s="102">
        <f t="shared" si="6"/>
        <v>0</v>
      </c>
      <c r="Y19" s="72">
        <v>300593796</v>
      </c>
      <c r="Z19" s="73">
        <v>324865071</v>
      </c>
      <c r="AA19" s="102">
        <f t="shared" si="7"/>
        <v>0.925288136008934</v>
      </c>
      <c r="AB19" s="72">
        <v>282137678</v>
      </c>
      <c r="AC19" s="73">
        <v>1113664347</v>
      </c>
      <c r="AD19" s="102">
        <f t="shared" si="8"/>
        <v>0.253341753069518</v>
      </c>
      <c r="AE19" s="72">
        <v>499588973</v>
      </c>
      <c r="AF19" s="73">
        <v>1768317754</v>
      </c>
      <c r="AG19" s="111">
        <f t="shared" si="9"/>
        <v>0.2825221722000536</v>
      </c>
    </row>
    <row r="20" spans="1:33" ht="13.5">
      <c r="A20" s="70" t="s">
        <v>572</v>
      </c>
      <c r="B20" s="71" t="s">
        <v>556</v>
      </c>
      <c r="C20" s="122" t="s">
        <v>557</v>
      </c>
      <c r="D20" s="72">
        <v>127485290</v>
      </c>
      <c r="E20" s="73">
        <v>342193291</v>
      </c>
      <c r="F20" s="102">
        <f t="shared" si="0"/>
        <v>0.3725534467009758</v>
      </c>
      <c r="G20" s="72">
        <v>168328808</v>
      </c>
      <c r="H20" s="73">
        <v>342193288</v>
      </c>
      <c r="I20" s="102">
        <f t="shared" si="1"/>
        <v>0.4919114836641682</v>
      </c>
      <c r="J20" s="72">
        <v>168328808</v>
      </c>
      <c r="K20" s="73">
        <v>342193288</v>
      </c>
      <c r="L20" s="102">
        <f t="shared" si="2"/>
        <v>0.4919114836641682</v>
      </c>
      <c r="M20" s="72">
        <v>168328808</v>
      </c>
      <c r="N20" s="73">
        <v>127485290</v>
      </c>
      <c r="O20" s="102">
        <f t="shared" si="3"/>
        <v>1.3203782805059312</v>
      </c>
      <c r="P20" s="72">
        <v>0</v>
      </c>
      <c r="Q20" s="73">
        <v>43277000</v>
      </c>
      <c r="R20" s="102">
        <f t="shared" si="4"/>
        <v>0</v>
      </c>
      <c r="S20" s="72">
        <v>0</v>
      </c>
      <c r="T20" s="73">
        <v>43277000</v>
      </c>
      <c r="U20" s="102">
        <f t="shared" si="5"/>
        <v>0</v>
      </c>
      <c r="V20" s="72">
        <v>0</v>
      </c>
      <c r="W20" s="73">
        <v>86390362</v>
      </c>
      <c r="X20" s="102">
        <f t="shared" si="6"/>
        <v>0</v>
      </c>
      <c r="Y20" s="72">
        <v>43277000</v>
      </c>
      <c r="Z20" s="73">
        <v>43277000</v>
      </c>
      <c r="AA20" s="102">
        <f t="shared" si="7"/>
        <v>1</v>
      </c>
      <c r="AB20" s="72">
        <v>0</v>
      </c>
      <c r="AC20" s="73">
        <v>600745</v>
      </c>
      <c r="AD20" s="102">
        <f t="shared" si="8"/>
        <v>0</v>
      </c>
      <c r="AE20" s="72">
        <v>68239488</v>
      </c>
      <c r="AF20" s="73">
        <v>342193288</v>
      </c>
      <c r="AG20" s="111">
        <f t="shared" si="9"/>
        <v>0.1994179616988864</v>
      </c>
    </row>
    <row r="21" spans="1:33" ht="13.5">
      <c r="A21" s="74"/>
      <c r="B21" s="75" t="s">
        <v>588</v>
      </c>
      <c r="C21" s="123"/>
      <c r="D21" s="76">
        <f>SUM(D17:D20)</f>
        <v>5767922661</v>
      </c>
      <c r="E21" s="77">
        <f>SUM(E17:E20)</f>
        <v>6911399512</v>
      </c>
      <c r="F21" s="103">
        <f t="shared" si="0"/>
        <v>0.8345520543249417</v>
      </c>
      <c r="G21" s="76">
        <f>SUM(G17:G20)</f>
        <v>1864788423</v>
      </c>
      <c r="H21" s="77">
        <f>SUM(H17:H20)</f>
        <v>6196863746</v>
      </c>
      <c r="I21" s="103">
        <f t="shared" si="1"/>
        <v>0.30092454819644826</v>
      </c>
      <c r="J21" s="76">
        <f>SUM(J17:J20)</f>
        <v>1864788423</v>
      </c>
      <c r="K21" s="77">
        <f>SUM(K17:K20)</f>
        <v>4037220702</v>
      </c>
      <c r="L21" s="103">
        <f t="shared" si="2"/>
        <v>0.46189905398934517</v>
      </c>
      <c r="M21" s="76">
        <f>SUM(M17:M20)</f>
        <v>1864788423</v>
      </c>
      <c r="N21" s="77">
        <f>SUM(N17:N20)</f>
        <v>5767922661</v>
      </c>
      <c r="O21" s="103">
        <f t="shared" si="3"/>
        <v>0.3233032987090532</v>
      </c>
      <c r="P21" s="76">
        <f>SUM(P17:P20)</f>
        <v>119337856</v>
      </c>
      <c r="Q21" s="77">
        <f>SUM(Q17:Q20)</f>
        <v>1010312803</v>
      </c>
      <c r="R21" s="103">
        <f t="shared" si="4"/>
        <v>0.118119710693204</v>
      </c>
      <c r="S21" s="76">
        <f>SUM(S17:S20)</f>
        <v>0</v>
      </c>
      <c r="T21" s="77">
        <f>SUM(T17:T20)</f>
        <v>1010312803</v>
      </c>
      <c r="U21" s="103">
        <f t="shared" si="5"/>
        <v>0</v>
      </c>
      <c r="V21" s="76">
        <f>SUM(V17:V20)</f>
        <v>0</v>
      </c>
      <c r="W21" s="77">
        <f>SUM(W17:W20)</f>
        <v>13361905911</v>
      </c>
      <c r="X21" s="103">
        <f t="shared" si="6"/>
        <v>0</v>
      </c>
      <c r="Y21" s="76">
        <f>SUM(Y17:Y20)</f>
        <v>760355718</v>
      </c>
      <c r="Z21" s="77">
        <f>SUM(Z17:Z20)</f>
        <v>1010312803</v>
      </c>
      <c r="AA21" s="103">
        <f t="shared" si="7"/>
        <v>0.7525943606200148</v>
      </c>
      <c r="AB21" s="76">
        <f>SUM(AB17:AB20)</f>
        <v>988696124</v>
      </c>
      <c r="AC21" s="77">
        <f>SUM(AC17:AC20)</f>
        <v>3340399214</v>
      </c>
      <c r="AD21" s="103">
        <f t="shared" si="8"/>
        <v>0.2959814263685191</v>
      </c>
      <c r="AE21" s="76">
        <f>SUM(AE17:AE20)</f>
        <v>1546195279</v>
      </c>
      <c r="AF21" s="77">
        <f>SUM(AF17:AF20)</f>
        <v>6196863746</v>
      </c>
      <c r="AG21" s="112">
        <f t="shared" si="9"/>
        <v>0.24951255060239952</v>
      </c>
    </row>
    <row r="22" spans="1:33" ht="13.5">
      <c r="A22" s="78"/>
      <c r="B22" s="79" t="s">
        <v>589</v>
      </c>
      <c r="C22" s="124"/>
      <c r="D22" s="80">
        <f>SUM(D8:D10,D12:D15,D17:D20)</f>
        <v>121826898586</v>
      </c>
      <c r="E22" s="81">
        <f>SUM(E8:E10,E12:E15,E17:E20)</f>
        <v>142989043844</v>
      </c>
      <c r="F22" s="104">
        <f t="shared" si="0"/>
        <v>0.8520016311103685</v>
      </c>
      <c r="G22" s="80">
        <f>SUM(G8:G10,G12:G15,G17:G20)</f>
        <v>35327286613</v>
      </c>
      <c r="H22" s="81">
        <f>SUM(H8:H10,H12:H15,H17:H20)</f>
        <v>132431344991</v>
      </c>
      <c r="I22" s="104">
        <f t="shared" si="1"/>
        <v>0.2667592526180326</v>
      </c>
      <c r="J22" s="80">
        <f>SUM(J8:J10,J12:J15,J17:J20)</f>
        <v>35327286613</v>
      </c>
      <c r="K22" s="81">
        <f>SUM(K8:K10,K12:K15,K17:K20)</f>
        <v>86210145420</v>
      </c>
      <c r="L22" s="104">
        <f t="shared" si="2"/>
        <v>0.4097810813436394</v>
      </c>
      <c r="M22" s="80">
        <f>SUM(M8:M10,M12:M15,M17:M20)</f>
        <v>35327286613</v>
      </c>
      <c r="N22" s="81">
        <f>SUM(N8:N10,N12:N15,N17:N20)</f>
        <v>121826898586</v>
      </c>
      <c r="O22" s="104">
        <f t="shared" si="3"/>
        <v>0.2899793643524609</v>
      </c>
      <c r="P22" s="80">
        <f>SUM(P8:P10,P12:P15,P17:P20)</f>
        <v>11907536023</v>
      </c>
      <c r="Q22" s="81">
        <f>SUM(Q8:Q10,Q12:Q15,Q17:Q20)</f>
        <v>20239618900</v>
      </c>
      <c r="R22" s="104">
        <f t="shared" si="4"/>
        <v>0.588328074843346</v>
      </c>
      <c r="S22" s="80">
        <f>SUM(S8:S10,S12:S15,S17:S20)</f>
        <v>7973320096</v>
      </c>
      <c r="T22" s="81">
        <f>SUM(T8:T10,T12:T15,T17:T20)</f>
        <v>20239618900</v>
      </c>
      <c r="U22" s="104">
        <f t="shared" si="5"/>
        <v>0.39394615755339146</v>
      </c>
      <c r="V22" s="80">
        <f>SUM(V8:V10,V12:V15,V17:V20)</f>
        <v>7973320096</v>
      </c>
      <c r="W22" s="81">
        <f>SUM(W8:W10,W12:W15,W17:W20)</f>
        <v>200049487018</v>
      </c>
      <c r="X22" s="104">
        <f t="shared" si="6"/>
        <v>0.03985673852431613</v>
      </c>
      <c r="Y22" s="80">
        <f>SUM(Y8:Y10,Y12:Y15,Y17:Y20)</f>
        <v>11732352527</v>
      </c>
      <c r="Z22" s="81">
        <f>SUM(Z8:Z10,Z12:Z15,Z17:Z20)</f>
        <v>20239618900</v>
      </c>
      <c r="AA22" s="104">
        <f t="shared" si="7"/>
        <v>0.5796726008017868</v>
      </c>
      <c r="AB22" s="80">
        <f>SUM(AB8:AB10,AB12:AB15,AB17:AB20)</f>
        <v>19797524392</v>
      </c>
      <c r="AC22" s="81">
        <f>SUM(AC8:AC10,AC12:AC15,AC17:AC20)</f>
        <v>77734865068</v>
      </c>
      <c r="AD22" s="104">
        <f t="shared" si="8"/>
        <v>0.25468011521833545</v>
      </c>
      <c r="AE22" s="80">
        <f>SUM(AE8:AE10,AE12:AE15,AE17:AE20)</f>
        <v>33513957214</v>
      </c>
      <c r="AF22" s="81">
        <f>SUM(AF8:AF10,AF12:AF15,AF17:AF20)</f>
        <v>132431344991</v>
      </c>
      <c r="AG22" s="113">
        <f t="shared" si="9"/>
        <v>0.25306665288552044</v>
      </c>
    </row>
    <row r="23" spans="1:33" ht="12.75">
      <c r="A23" s="82"/>
      <c r="B23" s="92" t="s">
        <v>48</v>
      </c>
      <c r="C23" s="125"/>
      <c r="D23" s="84"/>
      <c r="E23" s="84"/>
      <c r="F23" s="105"/>
      <c r="G23" s="84"/>
      <c r="H23" s="84"/>
      <c r="I23" s="105"/>
      <c r="J23" s="84"/>
      <c r="K23" s="84"/>
      <c r="L23" s="105"/>
      <c r="M23" s="84"/>
      <c r="N23" s="84"/>
      <c r="O23" s="105"/>
      <c r="P23" s="84"/>
      <c r="Q23" s="84"/>
      <c r="R23" s="105"/>
      <c r="S23" s="84"/>
      <c r="T23" s="84"/>
      <c r="U23" s="105"/>
      <c r="V23" s="84"/>
      <c r="W23" s="84"/>
      <c r="X23" s="105"/>
      <c r="Y23" s="84"/>
      <c r="Z23" s="84"/>
      <c r="AA23" s="105"/>
      <c r="AB23" s="84"/>
      <c r="AC23" s="84"/>
      <c r="AD23" s="105"/>
      <c r="AE23" s="84"/>
      <c r="AF23" s="84"/>
      <c r="AG23" s="105"/>
    </row>
    <row r="24" spans="1:33" ht="12.75">
      <c r="A24" s="83"/>
      <c r="C24" s="125"/>
      <c r="D24" s="84"/>
      <c r="E24" s="84"/>
      <c r="F24" s="105"/>
      <c r="G24" s="84"/>
      <c r="H24" s="84"/>
      <c r="I24" s="105"/>
      <c r="J24" s="84"/>
      <c r="K24" s="84"/>
      <c r="L24" s="105"/>
      <c r="M24" s="84"/>
      <c r="N24" s="84"/>
      <c r="O24" s="105"/>
      <c r="P24" s="84"/>
      <c r="Q24" s="84"/>
      <c r="R24" s="105"/>
      <c r="S24" s="84"/>
      <c r="T24" s="84"/>
      <c r="U24" s="105"/>
      <c r="V24" s="84"/>
      <c r="W24" s="84"/>
      <c r="X24" s="105"/>
      <c r="Y24" s="84"/>
      <c r="Z24" s="84"/>
      <c r="AA24" s="105"/>
      <c r="AB24" s="84"/>
      <c r="AC24" s="84"/>
      <c r="AD24" s="105"/>
      <c r="AE24" s="84"/>
      <c r="AF24" s="84"/>
      <c r="AG24" s="105"/>
    </row>
    <row r="25" spans="1:33" ht="12.75">
      <c r="A25" s="82"/>
      <c r="B25" s="82"/>
      <c r="C25" s="125"/>
      <c r="D25" s="84"/>
      <c r="E25" s="84"/>
      <c r="F25" s="105"/>
      <c r="G25" s="84"/>
      <c r="H25" s="84"/>
      <c r="I25" s="105"/>
      <c r="J25" s="84"/>
      <c r="K25" s="84"/>
      <c r="L25" s="105"/>
      <c r="M25" s="84"/>
      <c r="N25" s="84"/>
      <c r="O25" s="105"/>
      <c r="P25" s="84"/>
      <c r="Q25" s="84"/>
      <c r="R25" s="105"/>
      <c r="S25" s="84"/>
      <c r="T25" s="84"/>
      <c r="U25" s="105"/>
      <c r="V25" s="84"/>
      <c r="W25" s="84"/>
      <c r="X25" s="105"/>
      <c r="Y25" s="84"/>
      <c r="Z25" s="84"/>
      <c r="AA25" s="105"/>
      <c r="AB25" s="84"/>
      <c r="AC25" s="84"/>
      <c r="AD25" s="105"/>
      <c r="AE25" s="84"/>
      <c r="AF25" s="84"/>
      <c r="AG25" s="105"/>
    </row>
    <row r="26" spans="1:33" ht="12.75">
      <c r="A26" s="82"/>
      <c r="B26" s="82"/>
      <c r="C26" s="125"/>
      <c r="D26" s="84"/>
      <c r="E26" s="84"/>
      <c r="F26" s="105"/>
      <c r="G26" s="84"/>
      <c r="H26" s="84"/>
      <c r="I26" s="105"/>
      <c r="J26" s="84"/>
      <c r="K26" s="84"/>
      <c r="L26" s="105"/>
      <c r="M26" s="84"/>
      <c r="N26" s="84"/>
      <c r="O26" s="105"/>
      <c r="P26" s="84"/>
      <c r="Q26" s="84"/>
      <c r="R26" s="105"/>
      <c r="S26" s="84"/>
      <c r="T26" s="84"/>
      <c r="U26" s="105"/>
      <c r="V26" s="84"/>
      <c r="W26" s="84"/>
      <c r="X26" s="105"/>
      <c r="Y26" s="84"/>
      <c r="Z26" s="84"/>
      <c r="AA26" s="105"/>
      <c r="AB26" s="84"/>
      <c r="AC26" s="84"/>
      <c r="AD26" s="105"/>
      <c r="AE26" s="84"/>
      <c r="AF26" s="84"/>
      <c r="AG26" s="105"/>
    </row>
    <row r="27" spans="1:33" ht="12.75">
      <c r="A27" s="82"/>
      <c r="B27" s="82"/>
      <c r="C27" s="125"/>
      <c r="D27" s="84"/>
      <c r="E27" s="84"/>
      <c r="F27" s="105"/>
      <c r="G27" s="84"/>
      <c r="H27" s="84"/>
      <c r="I27" s="105"/>
      <c r="J27" s="84"/>
      <c r="K27" s="84"/>
      <c r="L27" s="105"/>
      <c r="M27" s="84"/>
      <c r="N27" s="84"/>
      <c r="O27" s="105"/>
      <c r="P27" s="84"/>
      <c r="Q27" s="84"/>
      <c r="R27" s="105"/>
      <c r="S27" s="84"/>
      <c r="T27" s="84"/>
      <c r="U27" s="105"/>
      <c r="V27" s="84"/>
      <c r="W27" s="84"/>
      <c r="X27" s="105"/>
      <c r="Y27" s="84"/>
      <c r="Z27" s="84"/>
      <c r="AA27" s="105"/>
      <c r="AB27" s="84"/>
      <c r="AC27" s="84"/>
      <c r="AD27" s="105"/>
      <c r="AE27" s="84"/>
      <c r="AF27" s="84"/>
      <c r="AG27" s="105"/>
    </row>
    <row r="28" spans="1:33" ht="12.75">
      <c r="A28" s="82"/>
      <c r="B28" s="82"/>
      <c r="C28" s="125"/>
      <c r="D28" s="84"/>
      <c r="E28" s="84"/>
      <c r="F28" s="105"/>
      <c r="G28" s="84"/>
      <c r="H28" s="84"/>
      <c r="I28" s="105"/>
      <c r="J28" s="84"/>
      <c r="K28" s="84"/>
      <c r="L28" s="105"/>
      <c r="M28" s="84"/>
      <c r="N28" s="84"/>
      <c r="O28" s="105"/>
      <c r="P28" s="84"/>
      <c r="Q28" s="84"/>
      <c r="R28" s="105"/>
      <c r="S28" s="84"/>
      <c r="T28" s="84"/>
      <c r="U28" s="105"/>
      <c r="V28" s="84"/>
      <c r="W28" s="84"/>
      <c r="X28" s="105"/>
      <c r="Y28" s="84"/>
      <c r="Z28" s="84"/>
      <c r="AA28" s="105"/>
      <c r="AB28" s="84"/>
      <c r="AC28" s="84"/>
      <c r="AD28" s="105"/>
      <c r="AE28" s="84"/>
      <c r="AF28" s="84"/>
      <c r="AG28" s="105"/>
    </row>
    <row r="29" spans="1:33" ht="12.75">
      <c r="A29" s="82"/>
      <c r="B29" s="82"/>
      <c r="C29" s="125"/>
      <c r="D29" s="84"/>
      <c r="E29" s="84"/>
      <c r="F29" s="105"/>
      <c r="G29" s="84"/>
      <c r="H29" s="84"/>
      <c r="I29" s="105"/>
      <c r="J29" s="84"/>
      <c r="K29" s="84"/>
      <c r="L29" s="105"/>
      <c r="M29" s="84"/>
      <c r="N29" s="84"/>
      <c r="O29" s="105"/>
      <c r="P29" s="84"/>
      <c r="Q29" s="84"/>
      <c r="R29" s="105"/>
      <c r="S29" s="84"/>
      <c r="T29" s="84"/>
      <c r="U29" s="105"/>
      <c r="V29" s="84"/>
      <c r="W29" s="84"/>
      <c r="X29" s="105"/>
      <c r="Y29" s="84"/>
      <c r="Z29" s="84"/>
      <c r="AA29" s="105"/>
      <c r="AB29" s="84"/>
      <c r="AC29" s="84"/>
      <c r="AD29" s="105"/>
      <c r="AE29" s="84"/>
      <c r="AF29" s="84"/>
      <c r="AG29" s="105"/>
    </row>
    <row r="30" spans="1:33" ht="12.75">
      <c r="A30" s="82"/>
      <c r="B30" s="82"/>
      <c r="C30" s="125"/>
      <c r="D30" s="84"/>
      <c r="E30" s="84"/>
      <c r="F30" s="105"/>
      <c r="G30" s="84"/>
      <c r="H30" s="84"/>
      <c r="I30" s="105"/>
      <c r="J30" s="84"/>
      <c r="K30" s="84"/>
      <c r="L30" s="105"/>
      <c r="M30" s="84"/>
      <c r="N30" s="84"/>
      <c r="O30" s="105"/>
      <c r="P30" s="84"/>
      <c r="Q30" s="84"/>
      <c r="R30" s="105"/>
      <c r="S30" s="84"/>
      <c r="T30" s="84"/>
      <c r="U30" s="105"/>
      <c r="V30" s="84"/>
      <c r="W30" s="84"/>
      <c r="X30" s="105"/>
      <c r="Y30" s="84"/>
      <c r="Z30" s="84"/>
      <c r="AA30" s="105"/>
      <c r="AB30" s="84"/>
      <c r="AC30" s="84"/>
      <c r="AD30" s="105"/>
      <c r="AE30" s="84"/>
      <c r="AF30" s="84"/>
      <c r="AG30" s="105"/>
    </row>
    <row r="31" spans="1:33" ht="12.75">
      <c r="A31" s="82"/>
      <c r="B31" s="82"/>
      <c r="C31" s="125"/>
      <c r="D31" s="84"/>
      <c r="E31" s="84"/>
      <c r="F31" s="105"/>
      <c r="G31" s="84"/>
      <c r="H31" s="84"/>
      <c r="I31" s="105"/>
      <c r="J31" s="84"/>
      <c r="K31" s="84"/>
      <c r="L31" s="105"/>
      <c r="M31" s="84"/>
      <c r="N31" s="84"/>
      <c r="O31" s="105"/>
      <c r="P31" s="84"/>
      <c r="Q31" s="84"/>
      <c r="R31" s="105"/>
      <c r="S31" s="84"/>
      <c r="T31" s="84"/>
      <c r="U31" s="105"/>
      <c r="V31" s="84"/>
      <c r="W31" s="84"/>
      <c r="X31" s="105"/>
      <c r="Y31" s="84"/>
      <c r="Z31" s="84"/>
      <c r="AA31" s="105"/>
      <c r="AB31" s="84"/>
      <c r="AC31" s="84"/>
      <c r="AD31" s="105"/>
      <c r="AE31" s="84"/>
      <c r="AF31" s="84"/>
      <c r="AG31" s="105"/>
    </row>
    <row r="32" spans="1:33" ht="12.75">
      <c r="A32" s="82"/>
      <c r="B32" s="82"/>
      <c r="C32" s="125"/>
      <c r="D32" s="84"/>
      <c r="E32" s="84"/>
      <c r="F32" s="105"/>
      <c r="G32" s="84"/>
      <c r="H32" s="84"/>
      <c r="I32" s="105"/>
      <c r="J32" s="84"/>
      <c r="K32" s="84"/>
      <c r="L32" s="105"/>
      <c r="M32" s="84"/>
      <c r="N32" s="84"/>
      <c r="O32" s="105"/>
      <c r="P32" s="84"/>
      <c r="Q32" s="84"/>
      <c r="R32" s="105"/>
      <c r="S32" s="84"/>
      <c r="T32" s="84"/>
      <c r="U32" s="105"/>
      <c r="V32" s="84"/>
      <c r="W32" s="84"/>
      <c r="X32" s="105"/>
      <c r="Y32" s="84"/>
      <c r="Z32" s="84"/>
      <c r="AA32" s="105"/>
      <c r="AB32" s="84"/>
      <c r="AC32" s="84"/>
      <c r="AD32" s="105"/>
      <c r="AE32" s="84"/>
      <c r="AF32" s="84"/>
      <c r="AG32" s="105"/>
    </row>
    <row r="33" spans="1:33" ht="12.75">
      <c r="A33" s="82"/>
      <c r="B33" s="82"/>
      <c r="C33" s="125"/>
      <c r="D33" s="84"/>
      <c r="E33" s="84"/>
      <c r="F33" s="105"/>
      <c r="G33" s="84"/>
      <c r="H33" s="84"/>
      <c r="I33" s="105"/>
      <c r="J33" s="84"/>
      <c r="K33" s="84"/>
      <c r="L33" s="105"/>
      <c r="M33" s="84"/>
      <c r="N33" s="84"/>
      <c r="O33" s="105"/>
      <c r="P33" s="84"/>
      <c r="Q33" s="84"/>
      <c r="R33" s="105"/>
      <c r="S33" s="84"/>
      <c r="T33" s="84"/>
      <c r="U33" s="105"/>
      <c r="V33" s="84"/>
      <c r="W33" s="84"/>
      <c r="X33" s="105"/>
      <c r="Y33" s="84"/>
      <c r="Z33" s="84"/>
      <c r="AA33" s="105"/>
      <c r="AB33" s="84"/>
      <c r="AC33" s="84"/>
      <c r="AD33" s="105"/>
      <c r="AE33" s="84"/>
      <c r="AF33" s="84"/>
      <c r="AG33" s="105"/>
    </row>
    <row r="34" spans="1:33" ht="12.75">
      <c r="A34" s="82"/>
      <c r="B34" s="82"/>
      <c r="C34" s="125"/>
      <c r="D34" s="84"/>
      <c r="E34" s="84"/>
      <c r="F34" s="105"/>
      <c r="G34" s="84"/>
      <c r="H34" s="84"/>
      <c r="I34" s="105"/>
      <c r="J34" s="84"/>
      <c r="K34" s="84"/>
      <c r="L34" s="105"/>
      <c r="M34" s="84"/>
      <c r="N34" s="84"/>
      <c r="O34" s="105"/>
      <c r="P34" s="84"/>
      <c r="Q34" s="84"/>
      <c r="R34" s="105"/>
      <c r="S34" s="84"/>
      <c r="T34" s="84"/>
      <c r="U34" s="105"/>
      <c r="V34" s="84"/>
      <c r="W34" s="84"/>
      <c r="X34" s="105"/>
      <c r="Y34" s="84"/>
      <c r="Z34" s="84"/>
      <c r="AA34" s="105"/>
      <c r="AB34" s="84"/>
      <c r="AC34" s="84"/>
      <c r="AD34" s="105"/>
      <c r="AE34" s="84"/>
      <c r="AF34" s="84"/>
      <c r="AG34" s="105"/>
    </row>
    <row r="35" spans="1:33" ht="12.75">
      <c r="A35" s="82"/>
      <c r="B35" s="82"/>
      <c r="C35" s="125"/>
      <c r="D35" s="84"/>
      <c r="E35" s="84"/>
      <c r="F35" s="105"/>
      <c r="G35" s="84"/>
      <c r="H35" s="84"/>
      <c r="I35" s="105"/>
      <c r="J35" s="84"/>
      <c r="K35" s="84"/>
      <c r="L35" s="105"/>
      <c r="M35" s="84"/>
      <c r="N35" s="84"/>
      <c r="O35" s="105"/>
      <c r="P35" s="84"/>
      <c r="Q35" s="84"/>
      <c r="R35" s="105"/>
      <c r="S35" s="84"/>
      <c r="T35" s="84"/>
      <c r="U35" s="105"/>
      <c r="V35" s="84"/>
      <c r="W35" s="84"/>
      <c r="X35" s="105"/>
      <c r="Y35" s="84"/>
      <c r="Z35" s="84"/>
      <c r="AA35" s="105"/>
      <c r="AB35" s="84"/>
      <c r="AC35" s="84"/>
      <c r="AD35" s="105"/>
      <c r="AE35" s="84"/>
      <c r="AF35" s="84"/>
      <c r="AG35" s="105"/>
    </row>
    <row r="36" spans="1:33" ht="12.75">
      <c r="A36" s="82"/>
      <c r="B36" s="82"/>
      <c r="C36" s="125"/>
      <c r="D36" s="84"/>
      <c r="E36" s="84"/>
      <c r="F36" s="105"/>
      <c r="G36" s="84"/>
      <c r="H36" s="84"/>
      <c r="I36" s="105"/>
      <c r="J36" s="84"/>
      <c r="K36" s="84"/>
      <c r="L36" s="105"/>
      <c r="M36" s="84"/>
      <c r="N36" s="84"/>
      <c r="O36" s="105"/>
      <c r="P36" s="84"/>
      <c r="Q36" s="84"/>
      <c r="R36" s="105"/>
      <c r="S36" s="84"/>
      <c r="T36" s="84"/>
      <c r="U36" s="105"/>
      <c r="V36" s="84"/>
      <c r="W36" s="84"/>
      <c r="X36" s="105"/>
      <c r="Y36" s="84"/>
      <c r="Z36" s="84"/>
      <c r="AA36" s="105"/>
      <c r="AB36" s="84"/>
      <c r="AC36" s="84"/>
      <c r="AD36" s="105"/>
      <c r="AE36" s="84"/>
      <c r="AF36" s="84"/>
      <c r="AG36" s="105"/>
    </row>
    <row r="37" spans="1:33" ht="12.75">
      <c r="A37" s="82"/>
      <c r="B37" s="82"/>
      <c r="C37" s="125"/>
      <c r="D37" s="84"/>
      <c r="E37" s="84"/>
      <c r="F37" s="105"/>
      <c r="G37" s="84"/>
      <c r="H37" s="84"/>
      <c r="I37" s="105"/>
      <c r="J37" s="84"/>
      <c r="K37" s="84"/>
      <c r="L37" s="105"/>
      <c r="M37" s="84"/>
      <c r="N37" s="84"/>
      <c r="O37" s="105"/>
      <c r="P37" s="84"/>
      <c r="Q37" s="84"/>
      <c r="R37" s="105"/>
      <c r="S37" s="84"/>
      <c r="T37" s="84"/>
      <c r="U37" s="105"/>
      <c r="V37" s="84"/>
      <c r="W37" s="84"/>
      <c r="X37" s="105"/>
      <c r="Y37" s="84"/>
      <c r="Z37" s="84"/>
      <c r="AA37" s="105"/>
      <c r="AB37" s="84"/>
      <c r="AC37" s="84"/>
      <c r="AD37" s="105"/>
      <c r="AE37" s="84"/>
      <c r="AF37" s="84"/>
      <c r="AG37" s="105"/>
    </row>
    <row r="38" spans="1:33" ht="12.75">
      <c r="A38" s="82"/>
      <c r="B38" s="82"/>
      <c r="C38" s="125"/>
      <c r="D38" s="84"/>
      <c r="E38" s="84"/>
      <c r="F38" s="105"/>
      <c r="G38" s="84"/>
      <c r="H38" s="84"/>
      <c r="I38" s="105"/>
      <c r="J38" s="84"/>
      <c r="K38" s="84"/>
      <c r="L38" s="105"/>
      <c r="M38" s="84"/>
      <c r="N38" s="84"/>
      <c r="O38" s="105"/>
      <c r="P38" s="84"/>
      <c r="Q38" s="84"/>
      <c r="R38" s="105"/>
      <c r="S38" s="84"/>
      <c r="T38" s="84"/>
      <c r="U38" s="105"/>
      <c r="V38" s="84"/>
      <c r="W38" s="84"/>
      <c r="X38" s="105"/>
      <c r="Y38" s="84"/>
      <c r="Z38" s="84"/>
      <c r="AA38" s="105"/>
      <c r="AB38" s="84"/>
      <c r="AC38" s="84"/>
      <c r="AD38" s="105"/>
      <c r="AE38" s="84"/>
      <c r="AF38" s="84"/>
      <c r="AG38" s="105"/>
    </row>
    <row r="39" spans="1:33" ht="12.75">
      <c r="A39" s="82"/>
      <c r="B39" s="82"/>
      <c r="C39" s="125"/>
      <c r="D39" s="84"/>
      <c r="E39" s="84"/>
      <c r="F39" s="105"/>
      <c r="G39" s="84"/>
      <c r="H39" s="84"/>
      <c r="I39" s="105"/>
      <c r="J39" s="84"/>
      <c r="K39" s="84"/>
      <c r="L39" s="105"/>
      <c r="M39" s="84"/>
      <c r="N39" s="84"/>
      <c r="O39" s="105"/>
      <c r="P39" s="84"/>
      <c r="Q39" s="84"/>
      <c r="R39" s="105"/>
      <c r="S39" s="84"/>
      <c r="T39" s="84"/>
      <c r="U39" s="105"/>
      <c r="V39" s="84"/>
      <c r="W39" s="84"/>
      <c r="X39" s="105"/>
      <c r="Y39" s="84"/>
      <c r="Z39" s="84"/>
      <c r="AA39" s="105"/>
      <c r="AB39" s="84"/>
      <c r="AC39" s="84"/>
      <c r="AD39" s="105"/>
      <c r="AE39" s="84"/>
      <c r="AF39" s="84"/>
      <c r="AG39" s="105"/>
    </row>
    <row r="40" spans="1:33" ht="12.75">
      <c r="A40" s="82"/>
      <c r="B40" s="82"/>
      <c r="C40" s="125"/>
      <c r="D40" s="84"/>
      <c r="E40" s="84"/>
      <c r="F40" s="105"/>
      <c r="G40" s="84"/>
      <c r="H40" s="84"/>
      <c r="I40" s="105"/>
      <c r="J40" s="84"/>
      <c r="K40" s="84"/>
      <c r="L40" s="105"/>
      <c r="M40" s="84"/>
      <c r="N40" s="84"/>
      <c r="O40" s="105"/>
      <c r="P40" s="84"/>
      <c r="Q40" s="84"/>
      <c r="R40" s="105"/>
      <c r="S40" s="84"/>
      <c r="T40" s="84"/>
      <c r="U40" s="105"/>
      <c r="V40" s="84"/>
      <c r="W40" s="84"/>
      <c r="X40" s="105"/>
      <c r="Y40" s="84"/>
      <c r="Z40" s="84"/>
      <c r="AA40" s="105"/>
      <c r="AB40" s="84"/>
      <c r="AC40" s="84"/>
      <c r="AD40" s="105"/>
      <c r="AE40" s="84"/>
      <c r="AF40" s="84"/>
      <c r="AG40" s="105"/>
    </row>
    <row r="41" spans="1:33" ht="12.75">
      <c r="A41" s="82"/>
      <c r="B41" s="82"/>
      <c r="C41" s="125"/>
      <c r="D41" s="84"/>
      <c r="E41" s="84"/>
      <c r="F41" s="105"/>
      <c r="G41" s="84"/>
      <c r="H41" s="84"/>
      <c r="I41" s="105"/>
      <c r="J41" s="84"/>
      <c r="K41" s="84"/>
      <c r="L41" s="105"/>
      <c r="M41" s="84"/>
      <c r="N41" s="84"/>
      <c r="O41" s="105"/>
      <c r="P41" s="84"/>
      <c r="Q41" s="84"/>
      <c r="R41" s="105"/>
      <c r="S41" s="84"/>
      <c r="T41" s="84"/>
      <c r="U41" s="105"/>
      <c r="V41" s="84"/>
      <c r="W41" s="84"/>
      <c r="X41" s="105"/>
      <c r="Y41" s="84"/>
      <c r="Z41" s="84"/>
      <c r="AA41" s="105"/>
      <c r="AB41" s="84"/>
      <c r="AC41" s="84"/>
      <c r="AD41" s="105"/>
      <c r="AE41" s="84"/>
      <c r="AF41" s="84"/>
      <c r="AG41" s="105"/>
    </row>
    <row r="42" spans="1:33" ht="12.75">
      <c r="A42" s="82"/>
      <c r="B42" s="82"/>
      <c r="C42" s="125"/>
      <c r="D42" s="84"/>
      <c r="E42" s="84"/>
      <c r="F42" s="105"/>
      <c r="G42" s="84"/>
      <c r="H42" s="84"/>
      <c r="I42" s="105"/>
      <c r="J42" s="84"/>
      <c r="K42" s="84"/>
      <c r="L42" s="105"/>
      <c r="M42" s="84"/>
      <c r="N42" s="84"/>
      <c r="O42" s="105"/>
      <c r="P42" s="84"/>
      <c r="Q42" s="84"/>
      <c r="R42" s="105"/>
      <c r="S42" s="84"/>
      <c r="T42" s="84"/>
      <c r="U42" s="105"/>
      <c r="V42" s="84"/>
      <c r="W42" s="84"/>
      <c r="X42" s="105"/>
      <c r="Y42" s="84"/>
      <c r="Z42" s="84"/>
      <c r="AA42" s="105"/>
      <c r="AB42" s="84"/>
      <c r="AC42" s="84"/>
      <c r="AD42" s="105"/>
      <c r="AE42" s="84"/>
      <c r="AF42" s="84"/>
      <c r="AG42" s="105"/>
    </row>
    <row r="43" spans="1:33" ht="12.75">
      <c r="A43" s="82"/>
      <c r="B43" s="82"/>
      <c r="C43" s="125"/>
      <c r="D43" s="84"/>
      <c r="E43" s="84"/>
      <c r="F43" s="105"/>
      <c r="G43" s="84"/>
      <c r="H43" s="84"/>
      <c r="I43" s="105"/>
      <c r="J43" s="84"/>
      <c r="K43" s="84"/>
      <c r="L43" s="105"/>
      <c r="M43" s="84"/>
      <c r="N43" s="84"/>
      <c r="O43" s="105"/>
      <c r="P43" s="84"/>
      <c r="Q43" s="84"/>
      <c r="R43" s="105"/>
      <c r="S43" s="84"/>
      <c r="T43" s="84"/>
      <c r="U43" s="105"/>
      <c r="V43" s="84"/>
      <c r="W43" s="84"/>
      <c r="X43" s="105"/>
      <c r="Y43" s="84"/>
      <c r="Z43" s="84"/>
      <c r="AA43" s="105"/>
      <c r="AB43" s="84"/>
      <c r="AC43" s="84"/>
      <c r="AD43" s="105"/>
      <c r="AE43" s="84"/>
      <c r="AF43" s="84"/>
      <c r="AG43" s="105"/>
    </row>
    <row r="44" spans="1:33" ht="12.75">
      <c r="A44" s="82"/>
      <c r="B44" s="82"/>
      <c r="C44" s="125"/>
      <c r="D44" s="84"/>
      <c r="E44" s="84"/>
      <c r="F44" s="105"/>
      <c r="G44" s="84"/>
      <c r="H44" s="84"/>
      <c r="I44" s="105"/>
      <c r="J44" s="84"/>
      <c r="K44" s="84"/>
      <c r="L44" s="105"/>
      <c r="M44" s="84"/>
      <c r="N44" s="84"/>
      <c r="O44" s="105"/>
      <c r="P44" s="84"/>
      <c r="Q44" s="84"/>
      <c r="R44" s="105"/>
      <c r="S44" s="84"/>
      <c r="T44" s="84"/>
      <c r="U44" s="105"/>
      <c r="V44" s="84"/>
      <c r="W44" s="84"/>
      <c r="X44" s="105"/>
      <c r="Y44" s="84"/>
      <c r="Z44" s="84"/>
      <c r="AA44" s="105"/>
      <c r="AB44" s="84"/>
      <c r="AC44" s="84"/>
      <c r="AD44" s="105"/>
      <c r="AE44" s="84"/>
      <c r="AF44" s="84"/>
      <c r="AG44" s="105"/>
    </row>
    <row r="45" spans="1:33" ht="12.75">
      <c r="A45" s="82"/>
      <c r="B45" s="82"/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2"/>
      <c r="B46" s="82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46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590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569</v>
      </c>
      <c r="B8" s="71" t="s">
        <v>56</v>
      </c>
      <c r="C8" s="122" t="s">
        <v>57</v>
      </c>
      <c r="D8" s="72">
        <v>32931833070</v>
      </c>
      <c r="E8" s="73">
        <v>38668784380</v>
      </c>
      <c r="F8" s="102">
        <f>IF($E8=0,0,($D8/$E8))</f>
        <v>0.8516386950874197</v>
      </c>
      <c r="G8" s="72">
        <v>10562491329</v>
      </c>
      <c r="H8" s="73">
        <v>35227111270</v>
      </c>
      <c r="I8" s="102">
        <f>IF($H8=0,0,($G8/$H8))</f>
        <v>0.299839837789799</v>
      </c>
      <c r="J8" s="72">
        <v>10562491329</v>
      </c>
      <c r="K8" s="73">
        <v>23936348930</v>
      </c>
      <c r="L8" s="102">
        <f>IF($K8=0,0,($J8/$K8))</f>
        <v>0.4412741207896488</v>
      </c>
      <c r="M8" s="72">
        <v>10562491329</v>
      </c>
      <c r="N8" s="73">
        <v>32931833070</v>
      </c>
      <c r="O8" s="102">
        <f>IF($D8=0,0,($M8/$D8))</f>
        <v>0.32073803199926154</v>
      </c>
      <c r="P8" s="72">
        <v>3682686000</v>
      </c>
      <c r="Q8" s="73">
        <v>7110162000</v>
      </c>
      <c r="R8" s="102">
        <f>IF($Q8=0,0,($P8/$Q8))</f>
        <v>0.5179468484684315</v>
      </c>
      <c r="S8" s="72">
        <v>1000000000</v>
      </c>
      <c r="T8" s="73">
        <v>7110162000</v>
      </c>
      <c r="U8" s="102">
        <f>IF($T8=0,0,($S8/$T8))</f>
        <v>0.14064377154838384</v>
      </c>
      <c r="V8" s="72">
        <v>1000000000</v>
      </c>
      <c r="W8" s="73">
        <v>55706113000</v>
      </c>
      <c r="X8" s="102">
        <f>IF($W8=0,0,($V8/$W8))</f>
        <v>0.017951351227826647</v>
      </c>
      <c r="Y8" s="72">
        <v>4730723400</v>
      </c>
      <c r="Z8" s="73">
        <v>7110162000</v>
      </c>
      <c r="AA8" s="102">
        <f>IF($Z8=0,0,($Y8/$Z8))</f>
        <v>0.6653467811281937</v>
      </c>
      <c r="AB8" s="72">
        <v>4884817645</v>
      </c>
      <c r="AC8" s="73">
        <v>19336547430</v>
      </c>
      <c r="AD8" s="102">
        <f>IF($AC8=0,0,($AB8/$AC8))</f>
        <v>0.252620984313951</v>
      </c>
      <c r="AE8" s="72">
        <v>6601978000</v>
      </c>
      <c r="AF8" s="73">
        <v>35227111270</v>
      </c>
      <c r="AG8" s="111">
        <f>IF($AF8=0,0,($AE8/$AF8))</f>
        <v>0.1874118473524213</v>
      </c>
    </row>
    <row r="9" spans="1:33" ht="13.5">
      <c r="A9" s="74"/>
      <c r="B9" s="75" t="s">
        <v>570</v>
      </c>
      <c r="C9" s="123"/>
      <c r="D9" s="76">
        <f>D8</f>
        <v>32931833070</v>
      </c>
      <c r="E9" s="77">
        <f>E8</f>
        <v>38668784380</v>
      </c>
      <c r="F9" s="103">
        <f>IF($E9=0,0,($D9/$E9))</f>
        <v>0.8516386950874197</v>
      </c>
      <c r="G9" s="76">
        <f>G8</f>
        <v>10562491329</v>
      </c>
      <c r="H9" s="77">
        <f>H8</f>
        <v>35227111270</v>
      </c>
      <c r="I9" s="103">
        <f>IF($H9=0,0,($G9/$H9))</f>
        <v>0.299839837789799</v>
      </c>
      <c r="J9" s="76">
        <f>J8</f>
        <v>10562491329</v>
      </c>
      <c r="K9" s="77">
        <f>K8</f>
        <v>23936348930</v>
      </c>
      <c r="L9" s="103">
        <f>IF($K9=0,0,($J9/$K9))</f>
        <v>0.4412741207896488</v>
      </c>
      <c r="M9" s="76">
        <f>M8</f>
        <v>10562491329</v>
      </c>
      <c r="N9" s="77">
        <f>N8</f>
        <v>32931833070</v>
      </c>
      <c r="O9" s="103">
        <f>IF($D9=0,0,($M9/$D9))</f>
        <v>0.32073803199926154</v>
      </c>
      <c r="P9" s="76">
        <f>P8</f>
        <v>3682686000</v>
      </c>
      <c r="Q9" s="77">
        <f>Q8</f>
        <v>7110162000</v>
      </c>
      <c r="R9" s="103">
        <f>IF($Q9=0,0,($P9/$Q9))</f>
        <v>0.5179468484684315</v>
      </c>
      <c r="S9" s="76">
        <f>S8</f>
        <v>1000000000</v>
      </c>
      <c r="T9" s="77">
        <f>T8</f>
        <v>7110162000</v>
      </c>
      <c r="U9" s="103">
        <f>IF($T9=0,0,($S9/$T9))</f>
        <v>0.14064377154838384</v>
      </c>
      <c r="V9" s="76">
        <f>V8</f>
        <v>1000000000</v>
      </c>
      <c r="W9" s="77">
        <f>W8</f>
        <v>55706113000</v>
      </c>
      <c r="X9" s="103">
        <f>IF($W9=0,0,($V9/$W9))</f>
        <v>0.017951351227826647</v>
      </c>
      <c r="Y9" s="76">
        <f>Y8</f>
        <v>4730723400</v>
      </c>
      <c r="Z9" s="77">
        <f>Z8</f>
        <v>7110162000</v>
      </c>
      <c r="AA9" s="103">
        <f>IF($Z9=0,0,($Y9/$Z9))</f>
        <v>0.6653467811281937</v>
      </c>
      <c r="AB9" s="76">
        <f>AB8</f>
        <v>4884817645</v>
      </c>
      <c r="AC9" s="77">
        <f>AC8</f>
        <v>19336547430</v>
      </c>
      <c r="AD9" s="103">
        <f>IF($AC9=0,0,($AB9/$AC9))</f>
        <v>0.252620984313951</v>
      </c>
      <c r="AE9" s="76">
        <f>AE8</f>
        <v>6601978000</v>
      </c>
      <c r="AF9" s="77">
        <f>AF8</f>
        <v>35227111270</v>
      </c>
      <c r="AG9" s="112">
        <f>IF($AF9=0,0,($AE9/$AF9))</f>
        <v>0.1874118473524213</v>
      </c>
    </row>
    <row r="10" spans="1:33" ht="13.5">
      <c r="A10" s="70" t="s">
        <v>571</v>
      </c>
      <c r="B10" s="71" t="s">
        <v>211</v>
      </c>
      <c r="C10" s="122" t="s">
        <v>212</v>
      </c>
      <c r="D10" s="72">
        <v>219402333</v>
      </c>
      <c r="E10" s="73">
        <v>347314305</v>
      </c>
      <c r="F10" s="102">
        <f aca="true" t="shared" si="0" ref="F10:F41">IF($E10=0,0,($D10/$E10))</f>
        <v>0.6317111902430854</v>
      </c>
      <c r="G10" s="72">
        <v>115747482</v>
      </c>
      <c r="H10" s="73">
        <v>296828712</v>
      </c>
      <c r="I10" s="102">
        <f aca="true" t="shared" si="1" ref="I10:I41">IF($H10=0,0,($G10/$H10))</f>
        <v>0.3899470547175369</v>
      </c>
      <c r="J10" s="72">
        <v>115747482</v>
      </c>
      <c r="K10" s="73">
        <v>296828712</v>
      </c>
      <c r="L10" s="102">
        <f aca="true" t="shared" si="2" ref="L10:L41">IF($K10=0,0,($J10/$K10))</f>
        <v>0.3899470547175369</v>
      </c>
      <c r="M10" s="72">
        <v>115747482</v>
      </c>
      <c r="N10" s="73">
        <v>219402333</v>
      </c>
      <c r="O10" s="102">
        <f aca="true" t="shared" si="3" ref="O10:O41">IF($D10=0,0,($M10/$D10))</f>
        <v>0.5275581185365061</v>
      </c>
      <c r="P10" s="72">
        <v>21066550</v>
      </c>
      <c r="Q10" s="73">
        <v>50484550</v>
      </c>
      <c r="R10" s="102">
        <f aca="true" t="shared" si="4" ref="R10:R41">IF($Q10=0,0,($P10/$Q10))</f>
        <v>0.4172870709949876</v>
      </c>
      <c r="S10" s="72">
        <v>0</v>
      </c>
      <c r="T10" s="73">
        <v>50484550</v>
      </c>
      <c r="U10" s="102">
        <f aca="true" t="shared" si="5" ref="U10:U41">IF($T10=0,0,($S10/$T10))</f>
        <v>0</v>
      </c>
      <c r="V10" s="72">
        <v>0</v>
      </c>
      <c r="W10" s="73">
        <v>704452790</v>
      </c>
      <c r="X10" s="102">
        <f aca="true" t="shared" si="6" ref="X10:X41">IF($W10=0,0,($V10/$W10))</f>
        <v>0</v>
      </c>
      <c r="Y10" s="72">
        <v>20298450</v>
      </c>
      <c r="Z10" s="73">
        <v>50484550</v>
      </c>
      <c r="AA10" s="102">
        <f aca="true" t="shared" si="7" ref="AA10:AA41">IF($Z10=0,0,($Y10/$Z10))</f>
        <v>0.40207251525466703</v>
      </c>
      <c r="AB10" s="72">
        <v>48226943</v>
      </c>
      <c r="AC10" s="73">
        <v>9151881</v>
      </c>
      <c r="AD10" s="102">
        <f aca="true" t="shared" si="8" ref="AD10:AD41">IF($AC10=0,0,($AB10/$AC10))</f>
        <v>5.269620857176792</v>
      </c>
      <c r="AE10" s="72">
        <v>1114208</v>
      </c>
      <c r="AF10" s="73">
        <v>296828712</v>
      </c>
      <c r="AG10" s="111">
        <f aca="true" t="shared" si="9" ref="AG10:AG41">IF($AF10=0,0,($AE10/$AF10))</f>
        <v>0.003753706952715545</v>
      </c>
    </row>
    <row r="11" spans="1:33" ht="13.5">
      <c r="A11" s="70" t="s">
        <v>571</v>
      </c>
      <c r="B11" s="71" t="s">
        <v>213</v>
      </c>
      <c r="C11" s="122" t="s">
        <v>214</v>
      </c>
      <c r="D11" s="72">
        <v>50894873</v>
      </c>
      <c r="E11" s="73">
        <v>189824873</v>
      </c>
      <c r="F11" s="102">
        <f t="shared" si="0"/>
        <v>0.26811487976077825</v>
      </c>
      <c r="G11" s="72">
        <v>58168000</v>
      </c>
      <c r="H11" s="73">
        <v>190255000</v>
      </c>
      <c r="I11" s="102">
        <f t="shared" si="1"/>
        <v>0.3057370371343723</v>
      </c>
      <c r="J11" s="72">
        <v>58168000</v>
      </c>
      <c r="K11" s="73">
        <v>190255000</v>
      </c>
      <c r="L11" s="102">
        <f t="shared" si="2"/>
        <v>0.3057370371343723</v>
      </c>
      <c r="M11" s="72">
        <v>58168000</v>
      </c>
      <c r="N11" s="73">
        <v>50894873</v>
      </c>
      <c r="O11" s="102">
        <f t="shared" si="3"/>
        <v>1.142904905175812</v>
      </c>
      <c r="P11" s="72">
        <v>39622000</v>
      </c>
      <c r="Q11" s="73">
        <v>71392000</v>
      </c>
      <c r="R11" s="102">
        <f t="shared" si="4"/>
        <v>0.5549921559838638</v>
      </c>
      <c r="S11" s="72">
        <v>0</v>
      </c>
      <c r="T11" s="73">
        <v>71392000</v>
      </c>
      <c r="U11" s="102">
        <f t="shared" si="5"/>
        <v>0</v>
      </c>
      <c r="V11" s="72">
        <v>0</v>
      </c>
      <c r="W11" s="73">
        <v>437300032</v>
      </c>
      <c r="X11" s="102">
        <f t="shared" si="6"/>
        <v>0</v>
      </c>
      <c r="Y11" s="72">
        <v>35525191</v>
      </c>
      <c r="Z11" s="73">
        <v>71392000</v>
      </c>
      <c r="AA11" s="102">
        <f t="shared" si="7"/>
        <v>0.4976074490138951</v>
      </c>
      <c r="AB11" s="72">
        <v>9299136</v>
      </c>
      <c r="AC11" s="73">
        <v>21000</v>
      </c>
      <c r="AD11" s="102">
        <f t="shared" si="8"/>
        <v>442.816</v>
      </c>
      <c r="AE11" s="72">
        <v>19576795</v>
      </c>
      <c r="AF11" s="73">
        <v>190255000</v>
      </c>
      <c r="AG11" s="111">
        <f t="shared" si="9"/>
        <v>0.10289766366192742</v>
      </c>
    </row>
    <row r="12" spans="1:33" ht="13.5">
      <c r="A12" s="70" t="s">
        <v>571</v>
      </c>
      <c r="B12" s="71" t="s">
        <v>215</v>
      </c>
      <c r="C12" s="122" t="s">
        <v>216</v>
      </c>
      <c r="D12" s="72">
        <v>101723669</v>
      </c>
      <c r="E12" s="73">
        <v>199962669</v>
      </c>
      <c r="F12" s="102">
        <f t="shared" si="0"/>
        <v>0.5087132988808026</v>
      </c>
      <c r="G12" s="72">
        <v>62851914</v>
      </c>
      <c r="H12" s="73">
        <v>184350781</v>
      </c>
      <c r="I12" s="102">
        <f t="shared" si="1"/>
        <v>0.3409365214460361</v>
      </c>
      <c r="J12" s="72">
        <v>62851914</v>
      </c>
      <c r="K12" s="73">
        <v>151388850</v>
      </c>
      <c r="L12" s="102">
        <f t="shared" si="2"/>
        <v>0.4151687128873758</v>
      </c>
      <c r="M12" s="72">
        <v>62851914</v>
      </c>
      <c r="N12" s="73">
        <v>101723669</v>
      </c>
      <c r="O12" s="102">
        <f t="shared" si="3"/>
        <v>0.6178691214922655</v>
      </c>
      <c r="P12" s="72">
        <v>51666857</v>
      </c>
      <c r="Q12" s="73">
        <v>79353050</v>
      </c>
      <c r="R12" s="102">
        <f t="shared" si="4"/>
        <v>0.6511010855915431</v>
      </c>
      <c r="S12" s="72">
        <v>0</v>
      </c>
      <c r="T12" s="73">
        <v>79353050</v>
      </c>
      <c r="U12" s="102">
        <f t="shared" si="5"/>
        <v>0</v>
      </c>
      <c r="V12" s="72">
        <v>0</v>
      </c>
      <c r="W12" s="73">
        <v>213373348</v>
      </c>
      <c r="X12" s="102">
        <f t="shared" si="6"/>
        <v>0</v>
      </c>
      <c r="Y12" s="72">
        <v>32449050</v>
      </c>
      <c r="Z12" s="73">
        <v>79353050</v>
      </c>
      <c r="AA12" s="102">
        <f t="shared" si="7"/>
        <v>0.4089200100059166</v>
      </c>
      <c r="AB12" s="72">
        <v>25880634</v>
      </c>
      <c r="AC12" s="73">
        <v>38444399</v>
      </c>
      <c r="AD12" s="102">
        <f t="shared" si="8"/>
        <v>0.67319647785364</v>
      </c>
      <c r="AE12" s="72">
        <v>2863037</v>
      </c>
      <c r="AF12" s="73">
        <v>184350781</v>
      </c>
      <c r="AG12" s="111">
        <f t="shared" si="9"/>
        <v>0.015530376299300841</v>
      </c>
    </row>
    <row r="13" spans="1:33" ht="13.5">
      <c r="A13" s="70" t="s">
        <v>571</v>
      </c>
      <c r="B13" s="71" t="s">
        <v>217</v>
      </c>
      <c r="C13" s="122" t="s">
        <v>218</v>
      </c>
      <c r="D13" s="72">
        <v>936725536</v>
      </c>
      <c r="E13" s="73">
        <v>1169663536</v>
      </c>
      <c r="F13" s="102">
        <f t="shared" si="0"/>
        <v>0.800850421654933</v>
      </c>
      <c r="G13" s="72">
        <v>366621220</v>
      </c>
      <c r="H13" s="73">
        <v>945363361</v>
      </c>
      <c r="I13" s="102">
        <f t="shared" si="1"/>
        <v>0.38780984658871287</v>
      </c>
      <c r="J13" s="72">
        <v>366621220</v>
      </c>
      <c r="K13" s="73">
        <v>858742925</v>
      </c>
      <c r="L13" s="102">
        <f t="shared" si="2"/>
        <v>0.4269277909916987</v>
      </c>
      <c r="M13" s="72">
        <v>366621220</v>
      </c>
      <c r="N13" s="73">
        <v>936725536</v>
      </c>
      <c r="O13" s="102">
        <f t="shared" si="3"/>
        <v>0.39138595662241027</v>
      </c>
      <c r="P13" s="72">
        <v>40967604</v>
      </c>
      <c r="Q13" s="73">
        <v>223130754</v>
      </c>
      <c r="R13" s="102">
        <f t="shared" si="4"/>
        <v>0.1836035744315192</v>
      </c>
      <c r="S13" s="72">
        <v>0</v>
      </c>
      <c r="T13" s="73">
        <v>223130754</v>
      </c>
      <c r="U13" s="102">
        <f t="shared" si="5"/>
        <v>0</v>
      </c>
      <c r="V13" s="72">
        <v>0</v>
      </c>
      <c r="W13" s="73">
        <v>1395703000</v>
      </c>
      <c r="X13" s="102">
        <f t="shared" si="6"/>
        <v>0</v>
      </c>
      <c r="Y13" s="72">
        <v>186211706</v>
      </c>
      <c r="Z13" s="73">
        <v>223130754</v>
      </c>
      <c r="AA13" s="102">
        <f t="shared" si="7"/>
        <v>0.8345407464539828</v>
      </c>
      <c r="AB13" s="72">
        <v>281539392</v>
      </c>
      <c r="AC13" s="73">
        <v>187051867</v>
      </c>
      <c r="AD13" s="102">
        <f t="shared" si="8"/>
        <v>1.505140774670803</v>
      </c>
      <c r="AE13" s="72">
        <v>242581644</v>
      </c>
      <c r="AF13" s="73">
        <v>945363361</v>
      </c>
      <c r="AG13" s="111">
        <f t="shared" si="9"/>
        <v>0.25660148680122163</v>
      </c>
    </row>
    <row r="14" spans="1:33" ht="13.5">
      <c r="A14" s="70" t="s">
        <v>572</v>
      </c>
      <c r="B14" s="71" t="s">
        <v>502</v>
      </c>
      <c r="C14" s="122" t="s">
        <v>503</v>
      </c>
      <c r="D14" s="72">
        <v>733708725</v>
      </c>
      <c r="E14" s="73">
        <v>1185401709</v>
      </c>
      <c r="F14" s="102">
        <f t="shared" si="0"/>
        <v>0.6189536588562485</v>
      </c>
      <c r="G14" s="72">
        <v>347306195</v>
      </c>
      <c r="H14" s="73">
        <v>884864953</v>
      </c>
      <c r="I14" s="102">
        <f t="shared" si="1"/>
        <v>0.3924962716881386</v>
      </c>
      <c r="J14" s="72">
        <v>347306195</v>
      </c>
      <c r="K14" s="73">
        <v>809864953</v>
      </c>
      <c r="L14" s="102">
        <f t="shared" si="2"/>
        <v>0.4288445792270258</v>
      </c>
      <c r="M14" s="72">
        <v>347306195</v>
      </c>
      <c r="N14" s="73">
        <v>733708725</v>
      </c>
      <c r="O14" s="102">
        <f t="shared" si="3"/>
        <v>0.4733570464219299</v>
      </c>
      <c r="P14" s="72">
        <v>24773595</v>
      </c>
      <c r="Q14" s="73">
        <v>301162595</v>
      </c>
      <c r="R14" s="102">
        <f t="shared" si="4"/>
        <v>0.08225986696654676</v>
      </c>
      <c r="S14" s="72">
        <v>0</v>
      </c>
      <c r="T14" s="73">
        <v>301162595</v>
      </c>
      <c r="U14" s="102">
        <f t="shared" si="5"/>
        <v>0</v>
      </c>
      <c r="V14" s="72">
        <v>0</v>
      </c>
      <c r="W14" s="73">
        <v>4126264721</v>
      </c>
      <c r="X14" s="102">
        <f t="shared" si="6"/>
        <v>0</v>
      </c>
      <c r="Y14" s="72">
        <v>276389000</v>
      </c>
      <c r="Z14" s="73">
        <v>301162595</v>
      </c>
      <c r="AA14" s="102">
        <f t="shared" si="7"/>
        <v>0.9177401330334533</v>
      </c>
      <c r="AB14" s="72">
        <v>106673034</v>
      </c>
      <c r="AC14" s="73">
        <v>429111413</v>
      </c>
      <c r="AD14" s="102">
        <f t="shared" si="8"/>
        <v>0.2485905309631091</v>
      </c>
      <c r="AE14" s="72">
        <v>182162427</v>
      </c>
      <c r="AF14" s="73">
        <v>884864953</v>
      </c>
      <c r="AG14" s="111">
        <f t="shared" si="9"/>
        <v>0.20586466486485425</v>
      </c>
    </row>
    <row r="15" spans="1:33" ht="13.5">
      <c r="A15" s="74"/>
      <c r="B15" s="75" t="s">
        <v>591</v>
      </c>
      <c r="C15" s="123"/>
      <c r="D15" s="76">
        <f>SUM(D10:D14)</f>
        <v>2042455136</v>
      </c>
      <c r="E15" s="77">
        <f>SUM(E10:E14)</f>
        <v>3092167092</v>
      </c>
      <c r="F15" s="103">
        <f t="shared" si="0"/>
        <v>0.6605254746045917</v>
      </c>
      <c r="G15" s="76">
        <f>SUM(G10:G14)</f>
        <v>950694811</v>
      </c>
      <c r="H15" s="77">
        <f>SUM(H10:H14)</f>
        <v>2501662807</v>
      </c>
      <c r="I15" s="103">
        <f t="shared" si="1"/>
        <v>0.38002516100084466</v>
      </c>
      <c r="J15" s="76">
        <f>SUM(J10:J14)</f>
        <v>950694811</v>
      </c>
      <c r="K15" s="77">
        <f>SUM(K10:K14)</f>
        <v>2307080440</v>
      </c>
      <c r="L15" s="103">
        <f t="shared" si="2"/>
        <v>0.412077010630804</v>
      </c>
      <c r="M15" s="76">
        <f>SUM(M10:M14)</f>
        <v>950694811</v>
      </c>
      <c r="N15" s="77">
        <f>SUM(N10:N14)</f>
        <v>2042455136</v>
      </c>
      <c r="O15" s="103">
        <f t="shared" si="3"/>
        <v>0.4654666799006742</v>
      </c>
      <c r="P15" s="76">
        <f>SUM(P10:P14)</f>
        <v>178096606</v>
      </c>
      <c r="Q15" s="77">
        <f>SUM(Q10:Q14)</f>
        <v>725522949</v>
      </c>
      <c r="R15" s="103">
        <f t="shared" si="4"/>
        <v>0.2454734288494574</v>
      </c>
      <c r="S15" s="76">
        <f>SUM(S10:S14)</f>
        <v>0</v>
      </c>
      <c r="T15" s="77">
        <f>SUM(T10:T14)</f>
        <v>725522949</v>
      </c>
      <c r="U15" s="103">
        <f t="shared" si="5"/>
        <v>0</v>
      </c>
      <c r="V15" s="76">
        <f>SUM(V10:V14)</f>
        <v>0</v>
      </c>
      <c r="W15" s="77">
        <f>SUM(W10:W14)</f>
        <v>6877093891</v>
      </c>
      <c r="X15" s="103">
        <f t="shared" si="6"/>
        <v>0</v>
      </c>
      <c r="Y15" s="76">
        <f>SUM(Y10:Y14)</f>
        <v>550873397</v>
      </c>
      <c r="Z15" s="77">
        <f>SUM(Z10:Z14)</f>
        <v>725522949</v>
      </c>
      <c r="AA15" s="103">
        <f t="shared" si="7"/>
        <v>0.7592777013591061</v>
      </c>
      <c r="AB15" s="76">
        <f>SUM(AB10:AB14)</f>
        <v>471619139</v>
      </c>
      <c r="AC15" s="77">
        <f>SUM(AC10:AC14)</f>
        <v>663780560</v>
      </c>
      <c r="AD15" s="103">
        <f t="shared" si="8"/>
        <v>0.7105045965793274</v>
      </c>
      <c r="AE15" s="76">
        <f>SUM(AE10:AE14)</f>
        <v>448298111</v>
      </c>
      <c r="AF15" s="77">
        <f>SUM(AF10:AF14)</f>
        <v>2501662807</v>
      </c>
      <c r="AG15" s="112">
        <f t="shared" si="9"/>
        <v>0.1792000543580852</v>
      </c>
    </row>
    <row r="16" spans="1:33" ht="13.5">
      <c r="A16" s="70" t="s">
        <v>571</v>
      </c>
      <c r="B16" s="71" t="s">
        <v>219</v>
      </c>
      <c r="C16" s="122" t="s">
        <v>220</v>
      </c>
      <c r="D16" s="72">
        <v>78168000</v>
      </c>
      <c r="E16" s="73">
        <v>186290000</v>
      </c>
      <c r="F16" s="102">
        <f t="shared" si="0"/>
        <v>0.4196038434698588</v>
      </c>
      <c r="G16" s="72">
        <v>64757000</v>
      </c>
      <c r="H16" s="73">
        <v>153299000</v>
      </c>
      <c r="I16" s="102">
        <f t="shared" si="1"/>
        <v>0.4224228468548392</v>
      </c>
      <c r="J16" s="72">
        <v>64757000</v>
      </c>
      <c r="K16" s="73">
        <v>153299000</v>
      </c>
      <c r="L16" s="102">
        <f t="shared" si="2"/>
        <v>0.4224228468548392</v>
      </c>
      <c r="M16" s="72">
        <v>64757000</v>
      </c>
      <c r="N16" s="73">
        <v>78168000</v>
      </c>
      <c r="O16" s="102">
        <f t="shared" si="3"/>
        <v>0.8284336301299765</v>
      </c>
      <c r="P16" s="72">
        <v>5744000</v>
      </c>
      <c r="Q16" s="73">
        <v>32842000</v>
      </c>
      <c r="R16" s="102">
        <f t="shared" si="4"/>
        <v>0.1748979964679374</v>
      </c>
      <c r="S16" s="72">
        <v>0</v>
      </c>
      <c r="T16" s="73">
        <v>32842000</v>
      </c>
      <c r="U16" s="102">
        <f t="shared" si="5"/>
        <v>0</v>
      </c>
      <c r="V16" s="72">
        <v>0</v>
      </c>
      <c r="W16" s="73">
        <v>250211118</v>
      </c>
      <c r="X16" s="102">
        <f t="shared" si="6"/>
        <v>0</v>
      </c>
      <c r="Y16" s="72">
        <v>19800000</v>
      </c>
      <c r="Z16" s="73">
        <v>32842000</v>
      </c>
      <c r="AA16" s="102">
        <f t="shared" si="7"/>
        <v>0.602886547713294</v>
      </c>
      <c r="AB16" s="72">
        <v>35500000</v>
      </c>
      <c r="AC16" s="73">
        <v>2070000</v>
      </c>
      <c r="AD16" s="102">
        <f t="shared" si="8"/>
        <v>17.14975845410628</v>
      </c>
      <c r="AE16" s="72">
        <v>3000000</v>
      </c>
      <c r="AF16" s="73">
        <v>153299000</v>
      </c>
      <c r="AG16" s="111">
        <f t="shared" si="9"/>
        <v>0.019569599279838746</v>
      </c>
    </row>
    <row r="17" spans="1:33" ht="13.5">
      <c r="A17" s="70" t="s">
        <v>571</v>
      </c>
      <c r="B17" s="71" t="s">
        <v>221</v>
      </c>
      <c r="C17" s="122" t="s">
        <v>222</v>
      </c>
      <c r="D17" s="72">
        <v>344091119</v>
      </c>
      <c r="E17" s="73">
        <v>419464119</v>
      </c>
      <c r="F17" s="102">
        <f t="shared" si="0"/>
        <v>0.820311209979798</v>
      </c>
      <c r="G17" s="72">
        <v>112196991</v>
      </c>
      <c r="H17" s="73">
        <v>391608059</v>
      </c>
      <c r="I17" s="102">
        <f t="shared" si="1"/>
        <v>0.28650327392777175</v>
      </c>
      <c r="J17" s="72">
        <v>112196991</v>
      </c>
      <c r="K17" s="73">
        <v>281185659</v>
      </c>
      <c r="L17" s="102">
        <f t="shared" si="2"/>
        <v>0.39901391628226673</v>
      </c>
      <c r="M17" s="72">
        <v>112196991</v>
      </c>
      <c r="N17" s="73">
        <v>344091119</v>
      </c>
      <c r="O17" s="102">
        <f t="shared" si="3"/>
        <v>0.3260676745336168</v>
      </c>
      <c r="P17" s="72">
        <v>6854189</v>
      </c>
      <c r="Q17" s="73">
        <v>34500189</v>
      </c>
      <c r="R17" s="102">
        <f t="shared" si="4"/>
        <v>0.1986710565556612</v>
      </c>
      <c r="S17" s="72">
        <v>0</v>
      </c>
      <c r="T17" s="73">
        <v>34500189</v>
      </c>
      <c r="U17" s="102">
        <f t="shared" si="5"/>
        <v>0</v>
      </c>
      <c r="V17" s="72">
        <v>0</v>
      </c>
      <c r="W17" s="73">
        <v>763257761</v>
      </c>
      <c r="X17" s="102">
        <f t="shared" si="6"/>
        <v>0</v>
      </c>
      <c r="Y17" s="72">
        <v>22946000</v>
      </c>
      <c r="Z17" s="73">
        <v>34500189</v>
      </c>
      <c r="AA17" s="102">
        <f t="shared" si="7"/>
        <v>0.6650978056960789</v>
      </c>
      <c r="AB17" s="72">
        <v>67973880</v>
      </c>
      <c r="AC17" s="73">
        <v>89874165</v>
      </c>
      <c r="AD17" s="102">
        <f t="shared" si="8"/>
        <v>0.7563227986596593</v>
      </c>
      <c r="AE17" s="72">
        <v>0</v>
      </c>
      <c r="AF17" s="73">
        <v>391608059</v>
      </c>
      <c r="AG17" s="111">
        <f t="shared" si="9"/>
        <v>0</v>
      </c>
    </row>
    <row r="18" spans="1:33" ht="13.5">
      <c r="A18" s="70" t="s">
        <v>571</v>
      </c>
      <c r="B18" s="71" t="s">
        <v>223</v>
      </c>
      <c r="C18" s="122" t="s">
        <v>224</v>
      </c>
      <c r="D18" s="72">
        <v>117610000</v>
      </c>
      <c r="E18" s="73">
        <v>161632000</v>
      </c>
      <c r="F18" s="102">
        <f t="shared" si="0"/>
        <v>0.72764056622451</v>
      </c>
      <c r="G18" s="72">
        <v>37257000</v>
      </c>
      <c r="H18" s="73">
        <v>177452000</v>
      </c>
      <c r="I18" s="102">
        <f t="shared" si="1"/>
        <v>0.20995536821224894</v>
      </c>
      <c r="J18" s="72">
        <v>37257000</v>
      </c>
      <c r="K18" s="73">
        <v>106202000</v>
      </c>
      <c r="L18" s="102">
        <f t="shared" si="2"/>
        <v>0.35081260239920153</v>
      </c>
      <c r="M18" s="72">
        <v>37257000</v>
      </c>
      <c r="N18" s="73">
        <v>117610000</v>
      </c>
      <c r="O18" s="102">
        <f t="shared" si="3"/>
        <v>0.3167842870504209</v>
      </c>
      <c r="P18" s="72">
        <v>5000000</v>
      </c>
      <c r="Q18" s="73">
        <v>16878000</v>
      </c>
      <c r="R18" s="102">
        <f t="shared" si="4"/>
        <v>0.2962436307619386</v>
      </c>
      <c r="S18" s="72">
        <v>0</v>
      </c>
      <c r="T18" s="73">
        <v>16878000</v>
      </c>
      <c r="U18" s="102">
        <f t="shared" si="5"/>
        <v>0</v>
      </c>
      <c r="V18" s="72">
        <v>0</v>
      </c>
      <c r="W18" s="73">
        <v>166798000</v>
      </c>
      <c r="X18" s="102">
        <f t="shared" si="6"/>
        <v>0</v>
      </c>
      <c r="Y18" s="72">
        <v>11332000</v>
      </c>
      <c r="Z18" s="73">
        <v>16878000</v>
      </c>
      <c r="AA18" s="102">
        <f t="shared" si="7"/>
        <v>0.6714065647588577</v>
      </c>
      <c r="AB18" s="72">
        <v>32937000</v>
      </c>
      <c r="AC18" s="73">
        <v>68996000</v>
      </c>
      <c r="AD18" s="102">
        <f t="shared" si="8"/>
        <v>0.4773755000289872</v>
      </c>
      <c r="AE18" s="72">
        <v>40309000</v>
      </c>
      <c r="AF18" s="73">
        <v>177452000</v>
      </c>
      <c r="AG18" s="111">
        <f t="shared" si="9"/>
        <v>0.22715438541126615</v>
      </c>
    </row>
    <row r="19" spans="1:33" ht="13.5">
      <c r="A19" s="70" t="s">
        <v>571</v>
      </c>
      <c r="B19" s="71" t="s">
        <v>225</v>
      </c>
      <c r="C19" s="122" t="s">
        <v>226</v>
      </c>
      <c r="D19" s="72">
        <v>18663663</v>
      </c>
      <c r="E19" s="73">
        <v>56245663</v>
      </c>
      <c r="F19" s="102">
        <f t="shared" si="0"/>
        <v>0.3318240377040271</v>
      </c>
      <c r="G19" s="72">
        <v>26956988</v>
      </c>
      <c r="H19" s="73">
        <v>54633074</v>
      </c>
      <c r="I19" s="102">
        <f t="shared" si="1"/>
        <v>0.4934188400235359</v>
      </c>
      <c r="J19" s="72">
        <v>26956988</v>
      </c>
      <c r="K19" s="73">
        <v>54633074</v>
      </c>
      <c r="L19" s="102">
        <f t="shared" si="2"/>
        <v>0.4934188400235359</v>
      </c>
      <c r="M19" s="72">
        <v>26956988</v>
      </c>
      <c r="N19" s="73">
        <v>18663663</v>
      </c>
      <c r="O19" s="102">
        <f t="shared" si="3"/>
        <v>1.4443567696223405</v>
      </c>
      <c r="P19" s="72">
        <v>692828</v>
      </c>
      <c r="Q19" s="73">
        <v>12264828</v>
      </c>
      <c r="R19" s="102">
        <f t="shared" si="4"/>
        <v>0.056489010689754475</v>
      </c>
      <c r="S19" s="72">
        <v>0</v>
      </c>
      <c r="T19" s="73">
        <v>12264828</v>
      </c>
      <c r="U19" s="102">
        <f t="shared" si="5"/>
        <v>0</v>
      </c>
      <c r="V19" s="72">
        <v>0</v>
      </c>
      <c r="W19" s="73">
        <v>135709608</v>
      </c>
      <c r="X19" s="102">
        <f t="shared" si="6"/>
        <v>0</v>
      </c>
      <c r="Y19" s="72">
        <v>11572000</v>
      </c>
      <c r="Z19" s="73">
        <v>12264828</v>
      </c>
      <c r="AA19" s="102">
        <f t="shared" si="7"/>
        <v>0.9435109893102456</v>
      </c>
      <c r="AB19" s="72">
        <v>7061944</v>
      </c>
      <c r="AC19" s="73">
        <v>-217636</v>
      </c>
      <c r="AD19" s="102">
        <f t="shared" si="8"/>
        <v>-32.44841846018122</v>
      </c>
      <c r="AE19" s="72">
        <v>0</v>
      </c>
      <c r="AF19" s="73">
        <v>54633074</v>
      </c>
      <c r="AG19" s="111">
        <f t="shared" si="9"/>
        <v>0</v>
      </c>
    </row>
    <row r="20" spans="1:33" ht="13.5">
      <c r="A20" s="70" t="s">
        <v>571</v>
      </c>
      <c r="B20" s="71" t="s">
        <v>73</v>
      </c>
      <c r="C20" s="122" t="s">
        <v>74</v>
      </c>
      <c r="D20" s="72">
        <v>4763699679</v>
      </c>
      <c r="E20" s="73">
        <v>5436378752</v>
      </c>
      <c r="F20" s="102">
        <f t="shared" si="0"/>
        <v>0.8762633908182856</v>
      </c>
      <c r="G20" s="72">
        <v>1274330000</v>
      </c>
      <c r="H20" s="73">
        <v>4928911653</v>
      </c>
      <c r="I20" s="102">
        <f t="shared" si="1"/>
        <v>0.25854186273036045</v>
      </c>
      <c r="J20" s="72">
        <v>1274330000</v>
      </c>
      <c r="K20" s="73">
        <v>2878589255</v>
      </c>
      <c r="L20" s="102">
        <f t="shared" si="2"/>
        <v>0.44269254385165835</v>
      </c>
      <c r="M20" s="72">
        <v>1274330000</v>
      </c>
      <c r="N20" s="73">
        <v>4763699679</v>
      </c>
      <c r="O20" s="102">
        <f t="shared" si="3"/>
        <v>0.2675084673405584</v>
      </c>
      <c r="P20" s="72">
        <v>165040919</v>
      </c>
      <c r="Q20" s="73">
        <v>571382146</v>
      </c>
      <c r="R20" s="102">
        <f t="shared" si="4"/>
        <v>0.2888450753237221</v>
      </c>
      <c r="S20" s="72">
        <v>42040920</v>
      </c>
      <c r="T20" s="73">
        <v>571382146</v>
      </c>
      <c r="U20" s="102">
        <f t="shared" si="5"/>
        <v>0.07357758777432993</v>
      </c>
      <c r="V20" s="72">
        <v>42040920</v>
      </c>
      <c r="W20" s="73">
        <v>7486873560</v>
      </c>
      <c r="X20" s="102">
        <f t="shared" si="6"/>
        <v>0.005615283824827943</v>
      </c>
      <c r="Y20" s="72">
        <v>418813133</v>
      </c>
      <c r="Z20" s="73">
        <v>571382146</v>
      </c>
      <c r="AA20" s="102">
        <f t="shared" si="7"/>
        <v>0.732982533549447</v>
      </c>
      <c r="AB20" s="72">
        <v>1512750100</v>
      </c>
      <c r="AC20" s="73">
        <v>3024881693</v>
      </c>
      <c r="AD20" s="102">
        <f t="shared" si="8"/>
        <v>0.50010223656043</v>
      </c>
      <c r="AE20" s="72">
        <v>304818000</v>
      </c>
      <c r="AF20" s="73">
        <v>4928911653</v>
      </c>
      <c r="AG20" s="111">
        <f t="shared" si="9"/>
        <v>0.06184286135753142</v>
      </c>
    </row>
    <row r="21" spans="1:33" ht="13.5">
      <c r="A21" s="70" t="s">
        <v>571</v>
      </c>
      <c r="B21" s="71" t="s">
        <v>227</v>
      </c>
      <c r="C21" s="122" t="s">
        <v>228</v>
      </c>
      <c r="D21" s="72">
        <v>41245055</v>
      </c>
      <c r="E21" s="73">
        <v>109412055</v>
      </c>
      <c r="F21" s="102">
        <f t="shared" si="0"/>
        <v>0.37696993260934547</v>
      </c>
      <c r="G21" s="72">
        <v>32227220</v>
      </c>
      <c r="H21" s="73">
        <v>112649801</v>
      </c>
      <c r="I21" s="102">
        <f t="shared" si="1"/>
        <v>0.2860832395078976</v>
      </c>
      <c r="J21" s="72">
        <v>32227220</v>
      </c>
      <c r="K21" s="73">
        <v>112649801</v>
      </c>
      <c r="L21" s="102">
        <f t="shared" si="2"/>
        <v>0.2860832395078976</v>
      </c>
      <c r="M21" s="72">
        <v>32227220</v>
      </c>
      <c r="N21" s="73">
        <v>41245055</v>
      </c>
      <c r="O21" s="102">
        <f t="shared" si="3"/>
        <v>0.7813596078366243</v>
      </c>
      <c r="P21" s="72">
        <v>3450000</v>
      </c>
      <c r="Q21" s="73">
        <v>19285000</v>
      </c>
      <c r="R21" s="102">
        <f t="shared" si="4"/>
        <v>0.1788955146486907</v>
      </c>
      <c r="S21" s="72">
        <v>0</v>
      </c>
      <c r="T21" s="73">
        <v>19285000</v>
      </c>
      <c r="U21" s="102">
        <f t="shared" si="5"/>
        <v>0</v>
      </c>
      <c r="V21" s="72">
        <v>0</v>
      </c>
      <c r="W21" s="73">
        <v>123997171</v>
      </c>
      <c r="X21" s="102">
        <f t="shared" si="6"/>
        <v>0</v>
      </c>
      <c r="Y21" s="72">
        <v>9383093</v>
      </c>
      <c r="Z21" s="73">
        <v>19285000</v>
      </c>
      <c r="AA21" s="102">
        <f t="shared" si="7"/>
        <v>0.4865487684729064</v>
      </c>
      <c r="AB21" s="72">
        <v>9110000</v>
      </c>
      <c r="AC21" s="73">
        <v>562330</v>
      </c>
      <c r="AD21" s="102">
        <f t="shared" si="8"/>
        <v>16.200451692066935</v>
      </c>
      <c r="AE21" s="72">
        <v>2340000</v>
      </c>
      <c r="AF21" s="73">
        <v>112649801</v>
      </c>
      <c r="AG21" s="111">
        <f t="shared" si="9"/>
        <v>0.020772340290241612</v>
      </c>
    </row>
    <row r="22" spans="1:33" ht="13.5">
      <c r="A22" s="70" t="s">
        <v>571</v>
      </c>
      <c r="B22" s="71" t="s">
        <v>229</v>
      </c>
      <c r="C22" s="122" t="s">
        <v>230</v>
      </c>
      <c r="D22" s="72">
        <v>42779658</v>
      </c>
      <c r="E22" s="73">
        <v>122786108</v>
      </c>
      <c r="F22" s="102">
        <f t="shared" si="0"/>
        <v>0.3484079648489225</v>
      </c>
      <c r="G22" s="72">
        <v>49611387</v>
      </c>
      <c r="H22" s="73">
        <v>124458931</v>
      </c>
      <c r="I22" s="102">
        <f t="shared" si="1"/>
        <v>0.39861652837111383</v>
      </c>
      <c r="J22" s="72">
        <v>49611387</v>
      </c>
      <c r="K22" s="73">
        <v>124458931</v>
      </c>
      <c r="L22" s="102">
        <f t="shared" si="2"/>
        <v>0.39861652837111383</v>
      </c>
      <c r="M22" s="72">
        <v>49611387</v>
      </c>
      <c r="N22" s="73">
        <v>42779658</v>
      </c>
      <c r="O22" s="102">
        <f t="shared" si="3"/>
        <v>1.1596957366980354</v>
      </c>
      <c r="P22" s="72">
        <v>6147000</v>
      </c>
      <c r="Q22" s="73">
        <v>25388550</v>
      </c>
      <c r="R22" s="102">
        <f t="shared" si="4"/>
        <v>0.24211701731686133</v>
      </c>
      <c r="S22" s="72">
        <v>0</v>
      </c>
      <c r="T22" s="73">
        <v>25388550</v>
      </c>
      <c r="U22" s="102">
        <f t="shared" si="5"/>
        <v>0</v>
      </c>
      <c r="V22" s="72">
        <v>0</v>
      </c>
      <c r="W22" s="73">
        <v>332737713</v>
      </c>
      <c r="X22" s="102">
        <f t="shared" si="6"/>
        <v>0</v>
      </c>
      <c r="Y22" s="72">
        <v>14241550</v>
      </c>
      <c r="Z22" s="73">
        <v>25388550</v>
      </c>
      <c r="AA22" s="102">
        <f t="shared" si="7"/>
        <v>0.5609438112850084</v>
      </c>
      <c r="AB22" s="72">
        <v>24604001</v>
      </c>
      <c r="AC22" s="73">
        <v>1136000</v>
      </c>
      <c r="AD22" s="102">
        <f t="shared" si="8"/>
        <v>21.65845158450704</v>
      </c>
      <c r="AE22" s="72">
        <v>21820400</v>
      </c>
      <c r="AF22" s="73">
        <v>124458931</v>
      </c>
      <c r="AG22" s="111">
        <f t="shared" si="9"/>
        <v>0.17532209078671904</v>
      </c>
    </row>
    <row r="23" spans="1:33" ht="13.5">
      <c r="A23" s="70" t="s">
        <v>572</v>
      </c>
      <c r="B23" s="71" t="s">
        <v>504</v>
      </c>
      <c r="C23" s="122" t="s">
        <v>505</v>
      </c>
      <c r="D23" s="72">
        <v>537338619</v>
      </c>
      <c r="E23" s="73">
        <v>1029598619</v>
      </c>
      <c r="F23" s="102">
        <f t="shared" si="0"/>
        <v>0.5218913556060237</v>
      </c>
      <c r="G23" s="72">
        <v>250245740</v>
      </c>
      <c r="H23" s="73">
        <v>808647535</v>
      </c>
      <c r="I23" s="102">
        <f t="shared" si="1"/>
        <v>0.3094620698992176</v>
      </c>
      <c r="J23" s="72">
        <v>250245740</v>
      </c>
      <c r="K23" s="73">
        <v>669497535</v>
      </c>
      <c r="L23" s="102">
        <f t="shared" si="2"/>
        <v>0.3737814210174799</v>
      </c>
      <c r="M23" s="72">
        <v>250245740</v>
      </c>
      <c r="N23" s="73">
        <v>537338619</v>
      </c>
      <c r="O23" s="102">
        <f t="shared" si="3"/>
        <v>0.4657132972606981</v>
      </c>
      <c r="P23" s="72">
        <v>5000000</v>
      </c>
      <c r="Q23" s="73">
        <v>207528000</v>
      </c>
      <c r="R23" s="102">
        <f t="shared" si="4"/>
        <v>0.02409313442041556</v>
      </c>
      <c r="S23" s="72">
        <v>0</v>
      </c>
      <c r="T23" s="73">
        <v>207528000</v>
      </c>
      <c r="U23" s="102">
        <f t="shared" si="5"/>
        <v>0</v>
      </c>
      <c r="V23" s="72">
        <v>0</v>
      </c>
      <c r="W23" s="73">
        <v>1476395172</v>
      </c>
      <c r="X23" s="102">
        <f t="shared" si="6"/>
        <v>0</v>
      </c>
      <c r="Y23" s="72">
        <v>202528000</v>
      </c>
      <c r="Z23" s="73">
        <v>207528000</v>
      </c>
      <c r="AA23" s="102">
        <f t="shared" si="7"/>
        <v>0.9759068655795844</v>
      </c>
      <c r="AB23" s="72">
        <v>393318359</v>
      </c>
      <c r="AC23" s="73">
        <v>306911011</v>
      </c>
      <c r="AD23" s="102">
        <f t="shared" si="8"/>
        <v>1.2815387682522736</v>
      </c>
      <c r="AE23" s="72">
        <v>24157650</v>
      </c>
      <c r="AF23" s="73">
        <v>808647535</v>
      </c>
      <c r="AG23" s="111">
        <f t="shared" si="9"/>
        <v>0.029874140406549312</v>
      </c>
    </row>
    <row r="24" spans="1:33" ht="13.5">
      <c r="A24" s="74"/>
      <c r="B24" s="75" t="s">
        <v>592</v>
      </c>
      <c r="C24" s="123"/>
      <c r="D24" s="76">
        <f>SUM(D16:D23)</f>
        <v>5943595793</v>
      </c>
      <c r="E24" s="77">
        <f>SUM(E16:E23)</f>
        <v>7521807316</v>
      </c>
      <c r="F24" s="103">
        <f t="shared" si="0"/>
        <v>0.7901818729598523</v>
      </c>
      <c r="G24" s="76">
        <f>SUM(G16:G23)</f>
        <v>1847582326</v>
      </c>
      <c r="H24" s="77">
        <f>SUM(H16:H23)</f>
        <v>6751660053</v>
      </c>
      <c r="I24" s="103">
        <f t="shared" si="1"/>
        <v>0.27364860071399094</v>
      </c>
      <c r="J24" s="76">
        <f>SUM(J16:J23)</f>
        <v>1847582326</v>
      </c>
      <c r="K24" s="77">
        <f>SUM(K16:K23)</f>
        <v>4380515255</v>
      </c>
      <c r="L24" s="103">
        <f t="shared" si="2"/>
        <v>0.421772832292077</v>
      </c>
      <c r="M24" s="76">
        <f>SUM(M16:M23)</f>
        <v>1847582326</v>
      </c>
      <c r="N24" s="77">
        <f>SUM(N16:N23)</f>
        <v>5943595793</v>
      </c>
      <c r="O24" s="103">
        <f t="shared" si="3"/>
        <v>0.310852620256574</v>
      </c>
      <c r="P24" s="76">
        <f>SUM(P16:P23)</f>
        <v>197928936</v>
      </c>
      <c r="Q24" s="77">
        <f>SUM(Q16:Q23)</f>
        <v>920068713</v>
      </c>
      <c r="R24" s="103">
        <f t="shared" si="4"/>
        <v>0.2151240806293997</v>
      </c>
      <c r="S24" s="76">
        <f>SUM(S16:S23)</f>
        <v>42040920</v>
      </c>
      <c r="T24" s="77">
        <f>SUM(T16:T23)</f>
        <v>920068713</v>
      </c>
      <c r="U24" s="103">
        <f t="shared" si="5"/>
        <v>0.04569323943525944</v>
      </c>
      <c r="V24" s="76">
        <f>SUM(V16:V23)</f>
        <v>42040920</v>
      </c>
      <c r="W24" s="77">
        <f>SUM(W16:W23)</f>
        <v>10735980103</v>
      </c>
      <c r="X24" s="103">
        <f t="shared" si="6"/>
        <v>0.003915890267741119</v>
      </c>
      <c r="Y24" s="76">
        <f>SUM(Y16:Y23)</f>
        <v>710615776</v>
      </c>
      <c r="Z24" s="77">
        <f>SUM(Z16:Z23)</f>
        <v>920068713</v>
      </c>
      <c r="AA24" s="103">
        <f t="shared" si="7"/>
        <v>0.7723507668062614</v>
      </c>
      <c r="AB24" s="76">
        <f>SUM(AB16:AB23)</f>
        <v>2083255284</v>
      </c>
      <c r="AC24" s="77">
        <f>SUM(AC16:AC23)</f>
        <v>3494213563</v>
      </c>
      <c r="AD24" s="103">
        <f t="shared" si="8"/>
        <v>0.5962014760801843</v>
      </c>
      <c r="AE24" s="76">
        <f>SUM(AE16:AE23)</f>
        <v>396445050</v>
      </c>
      <c r="AF24" s="77">
        <f>SUM(AF16:AF23)</f>
        <v>6751660053</v>
      </c>
      <c r="AG24" s="112">
        <f t="shared" si="9"/>
        <v>0.05871815922127856</v>
      </c>
    </row>
    <row r="25" spans="1:33" ht="13.5">
      <c r="A25" s="70" t="s">
        <v>571</v>
      </c>
      <c r="B25" s="71" t="s">
        <v>231</v>
      </c>
      <c r="C25" s="122" t="s">
        <v>232</v>
      </c>
      <c r="D25" s="72">
        <v>76695996</v>
      </c>
      <c r="E25" s="73">
        <v>202532996</v>
      </c>
      <c r="F25" s="102">
        <f t="shared" si="0"/>
        <v>0.37868395528005716</v>
      </c>
      <c r="G25" s="72">
        <v>80708471</v>
      </c>
      <c r="H25" s="73">
        <v>183017540</v>
      </c>
      <c r="I25" s="102">
        <f t="shared" si="1"/>
        <v>0.4409876288360121</v>
      </c>
      <c r="J25" s="72">
        <v>80708471</v>
      </c>
      <c r="K25" s="73">
        <v>183017540</v>
      </c>
      <c r="L25" s="102">
        <f t="shared" si="2"/>
        <v>0.4409876288360121</v>
      </c>
      <c r="M25" s="72">
        <v>80708471</v>
      </c>
      <c r="N25" s="73">
        <v>76695996</v>
      </c>
      <c r="O25" s="102">
        <f t="shared" si="3"/>
        <v>1.0523166163719941</v>
      </c>
      <c r="P25" s="72">
        <v>7680000</v>
      </c>
      <c r="Q25" s="73">
        <v>35475000</v>
      </c>
      <c r="R25" s="102">
        <f t="shared" si="4"/>
        <v>0.2164904862579281</v>
      </c>
      <c r="S25" s="72">
        <v>0</v>
      </c>
      <c r="T25" s="73">
        <v>35475000</v>
      </c>
      <c r="U25" s="102">
        <f t="shared" si="5"/>
        <v>0</v>
      </c>
      <c r="V25" s="72">
        <v>0</v>
      </c>
      <c r="W25" s="73">
        <v>367770808</v>
      </c>
      <c r="X25" s="102">
        <f t="shared" si="6"/>
        <v>0</v>
      </c>
      <c r="Y25" s="72">
        <v>18170050</v>
      </c>
      <c r="Z25" s="73">
        <v>35475000</v>
      </c>
      <c r="AA25" s="102">
        <f t="shared" si="7"/>
        <v>0.5121930937279775</v>
      </c>
      <c r="AB25" s="72">
        <v>35054279</v>
      </c>
      <c r="AC25" s="73">
        <v>2254250</v>
      </c>
      <c r="AD25" s="102">
        <f t="shared" si="8"/>
        <v>15.550306753909283</v>
      </c>
      <c r="AE25" s="72">
        <v>19914856</v>
      </c>
      <c r="AF25" s="73">
        <v>183017540</v>
      </c>
      <c r="AG25" s="111">
        <f t="shared" si="9"/>
        <v>0.10881392023955737</v>
      </c>
    </row>
    <row r="26" spans="1:33" ht="13.5">
      <c r="A26" s="70" t="s">
        <v>571</v>
      </c>
      <c r="B26" s="71" t="s">
        <v>233</v>
      </c>
      <c r="C26" s="122" t="s">
        <v>234</v>
      </c>
      <c r="D26" s="72">
        <v>399160570</v>
      </c>
      <c r="E26" s="73">
        <v>567111570</v>
      </c>
      <c r="F26" s="102">
        <f t="shared" si="0"/>
        <v>0.7038483979439883</v>
      </c>
      <c r="G26" s="72">
        <v>151713746</v>
      </c>
      <c r="H26" s="73">
        <v>499914484</v>
      </c>
      <c r="I26" s="102">
        <f t="shared" si="1"/>
        <v>0.30347939668817436</v>
      </c>
      <c r="J26" s="72">
        <v>151713746</v>
      </c>
      <c r="K26" s="73">
        <v>326693484</v>
      </c>
      <c r="L26" s="102">
        <f t="shared" si="2"/>
        <v>0.46439171097762083</v>
      </c>
      <c r="M26" s="72">
        <v>151713746</v>
      </c>
      <c r="N26" s="73">
        <v>399160570</v>
      </c>
      <c r="O26" s="102">
        <f t="shared" si="3"/>
        <v>0.3800819955738614</v>
      </c>
      <c r="P26" s="72">
        <v>2700000</v>
      </c>
      <c r="Q26" s="73">
        <v>53649000</v>
      </c>
      <c r="R26" s="102">
        <f t="shared" si="4"/>
        <v>0.050327126321087066</v>
      </c>
      <c r="S26" s="72">
        <v>0</v>
      </c>
      <c r="T26" s="73">
        <v>53649000</v>
      </c>
      <c r="U26" s="102">
        <f t="shared" si="5"/>
        <v>0</v>
      </c>
      <c r="V26" s="72">
        <v>0</v>
      </c>
      <c r="W26" s="73">
        <v>809292000</v>
      </c>
      <c r="X26" s="102">
        <f t="shared" si="6"/>
        <v>0</v>
      </c>
      <c r="Y26" s="72">
        <v>50949000</v>
      </c>
      <c r="Z26" s="73">
        <v>53649000</v>
      </c>
      <c r="AA26" s="102">
        <f t="shared" si="7"/>
        <v>0.949672873678913</v>
      </c>
      <c r="AB26" s="72">
        <v>127088000</v>
      </c>
      <c r="AC26" s="73">
        <v>233956000</v>
      </c>
      <c r="AD26" s="102">
        <f t="shared" si="8"/>
        <v>0.5432132537742139</v>
      </c>
      <c r="AE26" s="72">
        <v>38425000</v>
      </c>
      <c r="AF26" s="73">
        <v>499914484</v>
      </c>
      <c r="AG26" s="111">
        <f t="shared" si="9"/>
        <v>0.07686314605759652</v>
      </c>
    </row>
    <row r="27" spans="1:33" ht="13.5">
      <c r="A27" s="70" t="s">
        <v>571</v>
      </c>
      <c r="B27" s="71" t="s">
        <v>235</v>
      </c>
      <c r="C27" s="122" t="s">
        <v>236</v>
      </c>
      <c r="D27" s="72">
        <v>694998848</v>
      </c>
      <c r="E27" s="73">
        <v>924306848</v>
      </c>
      <c r="F27" s="102">
        <f t="shared" si="0"/>
        <v>0.7519135550102514</v>
      </c>
      <c r="G27" s="72">
        <v>332550144</v>
      </c>
      <c r="H27" s="73">
        <v>995475353</v>
      </c>
      <c r="I27" s="102">
        <f t="shared" si="1"/>
        <v>0.33406165506540675</v>
      </c>
      <c r="J27" s="72">
        <v>332550144</v>
      </c>
      <c r="K27" s="73">
        <v>768594384</v>
      </c>
      <c r="L27" s="102">
        <f t="shared" si="2"/>
        <v>0.43267313803323343</v>
      </c>
      <c r="M27" s="72">
        <v>332550144</v>
      </c>
      <c r="N27" s="73">
        <v>694998848</v>
      </c>
      <c r="O27" s="102">
        <f t="shared" si="3"/>
        <v>0.4784902089506773</v>
      </c>
      <c r="P27" s="72">
        <v>35859863</v>
      </c>
      <c r="Q27" s="73">
        <v>127846863</v>
      </c>
      <c r="R27" s="102">
        <f t="shared" si="4"/>
        <v>0.28049075400465634</v>
      </c>
      <c r="S27" s="72">
        <v>0</v>
      </c>
      <c r="T27" s="73">
        <v>127846863</v>
      </c>
      <c r="U27" s="102">
        <f t="shared" si="5"/>
        <v>0</v>
      </c>
      <c r="V27" s="72">
        <v>0</v>
      </c>
      <c r="W27" s="73">
        <v>1343968674</v>
      </c>
      <c r="X27" s="102">
        <f t="shared" si="6"/>
        <v>0</v>
      </c>
      <c r="Y27" s="72">
        <v>48405863</v>
      </c>
      <c r="Z27" s="73">
        <v>127846863</v>
      </c>
      <c r="AA27" s="102">
        <f t="shared" si="7"/>
        <v>0.3786237836746921</v>
      </c>
      <c r="AB27" s="72">
        <v>48314410</v>
      </c>
      <c r="AC27" s="73">
        <v>353024466</v>
      </c>
      <c r="AD27" s="102">
        <f t="shared" si="8"/>
        <v>0.13685853149906047</v>
      </c>
      <c r="AE27" s="72">
        <v>213368363</v>
      </c>
      <c r="AF27" s="73">
        <v>995475353</v>
      </c>
      <c r="AG27" s="111">
        <f t="shared" si="9"/>
        <v>0.214338167546776</v>
      </c>
    </row>
    <row r="28" spans="1:33" ht="13.5">
      <c r="A28" s="70" t="s">
        <v>572</v>
      </c>
      <c r="B28" s="71" t="s">
        <v>506</v>
      </c>
      <c r="C28" s="122" t="s">
        <v>507</v>
      </c>
      <c r="D28" s="72">
        <v>760645041</v>
      </c>
      <c r="E28" s="73">
        <v>1166178041</v>
      </c>
      <c r="F28" s="102">
        <f t="shared" si="0"/>
        <v>0.6522546423080865</v>
      </c>
      <c r="G28" s="72">
        <v>271836632</v>
      </c>
      <c r="H28" s="73">
        <v>720109095</v>
      </c>
      <c r="I28" s="102">
        <f t="shared" si="1"/>
        <v>0.37749367962086355</v>
      </c>
      <c r="J28" s="72">
        <v>271836632</v>
      </c>
      <c r="K28" s="73">
        <v>713522727</v>
      </c>
      <c r="L28" s="102">
        <f t="shared" si="2"/>
        <v>0.3809782389734588</v>
      </c>
      <c r="M28" s="72">
        <v>271836632</v>
      </c>
      <c r="N28" s="73">
        <v>760645041</v>
      </c>
      <c r="O28" s="102">
        <f t="shared" si="3"/>
        <v>0.3573764599091102</v>
      </c>
      <c r="P28" s="72">
        <v>27000</v>
      </c>
      <c r="Q28" s="73">
        <v>407831000</v>
      </c>
      <c r="R28" s="102">
        <f t="shared" si="4"/>
        <v>6.620389327932403E-05</v>
      </c>
      <c r="S28" s="72">
        <v>0</v>
      </c>
      <c r="T28" s="73">
        <v>407831000</v>
      </c>
      <c r="U28" s="102">
        <f t="shared" si="5"/>
        <v>0</v>
      </c>
      <c r="V28" s="72">
        <v>0</v>
      </c>
      <c r="W28" s="73">
        <v>2801165000</v>
      </c>
      <c r="X28" s="102">
        <f t="shared" si="6"/>
        <v>0</v>
      </c>
      <c r="Y28" s="72">
        <v>407804000</v>
      </c>
      <c r="Z28" s="73">
        <v>407831000</v>
      </c>
      <c r="AA28" s="102">
        <f t="shared" si="7"/>
        <v>0.9999337961067207</v>
      </c>
      <c r="AB28" s="72">
        <v>191275774</v>
      </c>
      <c r="AC28" s="73">
        <v>291664841</v>
      </c>
      <c r="AD28" s="102">
        <f t="shared" si="8"/>
        <v>0.6558067586898484</v>
      </c>
      <c r="AE28" s="72">
        <v>124471971</v>
      </c>
      <c r="AF28" s="73">
        <v>720109095</v>
      </c>
      <c r="AG28" s="111">
        <f t="shared" si="9"/>
        <v>0.17285154688957233</v>
      </c>
    </row>
    <row r="29" spans="1:33" ht="13.5">
      <c r="A29" s="74"/>
      <c r="B29" s="75" t="s">
        <v>593</v>
      </c>
      <c r="C29" s="123"/>
      <c r="D29" s="76">
        <f>SUM(D25:D28)</f>
        <v>1931500455</v>
      </c>
      <c r="E29" s="77">
        <f>SUM(E25:E28)</f>
        <v>2860129455</v>
      </c>
      <c r="F29" s="103">
        <f t="shared" si="0"/>
        <v>0.6753192417998436</v>
      </c>
      <c r="G29" s="76">
        <f>SUM(G25:G28)</f>
        <v>836808993</v>
      </c>
      <c r="H29" s="77">
        <f>SUM(H25:H28)</f>
        <v>2398516472</v>
      </c>
      <c r="I29" s="103">
        <f t="shared" si="1"/>
        <v>0.34888607302422564</v>
      </c>
      <c r="J29" s="76">
        <f>SUM(J25:J28)</f>
        <v>836808993</v>
      </c>
      <c r="K29" s="77">
        <f>SUM(K25:K28)</f>
        <v>1991828135</v>
      </c>
      <c r="L29" s="103">
        <f t="shared" si="2"/>
        <v>0.42012108288650113</v>
      </c>
      <c r="M29" s="76">
        <f>SUM(M25:M28)</f>
        <v>836808993</v>
      </c>
      <c r="N29" s="77">
        <f>SUM(N25:N28)</f>
        <v>1931500455</v>
      </c>
      <c r="O29" s="103">
        <f t="shared" si="3"/>
        <v>0.43324296964765663</v>
      </c>
      <c r="P29" s="76">
        <f>SUM(P25:P28)</f>
        <v>46266863</v>
      </c>
      <c r="Q29" s="77">
        <f>SUM(Q25:Q28)</f>
        <v>624801863</v>
      </c>
      <c r="R29" s="103">
        <f t="shared" si="4"/>
        <v>0.07405045621638935</v>
      </c>
      <c r="S29" s="76">
        <f>SUM(S25:S28)</f>
        <v>0</v>
      </c>
      <c r="T29" s="77">
        <f>SUM(T25:T28)</f>
        <v>624801863</v>
      </c>
      <c r="U29" s="103">
        <f t="shared" si="5"/>
        <v>0</v>
      </c>
      <c r="V29" s="76">
        <f>SUM(V25:V28)</f>
        <v>0</v>
      </c>
      <c r="W29" s="77">
        <f>SUM(W25:W28)</f>
        <v>5322196482</v>
      </c>
      <c r="X29" s="103">
        <f t="shared" si="6"/>
        <v>0</v>
      </c>
      <c r="Y29" s="76">
        <f>SUM(Y25:Y28)</f>
        <v>525328913</v>
      </c>
      <c r="Z29" s="77">
        <f>SUM(Z25:Z28)</f>
        <v>624801863</v>
      </c>
      <c r="AA29" s="103">
        <f t="shared" si="7"/>
        <v>0.8407928082634414</v>
      </c>
      <c r="AB29" s="76">
        <f>SUM(AB25:AB28)</f>
        <v>401732463</v>
      </c>
      <c r="AC29" s="77">
        <f>SUM(AC25:AC28)</f>
        <v>880899557</v>
      </c>
      <c r="AD29" s="103">
        <f t="shared" si="8"/>
        <v>0.4560479793725223</v>
      </c>
      <c r="AE29" s="76">
        <f>SUM(AE25:AE28)</f>
        <v>396180190</v>
      </c>
      <c r="AF29" s="77">
        <f>SUM(AF25:AF28)</f>
        <v>2398516472</v>
      </c>
      <c r="AG29" s="112">
        <f t="shared" si="9"/>
        <v>0.16517718123888706</v>
      </c>
    </row>
    <row r="30" spans="1:33" ht="13.5">
      <c r="A30" s="70" t="s">
        <v>571</v>
      </c>
      <c r="B30" s="71" t="s">
        <v>237</v>
      </c>
      <c r="C30" s="122" t="s">
        <v>238</v>
      </c>
      <c r="D30" s="72">
        <v>297358653</v>
      </c>
      <c r="E30" s="73">
        <v>377458652</v>
      </c>
      <c r="F30" s="102">
        <f t="shared" si="0"/>
        <v>0.787791328730756</v>
      </c>
      <c r="G30" s="72">
        <v>131531955</v>
      </c>
      <c r="H30" s="73">
        <v>341564372</v>
      </c>
      <c r="I30" s="102">
        <f t="shared" si="1"/>
        <v>0.38508687024301236</v>
      </c>
      <c r="J30" s="72">
        <v>131531955</v>
      </c>
      <c r="K30" s="73">
        <v>255190863</v>
      </c>
      <c r="L30" s="102">
        <f t="shared" si="2"/>
        <v>0.515425801118906</v>
      </c>
      <c r="M30" s="72">
        <v>131531955</v>
      </c>
      <c r="N30" s="73">
        <v>297358653</v>
      </c>
      <c r="O30" s="102">
        <f t="shared" si="3"/>
        <v>0.4423343786131557</v>
      </c>
      <c r="P30" s="72">
        <v>20691400</v>
      </c>
      <c r="Q30" s="73">
        <v>45178400</v>
      </c>
      <c r="R30" s="102">
        <f t="shared" si="4"/>
        <v>0.45799320029040425</v>
      </c>
      <c r="S30" s="72">
        <v>0</v>
      </c>
      <c r="T30" s="73">
        <v>45178400</v>
      </c>
      <c r="U30" s="102">
        <f t="shared" si="5"/>
        <v>0</v>
      </c>
      <c r="V30" s="72">
        <v>0</v>
      </c>
      <c r="W30" s="73">
        <v>298217386</v>
      </c>
      <c r="X30" s="102">
        <f t="shared" si="6"/>
        <v>0</v>
      </c>
      <c r="Y30" s="72">
        <v>21964400</v>
      </c>
      <c r="Z30" s="73">
        <v>45178400</v>
      </c>
      <c r="AA30" s="102">
        <f t="shared" si="7"/>
        <v>0.486170382306589</v>
      </c>
      <c r="AB30" s="72">
        <v>6257536</v>
      </c>
      <c r="AC30" s="73">
        <v>152530915</v>
      </c>
      <c r="AD30" s="102">
        <f t="shared" si="8"/>
        <v>0.04102470636854175</v>
      </c>
      <c r="AE30" s="72">
        <v>34604000</v>
      </c>
      <c r="AF30" s="73">
        <v>341564372</v>
      </c>
      <c r="AG30" s="111">
        <f t="shared" si="9"/>
        <v>0.10131033221462571</v>
      </c>
    </row>
    <row r="31" spans="1:33" ht="13.5">
      <c r="A31" s="70" t="s">
        <v>571</v>
      </c>
      <c r="B31" s="71" t="s">
        <v>239</v>
      </c>
      <c r="C31" s="122" t="s">
        <v>240</v>
      </c>
      <c r="D31" s="72">
        <v>94733716</v>
      </c>
      <c r="E31" s="73">
        <v>223246716</v>
      </c>
      <c r="F31" s="102">
        <f t="shared" si="0"/>
        <v>0.42434539552196593</v>
      </c>
      <c r="G31" s="72">
        <v>72367396</v>
      </c>
      <c r="H31" s="73">
        <v>179595821</v>
      </c>
      <c r="I31" s="102">
        <f t="shared" si="1"/>
        <v>0.4029458792362435</v>
      </c>
      <c r="J31" s="72">
        <v>72367396</v>
      </c>
      <c r="K31" s="73">
        <v>162635821</v>
      </c>
      <c r="L31" s="102">
        <f t="shared" si="2"/>
        <v>0.4449659094474642</v>
      </c>
      <c r="M31" s="72">
        <v>72367396</v>
      </c>
      <c r="N31" s="73">
        <v>94733716</v>
      </c>
      <c r="O31" s="102">
        <f t="shared" si="3"/>
        <v>0.7639032759994341</v>
      </c>
      <c r="P31" s="72">
        <v>83209089</v>
      </c>
      <c r="Q31" s="73">
        <v>128885085</v>
      </c>
      <c r="R31" s="102">
        <f t="shared" si="4"/>
        <v>0.6456068132321129</v>
      </c>
      <c r="S31" s="72">
        <v>0</v>
      </c>
      <c r="T31" s="73">
        <v>128885085</v>
      </c>
      <c r="U31" s="102">
        <f t="shared" si="5"/>
        <v>0</v>
      </c>
      <c r="V31" s="72">
        <v>0</v>
      </c>
      <c r="W31" s="73">
        <v>474719536</v>
      </c>
      <c r="X31" s="102">
        <f t="shared" si="6"/>
        <v>0</v>
      </c>
      <c r="Y31" s="72">
        <v>48917197</v>
      </c>
      <c r="Z31" s="73">
        <v>128885085</v>
      </c>
      <c r="AA31" s="102">
        <f t="shared" si="7"/>
        <v>0.37954117809675186</v>
      </c>
      <c r="AB31" s="72">
        <v>-2223900</v>
      </c>
      <c r="AC31" s="73">
        <v>19349750</v>
      </c>
      <c r="AD31" s="102">
        <f t="shared" si="8"/>
        <v>-0.11493171746404993</v>
      </c>
      <c r="AE31" s="72">
        <v>9068732</v>
      </c>
      <c r="AF31" s="73">
        <v>179595821</v>
      </c>
      <c r="AG31" s="111">
        <f t="shared" si="9"/>
        <v>0.05049522839398362</v>
      </c>
    </row>
    <row r="32" spans="1:33" ht="13.5">
      <c r="A32" s="70" t="s">
        <v>571</v>
      </c>
      <c r="B32" s="71" t="s">
        <v>241</v>
      </c>
      <c r="C32" s="122" t="s">
        <v>242</v>
      </c>
      <c r="D32" s="72">
        <v>25090000</v>
      </c>
      <c r="E32" s="73">
        <v>196826334</v>
      </c>
      <c r="F32" s="102">
        <f t="shared" si="0"/>
        <v>0.1274727801412996</v>
      </c>
      <c r="G32" s="72">
        <v>52548669</v>
      </c>
      <c r="H32" s="73">
        <v>234673001</v>
      </c>
      <c r="I32" s="102">
        <f t="shared" si="1"/>
        <v>0.22392294288681297</v>
      </c>
      <c r="J32" s="72">
        <v>52548669</v>
      </c>
      <c r="K32" s="73">
        <v>234673001</v>
      </c>
      <c r="L32" s="102">
        <f t="shared" si="2"/>
        <v>0.22392294288681297</v>
      </c>
      <c r="M32" s="72">
        <v>52548669</v>
      </c>
      <c r="N32" s="73">
        <v>25090000</v>
      </c>
      <c r="O32" s="102">
        <f t="shared" si="3"/>
        <v>2.0944068951773613</v>
      </c>
      <c r="P32" s="72">
        <v>3399504</v>
      </c>
      <c r="Q32" s="73">
        <v>40114504</v>
      </c>
      <c r="R32" s="102">
        <f t="shared" si="4"/>
        <v>0.08474500893741575</v>
      </c>
      <c r="S32" s="72">
        <v>0</v>
      </c>
      <c r="T32" s="73">
        <v>40114504</v>
      </c>
      <c r="U32" s="102">
        <f t="shared" si="5"/>
        <v>0</v>
      </c>
      <c r="V32" s="72">
        <v>0</v>
      </c>
      <c r="W32" s="73">
        <v>0</v>
      </c>
      <c r="X32" s="102">
        <f t="shared" si="6"/>
        <v>0</v>
      </c>
      <c r="Y32" s="72">
        <v>36715000</v>
      </c>
      <c r="Z32" s="73">
        <v>40114504</v>
      </c>
      <c r="AA32" s="102">
        <f t="shared" si="7"/>
        <v>0.9152549910625842</v>
      </c>
      <c r="AB32" s="72">
        <v>0</v>
      </c>
      <c r="AC32" s="73">
        <v>700000</v>
      </c>
      <c r="AD32" s="102">
        <f t="shared" si="8"/>
        <v>0</v>
      </c>
      <c r="AE32" s="72">
        <v>1333333</v>
      </c>
      <c r="AF32" s="73">
        <v>234673001</v>
      </c>
      <c r="AG32" s="111">
        <f t="shared" si="9"/>
        <v>0.0056816633968046456</v>
      </c>
    </row>
    <row r="33" spans="1:33" ht="13.5">
      <c r="A33" s="70" t="s">
        <v>571</v>
      </c>
      <c r="B33" s="71" t="s">
        <v>243</v>
      </c>
      <c r="C33" s="122" t="s">
        <v>244</v>
      </c>
      <c r="D33" s="72">
        <v>183791344</v>
      </c>
      <c r="E33" s="73">
        <v>301543344</v>
      </c>
      <c r="F33" s="102">
        <f t="shared" si="0"/>
        <v>0.609502241243302</v>
      </c>
      <c r="G33" s="72">
        <v>117652697</v>
      </c>
      <c r="H33" s="73">
        <v>299897312</v>
      </c>
      <c r="I33" s="102">
        <f t="shared" si="1"/>
        <v>0.39230994174432615</v>
      </c>
      <c r="J33" s="72">
        <v>117652697</v>
      </c>
      <c r="K33" s="73">
        <v>244394905</v>
      </c>
      <c r="L33" s="102">
        <f t="shared" si="2"/>
        <v>0.48140404972845074</v>
      </c>
      <c r="M33" s="72">
        <v>117652697</v>
      </c>
      <c r="N33" s="73">
        <v>183791344</v>
      </c>
      <c r="O33" s="102">
        <f t="shared" si="3"/>
        <v>0.6401427534040994</v>
      </c>
      <c r="P33" s="72">
        <v>947000</v>
      </c>
      <c r="Q33" s="73">
        <v>39537208</v>
      </c>
      <c r="R33" s="102">
        <f t="shared" si="4"/>
        <v>0.02395212125246679</v>
      </c>
      <c r="S33" s="72">
        <v>0</v>
      </c>
      <c r="T33" s="73">
        <v>39537208</v>
      </c>
      <c r="U33" s="102">
        <f t="shared" si="5"/>
        <v>0</v>
      </c>
      <c r="V33" s="72">
        <v>0</v>
      </c>
      <c r="W33" s="73">
        <v>474468344</v>
      </c>
      <c r="X33" s="102">
        <f t="shared" si="6"/>
        <v>0</v>
      </c>
      <c r="Y33" s="72">
        <v>37938208</v>
      </c>
      <c r="Z33" s="73">
        <v>39537208</v>
      </c>
      <c r="AA33" s="102">
        <f t="shared" si="7"/>
        <v>0.9595570835452013</v>
      </c>
      <c r="AB33" s="72">
        <v>31409019</v>
      </c>
      <c r="AC33" s="73">
        <v>86236153</v>
      </c>
      <c r="AD33" s="102">
        <f t="shared" si="8"/>
        <v>0.36422101296656867</v>
      </c>
      <c r="AE33" s="72">
        <v>45132660</v>
      </c>
      <c r="AF33" s="73">
        <v>299897312</v>
      </c>
      <c r="AG33" s="111">
        <f t="shared" si="9"/>
        <v>0.15049371299466666</v>
      </c>
    </row>
    <row r="34" spans="1:33" ht="13.5">
      <c r="A34" s="70" t="s">
        <v>572</v>
      </c>
      <c r="B34" s="71" t="s">
        <v>508</v>
      </c>
      <c r="C34" s="122" t="s">
        <v>509</v>
      </c>
      <c r="D34" s="72">
        <v>370633488</v>
      </c>
      <c r="E34" s="73">
        <v>702569487</v>
      </c>
      <c r="F34" s="102">
        <f t="shared" si="0"/>
        <v>0.5275399727116244</v>
      </c>
      <c r="G34" s="72">
        <v>158813881</v>
      </c>
      <c r="H34" s="73">
        <v>423579228</v>
      </c>
      <c r="I34" s="102">
        <f t="shared" si="1"/>
        <v>0.37493311876945956</v>
      </c>
      <c r="J34" s="72">
        <v>158813881</v>
      </c>
      <c r="K34" s="73">
        <v>405179228</v>
      </c>
      <c r="L34" s="102">
        <f t="shared" si="2"/>
        <v>0.39195958239004297</v>
      </c>
      <c r="M34" s="72">
        <v>158813881</v>
      </c>
      <c r="N34" s="73">
        <v>370633488</v>
      </c>
      <c r="O34" s="102">
        <f t="shared" si="3"/>
        <v>0.42849306968182</v>
      </c>
      <c r="P34" s="72">
        <v>155918083</v>
      </c>
      <c r="Q34" s="73">
        <v>428459083</v>
      </c>
      <c r="R34" s="102">
        <f t="shared" si="4"/>
        <v>0.36390425407319466</v>
      </c>
      <c r="S34" s="72">
        <v>0</v>
      </c>
      <c r="T34" s="73">
        <v>428459083</v>
      </c>
      <c r="U34" s="102">
        <f t="shared" si="5"/>
        <v>0</v>
      </c>
      <c r="V34" s="72">
        <v>0</v>
      </c>
      <c r="W34" s="73">
        <v>277114856</v>
      </c>
      <c r="X34" s="102">
        <f t="shared" si="6"/>
        <v>0</v>
      </c>
      <c r="Y34" s="72">
        <v>405869000</v>
      </c>
      <c r="Z34" s="73">
        <v>428459083</v>
      </c>
      <c r="AA34" s="102">
        <f t="shared" si="7"/>
        <v>0.9472759852776887</v>
      </c>
      <c r="AB34" s="72">
        <v>47902693</v>
      </c>
      <c r="AC34" s="73">
        <v>60508865</v>
      </c>
      <c r="AD34" s="102">
        <f t="shared" si="8"/>
        <v>0.7916640479043856</v>
      </c>
      <c r="AE34" s="72">
        <v>69750834</v>
      </c>
      <c r="AF34" s="73">
        <v>423579228</v>
      </c>
      <c r="AG34" s="111">
        <f t="shared" si="9"/>
        <v>0.16467010039500804</v>
      </c>
    </row>
    <row r="35" spans="1:33" ht="13.5">
      <c r="A35" s="74"/>
      <c r="B35" s="75" t="s">
        <v>594</v>
      </c>
      <c r="C35" s="123"/>
      <c r="D35" s="76">
        <f>SUM(D30:D34)</f>
        <v>971607201</v>
      </c>
      <c r="E35" s="77">
        <f>SUM(E30:E34)</f>
        <v>1801644533</v>
      </c>
      <c r="F35" s="103">
        <f t="shared" si="0"/>
        <v>0.5392890679617764</v>
      </c>
      <c r="G35" s="76">
        <f>SUM(G30:G34)</f>
        <v>532914598</v>
      </c>
      <c r="H35" s="77">
        <f>SUM(H30:H34)</f>
        <v>1479309734</v>
      </c>
      <c r="I35" s="103">
        <f t="shared" si="1"/>
        <v>0.36024544809761927</v>
      </c>
      <c r="J35" s="76">
        <f>SUM(J30:J34)</f>
        <v>532914598</v>
      </c>
      <c r="K35" s="77">
        <f>SUM(K30:K34)</f>
        <v>1302073818</v>
      </c>
      <c r="L35" s="103">
        <f t="shared" si="2"/>
        <v>0.4092814022008083</v>
      </c>
      <c r="M35" s="76">
        <f>SUM(M30:M34)</f>
        <v>532914598</v>
      </c>
      <c r="N35" s="77">
        <f>SUM(N30:N34)</f>
        <v>971607201</v>
      </c>
      <c r="O35" s="103">
        <f t="shared" si="3"/>
        <v>0.5484876989914363</v>
      </c>
      <c r="P35" s="76">
        <f>SUM(P30:P34)</f>
        <v>264165076</v>
      </c>
      <c r="Q35" s="77">
        <f>SUM(Q30:Q34)</f>
        <v>682174280</v>
      </c>
      <c r="R35" s="103">
        <f t="shared" si="4"/>
        <v>0.3872398648626858</v>
      </c>
      <c r="S35" s="76">
        <f>SUM(S30:S34)</f>
        <v>0</v>
      </c>
      <c r="T35" s="77">
        <f>SUM(T30:T34)</f>
        <v>682174280</v>
      </c>
      <c r="U35" s="103">
        <f t="shared" si="5"/>
        <v>0</v>
      </c>
      <c r="V35" s="76">
        <f>SUM(V30:V34)</f>
        <v>0</v>
      </c>
      <c r="W35" s="77">
        <f>SUM(W30:W34)</f>
        <v>1524520122</v>
      </c>
      <c r="X35" s="103">
        <f t="shared" si="6"/>
        <v>0</v>
      </c>
      <c r="Y35" s="76">
        <f>SUM(Y30:Y34)</f>
        <v>551403805</v>
      </c>
      <c r="Z35" s="77">
        <f>SUM(Z30:Z34)</f>
        <v>682174280</v>
      </c>
      <c r="AA35" s="103">
        <f t="shared" si="7"/>
        <v>0.8083034221108424</v>
      </c>
      <c r="AB35" s="76">
        <f>SUM(AB30:AB34)</f>
        <v>83345348</v>
      </c>
      <c r="AC35" s="77">
        <f>SUM(AC30:AC34)</f>
        <v>319325683</v>
      </c>
      <c r="AD35" s="103">
        <f t="shared" si="8"/>
        <v>0.26100421117708844</v>
      </c>
      <c r="AE35" s="76">
        <f>SUM(AE30:AE34)</f>
        <v>159889559</v>
      </c>
      <c r="AF35" s="77">
        <f>SUM(AF30:AF34)</f>
        <v>1479309734</v>
      </c>
      <c r="AG35" s="112">
        <f t="shared" si="9"/>
        <v>0.10808389570158808</v>
      </c>
    </row>
    <row r="36" spans="1:33" ht="13.5">
      <c r="A36" s="70" t="s">
        <v>571</v>
      </c>
      <c r="B36" s="71" t="s">
        <v>75</v>
      </c>
      <c r="C36" s="122" t="s">
        <v>76</v>
      </c>
      <c r="D36" s="72">
        <v>1546412680</v>
      </c>
      <c r="E36" s="73">
        <v>1931146680</v>
      </c>
      <c r="F36" s="102">
        <f t="shared" si="0"/>
        <v>0.8007743254386042</v>
      </c>
      <c r="G36" s="72">
        <v>537170660</v>
      </c>
      <c r="H36" s="73">
        <v>2234509640</v>
      </c>
      <c r="I36" s="102">
        <f t="shared" si="1"/>
        <v>0.2403975576493821</v>
      </c>
      <c r="J36" s="72">
        <v>537170660</v>
      </c>
      <c r="K36" s="73">
        <v>1615779326</v>
      </c>
      <c r="L36" s="102">
        <f t="shared" si="2"/>
        <v>0.3324529849814405</v>
      </c>
      <c r="M36" s="72">
        <v>537170660</v>
      </c>
      <c r="N36" s="73">
        <v>1546412680</v>
      </c>
      <c r="O36" s="102">
        <f t="shared" si="3"/>
        <v>0.3473656592107095</v>
      </c>
      <c r="P36" s="72">
        <v>43150000</v>
      </c>
      <c r="Q36" s="73">
        <v>205575500</v>
      </c>
      <c r="R36" s="102">
        <f t="shared" si="4"/>
        <v>0.20989855308633568</v>
      </c>
      <c r="S36" s="72">
        <v>0</v>
      </c>
      <c r="T36" s="73">
        <v>205575500</v>
      </c>
      <c r="U36" s="102">
        <f t="shared" si="5"/>
        <v>0</v>
      </c>
      <c r="V36" s="72">
        <v>0</v>
      </c>
      <c r="W36" s="73">
        <v>6840820418</v>
      </c>
      <c r="X36" s="102">
        <f t="shared" si="6"/>
        <v>0</v>
      </c>
      <c r="Y36" s="72">
        <v>183232000</v>
      </c>
      <c r="Z36" s="73">
        <v>205575500</v>
      </c>
      <c r="AA36" s="102">
        <f t="shared" si="7"/>
        <v>0.8913124375229539</v>
      </c>
      <c r="AB36" s="72">
        <v>305160010</v>
      </c>
      <c r="AC36" s="73">
        <v>1008550382</v>
      </c>
      <c r="AD36" s="102">
        <f t="shared" si="8"/>
        <v>0.3025728961550282</v>
      </c>
      <c r="AE36" s="72">
        <v>240096145</v>
      </c>
      <c r="AF36" s="73">
        <v>2234509640</v>
      </c>
      <c r="AG36" s="111">
        <f t="shared" si="9"/>
        <v>0.10744914262262928</v>
      </c>
    </row>
    <row r="37" spans="1:33" ht="13.5">
      <c r="A37" s="70" t="s">
        <v>571</v>
      </c>
      <c r="B37" s="71" t="s">
        <v>245</v>
      </c>
      <c r="C37" s="122" t="s">
        <v>246</v>
      </c>
      <c r="D37" s="72">
        <v>59225501</v>
      </c>
      <c r="E37" s="73">
        <v>90593501</v>
      </c>
      <c r="F37" s="102">
        <f t="shared" si="0"/>
        <v>0.6537499969230685</v>
      </c>
      <c r="G37" s="72">
        <v>30300747</v>
      </c>
      <c r="H37" s="73">
        <v>74446502</v>
      </c>
      <c r="I37" s="102">
        <f t="shared" si="1"/>
        <v>0.40701371032852557</v>
      </c>
      <c r="J37" s="72">
        <v>30300747</v>
      </c>
      <c r="K37" s="73">
        <v>63535034</v>
      </c>
      <c r="L37" s="102">
        <f t="shared" si="2"/>
        <v>0.4769139967722375</v>
      </c>
      <c r="M37" s="72">
        <v>30300747</v>
      </c>
      <c r="N37" s="73">
        <v>59225501</v>
      </c>
      <c r="O37" s="102">
        <f t="shared" si="3"/>
        <v>0.5116165585496694</v>
      </c>
      <c r="P37" s="72">
        <v>900000</v>
      </c>
      <c r="Q37" s="73">
        <v>16147000</v>
      </c>
      <c r="R37" s="102">
        <f t="shared" si="4"/>
        <v>0.05573790797052084</v>
      </c>
      <c r="S37" s="72">
        <v>0</v>
      </c>
      <c r="T37" s="73">
        <v>16147000</v>
      </c>
      <c r="U37" s="102">
        <f t="shared" si="5"/>
        <v>0</v>
      </c>
      <c r="V37" s="72">
        <v>0</v>
      </c>
      <c r="W37" s="73">
        <v>167471541</v>
      </c>
      <c r="X37" s="102">
        <f t="shared" si="6"/>
        <v>0</v>
      </c>
      <c r="Y37" s="72">
        <v>15247000</v>
      </c>
      <c r="Z37" s="73">
        <v>16147000</v>
      </c>
      <c r="AA37" s="102">
        <f t="shared" si="7"/>
        <v>0.9442620920294792</v>
      </c>
      <c r="AB37" s="72">
        <v>19856283</v>
      </c>
      <c r="AC37" s="73">
        <v>18105503</v>
      </c>
      <c r="AD37" s="102">
        <f t="shared" si="8"/>
        <v>1.0966987771618386</v>
      </c>
      <c r="AE37" s="72">
        <v>5694018</v>
      </c>
      <c r="AF37" s="73">
        <v>74446502</v>
      </c>
      <c r="AG37" s="111">
        <f t="shared" si="9"/>
        <v>0.07648469500957883</v>
      </c>
    </row>
    <row r="38" spans="1:33" ht="13.5">
      <c r="A38" s="70" t="s">
        <v>571</v>
      </c>
      <c r="B38" s="71" t="s">
        <v>247</v>
      </c>
      <c r="C38" s="122" t="s">
        <v>248</v>
      </c>
      <c r="D38" s="72">
        <v>126890559</v>
      </c>
      <c r="E38" s="73">
        <v>213946879</v>
      </c>
      <c r="F38" s="102">
        <f t="shared" si="0"/>
        <v>0.5930937604376084</v>
      </c>
      <c r="G38" s="72">
        <v>38421652</v>
      </c>
      <c r="H38" s="73">
        <v>219189069</v>
      </c>
      <c r="I38" s="102">
        <f t="shared" si="1"/>
        <v>0.17529000043337015</v>
      </c>
      <c r="J38" s="72">
        <v>38421652</v>
      </c>
      <c r="K38" s="73">
        <v>141589069</v>
      </c>
      <c r="L38" s="102">
        <f t="shared" si="2"/>
        <v>0.27136029830099384</v>
      </c>
      <c r="M38" s="72">
        <v>38421652</v>
      </c>
      <c r="N38" s="73">
        <v>126890559</v>
      </c>
      <c r="O38" s="102">
        <f t="shared" si="3"/>
        <v>0.3027936223371827</v>
      </c>
      <c r="P38" s="72">
        <v>64640656</v>
      </c>
      <c r="Q38" s="73">
        <v>77132256</v>
      </c>
      <c r="R38" s="102">
        <f t="shared" si="4"/>
        <v>0.8380495962674811</v>
      </c>
      <c r="S38" s="72">
        <v>32000000</v>
      </c>
      <c r="T38" s="73">
        <v>77132256</v>
      </c>
      <c r="U38" s="102">
        <f t="shared" si="5"/>
        <v>0.4148718274232767</v>
      </c>
      <c r="V38" s="72">
        <v>32000000</v>
      </c>
      <c r="W38" s="73">
        <v>352085391</v>
      </c>
      <c r="X38" s="102">
        <f t="shared" si="6"/>
        <v>0.09088704279695604</v>
      </c>
      <c r="Y38" s="72">
        <v>24600000</v>
      </c>
      <c r="Z38" s="73">
        <v>77132256</v>
      </c>
      <c r="AA38" s="102">
        <f t="shared" si="7"/>
        <v>0.31893271733164397</v>
      </c>
      <c r="AB38" s="72">
        <v>14058160</v>
      </c>
      <c r="AC38" s="73">
        <v>1170944</v>
      </c>
      <c r="AD38" s="102">
        <f t="shared" si="8"/>
        <v>12.00583460865763</v>
      </c>
      <c r="AE38" s="72">
        <v>16007079</v>
      </c>
      <c r="AF38" s="73">
        <v>219189069</v>
      </c>
      <c r="AG38" s="111">
        <f t="shared" si="9"/>
        <v>0.07302863720818122</v>
      </c>
    </row>
    <row r="39" spans="1:33" ht="13.5">
      <c r="A39" s="70" t="s">
        <v>572</v>
      </c>
      <c r="B39" s="71" t="s">
        <v>510</v>
      </c>
      <c r="C39" s="122" t="s">
        <v>511</v>
      </c>
      <c r="D39" s="72">
        <v>37423253</v>
      </c>
      <c r="E39" s="73">
        <v>189318252</v>
      </c>
      <c r="F39" s="102">
        <f t="shared" si="0"/>
        <v>0.19767377209884654</v>
      </c>
      <c r="G39" s="72">
        <v>86018367</v>
      </c>
      <c r="H39" s="73">
        <v>231651000</v>
      </c>
      <c r="I39" s="102">
        <f t="shared" si="1"/>
        <v>0.37132741494748567</v>
      </c>
      <c r="J39" s="72">
        <v>86018367</v>
      </c>
      <c r="K39" s="73">
        <v>214388000</v>
      </c>
      <c r="L39" s="102">
        <f t="shared" si="2"/>
        <v>0.4012275267272422</v>
      </c>
      <c r="M39" s="72">
        <v>86018367</v>
      </c>
      <c r="N39" s="73">
        <v>37423253</v>
      </c>
      <c r="O39" s="102">
        <f t="shared" si="3"/>
        <v>2.2985272552335307</v>
      </c>
      <c r="P39" s="72">
        <v>348000</v>
      </c>
      <c r="Q39" s="73">
        <v>127206000</v>
      </c>
      <c r="R39" s="102">
        <f t="shared" si="4"/>
        <v>0.0027357200132069243</v>
      </c>
      <c r="S39" s="72">
        <v>0</v>
      </c>
      <c r="T39" s="73">
        <v>127206000</v>
      </c>
      <c r="U39" s="102">
        <f t="shared" si="5"/>
        <v>0</v>
      </c>
      <c r="V39" s="72">
        <v>0</v>
      </c>
      <c r="W39" s="73">
        <v>494598644</v>
      </c>
      <c r="X39" s="102">
        <f t="shared" si="6"/>
        <v>0</v>
      </c>
      <c r="Y39" s="72">
        <v>126858000</v>
      </c>
      <c r="Z39" s="73">
        <v>127206000</v>
      </c>
      <c r="AA39" s="102">
        <f t="shared" si="7"/>
        <v>0.9972642799867931</v>
      </c>
      <c r="AB39" s="72">
        <v>41900000</v>
      </c>
      <c r="AC39" s="73">
        <v>28277706</v>
      </c>
      <c r="AD39" s="102">
        <f t="shared" si="8"/>
        <v>1.4817326412545628</v>
      </c>
      <c r="AE39" s="72">
        <v>30889592</v>
      </c>
      <c r="AF39" s="73">
        <v>231651000</v>
      </c>
      <c r="AG39" s="111">
        <f t="shared" si="9"/>
        <v>0.13334538594696332</v>
      </c>
    </row>
    <row r="40" spans="1:33" ht="13.5">
      <c r="A40" s="74"/>
      <c r="B40" s="75" t="s">
        <v>595</v>
      </c>
      <c r="C40" s="123"/>
      <c r="D40" s="76">
        <f>SUM(D36:D39)</f>
        <v>1769951993</v>
      </c>
      <c r="E40" s="77">
        <f>SUM(E36:E39)</f>
        <v>2425005312</v>
      </c>
      <c r="F40" s="103">
        <f t="shared" si="0"/>
        <v>0.7298755117118688</v>
      </c>
      <c r="G40" s="76">
        <f>SUM(G36:G39)</f>
        <v>691911426</v>
      </c>
      <c r="H40" s="77">
        <f>SUM(H36:H39)</f>
        <v>2759796211</v>
      </c>
      <c r="I40" s="103">
        <f t="shared" si="1"/>
        <v>0.25071105730277415</v>
      </c>
      <c r="J40" s="76">
        <f>SUM(J36:J39)</f>
        <v>691911426</v>
      </c>
      <c r="K40" s="77">
        <f>SUM(K36:K39)</f>
        <v>2035291429</v>
      </c>
      <c r="L40" s="103">
        <f t="shared" si="2"/>
        <v>0.33995693006969374</v>
      </c>
      <c r="M40" s="76">
        <f>SUM(M36:M39)</f>
        <v>691911426</v>
      </c>
      <c r="N40" s="77">
        <f>SUM(N36:N39)</f>
        <v>1769951993</v>
      </c>
      <c r="O40" s="103">
        <f t="shared" si="3"/>
        <v>0.390921012963316</v>
      </c>
      <c r="P40" s="76">
        <f>SUM(P36:P39)</f>
        <v>109038656</v>
      </c>
      <c r="Q40" s="77">
        <f>SUM(Q36:Q39)</f>
        <v>426060756</v>
      </c>
      <c r="R40" s="103">
        <f t="shared" si="4"/>
        <v>0.25592278674922125</v>
      </c>
      <c r="S40" s="76">
        <f>SUM(S36:S39)</f>
        <v>32000000</v>
      </c>
      <c r="T40" s="77">
        <f>SUM(T36:T39)</f>
        <v>426060756</v>
      </c>
      <c r="U40" s="103">
        <f t="shared" si="5"/>
        <v>0.07510665920144027</v>
      </c>
      <c r="V40" s="76">
        <f>SUM(V36:V39)</f>
        <v>32000000</v>
      </c>
      <c r="W40" s="77">
        <f>SUM(W36:W39)</f>
        <v>7854975994</v>
      </c>
      <c r="X40" s="103">
        <f t="shared" si="6"/>
        <v>0.0040738507698105135</v>
      </c>
      <c r="Y40" s="76">
        <f>SUM(Y36:Y39)</f>
        <v>349937000</v>
      </c>
      <c r="Z40" s="77">
        <f>SUM(Z36:Z39)</f>
        <v>426060756</v>
      </c>
      <c r="AA40" s="103">
        <f t="shared" si="7"/>
        <v>0.8213312187804501</v>
      </c>
      <c r="AB40" s="76">
        <f>SUM(AB36:AB39)</f>
        <v>380974453</v>
      </c>
      <c r="AC40" s="77">
        <f>SUM(AC36:AC39)</f>
        <v>1056104535</v>
      </c>
      <c r="AD40" s="103">
        <f t="shared" si="8"/>
        <v>0.36073555256535283</v>
      </c>
      <c r="AE40" s="76">
        <f>SUM(AE36:AE39)</f>
        <v>292686834</v>
      </c>
      <c r="AF40" s="77">
        <f>SUM(AF36:AF39)</f>
        <v>2759796211</v>
      </c>
      <c r="AG40" s="112">
        <f t="shared" si="9"/>
        <v>0.10605378499811267</v>
      </c>
    </row>
    <row r="41" spans="1:33" ht="13.5">
      <c r="A41" s="70" t="s">
        <v>571</v>
      </c>
      <c r="B41" s="71" t="s">
        <v>249</v>
      </c>
      <c r="C41" s="122" t="s">
        <v>250</v>
      </c>
      <c r="D41" s="72">
        <v>53086115</v>
      </c>
      <c r="E41" s="73">
        <v>125707115</v>
      </c>
      <c r="F41" s="102">
        <f t="shared" si="0"/>
        <v>0.4223000026689022</v>
      </c>
      <c r="G41" s="72">
        <v>50247898</v>
      </c>
      <c r="H41" s="73">
        <v>123997508</v>
      </c>
      <c r="I41" s="102">
        <f t="shared" si="1"/>
        <v>0.4052331277496319</v>
      </c>
      <c r="J41" s="72">
        <v>50247898</v>
      </c>
      <c r="K41" s="73">
        <v>105834328</v>
      </c>
      <c r="L41" s="102">
        <f t="shared" si="2"/>
        <v>0.47477882601569504</v>
      </c>
      <c r="M41" s="72">
        <v>50247898</v>
      </c>
      <c r="N41" s="73">
        <v>53086115</v>
      </c>
      <c r="O41" s="102">
        <f t="shared" si="3"/>
        <v>0.9465356054026557</v>
      </c>
      <c r="P41" s="72">
        <v>0</v>
      </c>
      <c r="Q41" s="73">
        <v>41413900</v>
      </c>
      <c r="R41" s="102">
        <f t="shared" si="4"/>
        <v>0</v>
      </c>
      <c r="S41" s="72">
        <v>0</v>
      </c>
      <c r="T41" s="73">
        <v>41413900</v>
      </c>
      <c r="U41" s="102">
        <f t="shared" si="5"/>
        <v>0</v>
      </c>
      <c r="V41" s="72">
        <v>0</v>
      </c>
      <c r="W41" s="73">
        <v>247550000</v>
      </c>
      <c r="X41" s="102">
        <f t="shared" si="6"/>
        <v>0</v>
      </c>
      <c r="Y41" s="72">
        <v>19673900</v>
      </c>
      <c r="Z41" s="73">
        <v>41413900</v>
      </c>
      <c r="AA41" s="102">
        <f t="shared" si="7"/>
        <v>0.47505547654289987</v>
      </c>
      <c r="AB41" s="72">
        <v>9521000</v>
      </c>
      <c r="AC41" s="73">
        <v>24903204</v>
      </c>
      <c r="AD41" s="102">
        <f t="shared" si="8"/>
        <v>0.38232028296439285</v>
      </c>
      <c r="AE41" s="72">
        <v>42173000</v>
      </c>
      <c r="AF41" s="73">
        <v>123997508</v>
      </c>
      <c r="AG41" s="111">
        <f t="shared" si="9"/>
        <v>0.3401116738571875</v>
      </c>
    </row>
    <row r="42" spans="1:33" ht="13.5">
      <c r="A42" s="70" t="s">
        <v>571</v>
      </c>
      <c r="B42" s="71" t="s">
        <v>251</v>
      </c>
      <c r="C42" s="122" t="s">
        <v>252</v>
      </c>
      <c r="D42" s="72">
        <v>133912921</v>
      </c>
      <c r="E42" s="73">
        <v>262195620</v>
      </c>
      <c r="F42" s="102">
        <f aca="true" t="shared" si="10" ref="F42:F73">IF($E42=0,0,($D42/$E42))</f>
        <v>0.5107366820239027</v>
      </c>
      <c r="G42" s="72">
        <v>89102986</v>
      </c>
      <c r="H42" s="73">
        <v>263911688</v>
      </c>
      <c r="I42" s="102">
        <f aca="true" t="shared" si="11" ref="I42:I73">IF($H42=0,0,($G42/$H42))</f>
        <v>0.33762425103355026</v>
      </c>
      <c r="J42" s="72">
        <v>89102986</v>
      </c>
      <c r="K42" s="73">
        <v>235099431</v>
      </c>
      <c r="L42" s="102">
        <f aca="true" t="shared" si="12" ref="L42:L73">IF($K42=0,0,($J42/$K42))</f>
        <v>0.3790012830783925</v>
      </c>
      <c r="M42" s="72">
        <v>89102986</v>
      </c>
      <c r="N42" s="73">
        <v>133912921</v>
      </c>
      <c r="O42" s="102">
        <f aca="true" t="shared" si="13" ref="O42:O73">IF($D42=0,0,($M42/$D42))</f>
        <v>0.6653800494725972</v>
      </c>
      <c r="P42" s="72">
        <v>32566900</v>
      </c>
      <c r="Q42" s="73">
        <v>67471200</v>
      </c>
      <c r="R42" s="102">
        <f aca="true" t="shared" si="14" ref="R42:R73">IF($Q42=0,0,($P42/$Q42))</f>
        <v>0.48267853543437794</v>
      </c>
      <c r="S42" s="72">
        <v>24600000</v>
      </c>
      <c r="T42" s="73">
        <v>67471200</v>
      </c>
      <c r="U42" s="102">
        <f aca="true" t="shared" si="15" ref="U42:U73">IF($T42=0,0,($S42/$T42))</f>
        <v>0.3646000071141465</v>
      </c>
      <c r="V42" s="72">
        <v>24600000</v>
      </c>
      <c r="W42" s="73">
        <v>523034867</v>
      </c>
      <c r="X42" s="102">
        <f aca="true" t="shared" si="16" ref="X42:X73">IF($W42=0,0,($V42/$W42))</f>
        <v>0.04703319329569667</v>
      </c>
      <c r="Y42" s="72">
        <v>22654300</v>
      </c>
      <c r="Z42" s="73">
        <v>67471200</v>
      </c>
      <c r="AA42" s="102">
        <f aca="true" t="shared" si="17" ref="AA42:AA73">IF($Z42=0,0,($Y42/$Z42))</f>
        <v>0.3357625179335776</v>
      </c>
      <c r="AB42" s="72">
        <v>58331857</v>
      </c>
      <c r="AC42" s="73">
        <v>47908657</v>
      </c>
      <c r="AD42" s="102">
        <f aca="true" t="shared" si="18" ref="AD42:AD73">IF($AC42=0,0,($AB42/$AC42))</f>
        <v>1.21756401979709</v>
      </c>
      <c r="AE42" s="72">
        <v>5000000</v>
      </c>
      <c r="AF42" s="73">
        <v>263911688</v>
      </c>
      <c r="AG42" s="111">
        <f aca="true" t="shared" si="19" ref="AG42:AG73">IF($AF42=0,0,($AE42/$AF42))</f>
        <v>0.01894573157366187</v>
      </c>
    </row>
    <row r="43" spans="1:33" ht="13.5">
      <c r="A43" s="70" t="s">
        <v>571</v>
      </c>
      <c r="B43" s="71" t="s">
        <v>253</v>
      </c>
      <c r="C43" s="122" t="s">
        <v>254</v>
      </c>
      <c r="D43" s="72">
        <v>362811000</v>
      </c>
      <c r="E43" s="73">
        <v>517105000</v>
      </c>
      <c r="F43" s="102">
        <f t="shared" si="10"/>
        <v>0.7016195936995387</v>
      </c>
      <c r="G43" s="72">
        <v>147553000</v>
      </c>
      <c r="H43" s="73">
        <v>540078000</v>
      </c>
      <c r="I43" s="102">
        <f t="shared" si="11"/>
        <v>0.2732068330870726</v>
      </c>
      <c r="J43" s="72">
        <v>147553000</v>
      </c>
      <c r="K43" s="73">
        <v>540078000</v>
      </c>
      <c r="L43" s="102">
        <f t="shared" si="12"/>
        <v>0.2732068330870726</v>
      </c>
      <c r="M43" s="72">
        <v>147553000</v>
      </c>
      <c r="N43" s="73">
        <v>362811000</v>
      </c>
      <c r="O43" s="102">
        <f t="shared" si="13"/>
        <v>0.4066938433509458</v>
      </c>
      <c r="P43" s="72">
        <v>4850000</v>
      </c>
      <c r="Q43" s="73">
        <v>41284000</v>
      </c>
      <c r="R43" s="102">
        <f t="shared" si="14"/>
        <v>0.11747892646061428</v>
      </c>
      <c r="S43" s="72">
        <v>0</v>
      </c>
      <c r="T43" s="73">
        <v>41284000</v>
      </c>
      <c r="U43" s="102">
        <f t="shared" si="15"/>
        <v>0</v>
      </c>
      <c r="V43" s="72">
        <v>0</v>
      </c>
      <c r="W43" s="73">
        <v>1608345398</v>
      </c>
      <c r="X43" s="102">
        <f t="shared" si="16"/>
        <v>0</v>
      </c>
      <c r="Y43" s="72">
        <v>39684000</v>
      </c>
      <c r="Z43" s="73">
        <v>41284000</v>
      </c>
      <c r="AA43" s="102">
        <f t="shared" si="17"/>
        <v>0.9612440654975293</v>
      </c>
      <c r="AB43" s="72">
        <v>39502138</v>
      </c>
      <c r="AC43" s="73">
        <v>256842980</v>
      </c>
      <c r="AD43" s="102">
        <f t="shared" si="18"/>
        <v>0.15379878398856764</v>
      </c>
      <c r="AE43" s="72">
        <v>111601430</v>
      </c>
      <c r="AF43" s="73">
        <v>540078000</v>
      </c>
      <c r="AG43" s="111">
        <f t="shared" si="19"/>
        <v>0.20663946689181933</v>
      </c>
    </row>
    <row r="44" spans="1:33" ht="13.5">
      <c r="A44" s="70" t="s">
        <v>571</v>
      </c>
      <c r="B44" s="71" t="s">
        <v>255</v>
      </c>
      <c r="C44" s="122" t="s">
        <v>256</v>
      </c>
      <c r="D44" s="72">
        <v>77071868</v>
      </c>
      <c r="E44" s="73">
        <v>219980868</v>
      </c>
      <c r="F44" s="102">
        <f t="shared" si="10"/>
        <v>0.35035714105828514</v>
      </c>
      <c r="G44" s="72">
        <v>83214670</v>
      </c>
      <c r="H44" s="73">
        <v>164774761</v>
      </c>
      <c r="I44" s="102">
        <f t="shared" si="11"/>
        <v>0.5050207294793163</v>
      </c>
      <c r="J44" s="72">
        <v>83214670</v>
      </c>
      <c r="K44" s="73">
        <v>164774761</v>
      </c>
      <c r="L44" s="102">
        <f t="shared" si="12"/>
        <v>0.5050207294793163</v>
      </c>
      <c r="M44" s="72">
        <v>83214670</v>
      </c>
      <c r="N44" s="73">
        <v>77071868</v>
      </c>
      <c r="O44" s="102">
        <f t="shared" si="13"/>
        <v>1.0797022591952747</v>
      </c>
      <c r="P44" s="72">
        <v>8920000</v>
      </c>
      <c r="Q44" s="73">
        <v>55206000</v>
      </c>
      <c r="R44" s="102">
        <f t="shared" si="14"/>
        <v>0.1615766402202659</v>
      </c>
      <c r="S44" s="72">
        <v>0</v>
      </c>
      <c r="T44" s="73">
        <v>55206000</v>
      </c>
      <c r="U44" s="102">
        <f t="shared" si="15"/>
        <v>0</v>
      </c>
      <c r="V44" s="72">
        <v>0</v>
      </c>
      <c r="W44" s="73">
        <v>334986750</v>
      </c>
      <c r="X44" s="102">
        <f t="shared" si="16"/>
        <v>0</v>
      </c>
      <c r="Y44" s="72">
        <v>46286000</v>
      </c>
      <c r="Z44" s="73">
        <v>55206000</v>
      </c>
      <c r="AA44" s="102">
        <f t="shared" si="17"/>
        <v>0.838423359779734</v>
      </c>
      <c r="AB44" s="72">
        <v>27659000</v>
      </c>
      <c r="AC44" s="73">
        <v>2018456</v>
      </c>
      <c r="AD44" s="102">
        <f t="shared" si="18"/>
        <v>13.703048270559279</v>
      </c>
      <c r="AE44" s="72">
        <v>17035000</v>
      </c>
      <c r="AF44" s="73">
        <v>164774761</v>
      </c>
      <c r="AG44" s="111">
        <f t="shared" si="19"/>
        <v>0.10338355156224441</v>
      </c>
    </row>
    <row r="45" spans="1:33" ht="13.5">
      <c r="A45" s="70" t="s">
        <v>571</v>
      </c>
      <c r="B45" s="71" t="s">
        <v>257</v>
      </c>
      <c r="C45" s="122" t="s">
        <v>258</v>
      </c>
      <c r="D45" s="72">
        <v>204022000</v>
      </c>
      <c r="E45" s="73">
        <v>355536000</v>
      </c>
      <c r="F45" s="102">
        <f t="shared" si="10"/>
        <v>0.5738434363890014</v>
      </c>
      <c r="G45" s="72">
        <v>121111000</v>
      </c>
      <c r="H45" s="73">
        <v>342860000</v>
      </c>
      <c r="I45" s="102">
        <f t="shared" si="11"/>
        <v>0.3532374730210582</v>
      </c>
      <c r="J45" s="72">
        <v>121111000</v>
      </c>
      <c r="K45" s="73">
        <v>293660000</v>
      </c>
      <c r="L45" s="102">
        <f t="shared" si="12"/>
        <v>0.41241912415718857</v>
      </c>
      <c r="M45" s="72">
        <v>121111000</v>
      </c>
      <c r="N45" s="73">
        <v>204022000</v>
      </c>
      <c r="O45" s="102">
        <f t="shared" si="13"/>
        <v>0.5936173549911284</v>
      </c>
      <c r="P45" s="72">
        <v>0</v>
      </c>
      <c r="Q45" s="73">
        <v>48335000</v>
      </c>
      <c r="R45" s="102">
        <f t="shared" si="14"/>
        <v>0</v>
      </c>
      <c r="S45" s="72">
        <v>0</v>
      </c>
      <c r="T45" s="73">
        <v>48335000</v>
      </c>
      <c r="U45" s="102">
        <f t="shared" si="15"/>
        <v>0</v>
      </c>
      <c r="V45" s="72">
        <v>0</v>
      </c>
      <c r="W45" s="73">
        <v>122156473</v>
      </c>
      <c r="X45" s="102">
        <f t="shared" si="16"/>
        <v>0</v>
      </c>
      <c r="Y45" s="72">
        <v>43450026</v>
      </c>
      <c r="Z45" s="73">
        <v>48335000</v>
      </c>
      <c r="AA45" s="102">
        <f t="shared" si="17"/>
        <v>0.8989350574118133</v>
      </c>
      <c r="AB45" s="72">
        <v>44747600</v>
      </c>
      <c r="AC45" s="73">
        <v>77078000</v>
      </c>
      <c r="AD45" s="102">
        <f t="shared" si="18"/>
        <v>0.5805495731596565</v>
      </c>
      <c r="AE45" s="72">
        <v>35115254</v>
      </c>
      <c r="AF45" s="73">
        <v>342860000</v>
      </c>
      <c r="AG45" s="111">
        <f t="shared" si="19"/>
        <v>0.1024186373446888</v>
      </c>
    </row>
    <row r="46" spans="1:33" ht="13.5">
      <c r="A46" s="70" t="s">
        <v>572</v>
      </c>
      <c r="B46" s="71" t="s">
        <v>512</v>
      </c>
      <c r="C46" s="122" t="s">
        <v>513</v>
      </c>
      <c r="D46" s="72">
        <v>597712210</v>
      </c>
      <c r="E46" s="73">
        <v>1032297210</v>
      </c>
      <c r="F46" s="102">
        <f t="shared" si="10"/>
        <v>0.5790117460455018</v>
      </c>
      <c r="G46" s="72">
        <v>182249931</v>
      </c>
      <c r="H46" s="73">
        <v>624183799</v>
      </c>
      <c r="I46" s="102">
        <f t="shared" si="11"/>
        <v>0.291981194148232</v>
      </c>
      <c r="J46" s="72">
        <v>182249931</v>
      </c>
      <c r="K46" s="73">
        <v>540752318</v>
      </c>
      <c r="L46" s="102">
        <f t="shared" si="12"/>
        <v>0.33703032781081854</v>
      </c>
      <c r="M46" s="72">
        <v>182249931</v>
      </c>
      <c r="N46" s="73">
        <v>597712210</v>
      </c>
      <c r="O46" s="102">
        <f t="shared" si="13"/>
        <v>0.3049125113238025</v>
      </c>
      <c r="P46" s="72">
        <v>0</v>
      </c>
      <c r="Q46" s="73">
        <v>408113417</v>
      </c>
      <c r="R46" s="102">
        <f t="shared" si="14"/>
        <v>0</v>
      </c>
      <c r="S46" s="72">
        <v>0</v>
      </c>
      <c r="T46" s="73">
        <v>408113417</v>
      </c>
      <c r="U46" s="102">
        <f t="shared" si="15"/>
        <v>0</v>
      </c>
      <c r="V46" s="72">
        <v>0</v>
      </c>
      <c r="W46" s="73">
        <v>3477829840</v>
      </c>
      <c r="X46" s="102">
        <f t="shared" si="16"/>
        <v>0</v>
      </c>
      <c r="Y46" s="72">
        <v>408113417</v>
      </c>
      <c r="Z46" s="73">
        <v>408113417</v>
      </c>
      <c r="AA46" s="102">
        <f t="shared" si="17"/>
        <v>1</v>
      </c>
      <c r="AB46" s="72">
        <v>9653403</v>
      </c>
      <c r="AC46" s="73">
        <v>24764882</v>
      </c>
      <c r="AD46" s="102">
        <f t="shared" si="18"/>
        <v>0.38980209960217055</v>
      </c>
      <c r="AE46" s="72">
        <v>42000000</v>
      </c>
      <c r="AF46" s="73">
        <v>624183799</v>
      </c>
      <c r="AG46" s="111">
        <f t="shared" si="19"/>
        <v>0.06728787268635916</v>
      </c>
    </row>
    <row r="47" spans="1:33" ht="13.5">
      <c r="A47" s="74"/>
      <c r="B47" s="75" t="s">
        <v>596</v>
      </c>
      <c r="C47" s="123"/>
      <c r="D47" s="76">
        <f>SUM(D41:D46)</f>
        <v>1428616114</v>
      </c>
      <c r="E47" s="77">
        <f>SUM(E41:E46)</f>
        <v>2512821813</v>
      </c>
      <c r="F47" s="103">
        <f t="shared" si="10"/>
        <v>0.568530608342025</v>
      </c>
      <c r="G47" s="76">
        <f>SUM(G41:G46)</f>
        <v>673479485</v>
      </c>
      <c r="H47" s="77">
        <f>SUM(H41:H46)</f>
        <v>2059805756</v>
      </c>
      <c r="I47" s="103">
        <f t="shared" si="11"/>
        <v>0.32696261918786484</v>
      </c>
      <c r="J47" s="76">
        <f>SUM(J41:J46)</f>
        <v>673479485</v>
      </c>
      <c r="K47" s="77">
        <f>SUM(K41:K46)</f>
        <v>1880198838</v>
      </c>
      <c r="L47" s="103">
        <f t="shared" si="12"/>
        <v>0.35819588406744884</v>
      </c>
      <c r="M47" s="76">
        <f>SUM(M41:M46)</f>
        <v>673479485</v>
      </c>
      <c r="N47" s="77">
        <f>SUM(N41:N46)</f>
        <v>1428616114</v>
      </c>
      <c r="O47" s="103">
        <f t="shared" si="13"/>
        <v>0.47142089354873395</v>
      </c>
      <c r="P47" s="76">
        <f>SUM(P41:P46)</f>
        <v>46336900</v>
      </c>
      <c r="Q47" s="77">
        <f>SUM(Q41:Q46)</f>
        <v>661823517</v>
      </c>
      <c r="R47" s="103">
        <f t="shared" si="14"/>
        <v>0.07001398229250291</v>
      </c>
      <c r="S47" s="76">
        <f>SUM(S41:S46)</f>
        <v>24600000</v>
      </c>
      <c r="T47" s="77">
        <f>SUM(T41:T46)</f>
        <v>661823517</v>
      </c>
      <c r="U47" s="103">
        <f t="shared" si="15"/>
        <v>0.037170030027808755</v>
      </c>
      <c r="V47" s="76">
        <f>SUM(V41:V46)</f>
        <v>24600000</v>
      </c>
      <c r="W47" s="77">
        <f>SUM(W41:W46)</f>
        <v>6313903328</v>
      </c>
      <c r="X47" s="103">
        <f t="shared" si="16"/>
        <v>0.003896163549243369</v>
      </c>
      <c r="Y47" s="76">
        <f>SUM(Y41:Y46)</f>
        <v>579861643</v>
      </c>
      <c r="Z47" s="77">
        <f>SUM(Z41:Z46)</f>
        <v>661823517</v>
      </c>
      <c r="AA47" s="103">
        <f t="shared" si="17"/>
        <v>0.8761575074099399</v>
      </c>
      <c r="AB47" s="76">
        <f>SUM(AB41:AB46)</f>
        <v>189414998</v>
      </c>
      <c r="AC47" s="77">
        <f>SUM(AC41:AC46)</f>
        <v>433516179</v>
      </c>
      <c r="AD47" s="103">
        <f t="shared" si="18"/>
        <v>0.43692717175383666</v>
      </c>
      <c r="AE47" s="76">
        <f>SUM(AE41:AE46)</f>
        <v>252924684</v>
      </c>
      <c r="AF47" s="77">
        <f>SUM(AF41:AF46)</f>
        <v>2059805756</v>
      </c>
      <c r="AG47" s="112">
        <f t="shared" si="19"/>
        <v>0.12279055113000664</v>
      </c>
    </row>
    <row r="48" spans="1:33" ht="13.5">
      <c r="A48" s="70" t="s">
        <v>571</v>
      </c>
      <c r="B48" s="71" t="s">
        <v>259</v>
      </c>
      <c r="C48" s="122" t="s">
        <v>260</v>
      </c>
      <c r="D48" s="72">
        <v>82546722</v>
      </c>
      <c r="E48" s="73">
        <v>237825722</v>
      </c>
      <c r="F48" s="102">
        <f t="shared" si="10"/>
        <v>0.34708912604499526</v>
      </c>
      <c r="G48" s="72">
        <v>66693546</v>
      </c>
      <c r="H48" s="73">
        <v>184496605</v>
      </c>
      <c r="I48" s="102">
        <f t="shared" si="11"/>
        <v>0.36148928594106106</v>
      </c>
      <c r="J48" s="72">
        <v>66693546</v>
      </c>
      <c r="K48" s="73">
        <v>184496605</v>
      </c>
      <c r="L48" s="102">
        <f t="shared" si="12"/>
        <v>0.36148928594106106</v>
      </c>
      <c r="M48" s="72">
        <v>66693546</v>
      </c>
      <c r="N48" s="73">
        <v>82546722</v>
      </c>
      <c r="O48" s="102">
        <f t="shared" si="13"/>
        <v>0.8079490545972255</v>
      </c>
      <c r="P48" s="72">
        <v>1064117</v>
      </c>
      <c r="Q48" s="73">
        <v>53329117</v>
      </c>
      <c r="R48" s="102">
        <f t="shared" si="14"/>
        <v>0.019953771220326037</v>
      </c>
      <c r="S48" s="72">
        <v>0</v>
      </c>
      <c r="T48" s="73">
        <v>53329117</v>
      </c>
      <c r="U48" s="102">
        <f t="shared" si="15"/>
        <v>0</v>
      </c>
      <c r="V48" s="72">
        <v>0</v>
      </c>
      <c r="W48" s="73">
        <v>250015493</v>
      </c>
      <c r="X48" s="102">
        <f t="shared" si="16"/>
        <v>0</v>
      </c>
      <c r="Y48" s="72">
        <v>39000000</v>
      </c>
      <c r="Z48" s="73">
        <v>53329117</v>
      </c>
      <c r="AA48" s="102">
        <f t="shared" si="17"/>
        <v>0.7313078144534064</v>
      </c>
      <c r="AB48" s="72">
        <v>20100976</v>
      </c>
      <c r="AC48" s="73">
        <v>670836</v>
      </c>
      <c r="AD48" s="102">
        <f t="shared" si="18"/>
        <v>29.96406871426101</v>
      </c>
      <c r="AE48" s="72">
        <v>10940291</v>
      </c>
      <c r="AF48" s="73">
        <v>184496605</v>
      </c>
      <c r="AG48" s="111">
        <f t="shared" si="19"/>
        <v>0.05929806133831026</v>
      </c>
    </row>
    <row r="49" spans="1:33" ht="13.5">
      <c r="A49" s="70" t="s">
        <v>571</v>
      </c>
      <c r="B49" s="71" t="s">
        <v>261</v>
      </c>
      <c r="C49" s="122" t="s">
        <v>262</v>
      </c>
      <c r="D49" s="72">
        <v>89231920</v>
      </c>
      <c r="E49" s="73">
        <v>261004920</v>
      </c>
      <c r="F49" s="102">
        <f t="shared" si="10"/>
        <v>0.3418783063552978</v>
      </c>
      <c r="G49" s="72">
        <v>77367475</v>
      </c>
      <c r="H49" s="73">
        <v>233772730</v>
      </c>
      <c r="I49" s="102">
        <f t="shared" si="11"/>
        <v>0.33095166831477735</v>
      </c>
      <c r="J49" s="72">
        <v>77367475</v>
      </c>
      <c r="K49" s="73">
        <v>233772730</v>
      </c>
      <c r="L49" s="102">
        <f t="shared" si="12"/>
        <v>0.33095166831477735</v>
      </c>
      <c r="M49" s="72">
        <v>77367475</v>
      </c>
      <c r="N49" s="73">
        <v>89231920</v>
      </c>
      <c r="O49" s="102">
        <f t="shared" si="13"/>
        <v>0.8670381069913098</v>
      </c>
      <c r="P49" s="72">
        <v>11619018</v>
      </c>
      <c r="Q49" s="73">
        <v>48306018</v>
      </c>
      <c r="R49" s="102">
        <f t="shared" si="14"/>
        <v>0.24052940981390766</v>
      </c>
      <c r="S49" s="72">
        <v>0</v>
      </c>
      <c r="T49" s="73">
        <v>48306018</v>
      </c>
      <c r="U49" s="102">
        <f t="shared" si="15"/>
        <v>0</v>
      </c>
      <c r="V49" s="72">
        <v>0</v>
      </c>
      <c r="W49" s="73">
        <v>339472961</v>
      </c>
      <c r="X49" s="102">
        <f t="shared" si="16"/>
        <v>0</v>
      </c>
      <c r="Y49" s="72">
        <v>27500000</v>
      </c>
      <c r="Z49" s="73">
        <v>48306018</v>
      </c>
      <c r="AA49" s="102">
        <f t="shared" si="17"/>
        <v>0.5692872469844233</v>
      </c>
      <c r="AB49" s="72">
        <v>72013502</v>
      </c>
      <c r="AC49" s="73">
        <v>4431430</v>
      </c>
      <c r="AD49" s="102">
        <f t="shared" si="18"/>
        <v>16.250623839257305</v>
      </c>
      <c r="AE49" s="72">
        <v>20997679</v>
      </c>
      <c r="AF49" s="73">
        <v>233772730</v>
      </c>
      <c r="AG49" s="111">
        <f t="shared" si="19"/>
        <v>0.08982090853796335</v>
      </c>
    </row>
    <row r="50" spans="1:33" ht="13.5">
      <c r="A50" s="70" t="s">
        <v>571</v>
      </c>
      <c r="B50" s="71" t="s">
        <v>263</v>
      </c>
      <c r="C50" s="122" t="s">
        <v>264</v>
      </c>
      <c r="D50" s="72">
        <v>95268169</v>
      </c>
      <c r="E50" s="73">
        <v>249266369</v>
      </c>
      <c r="F50" s="102">
        <f t="shared" si="10"/>
        <v>0.382194234152783</v>
      </c>
      <c r="G50" s="72">
        <v>84746884</v>
      </c>
      <c r="H50" s="73">
        <v>213536361</v>
      </c>
      <c r="I50" s="102">
        <f t="shared" si="11"/>
        <v>0.39687331751429444</v>
      </c>
      <c r="J50" s="72">
        <v>84746884</v>
      </c>
      <c r="K50" s="73">
        <v>213536361</v>
      </c>
      <c r="L50" s="102">
        <f t="shared" si="12"/>
        <v>0.39687331751429444</v>
      </c>
      <c r="M50" s="72">
        <v>84746884</v>
      </c>
      <c r="N50" s="73">
        <v>95268169</v>
      </c>
      <c r="O50" s="102">
        <f t="shared" si="13"/>
        <v>0.8895613811996324</v>
      </c>
      <c r="P50" s="72">
        <v>5334522</v>
      </c>
      <c r="Q50" s="73">
        <v>34942522</v>
      </c>
      <c r="R50" s="102">
        <f t="shared" si="14"/>
        <v>0.15266562613883453</v>
      </c>
      <c r="S50" s="72">
        <v>0</v>
      </c>
      <c r="T50" s="73">
        <v>34942522</v>
      </c>
      <c r="U50" s="102">
        <f t="shared" si="15"/>
        <v>0</v>
      </c>
      <c r="V50" s="72">
        <v>0</v>
      </c>
      <c r="W50" s="73">
        <v>437556692</v>
      </c>
      <c r="X50" s="102">
        <f t="shared" si="16"/>
        <v>0</v>
      </c>
      <c r="Y50" s="72">
        <v>12083000</v>
      </c>
      <c r="Z50" s="73">
        <v>34942522</v>
      </c>
      <c r="AA50" s="102">
        <f t="shared" si="17"/>
        <v>0.3457964482357627</v>
      </c>
      <c r="AB50" s="72">
        <v>34736746</v>
      </c>
      <c r="AC50" s="73">
        <v>7533545</v>
      </c>
      <c r="AD50" s="102">
        <f t="shared" si="18"/>
        <v>4.610942922621422</v>
      </c>
      <c r="AE50" s="72">
        <v>3000000</v>
      </c>
      <c r="AF50" s="73">
        <v>213536361</v>
      </c>
      <c r="AG50" s="111">
        <f t="shared" si="19"/>
        <v>0.01404912955316308</v>
      </c>
    </row>
    <row r="51" spans="1:33" ht="13.5">
      <c r="A51" s="70" t="s">
        <v>571</v>
      </c>
      <c r="B51" s="71" t="s">
        <v>265</v>
      </c>
      <c r="C51" s="122" t="s">
        <v>266</v>
      </c>
      <c r="D51" s="72">
        <v>49717000</v>
      </c>
      <c r="E51" s="73">
        <v>153085000</v>
      </c>
      <c r="F51" s="102">
        <f t="shared" si="10"/>
        <v>0.3247672861482183</v>
      </c>
      <c r="G51" s="72">
        <v>65226000</v>
      </c>
      <c r="H51" s="73">
        <v>129578000</v>
      </c>
      <c r="I51" s="102">
        <f t="shared" si="11"/>
        <v>0.5033724860701663</v>
      </c>
      <c r="J51" s="72">
        <v>65226000</v>
      </c>
      <c r="K51" s="73">
        <v>129578000</v>
      </c>
      <c r="L51" s="102">
        <f t="shared" si="12"/>
        <v>0.5033724860701663</v>
      </c>
      <c r="M51" s="72">
        <v>65226000</v>
      </c>
      <c r="N51" s="73">
        <v>49717000</v>
      </c>
      <c r="O51" s="102">
        <f t="shared" si="13"/>
        <v>1.3119456121648532</v>
      </c>
      <c r="P51" s="72">
        <v>2400000</v>
      </c>
      <c r="Q51" s="73">
        <v>23400000</v>
      </c>
      <c r="R51" s="102">
        <f t="shared" si="14"/>
        <v>0.10256410256410256</v>
      </c>
      <c r="S51" s="72">
        <v>0</v>
      </c>
      <c r="T51" s="73">
        <v>23400000</v>
      </c>
      <c r="U51" s="102">
        <f t="shared" si="15"/>
        <v>0</v>
      </c>
      <c r="V51" s="72">
        <v>0</v>
      </c>
      <c r="W51" s="73">
        <v>306064533</v>
      </c>
      <c r="X51" s="102">
        <f t="shared" si="16"/>
        <v>0</v>
      </c>
      <c r="Y51" s="72">
        <v>5100000</v>
      </c>
      <c r="Z51" s="73">
        <v>23400000</v>
      </c>
      <c r="AA51" s="102">
        <f t="shared" si="17"/>
        <v>0.21794871794871795</v>
      </c>
      <c r="AB51" s="72">
        <v>35289276</v>
      </c>
      <c r="AC51" s="73">
        <v>2263000</v>
      </c>
      <c r="AD51" s="102">
        <f t="shared" si="18"/>
        <v>15.594023862129916</v>
      </c>
      <c r="AE51" s="72">
        <v>16679000</v>
      </c>
      <c r="AF51" s="73">
        <v>129578000</v>
      </c>
      <c r="AG51" s="111">
        <f t="shared" si="19"/>
        <v>0.12871783790458258</v>
      </c>
    </row>
    <row r="52" spans="1:33" ht="13.5">
      <c r="A52" s="70" t="s">
        <v>572</v>
      </c>
      <c r="B52" s="71" t="s">
        <v>514</v>
      </c>
      <c r="C52" s="122" t="s">
        <v>515</v>
      </c>
      <c r="D52" s="72">
        <v>325474229</v>
      </c>
      <c r="E52" s="73">
        <v>721087129</v>
      </c>
      <c r="F52" s="102">
        <f t="shared" si="10"/>
        <v>0.45136602209412063</v>
      </c>
      <c r="G52" s="72">
        <v>158801285</v>
      </c>
      <c r="H52" s="73">
        <v>455028029</v>
      </c>
      <c r="I52" s="102">
        <f t="shared" si="11"/>
        <v>0.3489923144932243</v>
      </c>
      <c r="J52" s="72">
        <v>158801285</v>
      </c>
      <c r="K52" s="73">
        <v>369180046</v>
      </c>
      <c r="L52" s="102">
        <f t="shared" si="12"/>
        <v>0.4301459050145955</v>
      </c>
      <c r="M52" s="72">
        <v>158801285</v>
      </c>
      <c r="N52" s="73">
        <v>325474229</v>
      </c>
      <c r="O52" s="102">
        <f t="shared" si="13"/>
        <v>0.48790740049652287</v>
      </c>
      <c r="P52" s="72">
        <v>11200000</v>
      </c>
      <c r="Q52" s="73">
        <v>266059100</v>
      </c>
      <c r="R52" s="102">
        <f t="shared" si="14"/>
        <v>0.04209591026956041</v>
      </c>
      <c r="S52" s="72">
        <v>0</v>
      </c>
      <c r="T52" s="73">
        <v>266059100</v>
      </c>
      <c r="U52" s="102">
        <f t="shared" si="15"/>
        <v>0</v>
      </c>
      <c r="V52" s="72">
        <v>0</v>
      </c>
      <c r="W52" s="73">
        <v>1793746406</v>
      </c>
      <c r="X52" s="102">
        <f t="shared" si="16"/>
        <v>0</v>
      </c>
      <c r="Y52" s="72">
        <v>254859100</v>
      </c>
      <c r="Z52" s="73">
        <v>266059100</v>
      </c>
      <c r="AA52" s="102">
        <f t="shared" si="17"/>
        <v>0.9579040897304396</v>
      </c>
      <c r="AB52" s="72">
        <v>189058485</v>
      </c>
      <c r="AC52" s="73">
        <v>52800129</v>
      </c>
      <c r="AD52" s="102">
        <f t="shared" si="18"/>
        <v>3.580644376834761</v>
      </c>
      <c r="AE52" s="72">
        <v>164588104</v>
      </c>
      <c r="AF52" s="73">
        <v>455028029</v>
      </c>
      <c r="AG52" s="111">
        <f t="shared" si="19"/>
        <v>0.36170981458375173</v>
      </c>
    </row>
    <row r="53" spans="1:33" ht="13.5">
      <c r="A53" s="74"/>
      <c r="B53" s="75" t="s">
        <v>597</v>
      </c>
      <c r="C53" s="123"/>
      <c r="D53" s="76">
        <f>SUM(D48:D52)</f>
        <v>642238040</v>
      </c>
      <c r="E53" s="77">
        <f>SUM(E48:E52)</f>
        <v>1622269140</v>
      </c>
      <c r="F53" s="103">
        <f t="shared" si="10"/>
        <v>0.39588871178305224</v>
      </c>
      <c r="G53" s="76">
        <f>SUM(G48:G52)</f>
        <v>452835190</v>
      </c>
      <c r="H53" s="77">
        <f>SUM(H48:H52)</f>
        <v>1216411725</v>
      </c>
      <c r="I53" s="103">
        <f t="shared" si="11"/>
        <v>0.3722713129882072</v>
      </c>
      <c r="J53" s="76">
        <f>SUM(J48:J52)</f>
        <v>452835190</v>
      </c>
      <c r="K53" s="77">
        <f>SUM(K48:K52)</f>
        <v>1130563742</v>
      </c>
      <c r="L53" s="103">
        <f t="shared" si="12"/>
        <v>0.40053928246356235</v>
      </c>
      <c r="M53" s="76">
        <f>SUM(M48:M52)</f>
        <v>452835190</v>
      </c>
      <c r="N53" s="77">
        <f>SUM(N48:N52)</f>
        <v>642238040</v>
      </c>
      <c r="O53" s="103">
        <f t="shared" si="13"/>
        <v>0.705089331052393</v>
      </c>
      <c r="P53" s="76">
        <f>SUM(P48:P52)</f>
        <v>31617657</v>
      </c>
      <c r="Q53" s="77">
        <f>SUM(Q48:Q52)</f>
        <v>426036757</v>
      </c>
      <c r="R53" s="103">
        <f t="shared" si="14"/>
        <v>0.07421344867668307</v>
      </c>
      <c r="S53" s="76">
        <f>SUM(S48:S52)</f>
        <v>0</v>
      </c>
      <c r="T53" s="77">
        <f>SUM(T48:T52)</f>
        <v>426036757</v>
      </c>
      <c r="U53" s="103">
        <f t="shared" si="15"/>
        <v>0</v>
      </c>
      <c r="V53" s="76">
        <f>SUM(V48:V52)</f>
        <v>0</v>
      </c>
      <c r="W53" s="77">
        <f>SUM(W48:W52)</f>
        <v>3126856085</v>
      </c>
      <c r="X53" s="103">
        <f t="shared" si="16"/>
        <v>0</v>
      </c>
      <c r="Y53" s="76">
        <f>SUM(Y48:Y52)</f>
        <v>338542100</v>
      </c>
      <c r="Z53" s="77">
        <f>SUM(Z48:Z52)</f>
        <v>426036757</v>
      </c>
      <c r="AA53" s="103">
        <f t="shared" si="17"/>
        <v>0.7946312012698002</v>
      </c>
      <c r="AB53" s="76">
        <f>SUM(AB48:AB52)</f>
        <v>351198985</v>
      </c>
      <c r="AC53" s="77">
        <f>SUM(AC48:AC52)</f>
        <v>67698940</v>
      </c>
      <c r="AD53" s="103">
        <f t="shared" si="18"/>
        <v>5.187658551226947</v>
      </c>
      <c r="AE53" s="76">
        <f>SUM(AE48:AE52)</f>
        <v>216205074</v>
      </c>
      <c r="AF53" s="77">
        <f>SUM(AF48:AF52)</f>
        <v>1216411725</v>
      </c>
      <c r="AG53" s="112">
        <f t="shared" si="19"/>
        <v>0.17774004439163063</v>
      </c>
    </row>
    <row r="54" spans="1:33" ht="13.5">
      <c r="A54" s="70" t="s">
        <v>571</v>
      </c>
      <c r="B54" s="71" t="s">
        <v>267</v>
      </c>
      <c r="C54" s="122" t="s">
        <v>268</v>
      </c>
      <c r="D54" s="72">
        <v>37835950</v>
      </c>
      <c r="E54" s="73">
        <v>172000000</v>
      </c>
      <c r="F54" s="102">
        <f t="shared" si="10"/>
        <v>0.21997645348837208</v>
      </c>
      <c r="G54" s="72">
        <v>56655935</v>
      </c>
      <c r="H54" s="73">
        <v>143266049</v>
      </c>
      <c r="I54" s="102">
        <f t="shared" si="11"/>
        <v>0.39545960397079144</v>
      </c>
      <c r="J54" s="72">
        <v>56655935</v>
      </c>
      <c r="K54" s="73">
        <v>143266049</v>
      </c>
      <c r="L54" s="102">
        <f t="shared" si="12"/>
        <v>0.39545960397079144</v>
      </c>
      <c r="M54" s="72">
        <v>56655935</v>
      </c>
      <c r="N54" s="73">
        <v>37835950</v>
      </c>
      <c r="O54" s="102">
        <f t="shared" si="13"/>
        <v>1.4974101350699534</v>
      </c>
      <c r="P54" s="72">
        <v>4261000</v>
      </c>
      <c r="Q54" s="73">
        <v>28733951</v>
      </c>
      <c r="R54" s="102">
        <f t="shared" si="14"/>
        <v>0.14829147582245128</v>
      </c>
      <c r="S54" s="72">
        <v>0</v>
      </c>
      <c r="T54" s="73">
        <v>28733951</v>
      </c>
      <c r="U54" s="102">
        <f t="shared" si="15"/>
        <v>0</v>
      </c>
      <c r="V54" s="72">
        <v>0</v>
      </c>
      <c r="W54" s="73">
        <v>294340950</v>
      </c>
      <c r="X54" s="102">
        <f t="shared" si="16"/>
        <v>0</v>
      </c>
      <c r="Y54" s="72">
        <v>16929035</v>
      </c>
      <c r="Z54" s="73">
        <v>28733951</v>
      </c>
      <c r="AA54" s="102">
        <f t="shared" si="17"/>
        <v>0.5891648872095592</v>
      </c>
      <c r="AB54" s="72">
        <v>7500000</v>
      </c>
      <c r="AC54" s="73">
        <v>400000</v>
      </c>
      <c r="AD54" s="102">
        <f t="shared" si="18"/>
        <v>18.75</v>
      </c>
      <c r="AE54" s="72">
        <v>5560453</v>
      </c>
      <c r="AF54" s="73">
        <v>143266049</v>
      </c>
      <c r="AG54" s="111">
        <f t="shared" si="19"/>
        <v>0.03881207752159062</v>
      </c>
    </row>
    <row r="55" spans="1:33" ht="13.5">
      <c r="A55" s="70" t="s">
        <v>571</v>
      </c>
      <c r="B55" s="71" t="s">
        <v>77</v>
      </c>
      <c r="C55" s="122" t="s">
        <v>78</v>
      </c>
      <c r="D55" s="72">
        <v>2827459000</v>
      </c>
      <c r="E55" s="73">
        <v>3184097300</v>
      </c>
      <c r="F55" s="102">
        <f t="shared" si="10"/>
        <v>0.8879939064676196</v>
      </c>
      <c r="G55" s="72">
        <v>812123200</v>
      </c>
      <c r="H55" s="73">
        <v>3016496500</v>
      </c>
      <c r="I55" s="102">
        <f t="shared" si="11"/>
        <v>0.2692272972967149</v>
      </c>
      <c r="J55" s="72">
        <v>812123200</v>
      </c>
      <c r="K55" s="73">
        <v>2015551300</v>
      </c>
      <c r="L55" s="102">
        <f t="shared" si="12"/>
        <v>0.40292856847652553</v>
      </c>
      <c r="M55" s="72">
        <v>812123200</v>
      </c>
      <c r="N55" s="73">
        <v>2827459000</v>
      </c>
      <c r="O55" s="102">
        <f t="shared" si="13"/>
        <v>0.2872272241613406</v>
      </c>
      <c r="P55" s="72">
        <v>395937000</v>
      </c>
      <c r="Q55" s="73">
        <v>525160800</v>
      </c>
      <c r="R55" s="102">
        <f t="shared" si="14"/>
        <v>0.7539347948285554</v>
      </c>
      <c r="S55" s="72">
        <v>310000000</v>
      </c>
      <c r="T55" s="73">
        <v>525160800</v>
      </c>
      <c r="U55" s="102">
        <f t="shared" si="15"/>
        <v>0.5902953914305866</v>
      </c>
      <c r="V55" s="72">
        <v>310000000</v>
      </c>
      <c r="W55" s="73">
        <v>5515085754</v>
      </c>
      <c r="X55" s="102">
        <f t="shared" si="16"/>
        <v>0.056209461434967196</v>
      </c>
      <c r="Y55" s="72">
        <v>337570600</v>
      </c>
      <c r="Z55" s="73">
        <v>525160800</v>
      </c>
      <c r="AA55" s="102">
        <f t="shared" si="17"/>
        <v>0.6427947402014773</v>
      </c>
      <c r="AB55" s="72">
        <v>456032762</v>
      </c>
      <c r="AC55" s="73">
        <v>2097369100</v>
      </c>
      <c r="AD55" s="102">
        <f t="shared" si="18"/>
        <v>0.21743085754433972</v>
      </c>
      <c r="AE55" s="72">
        <v>482468000</v>
      </c>
      <c r="AF55" s="73">
        <v>3016496500</v>
      </c>
      <c r="AG55" s="111">
        <f t="shared" si="19"/>
        <v>0.1599431658548253</v>
      </c>
    </row>
    <row r="56" spans="1:33" ht="13.5">
      <c r="A56" s="70" t="s">
        <v>571</v>
      </c>
      <c r="B56" s="71" t="s">
        <v>269</v>
      </c>
      <c r="C56" s="122" t="s">
        <v>270</v>
      </c>
      <c r="D56" s="72">
        <v>247567910</v>
      </c>
      <c r="E56" s="73">
        <v>419848890</v>
      </c>
      <c r="F56" s="102">
        <f t="shared" si="10"/>
        <v>0.5896595558463904</v>
      </c>
      <c r="G56" s="72">
        <v>121724550</v>
      </c>
      <c r="H56" s="73">
        <v>406349310</v>
      </c>
      <c r="I56" s="102">
        <f t="shared" si="11"/>
        <v>0.29955643335533166</v>
      </c>
      <c r="J56" s="72">
        <v>121724550</v>
      </c>
      <c r="K56" s="73">
        <v>355620310</v>
      </c>
      <c r="L56" s="102">
        <f t="shared" si="12"/>
        <v>0.3422879587501625</v>
      </c>
      <c r="M56" s="72">
        <v>121724550</v>
      </c>
      <c r="N56" s="73">
        <v>247567910</v>
      </c>
      <c r="O56" s="102">
        <f t="shared" si="13"/>
        <v>0.4916814541917004</v>
      </c>
      <c r="P56" s="72">
        <v>10000000</v>
      </c>
      <c r="Q56" s="73">
        <v>74043000</v>
      </c>
      <c r="R56" s="102">
        <f t="shared" si="14"/>
        <v>0.13505665626730412</v>
      </c>
      <c r="S56" s="72">
        <v>0</v>
      </c>
      <c r="T56" s="73">
        <v>74043000</v>
      </c>
      <c r="U56" s="102">
        <f t="shared" si="15"/>
        <v>0</v>
      </c>
      <c r="V56" s="72">
        <v>0</v>
      </c>
      <c r="W56" s="73">
        <v>895360000</v>
      </c>
      <c r="X56" s="102">
        <f t="shared" si="16"/>
        <v>0</v>
      </c>
      <c r="Y56" s="72">
        <v>27085530</v>
      </c>
      <c r="Z56" s="73">
        <v>74043000</v>
      </c>
      <c r="AA56" s="102">
        <f t="shared" si="17"/>
        <v>0.3658081115027754</v>
      </c>
      <c r="AB56" s="72">
        <v>17200000</v>
      </c>
      <c r="AC56" s="73">
        <v>75347900</v>
      </c>
      <c r="AD56" s="102">
        <f t="shared" si="18"/>
        <v>0.22827444427781</v>
      </c>
      <c r="AE56" s="72">
        <v>44793000</v>
      </c>
      <c r="AF56" s="73">
        <v>406349310</v>
      </c>
      <c r="AG56" s="111">
        <f t="shared" si="19"/>
        <v>0.11023274531953801</v>
      </c>
    </row>
    <row r="57" spans="1:33" ht="13.5">
      <c r="A57" s="70" t="s">
        <v>571</v>
      </c>
      <c r="B57" s="71" t="s">
        <v>271</v>
      </c>
      <c r="C57" s="122" t="s">
        <v>272</v>
      </c>
      <c r="D57" s="72">
        <v>84297636</v>
      </c>
      <c r="E57" s="73">
        <v>160969636</v>
      </c>
      <c r="F57" s="102">
        <f t="shared" si="10"/>
        <v>0.5236865665770655</v>
      </c>
      <c r="G57" s="72">
        <v>48579981</v>
      </c>
      <c r="H57" s="73">
        <v>124600453</v>
      </c>
      <c r="I57" s="102">
        <f t="shared" si="11"/>
        <v>0.3898860704784115</v>
      </c>
      <c r="J57" s="72">
        <v>48579981</v>
      </c>
      <c r="K57" s="73">
        <v>100100453</v>
      </c>
      <c r="L57" s="102">
        <f t="shared" si="12"/>
        <v>0.4853122992360484</v>
      </c>
      <c r="M57" s="72">
        <v>48579981</v>
      </c>
      <c r="N57" s="73">
        <v>84297636</v>
      </c>
      <c r="O57" s="102">
        <f t="shared" si="13"/>
        <v>0.5762911429687068</v>
      </c>
      <c r="P57" s="72">
        <v>3590000</v>
      </c>
      <c r="Q57" s="73">
        <v>36339000</v>
      </c>
      <c r="R57" s="102">
        <f t="shared" si="14"/>
        <v>0.09879193153361403</v>
      </c>
      <c r="S57" s="72">
        <v>0</v>
      </c>
      <c r="T57" s="73">
        <v>36339000</v>
      </c>
      <c r="U57" s="102">
        <f t="shared" si="15"/>
        <v>0</v>
      </c>
      <c r="V57" s="72">
        <v>0</v>
      </c>
      <c r="W57" s="73">
        <v>281254352</v>
      </c>
      <c r="X57" s="102">
        <f t="shared" si="16"/>
        <v>0</v>
      </c>
      <c r="Y57" s="72">
        <v>28729000</v>
      </c>
      <c r="Z57" s="73">
        <v>36339000</v>
      </c>
      <c r="AA57" s="102">
        <f t="shared" si="17"/>
        <v>0.7905831200638432</v>
      </c>
      <c r="AB57" s="72">
        <v>4283288</v>
      </c>
      <c r="AC57" s="73">
        <v>27314129</v>
      </c>
      <c r="AD57" s="102">
        <f t="shared" si="18"/>
        <v>0.1568158369611566</v>
      </c>
      <c r="AE57" s="72">
        <v>12921779</v>
      </c>
      <c r="AF57" s="73">
        <v>124600453</v>
      </c>
      <c r="AG57" s="111">
        <f t="shared" si="19"/>
        <v>0.10370571445675242</v>
      </c>
    </row>
    <row r="58" spans="1:33" ht="13.5">
      <c r="A58" s="70" t="s">
        <v>571</v>
      </c>
      <c r="B58" s="71" t="s">
        <v>273</v>
      </c>
      <c r="C58" s="122" t="s">
        <v>274</v>
      </c>
      <c r="D58" s="72">
        <v>90205000</v>
      </c>
      <c r="E58" s="73">
        <v>186600000</v>
      </c>
      <c r="F58" s="102">
        <f t="shared" si="10"/>
        <v>0.48341371918542336</v>
      </c>
      <c r="G58" s="72">
        <v>43052000</v>
      </c>
      <c r="H58" s="73">
        <v>139386000</v>
      </c>
      <c r="I58" s="102">
        <f t="shared" si="11"/>
        <v>0.30886889644584103</v>
      </c>
      <c r="J58" s="72">
        <v>43052000</v>
      </c>
      <c r="K58" s="73">
        <v>127386000</v>
      </c>
      <c r="L58" s="102">
        <f t="shared" si="12"/>
        <v>0.3379649255020175</v>
      </c>
      <c r="M58" s="72">
        <v>43052000</v>
      </c>
      <c r="N58" s="73">
        <v>90205000</v>
      </c>
      <c r="O58" s="102">
        <f t="shared" si="13"/>
        <v>0.47726844409955105</v>
      </c>
      <c r="P58" s="72">
        <v>6255000</v>
      </c>
      <c r="Q58" s="73">
        <v>56200000</v>
      </c>
      <c r="R58" s="102">
        <f t="shared" si="14"/>
        <v>0.11129893238434163</v>
      </c>
      <c r="S58" s="72">
        <v>0</v>
      </c>
      <c r="T58" s="73">
        <v>56200000</v>
      </c>
      <c r="U58" s="102">
        <f t="shared" si="15"/>
        <v>0</v>
      </c>
      <c r="V58" s="72">
        <v>0</v>
      </c>
      <c r="W58" s="73">
        <v>374612330</v>
      </c>
      <c r="X58" s="102">
        <f t="shared" si="16"/>
        <v>0</v>
      </c>
      <c r="Y58" s="72">
        <v>41485000</v>
      </c>
      <c r="Z58" s="73">
        <v>56200000</v>
      </c>
      <c r="AA58" s="102">
        <f t="shared" si="17"/>
        <v>0.7381672597864769</v>
      </c>
      <c r="AB58" s="72">
        <v>21338725</v>
      </c>
      <c r="AC58" s="73">
        <v>15726000</v>
      </c>
      <c r="AD58" s="102">
        <f t="shared" si="18"/>
        <v>1.3569073508838865</v>
      </c>
      <c r="AE58" s="72">
        <v>15980000</v>
      </c>
      <c r="AF58" s="73">
        <v>139386000</v>
      </c>
      <c r="AG58" s="111">
        <f t="shared" si="19"/>
        <v>0.11464566025282309</v>
      </c>
    </row>
    <row r="59" spans="1:33" ht="13.5">
      <c r="A59" s="70" t="s">
        <v>572</v>
      </c>
      <c r="B59" s="71" t="s">
        <v>516</v>
      </c>
      <c r="C59" s="122" t="s">
        <v>517</v>
      </c>
      <c r="D59" s="72">
        <v>479283778</v>
      </c>
      <c r="E59" s="73">
        <v>1013458936</v>
      </c>
      <c r="F59" s="102">
        <f t="shared" si="10"/>
        <v>0.472918794215457</v>
      </c>
      <c r="G59" s="72">
        <v>253903875</v>
      </c>
      <c r="H59" s="73">
        <v>836432927</v>
      </c>
      <c r="I59" s="102">
        <f t="shared" si="11"/>
        <v>0.3035555712885033</v>
      </c>
      <c r="J59" s="72">
        <v>253903875</v>
      </c>
      <c r="K59" s="73">
        <v>807898927</v>
      </c>
      <c r="L59" s="102">
        <f t="shared" si="12"/>
        <v>0.3142767820509805</v>
      </c>
      <c r="M59" s="72">
        <v>253903875</v>
      </c>
      <c r="N59" s="73">
        <v>479283778</v>
      </c>
      <c r="O59" s="102">
        <f t="shared" si="13"/>
        <v>0.5297568719298487</v>
      </c>
      <c r="P59" s="72">
        <v>9255000</v>
      </c>
      <c r="Q59" s="73">
        <v>324512842</v>
      </c>
      <c r="R59" s="102">
        <f t="shared" si="14"/>
        <v>0.028519672574313714</v>
      </c>
      <c r="S59" s="72">
        <v>0</v>
      </c>
      <c r="T59" s="73">
        <v>324512842</v>
      </c>
      <c r="U59" s="102">
        <f t="shared" si="15"/>
        <v>0</v>
      </c>
      <c r="V59" s="72">
        <v>0</v>
      </c>
      <c r="W59" s="73">
        <v>2702210617</v>
      </c>
      <c r="X59" s="102">
        <f t="shared" si="16"/>
        <v>0</v>
      </c>
      <c r="Y59" s="72">
        <v>318932842</v>
      </c>
      <c r="Z59" s="73">
        <v>324512842</v>
      </c>
      <c r="AA59" s="102">
        <f t="shared" si="17"/>
        <v>0.9828049948174316</v>
      </c>
      <c r="AB59" s="72">
        <v>31850601</v>
      </c>
      <c r="AC59" s="73">
        <v>86260130</v>
      </c>
      <c r="AD59" s="102">
        <f t="shared" si="18"/>
        <v>0.3692389635860739</v>
      </c>
      <c r="AE59" s="72">
        <v>127662396</v>
      </c>
      <c r="AF59" s="73">
        <v>836432927</v>
      </c>
      <c r="AG59" s="111">
        <f t="shared" si="19"/>
        <v>0.1526271765243407</v>
      </c>
    </row>
    <row r="60" spans="1:33" ht="13.5">
      <c r="A60" s="74"/>
      <c r="B60" s="75" t="s">
        <v>598</v>
      </c>
      <c r="C60" s="123"/>
      <c r="D60" s="76">
        <f>SUM(D54:D59)</f>
        <v>3766649274</v>
      </c>
      <c r="E60" s="77">
        <f>SUM(E54:E59)</f>
        <v>5136974762</v>
      </c>
      <c r="F60" s="103">
        <f t="shared" si="10"/>
        <v>0.7332427057775761</v>
      </c>
      <c r="G60" s="76">
        <f>SUM(G54:G59)</f>
        <v>1336039541</v>
      </c>
      <c r="H60" s="77">
        <f>SUM(H54:H59)</f>
        <v>4666531239</v>
      </c>
      <c r="I60" s="103">
        <f t="shared" si="11"/>
        <v>0.2863024959169249</v>
      </c>
      <c r="J60" s="76">
        <f>SUM(J54:J59)</f>
        <v>1336039541</v>
      </c>
      <c r="K60" s="77">
        <f>SUM(K54:K59)</f>
        <v>3549823039</v>
      </c>
      <c r="L60" s="103">
        <f t="shared" si="12"/>
        <v>0.37636792773094624</v>
      </c>
      <c r="M60" s="76">
        <f>SUM(M54:M59)</f>
        <v>1336039541</v>
      </c>
      <c r="N60" s="77">
        <f>SUM(N54:N59)</f>
        <v>3766649274</v>
      </c>
      <c r="O60" s="103">
        <f t="shared" si="13"/>
        <v>0.3547024009435289</v>
      </c>
      <c r="P60" s="76">
        <f>SUM(P54:P59)</f>
        <v>429298000</v>
      </c>
      <c r="Q60" s="77">
        <f>SUM(Q54:Q59)</f>
        <v>1044989593</v>
      </c>
      <c r="R60" s="103">
        <f t="shared" si="14"/>
        <v>0.41081557450496065</v>
      </c>
      <c r="S60" s="76">
        <f>SUM(S54:S59)</f>
        <v>310000000</v>
      </c>
      <c r="T60" s="77">
        <f>SUM(T54:T59)</f>
        <v>1044989593</v>
      </c>
      <c r="U60" s="103">
        <f t="shared" si="15"/>
        <v>0.2966536720332678</v>
      </c>
      <c r="V60" s="76">
        <f>SUM(V54:V59)</f>
        <v>310000000</v>
      </c>
      <c r="W60" s="77">
        <f>SUM(W54:W59)</f>
        <v>10062864003</v>
      </c>
      <c r="X60" s="103">
        <f t="shared" si="16"/>
        <v>0.03080633902113563</v>
      </c>
      <c r="Y60" s="76">
        <f>SUM(Y54:Y59)</f>
        <v>770732007</v>
      </c>
      <c r="Z60" s="77">
        <f>SUM(Z54:Z59)</f>
        <v>1044989593</v>
      </c>
      <c r="AA60" s="103">
        <f t="shared" si="17"/>
        <v>0.7375499355810331</v>
      </c>
      <c r="AB60" s="76">
        <f>SUM(AB54:AB59)</f>
        <v>538205376</v>
      </c>
      <c r="AC60" s="77">
        <f>SUM(AC54:AC59)</f>
        <v>2302417259</v>
      </c>
      <c r="AD60" s="103">
        <f t="shared" si="18"/>
        <v>0.23375666330513725</v>
      </c>
      <c r="AE60" s="76">
        <f>SUM(AE54:AE59)</f>
        <v>689385628</v>
      </c>
      <c r="AF60" s="77">
        <f>SUM(AF54:AF59)</f>
        <v>4666531239</v>
      </c>
      <c r="AG60" s="112">
        <f t="shared" si="19"/>
        <v>0.14772977886412472</v>
      </c>
    </row>
    <row r="61" spans="1:33" ht="13.5">
      <c r="A61" s="70" t="s">
        <v>571</v>
      </c>
      <c r="B61" s="71" t="s">
        <v>275</v>
      </c>
      <c r="C61" s="122" t="s">
        <v>276</v>
      </c>
      <c r="D61" s="72">
        <v>131791946</v>
      </c>
      <c r="E61" s="73">
        <v>293272946</v>
      </c>
      <c r="F61" s="102">
        <f t="shared" si="10"/>
        <v>0.449383237688757</v>
      </c>
      <c r="G61" s="72">
        <v>84108356</v>
      </c>
      <c r="H61" s="73">
        <v>247899945</v>
      </c>
      <c r="I61" s="102">
        <f t="shared" si="11"/>
        <v>0.3392834798733013</v>
      </c>
      <c r="J61" s="72">
        <v>84108356</v>
      </c>
      <c r="K61" s="73">
        <v>230568582</v>
      </c>
      <c r="L61" s="102">
        <f t="shared" si="12"/>
        <v>0.3647867166915222</v>
      </c>
      <c r="M61" s="72">
        <v>84108356</v>
      </c>
      <c r="N61" s="73">
        <v>131791946</v>
      </c>
      <c r="O61" s="102">
        <f t="shared" si="13"/>
        <v>0.6381904096021164</v>
      </c>
      <c r="P61" s="72">
        <v>17555063</v>
      </c>
      <c r="Q61" s="73">
        <v>56546991</v>
      </c>
      <c r="R61" s="102">
        <f t="shared" si="14"/>
        <v>0.3104508779255823</v>
      </c>
      <c r="S61" s="72">
        <v>0</v>
      </c>
      <c r="T61" s="73">
        <v>56546991</v>
      </c>
      <c r="U61" s="102">
        <f t="shared" si="15"/>
        <v>0</v>
      </c>
      <c r="V61" s="72">
        <v>0</v>
      </c>
      <c r="W61" s="73">
        <v>442456059</v>
      </c>
      <c r="X61" s="102">
        <f t="shared" si="16"/>
        <v>0</v>
      </c>
      <c r="Y61" s="72">
        <v>38991928</v>
      </c>
      <c r="Z61" s="73">
        <v>56546991</v>
      </c>
      <c r="AA61" s="102">
        <f t="shared" si="17"/>
        <v>0.6895491220744178</v>
      </c>
      <c r="AB61" s="72">
        <v>69410655</v>
      </c>
      <c r="AC61" s="73">
        <v>28787253</v>
      </c>
      <c r="AD61" s="102">
        <f t="shared" si="18"/>
        <v>2.411159376686619</v>
      </c>
      <c r="AE61" s="72">
        <v>25444912</v>
      </c>
      <c r="AF61" s="73">
        <v>247899945</v>
      </c>
      <c r="AG61" s="111">
        <f t="shared" si="19"/>
        <v>0.10264186222389036</v>
      </c>
    </row>
    <row r="62" spans="1:33" ht="13.5">
      <c r="A62" s="70" t="s">
        <v>571</v>
      </c>
      <c r="B62" s="71" t="s">
        <v>277</v>
      </c>
      <c r="C62" s="122" t="s">
        <v>278</v>
      </c>
      <c r="D62" s="72">
        <v>1430098795</v>
      </c>
      <c r="E62" s="73">
        <v>1596766045</v>
      </c>
      <c r="F62" s="102">
        <f t="shared" si="10"/>
        <v>0.8956219976483781</v>
      </c>
      <c r="G62" s="72">
        <v>376583007</v>
      </c>
      <c r="H62" s="73">
        <v>1524767790</v>
      </c>
      <c r="I62" s="102">
        <f t="shared" si="11"/>
        <v>0.2469772836688792</v>
      </c>
      <c r="J62" s="72">
        <v>376583007</v>
      </c>
      <c r="K62" s="73">
        <v>891748427</v>
      </c>
      <c r="L62" s="102">
        <f t="shared" si="12"/>
        <v>0.4222973605536845</v>
      </c>
      <c r="M62" s="72">
        <v>376583007</v>
      </c>
      <c r="N62" s="73">
        <v>1430098795</v>
      </c>
      <c r="O62" s="102">
        <f t="shared" si="13"/>
        <v>0.2633265675886399</v>
      </c>
      <c r="P62" s="72">
        <v>268668708</v>
      </c>
      <c r="Q62" s="73">
        <v>344761745</v>
      </c>
      <c r="R62" s="102">
        <f t="shared" si="14"/>
        <v>0.7792880500706365</v>
      </c>
      <c r="S62" s="72">
        <v>77186000</v>
      </c>
      <c r="T62" s="73">
        <v>344761745</v>
      </c>
      <c r="U62" s="102">
        <f t="shared" si="15"/>
        <v>0.2238821479453876</v>
      </c>
      <c r="V62" s="72">
        <v>77186000</v>
      </c>
      <c r="W62" s="73">
        <v>2195273377</v>
      </c>
      <c r="X62" s="102">
        <f t="shared" si="16"/>
        <v>0.035160085668000156</v>
      </c>
      <c r="Y62" s="72">
        <v>237086986</v>
      </c>
      <c r="Z62" s="73">
        <v>344761745</v>
      </c>
      <c r="AA62" s="102">
        <f t="shared" si="17"/>
        <v>0.6876835653561273</v>
      </c>
      <c r="AB62" s="72">
        <v>124801417</v>
      </c>
      <c r="AC62" s="73">
        <v>804941296</v>
      </c>
      <c r="AD62" s="102">
        <f t="shared" si="18"/>
        <v>0.1550441226213346</v>
      </c>
      <c r="AE62" s="72">
        <v>273979891</v>
      </c>
      <c r="AF62" s="73">
        <v>1524767790</v>
      </c>
      <c r="AG62" s="111">
        <f t="shared" si="19"/>
        <v>0.17968630554558082</v>
      </c>
    </row>
    <row r="63" spans="1:33" ht="13.5">
      <c r="A63" s="70" t="s">
        <v>571</v>
      </c>
      <c r="B63" s="71" t="s">
        <v>279</v>
      </c>
      <c r="C63" s="122" t="s">
        <v>280</v>
      </c>
      <c r="D63" s="72">
        <v>58830174</v>
      </c>
      <c r="E63" s="73">
        <v>193242174</v>
      </c>
      <c r="F63" s="102">
        <f t="shared" si="10"/>
        <v>0.30443754995221695</v>
      </c>
      <c r="G63" s="72">
        <v>62306809</v>
      </c>
      <c r="H63" s="73">
        <v>191571394</v>
      </c>
      <c r="I63" s="102">
        <f t="shared" si="11"/>
        <v>0.325240672414797</v>
      </c>
      <c r="J63" s="72">
        <v>62306809</v>
      </c>
      <c r="K63" s="73">
        <v>191571394</v>
      </c>
      <c r="L63" s="102">
        <f t="shared" si="12"/>
        <v>0.325240672414797</v>
      </c>
      <c r="M63" s="72">
        <v>62306809</v>
      </c>
      <c r="N63" s="73">
        <v>58830174</v>
      </c>
      <c r="O63" s="102">
        <f t="shared" si="13"/>
        <v>1.05909611962052</v>
      </c>
      <c r="P63" s="72">
        <v>42224000</v>
      </c>
      <c r="Q63" s="73">
        <v>71491000</v>
      </c>
      <c r="R63" s="102">
        <f t="shared" si="14"/>
        <v>0.5906197982962891</v>
      </c>
      <c r="S63" s="72">
        <v>0</v>
      </c>
      <c r="T63" s="73">
        <v>71491000</v>
      </c>
      <c r="U63" s="102">
        <f t="shared" si="15"/>
        <v>0</v>
      </c>
      <c r="V63" s="72">
        <v>0</v>
      </c>
      <c r="W63" s="73">
        <v>242605000</v>
      </c>
      <c r="X63" s="102">
        <f t="shared" si="16"/>
        <v>0</v>
      </c>
      <c r="Y63" s="72">
        <v>60641000</v>
      </c>
      <c r="Z63" s="73">
        <v>71491000</v>
      </c>
      <c r="AA63" s="102">
        <f t="shared" si="17"/>
        <v>0.8482326446685596</v>
      </c>
      <c r="AB63" s="72">
        <v>4306000</v>
      </c>
      <c r="AC63" s="73">
        <v>0</v>
      </c>
      <c r="AD63" s="102">
        <f t="shared" si="18"/>
        <v>0</v>
      </c>
      <c r="AE63" s="72">
        <v>21184000</v>
      </c>
      <c r="AF63" s="73">
        <v>191571394</v>
      </c>
      <c r="AG63" s="111">
        <f t="shared" si="19"/>
        <v>0.11058018401223306</v>
      </c>
    </row>
    <row r="64" spans="1:33" ht="13.5">
      <c r="A64" s="70" t="s">
        <v>571</v>
      </c>
      <c r="B64" s="71" t="s">
        <v>281</v>
      </c>
      <c r="C64" s="122" t="s">
        <v>282</v>
      </c>
      <c r="D64" s="72">
        <v>52595718</v>
      </c>
      <c r="E64" s="73">
        <v>138337718</v>
      </c>
      <c r="F64" s="102">
        <f t="shared" si="10"/>
        <v>0.38019795873747175</v>
      </c>
      <c r="G64" s="72">
        <v>39966960</v>
      </c>
      <c r="H64" s="73">
        <v>108894301</v>
      </c>
      <c r="I64" s="102">
        <f t="shared" si="11"/>
        <v>0.367025267924719</v>
      </c>
      <c r="J64" s="72">
        <v>39966960</v>
      </c>
      <c r="K64" s="73">
        <v>108894301</v>
      </c>
      <c r="L64" s="102">
        <f t="shared" si="12"/>
        <v>0.367025267924719</v>
      </c>
      <c r="M64" s="72">
        <v>39966960</v>
      </c>
      <c r="N64" s="73">
        <v>52595718</v>
      </c>
      <c r="O64" s="102">
        <f t="shared" si="13"/>
        <v>0.7598899971286636</v>
      </c>
      <c r="P64" s="72">
        <v>4286793</v>
      </c>
      <c r="Q64" s="73">
        <v>33722000</v>
      </c>
      <c r="R64" s="102">
        <f t="shared" si="14"/>
        <v>0.12712155269556966</v>
      </c>
      <c r="S64" s="72">
        <v>0</v>
      </c>
      <c r="T64" s="73">
        <v>33722000</v>
      </c>
      <c r="U64" s="102">
        <f t="shared" si="15"/>
        <v>0</v>
      </c>
      <c r="V64" s="72">
        <v>0</v>
      </c>
      <c r="W64" s="73">
        <v>235441086</v>
      </c>
      <c r="X64" s="102">
        <f t="shared" si="16"/>
        <v>0</v>
      </c>
      <c r="Y64" s="72">
        <v>21386961</v>
      </c>
      <c r="Z64" s="73">
        <v>33722001</v>
      </c>
      <c r="AA64" s="102">
        <f t="shared" si="17"/>
        <v>0.6342138771658301</v>
      </c>
      <c r="AB64" s="72">
        <v>17062217</v>
      </c>
      <c r="AC64" s="73">
        <v>115200</v>
      </c>
      <c r="AD64" s="102">
        <f t="shared" si="18"/>
        <v>148.10952256944444</v>
      </c>
      <c r="AE64" s="72">
        <v>28213207</v>
      </c>
      <c r="AF64" s="73">
        <v>108894301</v>
      </c>
      <c r="AG64" s="111">
        <f t="shared" si="19"/>
        <v>0.259088003145362</v>
      </c>
    </row>
    <row r="65" spans="1:33" ht="13.5">
      <c r="A65" s="70" t="s">
        <v>572</v>
      </c>
      <c r="B65" s="71" t="s">
        <v>518</v>
      </c>
      <c r="C65" s="122" t="s">
        <v>519</v>
      </c>
      <c r="D65" s="72">
        <v>550562274</v>
      </c>
      <c r="E65" s="73">
        <v>1059663274</v>
      </c>
      <c r="F65" s="102">
        <f t="shared" si="10"/>
        <v>0.5195634193508909</v>
      </c>
      <c r="G65" s="72">
        <v>238041646</v>
      </c>
      <c r="H65" s="73">
        <v>720091599</v>
      </c>
      <c r="I65" s="102">
        <f t="shared" si="11"/>
        <v>0.33057134166066005</v>
      </c>
      <c r="J65" s="72">
        <v>238041646</v>
      </c>
      <c r="K65" s="73">
        <v>620546099</v>
      </c>
      <c r="L65" s="102">
        <f t="shared" si="12"/>
        <v>0.3836002617430039</v>
      </c>
      <c r="M65" s="72">
        <v>238041646</v>
      </c>
      <c r="N65" s="73">
        <v>550562274</v>
      </c>
      <c r="O65" s="102">
        <f t="shared" si="13"/>
        <v>0.4323609830193342</v>
      </c>
      <c r="P65" s="72">
        <v>71502651</v>
      </c>
      <c r="Q65" s="73">
        <v>364302652</v>
      </c>
      <c r="R65" s="102">
        <f t="shared" si="14"/>
        <v>0.19627266122674286</v>
      </c>
      <c r="S65" s="72">
        <v>63148521</v>
      </c>
      <c r="T65" s="73">
        <v>364302652</v>
      </c>
      <c r="U65" s="102">
        <f t="shared" si="15"/>
        <v>0.17334082157601202</v>
      </c>
      <c r="V65" s="72">
        <v>63148521</v>
      </c>
      <c r="W65" s="73">
        <v>2770164152</v>
      </c>
      <c r="X65" s="102">
        <f t="shared" si="16"/>
        <v>0.022795949097243244</v>
      </c>
      <c r="Y65" s="72">
        <v>293564348</v>
      </c>
      <c r="Z65" s="73">
        <v>364302652</v>
      </c>
      <c r="AA65" s="102">
        <f t="shared" si="17"/>
        <v>0.8058254486711779</v>
      </c>
      <c r="AB65" s="72">
        <v>132364704</v>
      </c>
      <c r="AC65" s="73">
        <v>145503458</v>
      </c>
      <c r="AD65" s="102">
        <f t="shared" si="18"/>
        <v>0.9097014312883203</v>
      </c>
      <c r="AE65" s="72">
        <v>71615833</v>
      </c>
      <c r="AF65" s="73">
        <v>720091599</v>
      </c>
      <c r="AG65" s="111">
        <f t="shared" si="19"/>
        <v>0.0994537821291816</v>
      </c>
    </row>
    <row r="66" spans="1:33" ht="13.5">
      <c r="A66" s="74"/>
      <c r="B66" s="75" t="s">
        <v>599</v>
      </c>
      <c r="C66" s="123"/>
      <c r="D66" s="76">
        <f>SUM(D61:D65)</f>
        <v>2223878907</v>
      </c>
      <c r="E66" s="77">
        <f>SUM(E61:E65)</f>
        <v>3281282157</v>
      </c>
      <c r="F66" s="103">
        <f t="shared" si="10"/>
        <v>0.6777469295823194</v>
      </c>
      <c r="G66" s="76">
        <f>SUM(G61:G65)</f>
        <v>801006778</v>
      </c>
      <c r="H66" s="77">
        <f>SUM(H61:H65)</f>
        <v>2793225029</v>
      </c>
      <c r="I66" s="103">
        <f t="shared" si="11"/>
        <v>0.28676772178529697</v>
      </c>
      <c r="J66" s="76">
        <f>SUM(J61:J65)</f>
        <v>801006778</v>
      </c>
      <c r="K66" s="77">
        <f>SUM(K61:K65)</f>
        <v>2043328803</v>
      </c>
      <c r="L66" s="103">
        <f t="shared" si="12"/>
        <v>0.3920107115526233</v>
      </c>
      <c r="M66" s="76">
        <f>SUM(M61:M65)</f>
        <v>801006778</v>
      </c>
      <c r="N66" s="77">
        <f>SUM(N61:N65)</f>
        <v>2223878907</v>
      </c>
      <c r="O66" s="103">
        <f t="shared" si="13"/>
        <v>0.360184529597681</v>
      </c>
      <c r="P66" s="76">
        <f>SUM(P61:P65)</f>
        <v>404237215</v>
      </c>
      <c r="Q66" s="77">
        <f>SUM(Q61:Q65)</f>
        <v>870824388</v>
      </c>
      <c r="R66" s="103">
        <f t="shared" si="14"/>
        <v>0.46420061331585033</v>
      </c>
      <c r="S66" s="76">
        <f>SUM(S61:S65)</f>
        <v>140334521</v>
      </c>
      <c r="T66" s="77">
        <f>SUM(T61:T65)</f>
        <v>870824388</v>
      </c>
      <c r="U66" s="103">
        <f t="shared" si="15"/>
        <v>0.16115134455788807</v>
      </c>
      <c r="V66" s="76">
        <f>SUM(V61:V65)</f>
        <v>140334521</v>
      </c>
      <c r="W66" s="77">
        <f>SUM(W61:W65)</f>
        <v>5885939674</v>
      </c>
      <c r="X66" s="103">
        <f t="shared" si="16"/>
        <v>0.023842330837996965</v>
      </c>
      <c r="Y66" s="76">
        <f>SUM(Y61:Y65)</f>
        <v>651671223</v>
      </c>
      <c r="Z66" s="77">
        <f>SUM(Z61:Z65)</f>
        <v>870824389</v>
      </c>
      <c r="AA66" s="103">
        <f t="shared" si="17"/>
        <v>0.7483382771908103</v>
      </c>
      <c r="AB66" s="76">
        <f>SUM(AB61:AB65)</f>
        <v>347944993</v>
      </c>
      <c r="AC66" s="77">
        <f>SUM(AC61:AC65)</f>
        <v>979347207</v>
      </c>
      <c r="AD66" s="103">
        <f t="shared" si="18"/>
        <v>0.3552825703826202</v>
      </c>
      <c r="AE66" s="76">
        <f>SUM(AE61:AE65)</f>
        <v>420437843</v>
      </c>
      <c r="AF66" s="77">
        <f>SUM(AF61:AF65)</f>
        <v>2793225029</v>
      </c>
      <c r="AG66" s="112">
        <f t="shared" si="19"/>
        <v>0.1505205769799795</v>
      </c>
    </row>
    <row r="67" spans="1:33" ht="13.5">
      <c r="A67" s="70" t="s">
        <v>571</v>
      </c>
      <c r="B67" s="71" t="s">
        <v>283</v>
      </c>
      <c r="C67" s="122" t="s">
        <v>284</v>
      </c>
      <c r="D67" s="72">
        <v>348868707</v>
      </c>
      <c r="E67" s="73">
        <v>409933707</v>
      </c>
      <c r="F67" s="102">
        <f t="shared" si="10"/>
        <v>0.8510368897281237</v>
      </c>
      <c r="G67" s="72">
        <v>136236759</v>
      </c>
      <c r="H67" s="73">
        <v>405190431</v>
      </c>
      <c r="I67" s="102">
        <f t="shared" si="11"/>
        <v>0.3362289644001983</v>
      </c>
      <c r="J67" s="72">
        <v>136236759</v>
      </c>
      <c r="K67" s="73">
        <v>303419583</v>
      </c>
      <c r="L67" s="102">
        <f t="shared" si="12"/>
        <v>0.44900450278451537</v>
      </c>
      <c r="M67" s="72">
        <v>136236759</v>
      </c>
      <c r="N67" s="73">
        <v>348868707</v>
      </c>
      <c r="O67" s="102">
        <f t="shared" si="13"/>
        <v>0.3905101153139539</v>
      </c>
      <c r="P67" s="72">
        <v>67834612</v>
      </c>
      <c r="Q67" s="73">
        <v>98798000</v>
      </c>
      <c r="R67" s="102">
        <f t="shared" si="14"/>
        <v>0.6865990404664062</v>
      </c>
      <c r="S67" s="72">
        <v>0</v>
      </c>
      <c r="T67" s="73">
        <v>98798000</v>
      </c>
      <c r="U67" s="102">
        <f t="shared" si="15"/>
        <v>0</v>
      </c>
      <c r="V67" s="72">
        <v>0</v>
      </c>
      <c r="W67" s="73">
        <v>481939948</v>
      </c>
      <c r="X67" s="102">
        <f t="shared" si="16"/>
        <v>0</v>
      </c>
      <c r="Y67" s="72">
        <v>66653000</v>
      </c>
      <c r="Z67" s="73">
        <v>98798000</v>
      </c>
      <c r="AA67" s="102">
        <f t="shared" si="17"/>
        <v>0.6746391627360878</v>
      </c>
      <c r="AB67" s="72">
        <v>39890436</v>
      </c>
      <c r="AC67" s="73">
        <v>150936329</v>
      </c>
      <c r="AD67" s="102">
        <f t="shared" si="18"/>
        <v>0.2642865124936224</v>
      </c>
      <c r="AE67" s="72">
        <v>41174884</v>
      </c>
      <c r="AF67" s="73">
        <v>405190431</v>
      </c>
      <c r="AG67" s="111">
        <f t="shared" si="19"/>
        <v>0.10161859918157841</v>
      </c>
    </row>
    <row r="68" spans="1:33" ht="13.5">
      <c r="A68" s="70" t="s">
        <v>571</v>
      </c>
      <c r="B68" s="71" t="s">
        <v>285</v>
      </c>
      <c r="C68" s="122" t="s">
        <v>286</v>
      </c>
      <c r="D68" s="72">
        <v>81531565</v>
      </c>
      <c r="E68" s="73">
        <v>203911661</v>
      </c>
      <c r="F68" s="102">
        <f t="shared" si="10"/>
        <v>0.39983767774811074</v>
      </c>
      <c r="G68" s="72">
        <v>68426000</v>
      </c>
      <c r="H68" s="73">
        <v>165947593</v>
      </c>
      <c r="I68" s="102">
        <f t="shared" si="11"/>
        <v>0.4123349954223199</v>
      </c>
      <c r="J68" s="72">
        <v>68426000</v>
      </c>
      <c r="K68" s="73">
        <v>165947593</v>
      </c>
      <c r="L68" s="102">
        <f t="shared" si="12"/>
        <v>0.4123349954223199</v>
      </c>
      <c r="M68" s="72">
        <v>68426000</v>
      </c>
      <c r="N68" s="73">
        <v>81531565</v>
      </c>
      <c r="O68" s="102">
        <f t="shared" si="13"/>
        <v>0.8392577770339622</v>
      </c>
      <c r="P68" s="72">
        <v>40823987</v>
      </c>
      <c r="Q68" s="73">
        <v>67262987</v>
      </c>
      <c r="R68" s="102">
        <f t="shared" si="14"/>
        <v>0.6069309262165238</v>
      </c>
      <c r="S68" s="72">
        <v>0</v>
      </c>
      <c r="T68" s="73">
        <v>67262987</v>
      </c>
      <c r="U68" s="102">
        <f t="shared" si="15"/>
        <v>0</v>
      </c>
      <c r="V68" s="72">
        <v>0</v>
      </c>
      <c r="W68" s="73">
        <v>321774095</v>
      </c>
      <c r="X68" s="102">
        <f t="shared" si="16"/>
        <v>0</v>
      </c>
      <c r="Y68" s="72">
        <v>18843387</v>
      </c>
      <c r="Z68" s="73">
        <v>67262987</v>
      </c>
      <c r="AA68" s="102">
        <f t="shared" si="17"/>
        <v>0.28014496293481583</v>
      </c>
      <c r="AB68" s="72">
        <v>14587214</v>
      </c>
      <c r="AC68" s="73">
        <v>2090247</v>
      </c>
      <c r="AD68" s="102">
        <f t="shared" si="18"/>
        <v>6.978703473799986</v>
      </c>
      <c r="AE68" s="72">
        <v>31469214</v>
      </c>
      <c r="AF68" s="73">
        <v>165947593</v>
      </c>
      <c r="AG68" s="111">
        <f t="shared" si="19"/>
        <v>0.18963344650621114</v>
      </c>
    </row>
    <row r="69" spans="1:33" ht="13.5">
      <c r="A69" s="70" t="s">
        <v>571</v>
      </c>
      <c r="B69" s="71" t="s">
        <v>287</v>
      </c>
      <c r="C69" s="122" t="s">
        <v>288</v>
      </c>
      <c r="D69" s="72">
        <v>77582193</v>
      </c>
      <c r="E69" s="73">
        <v>252513083</v>
      </c>
      <c r="F69" s="102">
        <f t="shared" si="10"/>
        <v>0.30724029059516095</v>
      </c>
      <c r="G69" s="72">
        <v>90961335</v>
      </c>
      <c r="H69" s="73">
        <v>269151588</v>
      </c>
      <c r="I69" s="102">
        <f t="shared" si="11"/>
        <v>0.33795578051726005</v>
      </c>
      <c r="J69" s="72">
        <v>90961335</v>
      </c>
      <c r="K69" s="73">
        <v>269151588</v>
      </c>
      <c r="L69" s="102">
        <f t="shared" si="12"/>
        <v>0.33795578051726005</v>
      </c>
      <c r="M69" s="72">
        <v>90961335</v>
      </c>
      <c r="N69" s="73">
        <v>77582193</v>
      </c>
      <c r="O69" s="102">
        <f t="shared" si="13"/>
        <v>1.1724511963718272</v>
      </c>
      <c r="P69" s="72">
        <v>41364007</v>
      </c>
      <c r="Q69" s="73">
        <v>91750007</v>
      </c>
      <c r="R69" s="102">
        <f t="shared" si="14"/>
        <v>0.4508338293641765</v>
      </c>
      <c r="S69" s="72">
        <v>0</v>
      </c>
      <c r="T69" s="73">
        <v>91750007</v>
      </c>
      <c r="U69" s="102">
        <f t="shared" si="15"/>
        <v>0</v>
      </c>
      <c r="V69" s="72">
        <v>0</v>
      </c>
      <c r="W69" s="73">
        <v>433394836</v>
      </c>
      <c r="X69" s="102">
        <f t="shared" si="16"/>
        <v>0</v>
      </c>
      <c r="Y69" s="72">
        <v>41874437</v>
      </c>
      <c r="Z69" s="73">
        <v>91750007</v>
      </c>
      <c r="AA69" s="102">
        <f t="shared" si="17"/>
        <v>0.4563970986944993</v>
      </c>
      <c r="AB69" s="72">
        <v>9351589</v>
      </c>
      <c r="AC69" s="73">
        <v>2915327</v>
      </c>
      <c r="AD69" s="102">
        <f t="shared" si="18"/>
        <v>3.2077324430501277</v>
      </c>
      <c r="AE69" s="72">
        <v>33797477</v>
      </c>
      <c r="AF69" s="73">
        <v>269151588</v>
      </c>
      <c r="AG69" s="111">
        <f t="shared" si="19"/>
        <v>0.12557041647474879</v>
      </c>
    </row>
    <row r="70" spans="1:33" ht="13.5">
      <c r="A70" s="70" t="s">
        <v>571</v>
      </c>
      <c r="B70" s="71" t="s">
        <v>289</v>
      </c>
      <c r="C70" s="122" t="s">
        <v>290</v>
      </c>
      <c r="D70" s="72">
        <v>98220480</v>
      </c>
      <c r="E70" s="73">
        <v>218370706</v>
      </c>
      <c r="F70" s="102">
        <f t="shared" si="10"/>
        <v>0.4497878025819086</v>
      </c>
      <c r="G70" s="72">
        <v>55356399</v>
      </c>
      <c r="H70" s="73">
        <v>167723454</v>
      </c>
      <c r="I70" s="102">
        <f t="shared" si="11"/>
        <v>0.33004566552749387</v>
      </c>
      <c r="J70" s="72">
        <v>55356399</v>
      </c>
      <c r="K70" s="73">
        <v>167723454</v>
      </c>
      <c r="L70" s="102">
        <f t="shared" si="12"/>
        <v>0.33004566552749387</v>
      </c>
      <c r="M70" s="72">
        <v>55356399</v>
      </c>
      <c r="N70" s="73">
        <v>98220480</v>
      </c>
      <c r="O70" s="102">
        <f t="shared" si="13"/>
        <v>0.5635932445046085</v>
      </c>
      <c r="P70" s="72">
        <v>37916240</v>
      </c>
      <c r="Q70" s="73">
        <v>64582240</v>
      </c>
      <c r="R70" s="102">
        <f t="shared" si="14"/>
        <v>0.5871001067785818</v>
      </c>
      <c r="S70" s="72">
        <v>0</v>
      </c>
      <c r="T70" s="73">
        <v>64582240</v>
      </c>
      <c r="U70" s="102">
        <f t="shared" si="15"/>
        <v>0</v>
      </c>
      <c r="V70" s="72">
        <v>0</v>
      </c>
      <c r="W70" s="73">
        <v>403076329</v>
      </c>
      <c r="X70" s="102">
        <f t="shared" si="16"/>
        <v>0</v>
      </c>
      <c r="Y70" s="72">
        <v>30729161</v>
      </c>
      <c r="Z70" s="73">
        <v>64582240</v>
      </c>
      <c r="AA70" s="102">
        <f t="shared" si="17"/>
        <v>0.475814418948615</v>
      </c>
      <c r="AB70" s="72">
        <v>50239756</v>
      </c>
      <c r="AC70" s="73">
        <v>3731841</v>
      </c>
      <c r="AD70" s="102">
        <f t="shared" si="18"/>
        <v>13.462458877535243</v>
      </c>
      <c r="AE70" s="72">
        <v>41104651</v>
      </c>
      <c r="AF70" s="73">
        <v>167723454</v>
      </c>
      <c r="AG70" s="111">
        <f t="shared" si="19"/>
        <v>0.2450739596621949</v>
      </c>
    </row>
    <row r="71" spans="1:33" ht="13.5">
      <c r="A71" s="70" t="s">
        <v>572</v>
      </c>
      <c r="B71" s="71" t="s">
        <v>548</v>
      </c>
      <c r="C71" s="122" t="s">
        <v>549</v>
      </c>
      <c r="D71" s="72">
        <v>422661278</v>
      </c>
      <c r="E71" s="73">
        <v>751484278</v>
      </c>
      <c r="F71" s="102">
        <f t="shared" si="10"/>
        <v>0.5624352902297178</v>
      </c>
      <c r="G71" s="72">
        <v>166778101</v>
      </c>
      <c r="H71" s="73">
        <v>401695681</v>
      </c>
      <c r="I71" s="102">
        <f t="shared" si="11"/>
        <v>0.41518519836911066</v>
      </c>
      <c r="J71" s="72">
        <v>166778101</v>
      </c>
      <c r="K71" s="73">
        <v>386695681</v>
      </c>
      <c r="L71" s="102">
        <f t="shared" si="12"/>
        <v>0.43129031223909636</v>
      </c>
      <c r="M71" s="72">
        <v>166778101</v>
      </c>
      <c r="N71" s="73">
        <v>422661278</v>
      </c>
      <c r="O71" s="102">
        <f t="shared" si="13"/>
        <v>0.3945904431775271</v>
      </c>
      <c r="P71" s="72">
        <v>7807301</v>
      </c>
      <c r="Q71" s="73">
        <v>349789301</v>
      </c>
      <c r="R71" s="102">
        <f t="shared" si="14"/>
        <v>0.022320010868485656</v>
      </c>
      <c r="S71" s="72">
        <v>0</v>
      </c>
      <c r="T71" s="73">
        <v>349789301</v>
      </c>
      <c r="U71" s="102">
        <f t="shared" si="15"/>
        <v>0</v>
      </c>
      <c r="V71" s="72">
        <v>0</v>
      </c>
      <c r="W71" s="73">
        <v>2431162092</v>
      </c>
      <c r="X71" s="102">
        <f t="shared" si="16"/>
        <v>0</v>
      </c>
      <c r="Y71" s="72">
        <v>342482000</v>
      </c>
      <c r="Z71" s="73">
        <v>349789301</v>
      </c>
      <c r="AA71" s="102">
        <f t="shared" si="17"/>
        <v>0.9791094210740311</v>
      </c>
      <c r="AB71" s="72">
        <v>38849238</v>
      </c>
      <c r="AC71" s="73">
        <v>59156840</v>
      </c>
      <c r="AD71" s="102">
        <f t="shared" si="18"/>
        <v>0.6567159097747615</v>
      </c>
      <c r="AE71" s="72">
        <v>144367982</v>
      </c>
      <c r="AF71" s="73">
        <v>401695681</v>
      </c>
      <c r="AG71" s="111">
        <f t="shared" si="19"/>
        <v>0.3593964008789032</v>
      </c>
    </row>
    <row r="72" spans="1:33" ht="13.5">
      <c r="A72" s="74"/>
      <c r="B72" s="75" t="s">
        <v>600</v>
      </c>
      <c r="C72" s="123"/>
      <c r="D72" s="76">
        <f>SUM(D67:D71)</f>
        <v>1028864223</v>
      </c>
      <c r="E72" s="77">
        <f>SUM(E67:E71)</f>
        <v>1836213435</v>
      </c>
      <c r="F72" s="103">
        <f t="shared" si="10"/>
        <v>0.5603184267083854</v>
      </c>
      <c r="G72" s="76">
        <f>SUM(G67:G71)</f>
        <v>517758594</v>
      </c>
      <c r="H72" s="77">
        <f>SUM(H67:H71)</f>
        <v>1409708747</v>
      </c>
      <c r="I72" s="103">
        <f t="shared" si="11"/>
        <v>0.3672805429503375</v>
      </c>
      <c r="J72" s="76">
        <f>SUM(J67:J71)</f>
        <v>517758594</v>
      </c>
      <c r="K72" s="77">
        <f>SUM(K67:K71)</f>
        <v>1292937899</v>
      </c>
      <c r="L72" s="103">
        <f t="shared" si="12"/>
        <v>0.40045124704013335</v>
      </c>
      <c r="M72" s="76">
        <f>SUM(M67:M71)</f>
        <v>517758594</v>
      </c>
      <c r="N72" s="77">
        <f>SUM(N67:N71)</f>
        <v>1028864223</v>
      </c>
      <c r="O72" s="103">
        <f t="shared" si="13"/>
        <v>0.5032331598530081</v>
      </c>
      <c r="P72" s="76">
        <f>SUM(P67:P71)</f>
        <v>195746147</v>
      </c>
      <c r="Q72" s="77">
        <f>SUM(Q67:Q71)</f>
        <v>672182535</v>
      </c>
      <c r="R72" s="103">
        <f t="shared" si="14"/>
        <v>0.29120980806203184</v>
      </c>
      <c r="S72" s="76">
        <f>SUM(S67:S71)</f>
        <v>0</v>
      </c>
      <c r="T72" s="77">
        <f>SUM(T67:T71)</f>
        <v>672182535</v>
      </c>
      <c r="U72" s="103">
        <f t="shared" si="15"/>
        <v>0</v>
      </c>
      <c r="V72" s="76">
        <f>SUM(V67:V71)</f>
        <v>0</v>
      </c>
      <c r="W72" s="77">
        <f>SUM(W67:W71)</f>
        <v>4071347300</v>
      </c>
      <c r="X72" s="103">
        <f t="shared" si="16"/>
        <v>0</v>
      </c>
      <c r="Y72" s="76">
        <f>SUM(Y67:Y71)</f>
        <v>500581985</v>
      </c>
      <c r="Z72" s="77">
        <f>SUM(Z67:Z71)</f>
        <v>672182535</v>
      </c>
      <c r="AA72" s="103">
        <f t="shared" si="17"/>
        <v>0.7447113826008586</v>
      </c>
      <c r="AB72" s="76">
        <f>SUM(AB67:AB71)</f>
        <v>152918233</v>
      </c>
      <c r="AC72" s="77">
        <f>SUM(AC67:AC71)</f>
        <v>218830584</v>
      </c>
      <c r="AD72" s="103">
        <f t="shared" si="18"/>
        <v>0.6987973536642392</v>
      </c>
      <c r="AE72" s="76">
        <f>SUM(AE67:AE71)</f>
        <v>291914208</v>
      </c>
      <c r="AF72" s="77">
        <f>SUM(AF67:AF71)</f>
        <v>1409708747</v>
      </c>
      <c r="AG72" s="112">
        <f t="shared" si="19"/>
        <v>0.20707412692247415</v>
      </c>
    </row>
    <row r="73" spans="1:33" ht="13.5">
      <c r="A73" s="78"/>
      <c r="B73" s="79" t="s">
        <v>601</v>
      </c>
      <c r="C73" s="124"/>
      <c r="D73" s="80">
        <f>SUM(D8,D10:D14,D16:D23,D25:D28,D30:D34,D36:D39,D41:D46,D48:D52,D54:D59,D61:D65,D67:D71)</f>
        <v>54681190206</v>
      </c>
      <c r="E73" s="81">
        <f>SUM(E8,E10:E14,E16:E23,E25:E28,E30:E34,E36:E39,E41:E46,E48:E52,E54:E59,E61:E65,E67:E71)</f>
        <v>70759099395</v>
      </c>
      <c r="F73" s="104">
        <f t="shared" si="10"/>
        <v>0.7727796237308229</v>
      </c>
      <c r="G73" s="80">
        <f>SUM(G8,G10:G14,G16:G23,G25:G28,G30:G34,G36:G39,G41:G46,G48:G52,G54:G59,G61:G65,G67:G71)</f>
        <v>19203523071</v>
      </c>
      <c r="H73" s="81">
        <f>SUM(H8,H10:H14,H16:H23,H25:H28,H30:H34,H36:H39,H41:H46,H48:H52,H54:H59,H61:H65,H67:H71)</f>
        <v>63263739043</v>
      </c>
      <c r="I73" s="104">
        <f t="shared" si="11"/>
        <v>0.303547077069654</v>
      </c>
      <c r="J73" s="80">
        <f>SUM(J8,J10:J14,J16:J23,J25:J28,J30:J34,J36:J39,J41:J46,J48:J52,J54:J59,J61:J65,J67:J71)</f>
        <v>19203523071</v>
      </c>
      <c r="K73" s="81">
        <f>SUM(K8,K10:K14,K16:K23,K25:K28,K30:K34,K36:K39,K41:K46,K48:K52,K54:K59,K61:K65,K67:K71)</f>
        <v>45849990328</v>
      </c>
      <c r="L73" s="104">
        <f t="shared" si="12"/>
        <v>0.41883374311799265</v>
      </c>
      <c r="M73" s="80">
        <f>SUM(M8,M10:M14,M16:M23,M25:M28,M30:M34,M36:M39,M41:M46,M48:M52,M54:M59,M61:M65,M67:M71)</f>
        <v>19203523071</v>
      </c>
      <c r="N73" s="81">
        <f>SUM(N8,N10:N14,N16:N23,N25:N28,N30:N34,N36:N39,N41:N46,N48:N52,N54:N59,N61:N65,N67:N71)</f>
        <v>54681190206</v>
      </c>
      <c r="O73" s="104">
        <f t="shared" si="13"/>
        <v>0.35119065621385936</v>
      </c>
      <c r="P73" s="80">
        <f>SUM(P8,P10:P14,P16:P23,P25:P28,P30:P34,P36:P39,P41:P46,P48:P52,P54:P59,P61:P65,P67:P71)</f>
        <v>5585418056</v>
      </c>
      <c r="Q73" s="81">
        <f>SUM(Q8,Q10:Q14,Q16:Q23,Q25:Q28,Q30:Q34,Q36:Q39,Q41:Q46,Q48:Q52,Q54:Q59,Q61:Q65,Q67:Q71)</f>
        <v>14164647351</v>
      </c>
      <c r="R73" s="104">
        <f t="shared" si="14"/>
        <v>0.3943210104419351</v>
      </c>
      <c r="S73" s="80">
        <f>SUM(S8,S10:S14,S16:S23,S25:S28,S30:S34,S36:S39,S41:S46,S48:S52,S54:S59,S61:S65,S67:S71)</f>
        <v>1548975441</v>
      </c>
      <c r="T73" s="81">
        <f>SUM(T8,T10:T14,T16:T23,T25:T28,T30:T34,T36:T39,T41:T46,T48:T52,T54:T59,T61:T65,T67:T71)</f>
        <v>14164647351</v>
      </c>
      <c r="U73" s="104">
        <f t="shared" si="15"/>
        <v>0.1093550303524249</v>
      </c>
      <c r="V73" s="80">
        <f>SUM(V8,V10:V14,V16:V23,V25:V28,V30:V34,V36:V39,V41:V46,V48:V52,V54:V59,V61:V65,V67:V71)</f>
        <v>1548975441</v>
      </c>
      <c r="W73" s="81">
        <f>SUM(W8,W10:W14,W16:W23,W25:W28,W30:W34,W36:W39,W41:W46,W48:W52,W54:W59,W61:W65,W67:W71)</f>
        <v>117481789982</v>
      </c>
      <c r="X73" s="104">
        <f t="shared" si="16"/>
        <v>0.013184813078157276</v>
      </c>
      <c r="Y73" s="80">
        <f>SUM(Y8,Y10:Y14,Y16:Y23,Y25:Y28,Y30:Y34,Y36:Y39,Y41:Y46,Y48:Y52,Y54:Y59,Y61:Y65,Y67:Y71)</f>
        <v>10260271249</v>
      </c>
      <c r="Z73" s="81">
        <f>SUM(Z8,Z10:Z14,Z16:Z23,Z25:Z28,Z30:Z34,Z36:Z39,Z41:Z46,Z48:Z52,Z54:Z59,Z61:Z65,Z67:Z71)</f>
        <v>14164647352</v>
      </c>
      <c r="AA73" s="104">
        <f t="shared" si="17"/>
        <v>0.7243576909488879</v>
      </c>
      <c r="AB73" s="80">
        <f>SUM(AB8,AB10:AB14,AB16:AB23,AB25:AB28,AB30:AB34,AB36:AB39,AB41:AB46,AB48:AB52,AB54:AB59,AB61:AB65,AB67:AB71)</f>
        <v>9885426917</v>
      </c>
      <c r="AC73" s="81">
        <f>SUM(AC8,AC10:AC14,AC16:AC23,AC25:AC28,AC30:AC34,AC36:AC39,AC41:AC46,AC48:AC52,AC54:AC59,AC61:AC65,AC67:AC71)</f>
        <v>29752681497</v>
      </c>
      <c r="AD73" s="104">
        <f t="shared" si="18"/>
        <v>0.3322533102771513</v>
      </c>
      <c r="AE73" s="80">
        <f>SUM(AE8,AE10:AE14,AE16:AE23,AE25:AE28,AE30:AE34,AE36:AE39,AE41:AE46,AE48:AE52,AE54:AE59,AE61:AE65,AE67:AE71)</f>
        <v>10166345181</v>
      </c>
      <c r="AF73" s="81">
        <f>SUM(AF8,AF10:AF14,AF16:AF23,AF25:AF28,AF30:AF34,AF36:AF39,AF41:AF46,AF48:AF52,AF54:AF59,AF61:AF65,AF67:AF71)</f>
        <v>63263739043</v>
      </c>
      <c r="AG73" s="113">
        <f t="shared" si="19"/>
        <v>0.16069782366309385</v>
      </c>
    </row>
    <row r="74" spans="1:33" ht="12.75">
      <c r="A74" s="82"/>
      <c r="B74" s="92" t="s">
        <v>48</v>
      </c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3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60" zoomScalePageLayoutView="0" workbookViewId="0" topLeftCell="A16">
      <selection activeCell="C1" sqref="C1:C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107" customWidth="1"/>
    <col min="4" max="5" width="12.140625" style="0" customWidth="1"/>
    <col min="6" max="6" width="12.140625" style="107" customWidth="1"/>
    <col min="7" max="8" width="12.140625" style="0" customWidth="1"/>
    <col min="9" max="9" width="12.140625" style="107" customWidth="1"/>
    <col min="10" max="11" width="12.140625" style="0" customWidth="1"/>
    <col min="12" max="12" width="12.140625" style="107" customWidth="1"/>
    <col min="13" max="14" width="12.140625" style="0" customWidth="1"/>
    <col min="15" max="15" width="12.140625" style="107" customWidth="1"/>
    <col min="16" max="17" width="12.140625" style="0" customWidth="1"/>
    <col min="18" max="18" width="12.140625" style="107" customWidth="1"/>
    <col min="19" max="20" width="12.140625" style="0" customWidth="1"/>
    <col min="21" max="21" width="12.140625" style="107" customWidth="1"/>
    <col min="22" max="23" width="12.140625" style="0" customWidth="1"/>
    <col min="24" max="24" width="12.140625" style="107" customWidth="1"/>
    <col min="25" max="26" width="12.140625" style="0" customWidth="1"/>
    <col min="27" max="27" width="12.140625" style="107" customWidth="1"/>
    <col min="28" max="29" width="12.140625" style="0" customWidth="1"/>
    <col min="30" max="30" width="12.140625" style="107" customWidth="1"/>
    <col min="31" max="32" width="12.140625" style="0" customWidth="1"/>
    <col min="33" max="33" width="12.140625" style="107" customWidth="1"/>
  </cols>
  <sheetData>
    <row r="1" spans="1:33" ht="13.5">
      <c r="A1" s="1"/>
      <c r="B1" s="2"/>
      <c r="C1" s="93"/>
      <c r="D1" s="2"/>
      <c r="E1" s="2"/>
      <c r="F1" s="93"/>
      <c r="G1" s="2"/>
      <c r="H1" s="2"/>
      <c r="I1" s="93"/>
      <c r="J1" s="2"/>
      <c r="K1" s="2"/>
      <c r="L1" s="93"/>
      <c r="M1" s="2"/>
      <c r="N1" s="2"/>
      <c r="O1" s="93"/>
      <c r="P1" s="2"/>
      <c r="Q1" s="2"/>
      <c r="R1" s="93"/>
      <c r="S1" s="2"/>
      <c r="T1" s="2"/>
      <c r="U1" s="93"/>
      <c r="V1" s="2"/>
      <c r="W1" s="2"/>
      <c r="X1" s="93"/>
      <c r="Y1" s="2"/>
      <c r="Z1" s="2"/>
      <c r="AA1" s="93"/>
      <c r="AB1" s="2"/>
      <c r="AC1" s="2"/>
      <c r="AD1" s="93"/>
      <c r="AE1" s="2"/>
      <c r="AF1" s="2"/>
      <c r="AG1" s="93"/>
    </row>
    <row r="2" spans="1:33" ht="18.75" customHeight="1">
      <c r="A2" s="4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3.5">
      <c r="A3" s="5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54.75">
      <c r="A4" s="7"/>
      <c r="B4" s="59" t="s">
        <v>2</v>
      </c>
      <c r="C4" s="60" t="s">
        <v>3</v>
      </c>
      <c r="D4" s="46" t="s">
        <v>4</v>
      </c>
      <c r="E4" s="47" t="s">
        <v>5</v>
      </c>
      <c r="F4" s="48" t="s">
        <v>6</v>
      </c>
      <c r="G4" s="47" t="s">
        <v>7</v>
      </c>
      <c r="H4" s="47" t="s">
        <v>8</v>
      </c>
      <c r="I4" s="48" t="s">
        <v>9</v>
      </c>
      <c r="J4" s="47" t="s">
        <v>10</v>
      </c>
      <c r="K4" s="47" t="s">
        <v>11</v>
      </c>
      <c r="L4" s="48" t="s">
        <v>12</v>
      </c>
      <c r="M4" s="47" t="s">
        <v>10</v>
      </c>
      <c r="N4" s="47" t="s">
        <v>4</v>
      </c>
      <c r="O4" s="48" t="s">
        <v>13</v>
      </c>
      <c r="P4" s="47" t="s">
        <v>14</v>
      </c>
      <c r="Q4" s="47" t="s">
        <v>15</v>
      </c>
      <c r="R4" s="48" t="s">
        <v>16</v>
      </c>
      <c r="S4" s="47" t="s">
        <v>17</v>
      </c>
      <c r="T4" s="47" t="s">
        <v>15</v>
      </c>
      <c r="U4" s="48" t="s">
        <v>18</v>
      </c>
      <c r="V4" s="47" t="s">
        <v>17</v>
      </c>
      <c r="W4" s="47" t="s">
        <v>19</v>
      </c>
      <c r="X4" s="48" t="s">
        <v>20</v>
      </c>
      <c r="Y4" s="47" t="s">
        <v>21</v>
      </c>
      <c r="Z4" s="47" t="s">
        <v>22</v>
      </c>
      <c r="AA4" s="48" t="s">
        <v>23</v>
      </c>
      <c r="AB4" s="47" t="s">
        <v>24</v>
      </c>
      <c r="AC4" s="47" t="s">
        <v>25</v>
      </c>
      <c r="AD4" s="48" t="s">
        <v>26</v>
      </c>
      <c r="AE4" s="47" t="s">
        <v>27</v>
      </c>
      <c r="AF4" s="47" t="s">
        <v>8</v>
      </c>
      <c r="AG4" s="48" t="s">
        <v>28</v>
      </c>
    </row>
    <row r="5" spans="1:33" ht="12.75">
      <c r="A5" s="61"/>
      <c r="B5" s="62"/>
      <c r="C5" s="120"/>
      <c r="D5" s="63"/>
      <c r="E5" s="64"/>
      <c r="F5" s="100"/>
      <c r="G5" s="63"/>
      <c r="H5" s="64"/>
      <c r="I5" s="100"/>
      <c r="J5" s="63"/>
      <c r="K5" s="64"/>
      <c r="L5" s="100"/>
      <c r="M5" s="63"/>
      <c r="N5" s="64"/>
      <c r="O5" s="100"/>
      <c r="P5" s="63"/>
      <c r="Q5" s="64"/>
      <c r="R5" s="100"/>
      <c r="S5" s="63"/>
      <c r="T5" s="64"/>
      <c r="U5" s="100"/>
      <c r="V5" s="63"/>
      <c r="W5" s="64"/>
      <c r="X5" s="100"/>
      <c r="Y5" s="63"/>
      <c r="Z5" s="64"/>
      <c r="AA5" s="100"/>
      <c r="AB5" s="63"/>
      <c r="AC5" s="64"/>
      <c r="AD5" s="100"/>
      <c r="AE5" s="63"/>
      <c r="AF5" s="64"/>
      <c r="AG5" s="109"/>
    </row>
    <row r="6" spans="1:33" ht="13.5">
      <c r="A6" s="65"/>
      <c r="B6" s="66" t="s">
        <v>602</v>
      </c>
      <c r="C6" s="121"/>
      <c r="D6" s="67"/>
      <c r="E6" s="68"/>
      <c r="F6" s="101"/>
      <c r="G6" s="67"/>
      <c r="H6" s="68"/>
      <c r="I6" s="101"/>
      <c r="J6" s="67"/>
      <c r="K6" s="68"/>
      <c r="L6" s="101"/>
      <c r="M6" s="67"/>
      <c r="N6" s="68"/>
      <c r="O6" s="101"/>
      <c r="P6" s="67"/>
      <c r="Q6" s="68"/>
      <c r="R6" s="101"/>
      <c r="S6" s="67"/>
      <c r="T6" s="68"/>
      <c r="U6" s="101"/>
      <c r="V6" s="67"/>
      <c r="W6" s="68"/>
      <c r="X6" s="101"/>
      <c r="Y6" s="67"/>
      <c r="Z6" s="68"/>
      <c r="AA6" s="101"/>
      <c r="AB6" s="67"/>
      <c r="AC6" s="68"/>
      <c r="AD6" s="101"/>
      <c r="AE6" s="67"/>
      <c r="AF6" s="68"/>
      <c r="AG6" s="110"/>
    </row>
    <row r="7" spans="1:33" ht="12.75">
      <c r="A7" s="61"/>
      <c r="B7" s="69"/>
      <c r="C7" s="120"/>
      <c r="D7" s="67"/>
      <c r="E7" s="68"/>
      <c r="F7" s="101"/>
      <c r="G7" s="67"/>
      <c r="H7" s="68"/>
      <c r="I7" s="101"/>
      <c r="J7" s="67"/>
      <c r="K7" s="68"/>
      <c r="L7" s="101"/>
      <c r="M7" s="67"/>
      <c r="N7" s="68"/>
      <c r="O7" s="101"/>
      <c r="P7" s="67"/>
      <c r="Q7" s="68"/>
      <c r="R7" s="101"/>
      <c r="S7" s="67"/>
      <c r="T7" s="68"/>
      <c r="U7" s="101"/>
      <c r="V7" s="67"/>
      <c r="W7" s="68"/>
      <c r="X7" s="101"/>
      <c r="Y7" s="67"/>
      <c r="Z7" s="68"/>
      <c r="AA7" s="101"/>
      <c r="AB7" s="67"/>
      <c r="AC7" s="68"/>
      <c r="AD7" s="101"/>
      <c r="AE7" s="67"/>
      <c r="AF7" s="68"/>
      <c r="AG7" s="110"/>
    </row>
    <row r="8" spans="1:33" ht="13.5">
      <c r="A8" s="70" t="s">
        <v>571</v>
      </c>
      <c r="B8" s="71" t="s">
        <v>291</v>
      </c>
      <c r="C8" s="122" t="s">
        <v>292</v>
      </c>
      <c r="D8" s="72">
        <v>151449330</v>
      </c>
      <c r="E8" s="73">
        <v>422044330</v>
      </c>
      <c r="F8" s="102">
        <f>IF($E8=0,0,($D8/$E8))</f>
        <v>0.3588469723073877</v>
      </c>
      <c r="G8" s="72">
        <v>151097069</v>
      </c>
      <c r="H8" s="73">
        <v>351894982</v>
      </c>
      <c r="I8" s="102">
        <f>IF($H8=0,0,($G8/$H8))</f>
        <v>0.4293811413315351</v>
      </c>
      <c r="J8" s="72">
        <v>151097069</v>
      </c>
      <c r="K8" s="73">
        <v>351894982</v>
      </c>
      <c r="L8" s="102">
        <f>IF($K8=0,0,($J8/$K8))</f>
        <v>0.4293811413315351</v>
      </c>
      <c r="M8" s="72">
        <v>151097069</v>
      </c>
      <c r="N8" s="73">
        <v>151449330</v>
      </c>
      <c r="O8" s="102">
        <f>IF($D8=0,0,($M8/$D8))</f>
        <v>0.9976740669635185</v>
      </c>
      <c r="P8" s="72">
        <v>43500100</v>
      </c>
      <c r="Q8" s="73">
        <v>100149350</v>
      </c>
      <c r="R8" s="102">
        <f>IF($Q8=0,0,($P8/$Q8))</f>
        <v>0.43435229484764504</v>
      </c>
      <c r="S8" s="72">
        <v>0</v>
      </c>
      <c r="T8" s="73">
        <v>100149350</v>
      </c>
      <c r="U8" s="102">
        <f>IF($T8=0,0,($S8/$T8))</f>
        <v>0</v>
      </c>
      <c r="V8" s="72">
        <v>0</v>
      </c>
      <c r="W8" s="73">
        <v>0</v>
      </c>
      <c r="X8" s="102">
        <f>IF($W8=0,0,($V8/$W8))</f>
        <v>0</v>
      </c>
      <c r="Y8" s="72">
        <v>66284110</v>
      </c>
      <c r="Z8" s="73">
        <v>100149350</v>
      </c>
      <c r="AA8" s="102">
        <f>IF($Z8=0,0,($Y8/$Z8))</f>
        <v>0.6618526231073891</v>
      </c>
      <c r="AB8" s="72">
        <v>0</v>
      </c>
      <c r="AC8" s="73">
        <v>4700000</v>
      </c>
      <c r="AD8" s="102">
        <f>IF($AC8=0,0,($AB8/$AC8))</f>
        <v>0</v>
      </c>
      <c r="AE8" s="72">
        <v>0</v>
      </c>
      <c r="AF8" s="73">
        <v>351894982</v>
      </c>
      <c r="AG8" s="111">
        <f>IF($AF8=0,0,($AE8/$AF8))</f>
        <v>0</v>
      </c>
    </row>
    <row r="9" spans="1:33" ht="13.5">
      <c r="A9" s="70" t="s">
        <v>571</v>
      </c>
      <c r="B9" s="71" t="s">
        <v>293</v>
      </c>
      <c r="C9" s="122" t="s">
        <v>294</v>
      </c>
      <c r="D9" s="72">
        <v>154349680</v>
      </c>
      <c r="E9" s="73">
        <v>402707680</v>
      </c>
      <c r="F9" s="102">
        <f>IF($E9=0,0,($D9/$E9))</f>
        <v>0.38327970303422076</v>
      </c>
      <c r="G9" s="72">
        <v>78303797</v>
      </c>
      <c r="H9" s="73">
        <v>223430359</v>
      </c>
      <c r="I9" s="102">
        <f>IF($H9=0,0,($G9/$H9))</f>
        <v>0.3504617606598394</v>
      </c>
      <c r="J9" s="72">
        <v>78303797</v>
      </c>
      <c r="K9" s="73">
        <v>206333800</v>
      </c>
      <c r="L9" s="102">
        <f>IF($K9=0,0,($J9/$K9))</f>
        <v>0.3795005810972318</v>
      </c>
      <c r="M9" s="72">
        <v>78303797</v>
      </c>
      <c r="N9" s="73">
        <v>154349680</v>
      </c>
      <c r="O9" s="102">
        <f>IF($D9=0,0,($M9/$D9))</f>
        <v>0.5073142814419829</v>
      </c>
      <c r="P9" s="72">
        <v>116834319</v>
      </c>
      <c r="Q9" s="73">
        <v>179277319</v>
      </c>
      <c r="R9" s="102">
        <f>IF($Q9=0,0,($P9/$Q9))</f>
        <v>0.6516960408137294</v>
      </c>
      <c r="S9" s="72">
        <v>0</v>
      </c>
      <c r="T9" s="73">
        <v>179277319</v>
      </c>
      <c r="U9" s="102">
        <f>IF($T9=0,0,($S9/$T9))</f>
        <v>0</v>
      </c>
      <c r="V9" s="72">
        <v>0</v>
      </c>
      <c r="W9" s="73">
        <v>853915939</v>
      </c>
      <c r="X9" s="102">
        <f>IF($W9=0,0,($V9/$W9))</f>
        <v>0</v>
      </c>
      <c r="Y9" s="72">
        <v>88028718</v>
      </c>
      <c r="Z9" s="73">
        <v>179277319</v>
      </c>
      <c r="AA9" s="102">
        <f>IF($Z9=0,0,($Y9/$Z9))</f>
        <v>0.4910198261052755</v>
      </c>
      <c r="AB9" s="72">
        <v>6900000</v>
      </c>
      <c r="AC9" s="73">
        <v>18910040</v>
      </c>
      <c r="AD9" s="102">
        <f>IF($AC9=0,0,($AB9/$AC9))</f>
        <v>0.36488553170696625</v>
      </c>
      <c r="AE9" s="72">
        <v>35693282</v>
      </c>
      <c r="AF9" s="73">
        <v>223430359</v>
      </c>
      <c r="AG9" s="111">
        <f>IF($AF9=0,0,($AE9/$AF9))</f>
        <v>0.1597512628084709</v>
      </c>
    </row>
    <row r="10" spans="1:33" ht="13.5">
      <c r="A10" s="70" t="s">
        <v>571</v>
      </c>
      <c r="B10" s="71" t="s">
        <v>295</v>
      </c>
      <c r="C10" s="122" t="s">
        <v>296</v>
      </c>
      <c r="D10" s="72">
        <v>810176823</v>
      </c>
      <c r="E10" s="73">
        <v>1176787573</v>
      </c>
      <c r="F10" s="102">
        <f aca="true" t="shared" si="0" ref="F10:F40">IF($E10=0,0,($D10/$E10))</f>
        <v>0.6884648016248214</v>
      </c>
      <c r="G10" s="72">
        <v>347650836</v>
      </c>
      <c r="H10" s="73">
        <v>1162471122</v>
      </c>
      <c r="I10" s="102">
        <f aca="true" t="shared" si="1" ref="I10:I40">IF($H10=0,0,($G10/$H10))</f>
        <v>0.29906191166441726</v>
      </c>
      <c r="J10" s="72">
        <v>347650836</v>
      </c>
      <c r="K10" s="73">
        <v>822471122</v>
      </c>
      <c r="L10" s="102">
        <f aca="true" t="shared" si="2" ref="L10:L40">IF($K10=0,0,($J10/$K10))</f>
        <v>0.42269062913068456</v>
      </c>
      <c r="M10" s="72">
        <v>347650836</v>
      </c>
      <c r="N10" s="73">
        <v>810176823</v>
      </c>
      <c r="O10" s="102">
        <f aca="true" t="shared" si="3" ref="O10:O40">IF($D10=0,0,($M10/$D10))</f>
        <v>0.4291048893656145</v>
      </c>
      <c r="P10" s="72">
        <v>107735001</v>
      </c>
      <c r="Q10" s="73">
        <v>195434251</v>
      </c>
      <c r="R10" s="102">
        <f aca="true" t="shared" si="4" ref="R10:R40">IF($Q10=0,0,($P10/$Q10))</f>
        <v>0.5512595691325366</v>
      </c>
      <c r="S10" s="72">
        <v>90000001</v>
      </c>
      <c r="T10" s="73">
        <v>195434251</v>
      </c>
      <c r="U10" s="102">
        <f aca="true" t="shared" si="5" ref="U10:U40">IF($T10=0,0,($S10/$T10))</f>
        <v>0.4605129374175052</v>
      </c>
      <c r="V10" s="72">
        <v>90000001</v>
      </c>
      <c r="W10" s="73">
        <v>1768059957</v>
      </c>
      <c r="X10" s="102">
        <f aca="true" t="shared" si="6" ref="X10:X40">IF($W10=0,0,($V10/$W10))</f>
        <v>0.05090325169329085</v>
      </c>
      <c r="Y10" s="72">
        <v>192699251</v>
      </c>
      <c r="Z10" s="73">
        <v>195434251</v>
      </c>
      <c r="AA10" s="102">
        <f aca="true" t="shared" si="7" ref="AA10:AA40">IF($Z10=0,0,($Y10/$Z10))</f>
        <v>0.9860055236684178</v>
      </c>
      <c r="AB10" s="72">
        <v>109186535</v>
      </c>
      <c r="AC10" s="73">
        <v>534933000</v>
      </c>
      <c r="AD10" s="102">
        <f aca="true" t="shared" si="8" ref="AD10:AD40">IF($AC10=0,0,($AB10/$AC10))</f>
        <v>0.204112543066141</v>
      </c>
      <c r="AE10" s="72">
        <v>213492753</v>
      </c>
      <c r="AF10" s="73">
        <v>1162471122</v>
      </c>
      <c r="AG10" s="111">
        <f aca="true" t="shared" si="9" ref="AG10:AG40">IF($AF10=0,0,($AE10/$AF10))</f>
        <v>0.18365424220834967</v>
      </c>
    </row>
    <row r="11" spans="1:33" ht="13.5">
      <c r="A11" s="70" t="s">
        <v>571</v>
      </c>
      <c r="B11" s="71" t="s">
        <v>297</v>
      </c>
      <c r="C11" s="122" t="s">
        <v>298</v>
      </c>
      <c r="D11" s="72">
        <v>406919152</v>
      </c>
      <c r="E11" s="73">
        <v>544191002</v>
      </c>
      <c r="F11" s="102">
        <f t="shared" si="0"/>
        <v>0.747750606872401</v>
      </c>
      <c r="G11" s="72">
        <v>149972844</v>
      </c>
      <c r="H11" s="73">
        <v>514321552</v>
      </c>
      <c r="I11" s="102">
        <f t="shared" si="1"/>
        <v>0.2915935437992301</v>
      </c>
      <c r="J11" s="72">
        <v>149972844</v>
      </c>
      <c r="K11" s="73">
        <v>418321552</v>
      </c>
      <c r="L11" s="102">
        <f t="shared" si="2"/>
        <v>0.3585109188923644</v>
      </c>
      <c r="M11" s="72">
        <v>149972844</v>
      </c>
      <c r="N11" s="73">
        <v>406919152</v>
      </c>
      <c r="O11" s="102">
        <f t="shared" si="3"/>
        <v>0.36855685770228874</v>
      </c>
      <c r="P11" s="72">
        <v>10052000</v>
      </c>
      <c r="Q11" s="73">
        <v>39917150</v>
      </c>
      <c r="R11" s="102">
        <f t="shared" si="4"/>
        <v>0.2518215854588817</v>
      </c>
      <c r="S11" s="72">
        <v>0</v>
      </c>
      <c r="T11" s="73">
        <v>39917150</v>
      </c>
      <c r="U11" s="102">
        <f t="shared" si="5"/>
        <v>0</v>
      </c>
      <c r="V11" s="72">
        <v>0</v>
      </c>
      <c r="W11" s="73">
        <v>773838659</v>
      </c>
      <c r="X11" s="102">
        <f t="shared" si="6"/>
        <v>0</v>
      </c>
      <c r="Y11" s="72">
        <v>22681249</v>
      </c>
      <c r="Z11" s="73">
        <v>39917150</v>
      </c>
      <c r="AA11" s="102">
        <f t="shared" si="7"/>
        <v>0.5682081260811456</v>
      </c>
      <c r="AB11" s="72">
        <v>152514752</v>
      </c>
      <c r="AC11" s="73">
        <v>149777883</v>
      </c>
      <c r="AD11" s="102">
        <f t="shared" si="8"/>
        <v>1.0182728514062387</v>
      </c>
      <c r="AE11" s="72">
        <v>100558000</v>
      </c>
      <c r="AF11" s="73">
        <v>514321552</v>
      </c>
      <c r="AG11" s="111">
        <f t="shared" si="9"/>
        <v>0.19551582003314533</v>
      </c>
    </row>
    <row r="12" spans="1:33" ht="13.5">
      <c r="A12" s="70" t="s">
        <v>571</v>
      </c>
      <c r="B12" s="71" t="s">
        <v>299</v>
      </c>
      <c r="C12" s="122" t="s">
        <v>300</v>
      </c>
      <c r="D12" s="72">
        <v>120857094</v>
      </c>
      <c r="E12" s="73">
        <v>233342094</v>
      </c>
      <c r="F12" s="102">
        <f t="shared" si="0"/>
        <v>0.5179395278761834</v>
      </c>
      <c r="G12" s="72">
        <v>71865562</v>
      </c>
      <c r="H12" s="73">
        <v>204650418</v>
      </c>
      <c r="I12" s="102">
        <f t="shared" si="1"/>
        <v>0.3511625468558779</v>
      </c>
      <c r="J12" s="72">
        <v>71865562</v>
      </c>
      <c r="K12" s="73">
        <v>203083418</v>
      </c>
      <c r="L12" s="102">
        <f t="shared" si="2"/>
        <v>0.35387213150017005</v>
      </c>
      <c r="M12" s="72">
        <v>71865562</v>
      </c>
      <c r="N12" s="73">
        <v>120857094</v>
      </c>
      <c r="O12" s="102">
        <f t="shared" si="3"/>
        <v>0.5946325500760427</v>
      </c>
      <c r="P12" s="72">
        <v>76413150</v>
      </c>
      <c r="Q12" s="73">
        <v>102750150</v>
      </c>
      <c r="R12" s="102">
        <f t="shared" si="4"/>
        <v>0.743679206307728</v>
      </c>
      <c r="S12" s="72">
        <v>0</v>
      </c>
      <c r="T12" s="73">
        <v>102750150</v>
      </c>
      <c r="U12" s="102">
        <f t="shared" si="5"/>
        <v>0</v>
      </c>
      <c r="V12" s="72">
        <v>0</v>
      </c>
      <c r="W12" s="73">
        <v>357260938</v>
      </c>
      <c r="X12" s="102">
        <f t="shared" si="6"/>
        <v>0</v>
      </c>
      <c r="Y12" s="72">
        <v>57950000</v>
      </c>
      <c r="Z12" s="73">
        <v>102750150</v>
      </c>
      <c r="AA12" s="102">
        <f t="shared" si="7"/>
        <v>0.5639894442976482</v>
      </c>
      <c r="AB12" s="72">
        <v>5350000</v>
      </c>
      <c r="AC12" s="73">
        <v>3336915</v>
      </c>
      <c r="AD12" s="102">
        <f t="shared" si="8"/>
        <v>1.603277278564183</v>
      </c>
      <c r="AE12" s="72">
        <v>21560000</v>
      </c>
      <c r="AF12" s="73">
        <v>204650418</v>
      </c>
      <c r="AG12" s="111">
        <f t="shared" si="9"/>
        <v>0.10535038340356578</v>
      </c>
    </row>
    <row r="13" spans="1:33" ht="13.5">
      <c r="A13" s="70" t="s">
        <v>572</v>
      </c>
      <c r="B13" s="71" t="s">
        <v>528</v>
      </c>
      <c r="C13" s="122" t="s">
        <v>529</v>
      </c>
      <c r="D13" s="72">
        <v>893408581</v>
      </c>
      <c r="E13" s="73">
        <v>1752326581</v>
      </c>
      <c r="F13" s="102">
        <f t="shared" si="0"/>
        <v>0.5098413678631517</v>
      </c>
      <c r="G13" s="72">
        <v>411622859</v>
      </c>
      <c r="H13" s="73">
        <v>1224869665</v>
      </c>
      <c r="I13" s="102">
        <f t="shared" si="1"/>
        <v>0.33605441522629265</v>
      </c>
      <c r="J13" s="72">
        <v>411622859</v>
      </c>
      <c r="K13" s="73">
        <v>952029665</v>
      </c>
      <c r="L13" s="102">
        <f t="shared" si="2"/>
        <v>0.4323634799762253</v>
      </c>
      <c r="M13" s="72">
        <v>411622859</v>
      </c>
      <c r="N13" s="73">
        <v>893408581</v>
      </c>
      <c r="O13" s="102">
        <f t="shared" si="3"/>
        <v>0.46073304841024354</v>
      </c>
      <c r="P13" s="72">
        <v>27760000</v>
      </c>
      <c r="Q13" s="73">
        <v>581459000</v>
      </c>
      <c r="R13" s="102">
        <f t="shared" si="4"/>
        <v>0.0477419732087731</v>
      </c>
      <c r="S13" s="72">
        <v>0</v>
      </c>
      <c r="T13" s="73">
        <v>581459000</v>
      </c>
      <c r="U13" s="102">
        <f t="shared" si="5"/>
        <v>0</v>
      </c>
      <c r="V13" s="72">
        <v>0</v>
      </c>
      <c r="W13" s="73">
        <v>4802348242</v>
      </c>
      <c r="X13" s="102">
        <f t="shared" si="6"/>
        <v>0</v>
      </c>
      <c r="Y13" s="72">
        <v>553699000</v>
      </c>
      <c r="Z13" s="73">
        <v>581459000</v>
      </c>
      <c r="AA13" s="102">
        <f t="shared" si="7"/>
        <v>0.9522580267912268</v>
      </c>
      <c r="AB13" s="72">
        <v>298578682</v>
      </c>
      <c r="AC13" s="73">
        <v>214292588</v>
      </c>
      <c r="AD13" s="102">
        <f t="shared" si="8"/>
        <v>1.3933224885967592</v>
      </c>
      <c r="AE13" s="72">
        <v>531127376</v>
      </c>
      <c r="AF13" s="73">
        <v>1224869665</v>
      </c>
      <c r="AG13" s="111">
        <f t="shared" si="9"/>
        <v>0.4336195035085631</v>
      </c>
    </row>
    <row r="14" spans="1:33" ht="13.5">
      <c r="A14" s="74"/>
      <c r="B14" s="75" t="s">
        <v>603</v>
      </c>
      <c r="C14" s="123"/>
      <c r="D14" s="76">
        <f>SUM(D8:D13)</f>
        <v>2537160660</v>
      </c>
      <c r="E14" s="77">
        <f>SUM(E8:E13)</f>
        <v>4531399260</v>
      </c>
      <c r="F14" s="103">
        <f t="shared" si="0"/>
        <v>0.559906667769549</v>
      </c>
      <c r="G14" s="76">
        <f>SUM(G8:G13)</f>
        <v>1210512967</v>
      </c>
      <c r="H14" s="77">
        <f>SUM(H8:H13)</f>
        <v>3681638098</v>
      </c>
      <c r="I14" s="103">
        <f t="shared" si="1"/>
        <v>0.32879738170288786</v>
      </c>
      <c r="J14" s="76">
        <f>SUM(J8:J13)</f>
        <v>1210512967</v>
      </c>
      <c r="K14" s="77">
        <f>SUM(K8:K13)</f>
        <v>2954134539</v>
      </c>
      <c r="L14" s="103">
        <f t="shared" si="2"/>
        <v>0.40976907145527947</v>
      </c>
      <c r="M14" s="76">
        <f>SUM(M8:M13)</f>
        <v>1210512967</v>
      </c>
      <c r="N14" s="77">
        <f>SUM(N8:N13)</f>
        <v>2537160660</v>
      </c>
      <c r="O14" s="103">
        <f t="shared" si="3"/>
        <v>0.4771132495015117</v>
      </c>
      <c r="P14" s="76">
        <f>SUM(P8:P13)</f>
        <v>382294570</v>
      </c>
      <c r="Q14" s="77">
        <f>SUM(Q8:Q13)</f>
        <v>1198987220</v>
      </c>
      <c r="R14" s="103">
        <f t="shared" si="4"/>
        <v>0.318847910655795</v>
      </c>
      <c r="S14" s="76">
        <f>SUM(S8:S13)</f>
        <v>90000001</v>
      </c>
      <c r="T14" s="77">
        <f>SUM(T8:T13)</f>
        <v>1198987220</v>
      </c>
      <c r="U14" s="103">
        <f t="shared" si="5"/>
        <v>0.07506335305225355</v>
      </c>
      <c r="V14" s="76">
        <f>SUM(V8:V13)</f>
        <v>90000001</v>
      </c>
      <c r="W14" s="77">
        <f>SUM(W8:W13)</f>
        <v>8555423735</v>
      </c>
      <c r="X14" s="103">
        <f t="shared" si="6"/>
        <v>0.010519642718783466</v>
      </c>
      <c r="Y14" s="76">
        <f>SUM(Y8:Y13)</f>
        <v>981342328</v>
      </c>
      <c r="Z14" s="77">
        <f>SUM(Z8:Z13)</f>
        <v>1198987220</v>
      </c>
      <c r="AA14" s="103">
        <f t="shared" si="7"/>
        <v>0.8184760534812039</v>
      </c>
      <c r="AB14" s="76">
        <f>SUM(AB8:AB13)</f>
        <v>572529969</v>
      </c>
      <c r="AC14" s="77">
        <f>SUM(AC8:AC13)</f>
        <v>925950426</v>
      </c>
      <c r="AD14" s="103">
        <f t="shared" si="8"/>
        <v>0.6183160058290205</v>
      </c>
      <c r="AE14" s="76">
        <f>SUM(AE8:AE13)</f>
        <v>902431411</v>
      </c>
      <c r="AF14" s="77">
        <f>SUM(AF8:AF13)</f>
        <v>3681638098</v>
      </c>
      <c r="AG14" s="112">
        <f t="shared" si="9"/>
        <v>0.24511681674802138</v>
      </c>
    </row>
    <row r="15" spans="1:33" ht="13.5">
      <c r="A15" s="70" t="s">
        <v>571</v>
      </c>
      <c r="B15" s="71" t="s">
        <v>301</v>
      </c>
      <c r="C15" s="122" t="s">
        <v>302</v>
      </c>
      <c r="D15" s="72">
        <v>203213000</v>
      </c>
      <c r="E15" s="73">
        <v>330168000</v>
      </c>
      <c r="F15" s="102">
        <f t="shared" si="0"/>
        <v>0.6154836325749315</v>
      </c>
      <c r="G15" s="72">
        <v>120700000</v>
      </c>
      <c r="H15" s="73">
        <v>286676000</v>
      </c>
      <c r="I15" s="102">
        <f t="shared" si="1"/>
        <v>0.42103280358313916</v>
      </c>
      <c r="J15" s="72">
        <v>120700000</v>
      </c>
      <c r="K15" s="73">
        <v>209734000</v>
      </c>
      <c r="L15" s="102">
        <f t="shared" si="2"/>
        <v>0.5754908598510494</v>
      </c>
      <c r="M15" s="72">
        <v>120700000</v>
      </c>
      <c r="N15" s="73">
        <v>203213000</v>
      </c>
      <c r="O15" s="102">
        <f t="shared" si="3"/>
        <v>0.5939580637065542</v>
      </c>
      <c r="P15" s="72">
        <v>0</v>
      </c>
      <c r="Q15" s="73">
        <v>43492000</v>
      </c>
      <c r="R15" s="102">
        <f t="shared" si="4"/>
        <v>0</v>
      </c>
      <c r="S15" s="72">
        <v>0</v>
      </c>
      <c r="T15" s="73">
        <v>43492000</v>
      </c>
      <c r="U15" s="102">
        <f t="shared" si="5"/>
        <v>0</v>
      </c>
      <c r="V15" s="72">
        <v>0</v>
      </c>
      <c r="W15" s="73">
        <v>288498825</v>
      </c>
      <c r="X15" s="102">
        <f t="shared" si="6"/>
        <v>0</v>
      </c>
      <c r="Y15" s="72">
        <v>30319000</v>
      </c>
      <c r="Z15" s="73">
        <v>43492000</v>
      </c>
      <c r="AA15" s="102">
        <f t="shared" si="7"/>
        <v>0.6971167111192863</v>
      </c>
      <c r="AB15" s="72">
        <v>13158288</v>
      </c>
      <c r="AC15" s="73">
        <v>111589000</v>
      </c>
      <c r="AD15" s="102">
        <f t="shared" si="8"/>
        <v>0.11791742913728055</v>
      </c>
      <c r="AE15" s="72">
        <v>110761911</v>
      </c>
      <c r="AF15" s="73">
        <v>286676000</v>
      </c>
      <c r="AG15" s="111">
        <f t="shared" si="9"/>
        <v>0.3863661799383276</v>
      </c>
    </row>
    <row r="16" spans="1:33" ht="13.5">
      <c r="A16" s="70" t="s">
        <v>571</v>
      </c>
      <c r="B16" s="71" t="s">
        <v>303</v>
      </c>
      <c r="C16" s="122" t="s">
        <v>304</v>
      </c>
      <c r="D16" s="72">
        <v>385384539</v>
      </c>
      <c r="E16" s="73">
        <v>821229939</v>
      </c>
      <c r="F16" s="102">
        <f t="shared" si="0"/>
        <v>0.4692772641353983</v>
      </c>
      <c r="G16" s="72">
        <v>268452377</v>
      </c>
      <c r="H16" s="73">
        <v>619251659</v>
      </c>
      <c r="I16" s="102">
        <f t="shared" si="1"/>
        <v>0.4335109532585039</v>
      </c>
      <c r="J16" s="72">
        <v>268452377</v>
      </c>
      <c r="K16" s="73">
        <v>619251659</v>
      </c>
      <c r="L16" s="102">
        <f t="shared" si="2"/>
        <v>0.4335109532585039</v>
      </c>
      <c r="M16" s="72">
        <v>268452377</v>
      </c>
      <c r="N16" s="73">
        <v>385384539</v>
      </c>
      <c r="O16" s="102">
        <f t="shared" si="3"/>
        <v>0.6965831522369401</v>
      </c>
      <c r="P16" s="72">
        <v>87655279</v>
      </c>
      <c r="Q16" s="73">
        <v>201978279</v>
      </c>
      <c r="R16" s="102">
        <f t="shared" si="4"/>
        <v>0.43398369088985056</v>
      </c>
      <c r="S16" s="72">
        <v>0</v>
      </c>
      <c r="T16" s="73">
        <v>201978279</v>
      </c>
      <c r="U16" s="102">
        <f t="shared" si="5"/>
        <v>0</v>
      </c>
      <c r="V16" s="72">
        <v>0</v>
      </c>
      <c r="W16" s="73">
        <v>2048631273</v>
      </c>
      <c r="X16" s="102">
        <f t="shared" si="6"/>
        <v>0</v>
      </c>
      <c r="Y16" s="72">
        <v>136210000</v>
      </c>
      <c r="Z16" s="73">
        <v>201978279</v>
      </c>
      <c r="AA16" s="102">
        <f t="shared" si="7"/>
        <v>0.6743794465146423</v>
      </c>
      <c r="AB16" s="72">
        <v>146278820</v>
      </c>
      <c r="AC16" s="73">
        <v>52749560</v>
      </c>
      <c r="AD16" s="102">
        <f t="shared" si="8"/>
        <v>2.7730813299674915</v>
      </c>
      <c r="AE16" s="72">
        <v>90000000</v>
      </c>
      <c r="AF16" s="73">
        <v>619251659</v>
      </c>
      <c r="AG16" s="111">
        <f t="shared" si="9"/>
        <v>0.14533671196834047</v>
      </c>
    </row>
    <row r="17" spans="1:33" ht="13.5">
      <c r="A17" s="70" t="s">
        <v>571</v>
      </c>
      <c r="B17" s="71" t="s">
        <v>305</v>
      </c>
      <c r="C17" s="122" t="s">
        <v>306</v>
      </c>
      <c r="D17" s="72">
        <v>619173235</v>
      </c>
      <c r="E17" s="73">
        <v>940646174</v>
      </c>
      <c r="F17" s="102">
        <f t="shared" si="0"/>
        <v>0.6582424423915214</v>
      </c>
      <c r="G17" s="72">
        <v>261549323</v>
      </c>
      <c r="H17" s="73">
        <v>813704961</v>
      </c>
      <c r="I17" s="102">
        <f t="shared" si="1"/>
        <v>0.3214301688397842</v>
      </c>
      <c r="J17" s="72">
        <v>261549323</v>
      </c>
      <c r="K17" s="73">
        <v>658795483</v>
      </c>
      <c r="L17" s="102">
        <f t="shared" si="2"/>
        <v>0.3970114090779217</v>
      </c>
      <c r="M17" s="72">
        <v>261549323</v>
      </c>
      <c r="N17" s="73">
        <v>619173235</v>
      </c>
      <c r="O17" s="102">
        <f t="shared" si="3"/>
        <v>0.4224170364857583</v>
      </c>
      <c r="P17" s="72">
        <v>60216000</v>
      </c>
      <c r="Q17" s="73">
        <v>162639000</v>
      </c>
      <c r="R17" s="102">
        <f t="shared" si="4"/>
        <v>0.3702432995775921</v>
      </c>
      <c r="S17" s="72">
        <v>0</v>
      </c>
      <c r="T17" s="73">
        <v>162639000</v>
      </c>
      <c r="U17" s="102">
        <f t="shared" si="5"/>
        <v>0</v>
      </c>
      <c r="V17" s="72">
        <v>0</v>
      </c>
      <c r="W17" s="73">
        <v>2386979000</v>
      </c>
      <c r="X17" s="102">
        <f t="shared" si="6"/>
        <v>0</v>
      </c>
      <c r="Y17" s="72">
        <v>137773000</v>
      </c>
      <c r="Z17" s="73">
        <v>162639000</v>
      </c>
      <c r="AA17" s="102">
        <f t="shared" si="7"/>
        <v>0.8471092419407399</v>
      </c>
      <c r="AB17" s="72">
        <v>60548553</v>
      </c>
      <c r="AC17" s="73">
        <v>349693906</v>
      </c>
      <c r="AD17" s="102">
        <f t="shared" si="8"/>
        <v>0.17314729242093227</v>
      </c>
      <c r="AE17" s="72">
        <v>99368000</v>
      </c>
      <c r="AF17" s="73">
        <v>813704961</v>
      </c>
      <c r="AG17" s="111">
        <f t="shared" si="9"/>
        <v>0.12211797243792397</v>
      </c>
    </row>
    <row r="18" spans="1:33" ht="13.5">
      <c r="A18" s="70" t="s">
        <v>571</v>
      </c>
      <c r="B18" s="71" t="s">
        <v>307</v>
      </c>
      <c r="C18" s="122" t="s">
        <v>308</v>
      </c>
      <c r="D18" s="72">
        <v>138062775</v>
      </c>
      <c r="E18" s="73">
        <v>468609775</v>
      </c>
      <c r="F18" s="102">
        <f t="shared" si="0"/>
        <v>0.2946220552057413</v>
      </c>
      <c r="G18" s="72">
        <v>78959000</v>
      </c>
      <c r="H18" s="73">
        <v>248118270</v>
      </c>
      <c r="I18" s="102">
        <f t="shared" si="1"/>
        <v>0.3182313015482495</v>
      </c>
      <c r="J18" s="72">
        <v>78959000</v>
      </c>
      <c r="K18" s="73">
        <v>248118270</v>
      </c>
      <c r="L18" s="102">
        <f t="shared" si="2"/>
        <v>0.3182313015482495</v>
      </c>
      <c r="M18" s="72">
        <v>78959000</v>
      </c>
      <c r="N18" s="73">
        <v>138062775</v>
      </c>
      <c r="O18" s="102">
        <f t="shared" si="3"/>
        <v>0.5719065113677456</v>
      </c>
      <c r="P18" s="72">
        <v>109944362</v>
      </c>
      <c r="Q18" s="73">
        <v>210294362</v>
      </c>
      <c r="R18" s="102">
        <f t="shared" si="4"/>
        <v>0.5228117432839212</v>
      </c>
      <c r="S18" s="72">
        <v>0</v>
      </c>
      <c r="T18" s="73">
        <v>210294362</v>
      </c>
      <c r="U18" s="102">
        <f t="shared" si="5"/>
        <v>0</v>
      </c>
      <c r="V18" s="72">
        <v>0</v>
      </c>
      <c r="W18" s="73">
        <v>711766000</v>
      </c>
      <c r="X18" s="102">
        <f t="shared" si="6"/>
        <v>0</v>
      </c>
      <c r="Y18" s="72">
        <v>122424362</v>
      </c>
      <c r="Z18" s="73">
        <v>210294362</v>
      </c>
      <c r="AA18" s="102">
        <f t="shared" si="7"/>
        <v>0.5821571288725277</v>
      </c>
      <c r="AB18" s="72">
        <v>4807000</v>
      </c>
      <c r="AC18" s="73">
        <v>4617000</v>
      </c>
      <c r="AD18" s="102">
        <f t="shared" si="8"/>
        <v>1.0411522633744856</v>
      </c>
      <c r="AE18" s="72">
        <v>33254000</v>
      </c>
      <c r="AF18" s="73">
        <v>248118270</v>
      </c>
      <c r="AG18" s="111">
        <f t="shared" si="9"/>
        <v>0.1340247939017147</v>
      </c>
    </row>
    <row r="19" spans="1:33" ht="13.5">
      <c r="A19" s="70" t="s">
        <v>572</v>
      </c>
      <c r="B19" s="71" t="s">
        <v>530</v>
      </c>
      <c r="C19" s="122" t="s">
        <v>531</v>
      </c>
      <c r="D19" s="72">
        <v>706796581</v>
      </c>
      <c r="E19" s="73">
        <v>1626353581</v>
      </c>
      <c r="F19" s="102">
        <f t="shared" si="0"/>
        <v>0.43458974066722333</v>
      </c>
      <c r="G19" s="72">
        <v>572102064</v>
      </c>
      <c r="H19" s="73">
        <v>982195252</v>
      </c>
      <c r="I19" s="102">
        <f t="shared" si="1"/>
        <v>0.5824728462442211</v>
      </c>
      <c r="J19" s="72">
        <v>572102064</v>
      </c>
      <c r="K19" s="73">
        <v>898870746</v>
      </c>
      <c r="L19" s="102">
        <f t="shared" si="2"/>
        <v>0.63646755281098</v>
      </c>
      <c r="M19" s="72">
        <v>572102064</v>
      </c>
      <c r="N19" s="73">
        <v>706796581</v>
      </c>
      <c r="O19" s="102">
        <f t="shared" si="3"/>
        <v>0.8094295860777515</v>
      </c>
      <c r="P19" s="72">
        <v>99263330</v>
      </c>
      <c r="Q19" s="73">
        <v>644158330</v>
      </c>
      <c r="R19" s="102">
        <f t="shared" si="4"/>
        <v>0.1540977200434558</v>
      </c>
      <c r="S19" s="72">
        <v>0</v>
      </c>
      <c r="T19" s="73">
        <v>644158330</v>
      </c>
      <c r="U19" s="102">
        <f t="shared" si="5"/>
        <v>0</v>
      </c>
      <c r="V19" s="72">
        <v>0</v>
      </c>
      <c r="W19" s="73">
        <v>8448452040</v>
      </c>
      <c r="X19" s="102">
        <f t="shared" si="6"/>
        <v>0</v>
      </c>
      <c r="Y19" s="72">
        <v>609866298</v>
      </c>
      <c r="Z19" s="73">
        <v>644158330</v>
      </c>
      <c r="AA19" s="102">
        <f t="shared" si="7"/>
        <v>0.9467645912457578</v>
      </c>
      <c r="AB19" s="72">
        <v>45001283</v>
      </c>
      <c r="AC19" s="73">
        <v>134620581</v>
      </c>
      <c r="AD19" s="102">
        <f t="shared" si="8"/>
        <v>0.33428234127142864</v>
      </c>
      <c r="AE19" s="72">
        <v>572618679</v>
      </c>
      <c r="AF19" s="73">
        <v>982195252</v>
      </c>
      <c r="AG19" s="111">
        <f t="shared" si="9"/>
        <v>0.582998826184511</v>
      </c>
    </row>
    <row r="20" spans="1:33" ht="13.5">
      <c r="A20" s="74"/>
      <c r="B20" s="75" t="s">
        <v>604</v>
      </c>
      <c r="C20" s="123"/>
      <c r="D20" s="76">
        <f>SUM(D15:D19)</f>
        <v>2052630130</v>
      </c>
      <c r="E20" s="77">
        <f>SUM(E15:E19)</f>
        <v>4187007469</v>
      </c>
      <c r="F20" s="103">
        <f t="shared" si="0"/>
        <v>0.4902379910227956</v>
      </c>
      <c r="G20" s="76">
        <f>SUM(G15:G19)</f>
        <v>1301762764</v>
      </c>
      <c r="H20" s="77">
        <f>SUM(H15:H19)</f>
        <v>2949946142</v>
      </c>
      <c r="I20" s="103">
        <f t="shared" si="1"/>
        <v>0.4412835697120331</v>
      </c>
      <c r="J20" s="76">
        <f>SUM(J15:J19)</f>
        <v>1301762764</v>
      </c>
      <c r="K20" s="77">
        <f>SUM(K15:K19)</f>
        <v>2634770158</v>
      </c>
      <c r="L20" s="103">
        <f t="shared" si="2"/>
        <v>0.4940707105124272</v>
      </c>
      <c r="M20" s="76">
        <f>SUM(M15:M19)</f>
        <v>1301762764</v>
      </c>
      <c r="N20" s="77">
        <f>SUM(N15:N19)</f>
        <v>2052630130</v>
      </c>
      <c r="O20" s="103">
        <f t="shared" si="3"/>
        <v>0.6341925634697763</v>
      </c>
      <c r="P20" s="76">
        <f>SUM(P15:P19)</f>
        <v>357078971</v>
      </c>
      <c r="Q20" s="77">
        <f>SUM(Q15:Q19)</f>
        <v>1262561971</v>
      </c>
      <c r="R20" s="103">
        <f t="shared" si="4"/>
        <v>0.28282094598269825</v>
      </c>
      <c r="S20" s="76">
        <f>SUM(S15:S19)</f>
        <v>0</v>
      </c>
      <c r="T20" s="77">
        <f>SUM(T15:T19)</f>
        <v>1262561971</v>
      </c>
      <c r="U20" s="103">
        <f t="shared" si="5"/>
        <v>0</v>
      </c>
      <c r="V20" s="76">
        <f>SUM(V15:V19)</f>
        <v>0</v>
      </c>
      <c r="W20" s="77">
        <f>SUM(W15:W19)</f>
        <v>13884327138</v>
      </c>
      <c r="X20" s="103">
        <f t="shared" si="6"/>
        <v>0</v>
      </c>
      <c r="Y20" s="76">
        <f>SUM(Y15:Y19)</f>
        <v>1036592660</v>
      </c>
      <c r="Z20" s="77">
        <f>SUM(Z15:Z19)</f>
        <v>1262561971</v>
      </c>
      <c r="AA20" s="103">
        <f t="shared" si="7"/>
        <v>0.8210231923736597</v>
      </c>
      <c r="AB20" s="76">
        <f>SUM(AB15:AB19)</f>
        <v>269793944</v>
      </c>
      <c r="AC20" s="77">
        <f>SUM(AC15:AC19)</f>
        <v>653270047</v>
      </c>
      <c r="AD20" s="103">
        <f t="shared" si="8"/>
        <v>0.41298991931280143</v>
      </c>
      <c r="AE20" s="76">
        <f>SUM(AE15:AE19)</f>
        <v>906002590</v>
      </c>
      <c r="AF20" s="77">
        <f>SUM(AF15:AF19)</f>
        <v>2949946142</v>
      </c>
      <c r="AG20" s="112">
        <f t="shared" si="9"/>
        <v>0.3071251292017656</v>
      </c>
    </row>
    <row r="21" spans="1:33" ht="13.5">
      <c r="A21" s="70" t="s">
        <v>571</v>
      </c>
      <c r="B21" s="71" t="s">
        <v>309</v>
      </c>
      <c r="C21" s="122" t="s">
        <v>310</v>
      </c>
      <c r="D21" s="72">
        <v>119902464</v>
      </c>
      <c r="E21" s="73">
        <v>309481190</v>
      </c>
      <c r="F21" s="102">
        <f t="shared" si="0"/>
        <v>0.3874305381855356</v>
      </c>
      <c r="G21" s="72">
        <v>108264701</v>
      </c>
      <c r="H21" s="73">
        <v>300561586</v>
      </c>
      <c r="I21" s="102">
        <f t="shared" si="1"/>
        <v>0.36020804401797374</v>
      </c>
      <c r="J21" s="72">
        <v>108264701</v>
      </c>
      <c r="K21" s="73">
        <v>270561586</v>
      </c>
      <c r="L21" s="102">
        <f t="shared" si="2"/>
        <v>0.40014808680194536</v>
      </c>
      <c r="M21" s="72">
        <v>108264701</v>
      </c>
      <c r="N21" s="73">
        <v>119902464</v>
      </c>
      <c r="O21" s="102">
        <f t="shared" si="3"/>
        <v>0.9029397510963578</v>
      </c>
      <c r="P21" s="72">
        <v>9495200</v>
      </c>
      <c r="Q21" s="73">
        <v>60106650</v>
      </c>
      <c r="R21" s="102">
        <f t="shared" si="4"/>
        <v>0.15797253714855178</v>
      </c>
      <c r="S21" s="72">
        <v>0</v>
      </c>
      <c r="T21" s="73">
        <v>60106650</v>
      </c>
      <c r="U21" s="102">
        <f t="shared" si="5"/>
        <v>0</v>
      </c>
      <c r="V21" s="72">
        <v>0</v>
      </c>
      <c r="W21" s="73">
        <v>1002108167</v>
      </c>
      <c r="X21" s="102">
        <f t="shared" si="6"/>
        <v>0</v>
      </c>
      <c r="Y21" s="72">
        <v>47171450</v>
      </c>
      <c r="Z21" s="73">
        <v>60106650</v>
      </c>
      <c r="AA21" s="102">
        <f t="shared" si="7"/>
        <v>0.7847958586945039</v>
      </c>
      <c r="AB21" s="72">
        <v>9230906</v>
      </c>
      <c r="AC21" s="73">
        <v>29666000</v>
      </c>
      <c r="AD21" s="102">
        <f t="shared" si="8"/>
        <v>0.3111611272163419</v>
      </c>
      <c r="AE21" s="72">
        <v>26400000</v>
      </c>
      <c r="AF21" s="73">
        <v>300561586</v>
      </c>
      <c r="AG21" s="111">
        <f t="shared" si="9"/>
        <v>0.08783557590090704</v>
      </c>
    </row>
    <row r="22" spans="1:33" ht="13.5">
      <c r="A22" s="70" t="s">
        <v>571</v>
      </c>
      <c r="B22" s="71" t="s">
        <v>311</v>
      </c>
      <c r="C22" s="122" t="s">
        <v>312</v>
      </c>
      <c r="D22" s="72">
        <v>99382313</v>
      </c>
      <c r="E22" s="73">
        <v>232794963</v>
      </c>
      <c r="F22" s="102">
        <f t="shared" si="0"/>
        <v>0.42690920679413497</v>
      </c>
      <c r="G22" s="72">
        <v>84760535</v>
      </c>
      <c r="H22" s="73">
        <v>182357898</v>
      </c>
      <c r="I22" s="102">
        <f t="shared" si="1"/>
        <v>0.46480320254623686</v>
      </c>
      <c r="J22" s="72">
        <v>84760535</v>
      </c>
      <c r="K22" s="73">
        <v>174557898</v>
      </c>
      <c r="L22" s="102">
        <f t="shared" si="2"/>
        <v>0.4855726149956274</v>
      </c>
      <c r="M22" s="72">
        <v>84760535</v>
      </c>
      <c r="N22" s="73">
        <v>99382313</v>
      </c>
      <c r="O22" s="102">
        <f t="shared" si="3"/>
        <v>0.8528734383551729</v>
      </c>
      <c r="P22" s="72">
        <v>17608715</v>
      </c>
      <c r="Q22" s="73">
        <v>50437065</v>
      </c>
      <c r="R22" s="102">
        <f t="shared" si="4"/>
        <v>0.3491225153565141</v>
      </c>
      <c r="S22" s="72">
        <v>0</v>
      </c>
      <c r="T22" s="73">
        <v>50437065</v>
      </c>
      <c r="U22" s="102">
        <f t="shared" si="5"/>
        <v>0</v>
      </c>
      <c r="V22" s="72">
        <v>0</v>
      </c>
      <c r="W22" s="73">
        <v>279878261</v>
      </c>
      <c r="X22" s="102">
        <f t="shared" si="6"/>
        <v>0</v>
      </c>
      <c r="Y22" s="72">
        <v>37727013</v>
      </c>
      <c r="Z22" s="73">
        <v>50437065</v>
      </c>
      <c r="AA22" s="102">
        <f t="shared" si="7"/>
        <v>0.7480017522827707</v>
      </c>
      <c r="AB22" s="72">
        <v>19811041</v>
      </c>
      <c r="AC22" s="73">
        <v>10869357</v>
      </c>
      <c r="AD22" s="102">
        <f t="shared" si="8"/>
        <v>1.8226506866965544</v>
      </c>
      <c r="AE22" s="72">
        <v>35902737</v>
      </c>
      <c r="AF22" s="73">
        <v>182357898</v>
      </c>
      <c r="AG22" s="111">
        <f t="shared" si="9"/>
        <v>0.1968806253732975</v>
      </c>
    </row>
    <row r="23" spans="1:33" ht="13.5">
      <c r="A23" s="70" t="s">
        <v>571</v>
      </c>
      <c r="B23" s="71" t="s">
        <v>79</v>
      </c>
      <c r="C23" s="122" t="s">
        <v>80</v>
      </c>
      <c r="D23" s="72">
        <v>3424239000</v>
      </c>
      <c r="E23" s="73">
        <v>4433019000</v>
      </c>
      <c r="F23" s="102">
        <f t="shared" si="0"/>
        <v>0.7724395045453223</v>
      </c>
      <c r="G23" s="72">
        <v>817423000</v>
      </c>
      <c r="H23" s="73">
        <v>3348689000</v>
      </c>
      <c r="I23" s="102">
        <f t="shared" si="1"/>
        <v>0.24410239350384583</v>
      </c>
      <c r="J23" s="72">
        <v>817423000</v>
      </c>
      <c r="K23" s="73">
        <v>2443192000</v>
      </c>
      <c r="L23" s="102">
        <f t="shared" si="2"/>
        <v>0.3345717405754439</v>
      </c>
      <c r="M23" s="72">
        <v>817423000</v>
      </c>
      <c r="N23" s="73">
        <v>3424239000</v>
      </c>
      <c r="O23" s="102">
        <f t="shared" si="3"/>
        <v>0.23871669004412369</v>
      </c>
      <c r="P23" s="72">
        <v>1114082000</v>
      </c>
      <c r="Q23" s="73">
        <v>1912547000</v>
      </c>
      <c r="R23" s="102">
        <f t="shared" si="4"/>
        <v>0.5825122206147091</v>
      </c>
      <c r="S23" s="72">
        <v>830000000</v>
      </c>
      <c r="T23" s="73">
        <v>1912547000</v>
      </c>
      <c r="U23" s="102">
        <f t="shared" si="5"/>
        <v>0.43397626306699916</v>
      </c>
      <c r="V23" s="72">
        <v>830000000</v>
      </c>
      <c r="W23" s="73">
        <v>14877686806</v>
      </c>
      <c r="X23" s="102">
        <f t="shared" si="6"/>
        <v>0.05578824254219887</v>
      </c>
      <c r="Y23" s="72">
        <v>1124297000</v>
      </c>
      <c r="Z23" s="73">
        <v>1912547001</v>
      </c>
      <c r="AA23" s="102">
        <f t="shared" si="7"/>
        <v>0.5878532655208718</v>
      </c>
      <c r="AB23" s="72">
        <v>491894843</v>
      </c>
      <c r="AC23" s="73">
        <v>1518870000</v>
      </c>
      <c r="AD23" s="102">
        <f t="shared" si="8"/>
        <v>0.32385578950140564</v>
      </c>
      <c r="AE23" s="72">
        <v>538124000</v>
      </c>
      <c r="AF23" s="73">
        <v>3348689000</v>
      </c>
      <c r="AG23" s="111">
        <f t="shared" si="9"/>
        <v>0.1606969175101062</v>
      </c>
    </row>
    <row r="24" spans="1:33" ht="13.5">
      <c r="A24" s="70" t="s">
        <v>571</v>
      </c>
      <c r="B24" s="71" t="s">
        <v>313</v>
      </c>
      <c r="C24" s="122" t="s">
        <v>314</v>
      </c>
      <c r="D24" s="72">
        <v>341029980</v>
      </c>
      <c r="E24" s="73">
        <v>578628906</v>
      </c>
      <c r="F24" s="102">
        <f t="shared" si="0"/>
        <v>0.5893759825403537</v>
      </c>
      <c r="G24" s="72">
        <v>106493768</v>
      </c>
      <c r="H24" s="73">
        <v>368641058</v>
      </c>
      <c r="I24" s="102">
        <f t="shared" si="1"/>
        <v>0.2888820051075266</v>
      </c>
      <c r="J24" s="72">
        <v>106493768</v>
      </c>
      <c r="K24" s="73">
        <v>368641058</v>
      </c>
      <c r="L24" s="102">
        <f t="shared" si="2"/>
        <v>0.2888820051075266</v>
      </c>
      <c r="M24" s="72">
        <v>106493768</v>
      </c>
      <c r="N24" s="73">
        <v>341029980</v>
      </c>
      <c r="O24" s="102">
        <f t="shared" si="3"/>
        <v>0.31227098567697775</v>
      </c>
      <c r="P24" s="72">
        <v>159435000</v>
      </c>
      <c r="Q24" s="73">
        <v>209987850</v>
      </c>
      <c r="R24" s="102">
        <f t="shared" si="4"/>
        <v>0.7592582142252516</v>
      </c>
      <c r="S24" s="72">
        <v>0</v>
      </c>
      <c r="T24" s="73">
        <v>209987850</v>
      </c>
      <c r="U24" s="102">
        <f t="shared" si="5"/>
        <v>0</v>
      </c>
      <c r="V24" s="72">
        <v>0</v>
      </c>
      <c r="W24" s="73">
        <v>810033357</v>
      </c>
      <c r="X24" s="102">
        <f t="shared" si="6"/>
        <v>0</v>
      </c>
      <c r="Y24" s="72">
        <v>137591397</v>
      </c>
      <c r="Z24" s="73">
        <v>209987850</v>
      </c>
      <c r="AA24" s="102">
        <f t="shared" si="7"/>
        <v>0.6552350385986618</v>
      </c>
      <c r="AB24" s="72">
        <v>197046763</v>
      </c>
      <c r="AC24" s="73">
        <v>7628612</v>
      </c>
      <c r="AD24" s="102">
        <f t="shared" si="8"/>
        <v>25.829962645891545</v>
      </c>
      <c r="AE24" s="72">
        <v>56628773</v>
      </c>
      <c r="AF24" s="73">
        <v>368641058</v>
      </c>
      <c r="AG24" s="111">
        <f t="shared" si="9"/>
        <v>0.15361493727049796</v>
      </c>
    </row>
    <row r="25" spans="1:33" ht="13.5">
      <c r="A25" s="70" t="s">
        <v>572</v>
      </c>
      <c r="B25" s="71" t="s">
        <v>532</v>
      </c>
      <c r="C25" s="122" t="s">
        <v>533</v>
      </c>
      <c r="D25" s="72">
        <v>395320000</v>
      </c>
      <c r="E25" s="73">
        <v>950246000</v>
      </c>
      <c r="F25" s="102">
        <f t="shared" si="0"/>
        <v>0.4160185888706714</v>
      </c>
      <c r="G25" s="72">
        <v>321565000</v>
      </c>
      <c r="H25" s="73">
        <v>752056000</v>
      </c>
      <c r="I25" s="102">
        <f t="shared" si="1"/>
        <v>0.42758119076239004</v>
      </c>
      <c r="J25" s="72">
        <v>321565000</v>
      </c>
      <c r="K25" s="73">
        <v>689459000</v>
      </c>
      <c r="L25" s="102">
        <f t="shared" si="2"/>
        <v>0.4664019180255824</v>
      </c>
      <c r="M25" s="72">
        <v>321565000</v>
      </c>
      <c r="N25" s="73">
        <v>395320000</v>
      </c>
      <c r="O25" s="102">
        <f t="shared" si="3"/>
        <v>0.8134296266315896</v>
      </c>
      <c r="P25" s="72">
        <v>0</v>
      </c>
      <c r="Q25" s="73">
        <v>251224000</v>
      </c>
      <c r="R25" s="102">
        <f t="shared" si="4"/>
        <v>0</v>
      </c>
      <c r="S25" s="72">
        <v>0</v>
      </c>
      <c r="T25" s="73">
        <v>251224000</v>
      </c>
      <c r="U25" s="102">
        <f t="shared" si="5"/>
        <v>0</v>
      </c>
      <c r="V25" s="72">
        <v>0</v>
      </c>
      <c r="W25" s="73">
        <v>2443736525</v>
      </c>
      <c r="X25" s="102">
        <f t="shared" si="6"/>
        <v>0</v>
      </c>
      <c r="Y25" s="72">
        <v>223514000</v>
      </c>
      <c r="Z25" s="73">
        <v>251224000</v>
      </c>
      <c r="AA25" s="102">
        <f t="shared" si="7"/>
        <v>0.8897000286596822</v>
      </c>
      <c r="AB25" s="72">
        <v>56275696</v>
      </c>
      <c r="AC25" s="73">
        <v>64176000</v>
      </c>
      <c r="AD25" s="102">
        <f t="shared" si="8"/>
        <v>0.876896285215657</v>
      </c>
      <c r="AE25" s="72">
        <v>120389316</v>
      </c>
      <c r="AF25" s="73">
        <v>752056000</v>
      </c>
      <c r="AG25" s="111">
        <f t="shared" si="9"/>
        <v>0.16008025466188688</v>
      </c>
    </row>
    <row r="26" spans="1:33" ht="13.5">
      <c r="A26" s="74"/>
      <c r="B26" s="75" t="s">
        <v>605</v>
      </c>
      <c r="C26" s="123"/>
      <c r="D26" s="76">
        <f>SUM(D21:D25)</f>
        <v>4379873757</v>
      </c>
      <c r="E26" s="77">
        <f>SUM(E21:E25)</f>
        <v>6504170059</v>
      </c>
      <c r="F26" s="103">
        <f t="shared" si="0"/>
        <v>0.6733947171229706</v>
      </c>
      <c r="G26" s="76">
        <f>SUM(G21:G25)</f>
        <v>1438507004</v>
      </c>
      <c r="H26" s="77">
        <f>SUM(H21:H25)</f>
        <v>4952305542</v>
      </c>
      <c r="I26" s="103">
        <f t="shared" si="1"/>
        <v>0.29047218347094467</v>
      </c>
      <c r="J26" s="76">
        <f>SUM(J21:J25)</f>
        <v>1438507004</v>
      </c>
      <c r="K26" s="77">
        <f>SUM(K21:K25)</f>
        <v>3946411542</v>
      </c>
      <c r="L26" s="103">
        <f t="shared" si="2"/>
        <v>0.36451013501520924</v>
      </c>
      <c r="M26" s="76">
        <f>SUM(M21:M25)</f>
        <v>1438507004</v>
      </c>
      <c r="N26" s="77">
        <f>SUM(N21:N25)</f>
        <v>4379873757</v>
      </c>
      <c r="O26" s="103">
        <f t="shared" si="3"/>
        <v>0.3284357229933739</v>
      </c>
      <c r="P26" s="76">
        <f>SUM(P21:P25)</f>
        <v>1300620915</v>
      </c>
      <c r="Q26" s="77">
        <f>SUM(Q21:Q25)</f>
        <v>2484302565</v>
      </c>
      <c r="R26" s="103">
        <f t="shared" si="4"/>
        <v>0.523535632625328</v>
      </c>
      <c r="S26" s="76">
        <f>SUM(S21:S25)</f>
        <v>830000000</v>
      </c>
      <c r="T26" s="77">
        <f>SUM(T21:T25)</f>
        <v>2484302565</v>
      </c>
      <c r="U26" s="103">
        <f t="shared" si="5"/>
        <v>0.33409779134531464</v>
      </c>
      <c r="V26" s="76">
        <f>SUM(V21:V25)</f>
        <v>830000000</v>
      </c>
      <c r="W26" s="77">
        <f>SUM(W21:W25)</f>
        <v>19413443116</v>
      </c>
      <c r="X26" s="103">
        <f t="shared" si="6"/>
        <v>0.04275387910534726</v>
      </c>
      <c r="Y26" s="76">
        <f>SUM(Y21:Y25)</f>
        <v>1570300860</v>
      </c>
      <c r="Z26" s="77">
        <f>SUM(Z21:Z25)</f>
        <v>2484302566</v>
      </c>
      <c r="AA26" s="103">
        <f t="shared" si="7"/>
        <v>0.6320892154969501</v>
      </c>
      <c r="AB26" s="76">
        <f>SUM(AB21:AB25)</f>
        <v>774259249</v>
      </c>
      <c r="AC26" s="77">
        <f>SUM(AC21:AC25)</f>
        <v>1631209969</v>
      </c>
      <c r="AD26" s="103">
        <f t="shared" si="8"/>
        <v>0.47465333323989756</v>
      </c>
      <c r="AE26" s="76">
        <f>SUM(AE21:AE25)</f>
        <v>777444826</v>
      </c>
      <c r="AF26" s="77">
        <f>SUM(AF21:AF25)</f>
        <v>4952305542</v>
      </c>
      <c r="AG26" s="112">
        <f t="shared" si="9"/>
        <v>0.15698644185149108</v>
      </c>
    </row>
    <row r="27" spans="1:33" ht="13.5">
      <c r="A27" s="70" t="s">
        <v>571</v>
      </c>
      <c r="B27" s="71" t="s">
        <v>315</v>
      </c>
      <c r="C27" s="122" t="s">
        <v>316</v>
      </c>
      <c r="D27" s="72">
        <v>265391726</v>
      </c>
      <c r="E27" s="73">
        <v>364977726</v>
      </c>
      <c r="F27" s="102">
        <f t="shared" si="0"/>
        <v>0.7271449929522549</v>
      </c>
      <c r="G27" s="72">
        <v>131000000</v>
      </c>
      <c r="H27" s="73">
        <v>363946940</v>
      </c>
      <c r="I27" s="102">
        <f t="shared" si="1"/>
        <v>0.3599425784428906</v>
      </c>
      <c r="J27" s="72">
        <v>131000000</v>
      </c>
      <c r="K27" s="73">
        <v>256591959</v>
      </c>
      <c r="L27" s="102">
        <f t="shared" si="2"/>
        <v>0.510538212150288</v>
      </c>
      <c r="M27" s="72">
        <v>131000000</v>
      </c>
      <c r="N27" s="73">
        <v>265391726</v>
      </c>
      <c r="O27" s="102">
        <f t="shared" si="3"/>
        <v>0.49360996280645164</v>
      </c>
      <c r="P27" s="72">
        <v>1000000</v>
      </c>
      <c r="Q27" s="73">
        <v>33612000</v>
      </c>
      <c r="R27" s="102">
        <f t="shared" si="4"/>
        <v>0.029751279305010116</v>
      </c>
      <c r="S27" s="72">
        <v>0</v>
      </c>
      <c r="T27" s="73">
        <v>33612000</v>
      </c>
      <c r="U27" s="102">
        <f t="shared" si="5"/>
        <v>0</v>
      </c>
      <c r="V27" s="72">
        <v>0</v>
      </c>
      <c r="W27" s="73">
        <v>1555430894</v>
      </c>
      <c r="X27" s="102">
        <f t="shared" si="6"/>
        <v>0</v>
      </c>
      <c r="Y27" s="72">
        <v>21812000</v>
      </c>
      <c r="Z27" s="73">
        <v>33612000</v>
      </c>
      <c r="AA27" s="102">
        <f t="shared" si="7"/>
        <v>0.6489349042008806</v>
      </c>
      <c r="AB27" s="72">
        <v>114536486</v>
      </c>
      <c r="AC27" s="73">
        <v>158191432</v>
      </c>
      <c r="AD27" s="102">
        <f t="shared" si="8"/>
        <v>0.7240372285143737</v>
      </c>
      <c r="AE27" s="72">
        <v>398137441</v>
      </c>
      <c r="AF27" s="73">
        <v>363946940</v>
      </c>
      <c r="AG27" s="111">
        <f t="shared" si="9"/>
        <v>1.0939436418946125</v>
      </c>
    </row>
    <row r="28" spans="1:33" ht="13.5">
      <c r="A28" s="70" t="s">
        <v>571</v>
      </c>
      <c r="B28" s="71" t="s">
        <v>317</v>
      </c>
      <c r="C28" s="122" t="s">
        <v>318</v>
      </c>
      <c r="D28" s="72">
        <v>412308341</v>
      </c>
      <c r="E28" s="73">
        <v>548688341</v>
      </c>
      <c r="F28" s="102">
        <f t="shared" si="0"/>
        <v>0.7514435977417643</v>
      </c>
      <c r="G28" s="72">
        <v>186963168</v>
      </c>
      <c r="H28" s="73">
        <v>537930402</v>
      </c>
      <c r="I28" s="102">
        <f t="shared" si="1"/>
        <v>0.3475601440351386</v>
      </c>
      <c r="J28" s="72">
        <v>186963168</v>
      </c>
      <c r="K28" s="73">
        <v>387116550</v>
      </c>
      <c r="L28" s="102">
        <f t="shared" si="2"/>
        <v>0.48296351060165216</v>
      </c>
      <c r="M28" s="72">
        <v>186963168</v>
      </c>
      <c r="N28" s="73">
        <v>412308341</v>
      </c>
      <c r="O28" s="102">
        <f t="shared" si="3"/>
        <v>0.4534547313463154</v>
      </c>
      <c r="P28" s="72">
        <v>5550000</v>
      </c>
      <c r="Q28" s="73">
        <v>56522997</v>
      </c>
      <c r="R28" s="102">
        <f t="shared" si="4"/>
        <v>0.0981901225088967</v>
      </c>
      <c r="S28" s="72">
        <v>0</v>
      </c>
      <c r="T28" s="73">
        <v>56522997</v>
      </c>
      <c r="U28" s="102">
        <f t="shared" si="5"/>
        <v>0</v>
      </c>
      <c r="V28" s="72">
        <v>0</v>
      </c>
      <c r="W28" s="73">
        <v>1548601000</v>
      </c>
      <c r="X28" s="102">
        <f t="shared" si="6"/>
        <v>0</v>
      </c>
      <c r="Y28" s="72">
        <v>52772997</v>
      </c>
      <c r="Z28" s="73">
        <v>56522997</v>
      </c>
      <c r="AA28" s="102">
        <f t="shared" si="7"/>
        <v>0.9336553226291239</v>
      </c>
      <c r="AB28" s="72">
        <v>143614000</v>
      </c>
      <c r="AC28" s="73">
        <v>255053341</v>
      </c>
      <c r="AD28" s="102">
        <f t="shared" si="8"/>
        <v>0.5630743727446409</v>
      </c>
      <c r="AE28" s="72">
        <v>105893000</v>
      </c>
      <c r="AF28" s="73">
        <v>537930402</v>
      </c>
      <c r="AG28" s="111">
        <f t="shared" si="9"/>
        <v>0.1968526032481057</v>
      </c>
    </row>
    <row r="29" spans="1:33" ht="13.5">
      <c r="A29" s="70" t="s">
        <v>571</v>
      </c>
      <c r="B29" s="71" t="s">
        <v>319</v>
      </c>
      <c r="C29" s="122" t="s">
        <v>320</v>
      </c>
      <c r="D29" s="72">
        <v>422178067</v>
      </c>
      <c r="E29" s="73">
        <v>507018068</v>
      </c>
      <c r="F29" s="102">
        <f t="shared" si="0"/>
        <v>0.8326686831207759</v>
      </c>
      <c r="G29" s="72">
        <v>128936086</v>
      </c>
      <c r="H29" s="73">
        <v>406626851</v>
      </c>
      <c r="I29" s="102">
        <f t="shared" si="1"/>
        <v>0.3170869943362397</v>
      </c>
      <c r="J29" s="72">
        <v>128936086</v>
      </c>
      <c r="K29" s="73">
        <v>303233691</v>
      </c>
      <c r="L29" s="102">
        <f t="shared" si="2"/>
        <v>0.42520369545612263</v>
      </c>
      <c r="M29" s="72">
        <v>128936086</v>
      </c>
      <c r="N29" s="73">
        <v>422178067</v>
      </c>
      <c r="O29" s="102">
        <f t="shared" si="3"/>
        <v>0.3054068794151734</v>
      </c>
      <c r="P29" s="72">
        <v>5000000</v>
      </c>
      <c r="Q29" s="73">
        <v>96366777</v>
      </c>
      <c r="R29" s="102">
        <f t="shared" si="4"/>
        <v>0.051885101439057155</v>
      </c>
      <c r="S29" s="72">
        <v>0</v>
      </c>
      <c r="T29" s="73">
        <v>96366777</v>
      </c>
      <c r="U29" s="102">
        <f t="shared" si="5"/>
        <v>0</v>
      </c>
      <c r="V29" s="72">
        <v>0</v>
      </c>
      <c r="W29" s="73">
        <v>676758358</v>
      </c>
      <c r="X29" s="102">
        <f t="shared" si="6"/>
        <v>0</v>
      </c>
      <c r="Y29" s="72">
        <v>79291777</v>
      </c>
      <c r="Z29" s="73">
        <v>96366777</v>
      </c>
      <c r="AA29" s="102">
        <f t="shared" si="7"/>
        <v>0.8228123785856198</v>
      </c>
      <c r="AB29" s="72">
        <v>29334526</v>
      </c>
      <c r="AC29" s="73">
        <v>192018301</v>
      </c>
      <c r="AD29" s="102">
        <f t="shared" si="8"/>
        <v>0.1527694279515576</v>
      </c>
      <c r="AE29" s="72">
        <v>67856412</v>
      </c>
      <c r="AF29" s="73">
        <v>406626851</v>
      </c>
      <c r="AG29" s="111">
        <f t="shared" si="9"/>
        <v>0.1668763679356728</v>
      </c>
    </row>
    <row r="30" spans="1:33" ht="13.5">
      <c r="A30" s="70" t="s">
        <v>571</v>
      </c>
      <c r="B30" s="71" t="s">
        <v>321</v>
      </c>
      <c r="C30" s="122" t="s">
        <v>322</v>
      </c>
      <c r="D30" s="72">
        <v>820976683</v>
      </c>
      <c r="E30" s="73">
        <v>1224815531</v>
      </c>
      <c r="F30" s="102">
        <f t="shared" si="0"/>
        <v>0.6702859836613224</v>
      </c>
      <c r="G30" s="72">
        <v>346853951</v>
      </c>
      <c r="H30" s="73">
        <v>954363492</v>
      </c>
      <c r="I30" s="102">
        <f t="shared" si="1"/>
        <v>0.3634400874588359</v>
      </c>
      <c r="J30" s="72">
        <v>346853951</v>
      </c>
      <c r="K30" s="73">
        <v>715934117</v>
      </c>
      <c r="L30" s="102">
        <f t="shared" si="2"/>
        <v>0.48447747182859846</v>
      </c>
      <c r="M30" s="72">
        <v>346853951</v>
      </c>
      <c r="N30" s="73">
        <v>820976683</v>
      </c>
      <c r="O30" s="102">
        <f t="shared" si="3"/>
        <v>0.42248940582883765</v>
      </c>
      <c r="P30" s="72">
        <v>7000000</v>
      </c>
      <c r="Q30" s="73">
        <v>277416000</v>
      </c>
      <c r="R30" s="102">
        <f t="shared" si="4"/>
        <v>0.025232863281137354</v>
      </c>
      <c r="S30" s="72">
        <v>0</v>
      </c>
      <c r="T30" s="73">
        <v>277416000</v>
      </c>
      <c r="U30" s="102">
        <f t="shared" si="5"/>
        <v>0</v>
      </c>
      <c r="V30" s="72">
        <v>0</v>
      </c>
      <c r="W30" s="73">
        <v>6255339121</v>
      </c>
      <c r="X30" s="102">
        <f t="shared" si="6"/>
        <v>0</v>
      </c>
      <c r="Y30" s="72">
        <v>248891650</v>
      </c>
      <c r="Z30" s="73">
        <v>277416000</v>
      </c>
      <c r="AA30" s="102">
        <f t="shared" si="7"/>
        <v>0.8971784251809557</v>
      </c>
      <c r="AB30" s="72">
        <v>105885181</v>
      </c>
      <c r="AC30" s="73">
        <v>386538373</v>
      </c>
      <c r="AD30" s="102">
        <f t="shared" si="8"/>
        <v>0.27393187428767907</v>
      </c>
      <c r="AE30" s="72">
        <v>342673746</v>
      </c>
      <c r="AF30" s="73">
        <v>954363492</v>
      </c>
      <c r="AG30" s="111">
        <f t="shared" si="9"/>
        <v>0.3590599901111892</v>
      </c>
    </row>
    <row r="31" spans="1:33" ht="13.5">
      <c r="A31" s="70" t="s">
        <v>571</v>
      </c>
      <c r="B31" s="71" t="s">
        <v>323</v>
      </c>
      <c r="C31" s="122" t="s">
        <v>324</v>
      </c>
      <c r="D31" s="72">
        <v>465851686</v>
      </c>
      <c r="E31" s="73">
        <v>573682986</v>
      </c>
      <c r="F31" s="102">
        <f t="shared" si="0"/>
        <v>0.8120367822796125</v>
      </c>
      <c r="G31" s="72">
        <v>202643593</v>
      </c>
      <c r="H31" s="73">
        <v>634030404</v>
      </c>
      <c r="I31" s="102">
        <f t="shared" si="1"/>
        <v>0.319611791045907</v>
      </c>
      <c r="J31" s="72">
        <v>202643593</v>
      </c>
      <c r="K31" s="73">
        <v>437996103</v>
      </c>
      <c r="L31" s="102">
        <f t="shared" si="2"/>
        <v>0.4626607214356882</v>
      </c>
      <c r="M31" s="72">
        <v>202643593</v>
      </c>
      <c r="N31" s="73">
        <v>465851686</v>
      </c>
      <c r="O31" s="102">
        <f t="shared" si="3"/>
        <v>0.4349959420346501</v>
      </c>
      <c r="P31" s="72">
        <v>64578240</v>
      </c>
      <c r="Q31" s="73">
        <v>160512940</v>
      </c>
      <c r="R31" s="102">
        <f t="shared" si="4"/>
        <v>0.40232419890882315</v>
      </c>
      <c r="S31" s="72">
        <v>0</v>
      </c>
      <c r="T31" s="73">
        <v>160512940</v>
      </c>
      <c r="U31" s="102">
        <f t="shared" si="5"/>
        <v>0</v>
      </c>
      <c r="V31" s="72">
        <v>0</v>
      </c>
      <c r="W31" s="73">
        <v>1463926082</v>
      </c>
      <c r="X31" s="102">
        <f t="shared" si="6"/>
        <v>0</v>
      </c>
      <c r="Y31" s="72">
        <v>160512940</v>
      </c>
      <c r="Z31" s="73">
        <v>160512940</v>
      </c>
      <c r="AA31" s="102">
        <f t="shared" si="7"/>
        <v>1</v>
      </c>
      <c r="AB31" s="72">
        <v>368768725</v>
      </c>
      <c r="AC31" s="73">
        <v>222068804</v>
      </c>
      <c r="AD31" s="102">
        <f t="shared" si="8"/>
        <v>1.6606057147945914</v>
      </c>
      <c r="AE31" s="72">
        <v>371736000</v>
      </c>
      <c r="AF31" s="73">
        <v>634030404</v>
      </c>
      <c r="AG31" s="111">
        <f t="shared" si="9"/>
        <v>0.58630626805083</v>
      </c>
    </row>
    <row r="32" spans="1:33" ht="13.5">
      <c r="A32" s="70" t="s">
        <v>572</v>
      </c>
      <c r="B32" s="71" t="s">
        <v>534</v>
      </c>
      <c r="C32" s="122" t="s">
        <v>535</v>
      </c>
      <c r="D32" s="72">
        <v>12414871</v>
      </c>
      <c r="E32" s="73">
        <v>138400871</v>
      </c>
      <c r="F32" s="102">
        <f t="shared" si="0"/>
        <v>0.0897022606165535</v>
      </c>
      <c r="G32" s="72">
        <v>100566199</v>
      </c>
      <c r="H32" s="73">
        <v>168518937</v>
      </c>
      <c r="I32" s="102">
        <f t="shared" si="1"/>
        <v>0.5967649736599039</v>
      </c>
      <c r="J32" s="72">
        <v>100566199</v>
      </c>
      <c r="K32" s="73">
        <v>168518937</v>
      </c>
      <c r="L32" s="102">
        <f t="shared" si="2"/>
        <v>0.5967649736599039</v>
      </c>
      <c r="M32" s="72">
        <v>100566199</v>
      </c>
      <c r="N32" s="73">
        <v>12414871</v>
      </c>
      <c r="O32" s="102">
        <f t="shared" si="3"/>
        <v>8.100462662882281</v>
      </c>
      <c r="P32" s="72">
        <v>0</v>
      </c>
      <c r="Q32" s="73">
        <v>666000</v>
      </c>
      <c r="R32" s="102">
        <f t="shared" si="4"/>
        <v>0</v>
      </c>
      <c r="S32" s="72">
        <v>0</v>
      </c>
      <c r="T32" s="73">
        <v>666000</v>
      </c>
      <c r="U32" s="102">
        <f t="shared" si="5"/>
        <v>0</v>
      </c>
      <c r="V32" s="72">
        <v>0</v>
      </c>
      <c r="W32" s="73">
        <v>47292998</v>
      </c>
      <c r="X32" s="102">
        <f t="shared" si="6"/>
        <v>0</v>
      </c>
      <c r="Y32" s="72">
        <v>0</v>
      </c>
      <c r="Z32" s="73">
        <v>666000</v>
      </c>
      <c r="AA32" s="102">
        <f t="shared" si="7"/>
        <v>0</v>
      </c>
      <c r="AB32" s="72">
        <v>15000</v>
      </c>
      <c r="AC32" s="73">
        <v>2070372</v>
      </c>
      <c r="AD32" s="102">
        <f t="shared" si="8"/>
        <v>0.007245074798152216</v>
      </c>
      <c r="AE32" s="72">
        <v>12863000</v>
      </c>
      <c r="AF32" s="73">
        <v>168518937</v>
      </c>
      <c r="AG32" s="111">
        <f t="shared" si="9"/>
        <v>0.07632970056059635</v>
      </c>
    </row>
    <row r="33" spans="1:33" ht="13.5">
      <c r="A33" s="74"/>
      <c r="B33" s="75" t="s">
        <v>606</v>
      </c>
      <c r="C33" s="123"/>
      <c r="D33" s="76">
        <f>SUM(D27:D32)</f>
        <v>2399121374</v>
      </c>
      <c r="E33" s="77">
        <f>SUM(E27:E32)</f>
        <v>3357583523</v>
      </c>
      <c r="F33" s="103">
        <f t="shared" si="0"/>
        <v>0.7145381068156975</v>
      </c>
      <c r="G33" s="76">
        <f>SUM(G27:G32)</f>
        <v>1096962997</v>
      </c>
      <c r="H33" s="77">
        <f>SUM(H27:H32)</f>
        <v>3065417026</v>
      </c>
      <c r="I33" s="103">
        <f t="shared" si="1"/>
        <v>0.3578511464169052</v>
      </c>
      <c r="J33" s="76">
        <f>SUM(J27:J32)</f>
        <v>1096962997</v>
      </c>
      <c r="K33" s="77">
        <f>SUM(K27:K32)</f>
        <v>2269391357</v>
      </c>
      <c r="L33" s="103">
        <f t="shared" si="2"/>
        <v>0.4833732152968625</v>
      </c>
      <c r="M33" s="76">
        <f>SUM(M27:M32)</f>
        <v>1096962997</v>
      </c>
      <c r="N33" s="77">
        <f>SUM(N27:N32)</f>
        <v>2399121374</v>
      </c>
      <c r="O33" s="103">
        <f t="shared" si="3"/>
        <v>0.4572353065952052</v>
      </c>
      <c r="P33" s="76">
        <f>SUM(P27:P32)</f>
        <v>83128240</v>
      </c>
      <c r="Q33" s="77">
        <f>SUM(Q27:Q32)</f>
        <v>625096714</v>
      </c>
      <c r="R33" s="103">
        <f t="shared" si="4"/>
        <v>0.13298460564295975</v>
      </c>
      <c r="S33" s="76">
        <f>SUM(S27:S32)</f>
        <v>0</v>
      </c>
      <c r="T33" s="77">
        <f>SUM(T27:T32)</f>
        <v>625096714</v>
      </c>
      <c r="U33" s="103">
        <f t="shared" si="5"/>
        <v>0</v>
      </c>
      <c r="V33" s="76">
        <f>SUM(V27:V32)</f>
        <v>0</v>
      </c>
      <c r="W33" s="77">
        <f>SUM(W27:W32)</f>
        <v>11547348453</v>
      </c>
      <c r="X33" s="103">
        <f t="shared" si="6"/>
        <v>0</v>
      </c>
      <c r="Y33" s="76">
        <f>SUM(Y27:Y32)</f>
        <v>563281364</v>
      </c>
      <c r="Z33" s="77">
        <f>SUM(Z27:Z32)</f>
        <v>625096714</v>
      </c>
      <c r="AA33" s="103">
        <f t="shared" si="7"/>
        <v>0.9011107423610613</v>
      </c>
      <c r="AB33" s="76">
        <f>SUM(AB27:AB32)</f>
        <v>762153918</v>
      </c>
      <c r="AC33" s="77">
        <f>SUM(AC27:AC32)</f>
        <v>1215940623</v>
      </c>
      <c r="AD33" s="103">
        <f t="shared" si="8"/>
        <v>0.6268019207381971</v>
      </c>
      <c r="AE33" s="76">
        <f>SUM(AE27:AE32)</f>
        <v>1299159599</v>
      </c>
      <c r="AF33" s="77">
        <f>SUM(AF27:AF32)</f>
        <v>3065417026</v>
      </c>
      <c r="AG33" s="112">
        <f t="shared" si="9"/>
        <v>0.4238116993482113</v>
      </c>
    </row>
    <row r="34" spans="1:33" ht="13.5">
      <c r="A34" s="70" t="s">
        <v>571</v>
      </c>
      <c r="B34" s="71" t="s">
        <v>325</v>
      </c>
      <c r="C34" s="122" t="s">
        <v>326</v>
      </c>
      <c r="D34" s="72">
        <v>148731824</v>
      </c>
      <c r="E34" s="73">
        <v>282216824</v>
      </c>
      <c r="F34" s="102">
        <f t="shared" si="0"/>
        <v>0.5270126064490046</v>
      </c>
      <c r="G34" s="72">
        <v>92788574</v>
      </c>
      <c r="H34" s="73">
        <v>284262830</v>
      </c>
      <c r="I34" s="102">
        <f t="shared" si="1"/>
        <v>0.32641824469277253</v>
      </c>
      <c r="J34" s="72">
        <v>92788574</v>
      </c>
      <c r="K34" s="73">
        <v>249921629</v>
      </c>
      <c r="L34" s="102">
        <f t="shared" si="2"/>
        <v>0.3712706834189209</v>
      </c>
      <c r="M34" s="72">
        <v>92788574</v>
      </c>
      <c r="N34" s="73">
        <v>148731824</v>
      </c>
      <c r="O34" s="102">
        <f t="shared" si="3"/>
        <v>0.6238649638291265</v>
      </c>
      <c r="P34" s="72">
        <v>14078273</v>
      </c>
      <c r="Q34" s="73">
        <v>45653999</v>
      </c>
      <c r="R34" s="102">
        <f t="shared" si="4"/>
        <v>0.30836889009438145</v>
      </c>
      <c r="S34" s="72">
        <v>0</v>
      </c>
      <c r="T34" s="73">
        <v>45653999</v>
      </c>
      <c r="U34" s="102">
        <f t="shared" si="5"/>
        <v>0</v>
      </c>
      <c r="V34" s="72">
        <v>0</v>
      </c>
      <c r="W34" s="73">
        <v>840000000</v>
      </c>
      <c r="X34" s="102">
        <f t="shared" si="6"/>
        <v>0</v>
      </c>
      <c r="Y34" s="72">
        <v>42704000</v>
      </c>
      <c r="Z34" s="73">
        <v>45653999</v>
      </c>
      <c r="AA34" s="102">
        <f t="shared" si="7"/>
        <v>0.9353835575280054</v>
      </c>
      <c r="AB34" s="72">
        <v>8600000</v>
      </c>
      <c r="AC34" s="73">
        <v>54231964</v>
      </c>
      <c r="AD34" s="102">
        <f t="shared" si="8"/>
        <v>0.15857806661768695</v>
      </c>
      <c r="AE34" s="72">
        <v>39000000</v>
      </c>
      <c r="AF34" s="73">
        <v>284262830</v>
      </c>
      <c r="AG34" s="111">
        <f t="shared" si="9"/>
        <v>0.13719697365990483</v>
      </c>
    </row>
    <row r="35" spans="1:33" ht="13.5">
      <c r="A35" s="70" t="s">
        <v>571</v>
      </c>
      <c r="B35" s="71" t="s">
        <v>327</v>
      </c>
      <c r="C35" s="122" t="s">
        <v>328</v>
      </c>
      <c r="D35" s="72">
        <v>295335482</v>
      </c>
      <c r="E35" s="73">
        <v>540613483</v>
      </c>
      <c r="F35" s="102">
        <f t="shared" si="0"/>
        <v>0.54629692245393</v>
      </c>
      <c r="G35" s="72">
        <v>134148576</v>
      </c>
      <c r="H35" s="73">
        <v>471306290</v>
      </c>
      <c r="I35" s="102">
        <f t="shared" si="1"/>
        <v>0.2846314145308776</v>
      </c>
      <c r="J35" s="72">
        <v>134148576</v>
      </c>
      <c r="K35" s="73">
        <v>391306290</v>
      </c>
      <c r="L35" s="102">
        <f t="shared" si="2"/>
        <v>0.34282243712463706</v>
      </c>
      <c r="M35" s="72">
        <v>134148576</v>
      </c>
      <c r="N35" s="73">
        <v>295335482</v>
      </c>
      <c r="O35" s="102">
        <f t="shared" si="3"/>
        <v>0.4542243793111185</v>
      </c>
      <c r="P35" s="72">
        <v>20364556</v>
      </c>
      <c r="Q35" s="73">
        <v>75868904</v>
      </c>
      <c r="R35" s="102">
        <f t="shared" si="4"/>
        <v>0.26841769059956366</v>
      </c>
      <c r="S35" s="72">
        <v>0</v>
      </c>
      <c r="T35" s="73">
        <v>75868904</v>
      </c>
      <c r="U35" s="102">
        <f t="shared" si="5"/>
        <v>0</v>
      </c>
      <c r="V35" s="72">
        <v>0</v>
      </c>
      <c r="W35" s="73">
        <v>1016632049</v>
      </c>
      <c r="X35" s="102">
        <f t="shared" si="6"/>
        <v>0</v>
      </c>
      <c r="Y35" s="72">
        <v>68700000</v>
      </c>
      <c r="Z35" s="73">
        <v>75868904</v>
      </c>
      <c r="AA35" s="102">
        <f t="shared" si="7"/>
        <v>0.905509324347166</v>
      </c>
      <c r="AB35" s="72">
        <v>40482567</v>
      </c>
      <c r="AC35" s="73">
        <v>101546076</v>
      </c>
      <c r="AD35" s="102">
        <f t="shared" si="8"/>
        <v>0.3986620516975959</v>
      </c>
      <c r="AE35" s="72">
        <v>52466250</v>
      </c>
      <c r="AF35" s="73">
        <v>471306290</v>
      </c>
      <c r="AG35" s="111">
        <f t="shared" si="9"/>
        <v>0.1113209204146204</v>
      </c>
    </row>
    <row r="36" spans="1:33" ht="13.5">
      <c r="A36" s="70" t="s">
        <v>571</v>
      </c>
      <c r="B36" s="71" t="s">
        <v>329</v>
      </c>
      <c r="C36" s="122" t="s">
        <v>330</v>
      </c>
      <c r="D36" s="72">
        <v>149360849</v>
      </c>
      <c r="E36" s="73">
        <v>406197849</v>
      </c>
      <c r="F36" s="102">
        <f t="shared" si="0"/>
        <v>0.3677046773332372</v>
      </c>
      <c r="G36" s="72">
        <v>81995545</v>
      </c>
      <c r="H36" s="73">
        <v>318399545</v>
      </c>
      <c r="I36" s="102">
        <f t="shared" si="1"/>
        <v>0.2575240646151049</v>
      </c>
      <c r="J36" s="72">
        <v>81995545</v>
      </c>
      <c r="K36" s="73">
        <v>318399545</v>
      </c>
      <c r="L36" s="102">
        <f t="shared" si="2"/>
        <v>0.2575240646151049</v>
      </c>
      <c r="M36" s="72">
        <v>81995545</v>
      </c>
      <c r="N36" s="73">
        <v>149360849</v>
      </c>
      <c r="O36" s="102">
        <f t="shared" si="3"/>
        <v>0.548976157734615</v>
      </c>
      <c r="P36" s="72">
        <v>0</v>
      </c>
      <c r="Q36" s="73">
        <v>104112173</v>
      </c>
      <c r="R36" s="102">
        <f t="shared" si="4"/>
        <v>0</v>
      </c>
      <c r="S36" s="72">
        <v>0</v>
      </c>
      <c r="T36" s="73">
        <v>104112173</v>
      </c>
      <c r="U36" s="102">
        <f t="shared" si="5"/>
        <v>0</v>
      </c>
      <c r="V36" s="72">
        <v>0</v>
      </c>
      <c r="W36" s="73">
        <v>383670557</v>
      </c>
      <c r="X36" s="102">
        <f t="shared" si="6"/>
        <v>0</v>
      </c>
      <c r="Y36" s="72">
        <v>88142217</v>
      </c>
      <c r="Z36" s="73">
        <v>104112173</v>
      </c>
      <c r="AA36" s="102">
        <f t="shared" si="7"/>
        <v>0.8466081771244943</v>
      </c>
      <c r="AB36" s="72">
        <v>52843741</v>
      </c>
      <c r="AC36" s="73">
        <v>0</v>
      </c>
      <c r="AD36" s="102">
        <f t="shared" si="8"/>
        <v>0</v>
      </c>
      <c r="AE36" s="72">
        <v>17726203</v>
      </c>
      <c r="AF36" s="73">
        <v>318399545</v>
      </c>
      <c r="AG36" s="111">
        <f t="shared" si="9"/>
        <v>0.05567282767316769</v>
      </c>
    </row>
    <row r="37" spans="1:33" ht="13.5">
      <c r="A37" s="70" t="s">
        <v>571</v>
      </c>
      <c r="B37" s="71" t="s">
        <v>331</v>
      </c>
      <c r="C37" s="122" t="s">
        <v>332</v>
      </c>
      <c r="D37" s="72">
        <v>302596855</v>
      </c>
      <c r="E37" s="73">
        <v>670259855</v>
      </c>
      <c r="F37" s="102">
        <f t="shared" si="0"/>
        <v>0.45146200051023494</v>
      </c>
      <c r="G37" s="72">
        <v>179576003</v>
      </c>
      <c r="H37" s="73">
        <v>634793865</v>
      </c>
      <c r="I37" s="102">
        <f t="shared" si="1"/>
        <v>0.28288868702283376</v>
      </c>
      <c r="J37" s="72">
        <v>179576003</v>
      </c>
      <c r="K37" s="73">
        <v>634793865</v>
      </c>
      <c r="L37" s="102">
        <f t="shared" si="2"/>
        <v>0.28288868702283376</v>
      </c>
      <c r="M37" s="72">
        <v>179576003</v>
      </c>
      <c r="N37" s="73">
        <v>302596855</v>
      </c>
      <c r="O37" s="102">
        <f t="shared" si="3"/>
        <v>0.5934496675452889</v>
      </c>
      <c r="P37" s="72">
        <v>41870000</v>
      </c>
      <c r="Q37" s="73">
        <v>139508000</v>
      </c>
      <c r="R37" s="102">
        <f t="shared" si="4"/>
        <v>0.30012615763970524</v>
      </c>
      <c r="S37" s="72">
        <v>0</v>
      </c>
      <c r="T37" s="73">
        <v>139508000</v>
      </c>
      <c r="U37" s="102">
        <f t="shared" si="5"/>
        <v>0</v>
      </c>
      <c r="V37" s="72">
        <v>0</v>
      </c>
      <c r="W37" s="73">
        <v>2083641979</v>
      </c>
      <c r="X37" s="102">
        <f t="shared" si="6"/>
        <v>0</v>
      </c>
      <c r="Y37" s="72">
        <v>103128000</v>
      </c>
      <c r="Z37" s="73">
        <v>139508000</v>
      </c>
      <c r="AA37" s="102">
        <f t="shared" si="7"/>
        <v>0.7392264242910801</v>
      </c>
      <c r="AB37" s="72">
        <v>165675317</v>
      </c>
      <c r="AC37" s="73">
        <v>11569768</v>
      </c>
      <c r="AD37" s="102">
        <f t="shared" si="8"/>
        <v>14.319674949402616</v>
      </c>
      <c r="AE37" s="72">
        <v>83168256</v>
      </c>
      <c r="AF37" s="73">
        <v>634793865</v>
      </c>
      <c r="AG37" s="111">
        <f t="shared" si="9"/>
        <v>0.13101616223086845</v>
      </c>
    </row>
    <row r="38" spans="1:33" ht="13.5">
      <c r="A38" s="70" t="s">
        <v>572</v>
      </c>
      <c r="B38" s="71" t="s">
        <v>554</v>
      </c>
      <c r="C38" s="122" t="s">
        <v>555</v>
      </c>
      <c r="D38" s="72">
        <v>759693580</v>
      </c>
      <c r="E38" s="73">
        <v>1609905343</v>
      </c>
      <c r="F38" s="102">
        <f t="shared" si="0"/>
        <v>0.4718871101976335</v>
      </c>
      <c r="G38" s="72">
        <v>339474435</v>
      </c>
      <c r="H38" s="73">
        <v>939277257</v>
      </c>
      <c r="I38" s="102">
        <f t="shared" si="1"/>
        <v>0.36142090364698354</v>
      </c>
      <c r="J38" s="72">
        <v>339474435</v>
      </c>
      <c r="K38" s="73">
        <v>826735257</v>
      </c>
      <c r="L38" s="102">
        <f t="shared" si="2"/>
        <v>0.4106204883917271</v>
      </c>
      <c r="M38" s="72">
        <v>339474435</v>
      </c>
      <c r="N38" s="73">
        <v>759693580</v>
      </c>
      <c r="O38" s="102">
        <f t="shared" si="3"/>
        <v>0.446857053866376</v>
      </c>
      <c r="P38" s="72">
        <v>0</v>
      </c>
      <c r="Q38" s="73">
        <v>669469337</v>
      </c>
      <c r="R38" s="102">
        <f t="shared" si="4"/>
        <v>0</v>
      </c>
      <c r="S38" s="72">
        <v>0</v>
      </c>
      <c r="T38" s="73">
        <v>669469337</v>
      </c>
      <c r="U38" s="102">
        <f t="shared" si="5"/>
        <v>0</v>
      </c>
      <c r="V38" s="72">
        <v>0</v>
      </c>
      <c r="W38" s="73">
        <v>3788407597</v>
      </c>
      <c r="X38" s="102">
        <f t="shared" si="6"/>
        <v>0</v>
      </c>
      <c r="Y38" s="72">
        <v>660692787</v>
      </c>
      <c r="Z38" s="73">
        <v>669469337</v>
      </c>
      <c r="AA38" s="102">
        <f t="shared" si="7"/>
        <v>0.9868902883000898</v>
      </c>
      <c r="AB38" s="72">
        <v>61144760</v>
      </c>
      <c r="AC38" s="73">
        <v>82307636</v>
      </c>
      <c r="AD38" s="102">
        <f t="shared" si="8"/>
        <v>0.7428807698960034</v>
      </c>
      <c r="AE38" s="72">
        <v>111241000</v>
      </c>
      <c r="AF38" s="73">
        <v>939277257</v>
      </c>
      <c r="AG38" s="111">
        <f t="shared" si="9"/>
        <v>0.11843254925100354</v>
      </c>
    </row>
    <row r="39" spans="1:33" ht="13.5">
      <c r="A39" s="74"/>
      <c r="B39" s="75" t="s">
        <v>607</v>
      </c>
      <c r="C39" s="123"/>
      <c r="D39" s="76">
        <f>SUM(D34:D38)</f>
        <v>1655718590</v>
      </c>
      <c r="E39" s="77">
        <f>SUM(E34:E38)</f>
        <v>3509193354</v>
      </c>
      <c r="F39" s="103">
        <f t="shared" si="0"/>
        <v>0.47182312941311927</v>
      </c>
      <c r="G39" s="76">
        <f>SUM(G34:G38)</f>
        <v>827983133</v>
      </c>
      <c r="H39" s="77">
        <f>SUM(H34:H38)</f>
        <v>2648039787</v>
      </c>
      <c r="I39" s="103">
        <f t="shared" si="1"/>
        <v>0.31267775396155706</v>
      </c>
      <c r="J39" s="76">
        <f>SUM(J34:J38)</f>
        <v>827983133</v>
      </c>
      <c r="K39" s="77">
        <f>SUM(K34:K38)</f>
        <v>2421156586</v>
      </c>
      <c r="L39" s="103">
        <f t="shared" si="2"/>
        <v>0.3419783494333646</v>
      </c>
      <c r="M39" s="76">
        <f>SUM(M34:M38)</f>
        <v>827983133</v>
      </c>
      <c r="N39" s="77">
        <f>SUM(N34:N38)</f>
        <v>1655718590</v>
      </c>
      <c r="O39" s="103">
        <f t="shared" si="3"/>
        <v>0.5000747941109969</v>
      </c>
      <c r="P39" s="76">
        <f>SUM(P34:P38)</f>
        <v>76312829</v>
      </c>
      <c r="Q39" s="77">
        <f>SUM(Q34:Q38)</f>
        <v>1034612413</v>
      </c>
      <c r="R39" s="103">
        <f t="shared" si="4"/>
        <v>0.07375982352533403</v>
      </c>
      <c r="S39" s="76">
        <f>SUM(S34:S38)</f>
        <v>0</v>
      </c>
      <c r="T39" s="77">
        <f>SUM(T34:T38)</f>
        <v>1034612413</v>
      </c>
      <c r="U39" s="103">
        <f t="shared" si="5"/>
        <v>0</v>
      </c>
      <c r="V39" s="76">
        <f>SUM(V34:V38)</f>
        <v>0</v>
      </c>
      <c r="W39" s="77">
        <f>SUM(W34:W38)</f>
        <v>8112352182</v>
      </c>
      <c r="X39" s="103">
        <f t="shared" si="6"/>
        <v>0</v>
      </c>
      <c r="Y39" s="76">
        <f>SUM(Y34:Y38)</f>
        <v>963367004</v>
      </c>
      <c r="Z39" s="77">
        <f>SUM(Z34:Z38)</f>
        <v>1034612413</v>
      </c>
      <c r="AA39" s="103">
        <f t="shared" si="7"/>
        <v>0.9311380686092735</v>
      </c>
      <c r="AB39" s="76">
        <f>SUM(AB34:AB38)</f>
        <v>328746385</v>
      </c>
      <c r="AC39" s="77">
        <f>SUM(AC34:AC38)</f>
        <v>249655444</v>
      </c>
      <c r="AD39" s="103">
        <f t="shared" si="8"/>
        <v>1.3168003858950499</v>
      </c>
      <c r="AE39" s="76">
        <f>SUM(AE34:AE38)</f>
        <v>303601709</v>
      </c>
      <c r="AF39" s="77">
        <f>SUM(AF34:AF38)</f>
        <v>2648039787</v>
      </c>
      <c r="AG39" s="112">
        <f t="shared" si="9"/>
        <v>0.11465149069529446</v>
      </c>
    </row>
    <row r="40" spans="1:33" ht="13.5">
      <c r="A40" s="78"/>
      <c r="B40" s="79" t="s">
        <v>608</v>
      </c>
      <c r="C40" s="124"/>
      <c r="D40" s="80">
        <f>SUM(D8:D13,D15:D19,D21:D25,D27:D32,D34:D38)</f>
        <v>13024504511</v>
      </c>
      <c r="E40" s="81">
        <f>SUM(E8:E13,E15:E19,E21:E25,E27:E32,E34:E38)</f>
        <v>22089353665</v>
      </c>
      <c r="F40" s="104">
        <f t="shared" si="0"/>
        <v>0.5896281398055111</v>
      </c>
      <c r="G40" s="80">
        <f>SUM(G8:G13,G15:G19,G21:G25,G27:G32,G34:G38)</f>
        <v>5875728865</v>
      </c>
      <c r="H40" s="81">
        <f>SUM(H8:H13,H15:H19,H21:H25,H27:H32,H34:H38)</f>
        <v>17297346595</v>
      </c>
      <c r="I40" s="104">
        <f t="shared" si="1"/>
        <v>0.3396896068844714</v>
      </c>
      <c r="J40" s="80">
        <f>SUM(J8:J13,J15:J19,J21:J25,J27:J32,J34:J38)</f>
        <v>5875728865</v>
      </c>
      <c r="K40" s="81">
        <f>SUM(K8:K13,K15:K19,K21:K25,K27:K32,K34:K38)</f>
        <v>14225864182</v>
      </c>
      <c r="L40" s="104">
        <f t="shared" si="2"/>
        <v>0.41303141867715604</v>
      </c>
      <c r="M40" s="80">
        <f>SUM(M8:M13,M15:M19,M21:M25,M27:M32,M34:M38)</f>
        <v>5875728865</v>
      </c>
      <c r="N40" s="81">
        <f>SUM(N8:N13,N15:N19,N21:N25,N27:N32,N34:N38)</f>
        <v>13024504511</v>
      </c>
      <c r="O40" s="104">
        <f t="shared" si="3"/>
        <v>0.45112878267557766</v>
      </c>
      <c r="P40" s="80">
        <f>SUM(P8:P13,P15:P19,P21:P25,P27:P32,P34:P38)</f>
        <v>2199435525</v>
      </c>
      <c r="Q40" s="81">
        <f>SUM(Q8:Q13,Q15:Q19,Q21:Q25,Q27:Q32,Q34:Q38)</f>
        <v>6605560883</v>
      </c>
      <c r="R40" s="104">
        <f t="shared" si="4"/>
        <v>0.33296726257726933</v>
      </c>
      <c r="S40" s="80">
        <f>SUM(S8:S13,S15:S19,S21:S25,S27:S32,S34:S38)</f>
        <v>920000001</v>
      </c>
      <c r="T40" s="81">
        <f>SUM(T8:T13,T15:T19,T21:T25,T27:T32,T34:T38)</f>
        <v>6605560883</v>
      </c>
      <c r="U40" s="104">
        <f t="shared" si="5"/>
        <v>0.13927659093532876</v>
      </c>
      <c r="V40" s="80">
        <f>SUM(V8:V13,V15:V19,V21:V25,V27:V32,V34:V38)</f>
        <v>920000001</v>
      </c>
      <c r="W40" s="81">
        <f>SUM(W8:W13,W15:W19,W21:W25,W27:W32,W34:W38)</f>
        <v>61512894624</v>
      </c>
      <c r="X40" s="104">
        <f t="shared" si="6"/>
        <v>0.014956213760115442</v>
      </c>
      <c r="Y40" s="80">
        <f>SUM(Y8:Y13,Y15:Y19,Y21:Y25,Y27:Y32,Y34:Y38)</f>
        <v>5114884216</v>
      </c>
      <c r="Z40" s="81">
        <f>SUM(Z8:Z13,Z15:Z19,Z21:Z25,Z27:Z32,Z34:Z38)</f>
        <v>6605560884</v>
      </c>
      <c r="AA40" s="104">
        <f t="shared" si="7"/>
        <v>0.7743300388600278</v>
      </c>
      <c r="AB40" s="80">
        <f>SUM(AB8:AB13,AB15:AB19,AB21:AB25,AB27:AB32,AB34:AB38)</f>
        <v>2707483465</v>
      </c>
      <c r="AC40" s="81">
        <f>SUM(AC8:AC13,AC15:AC19,AC21:AC25,AC27:AC32,AC34:AC38)</f>
        <v>4676026509</v>
      </c>
      <c r="AD40" s="104">
        <f t="shared" si="8"/>
        <v>0.5790137117034894</v>
      </c>
      <c r="AE40" s="80">
        <f>SUM(AE8:AE13,AE15:AE19,AE21:AE25,AE27:AE32,AE34:AE38)</f>
        <v>4188640135</v>
      </c>
      <c r="AF40" s="81">
        <f>SUM(AF8:AF13,AF15:AF19,AF21:AF25,AF27:AF32,AF34:AF38)</f>
        <v>17297346595</v>
      </c>
      <c r="AG40" s="113">
        <f t="shared" si="9"/>
        <v>0.24215506765706918</v>
      </c>
    </row>
    <row r="41" spans="1:33" ht="12.75">
      <c r="A41" s="82"/>
      <c r="B41" s="92" t="s">
        <v>48</v>
      </c>
      <c r="C41" s="125"/>
      <c r="D41" s="84"/>
      <c r="E41" s="84"/>
      <c r="F41" s="105"/>
      <c r="G41" s="84"/>
      <c r="H41" s="84"/>
      <c r="I41" s="105"/>
      <c r="J41" s="84"/>
      <c r="K41" s="84"/>
      <c r="L41" s="105"/>
      <c r="M41" s="84"/>
      <c r="N41" s="84"/>
      <c r="O41" s="105"/>
      <c r="P41" s="84"/>
      <c r="Q41" s="84"/>
      <c r="R41" s="105"/>
      <c r="S41" s="84"/>
      <c r="T41" s="84"/>
      <c r="U41" s="105"/>
      <c r="V41" s="84"/>
      <c r="W41" s="84"/>
      <c r="X41" s="105"/>
      <c r="Y41" s="84"/>
      <c r="Z41" s="84"/>
      <c r="AA41" s="105"/>
      <c r="AB41" s="84"/>
      <c r="AC41" s="84"/>
      <c r="AD41" s="105"/>
      <c r="AE41" s="84"/>
      <c r="AF41" s="84"/>
      <c r="AG41" s="105"/>
    </row>
    <row r="42" spans="1:33" ht="12.75">
      <c r="A42" s="83"/>
      <c r="C42" s="125"/>
      <c r="D42" s="84"/>
      <c r="E42" s="84"/>
      <c r="F42" s="105"/>
      <c r="G42" s="84"/>
      <c r="H42" s="84"/>
      <c r="I42" s="105"/>
      <c r="J42" s="84"/>
      <c r="K42" s="84"/>
      <c r="L42" s="105"/>
      <c r="M42" s="84"/>
      <c r="N42" s="84"/>
      <c r="O42" s="105"/>
      <c r="P42" s="84"/>
      <c r="Q42" s="84"/>
      <c r="R42" s="105"/>
      <c r="S42" s="84"/>
      <c r="T42" s="84"/>
      <c r="U42" s="105"/>
      <c r="V42" s="84"/>
      <c r="W42" s="84"/>
      <c r="X42" s="105"/>
      <c r="Y42" s="84"/>
      <c r="Z42" s="84"/>
      <c r="AA42" s="105"/>
      <c r="AB42" s="84"/>
      <c r="AC42" s="84"/>
      <c r="AD42" s="105"/>
      <c r="AE42" s="84"/>
      <c r="AF42" s="84"/>
      <c r="AG42" s="105"/>
    </row>
    <row r="43" spans="1:33" ht="12.75">
      <c r="A43" s="82"/>
      <c r="B43" s="82"/>
      <c r="C43" s="125"/>
      <c r="D43" s="84"/>
      <c r="E43" s="84"/>
      <c r="F43" s="105"/>
      <c r="G43" s="84"/>
      <c r="H43" s="84"/>
      <c r="I43" s="105"/>
      <c r="J43" s="84"/>
      <c r="K43" s="84"/>
      <c r="L43" s="105"/>
      <c r="M43" s="84"/>
      <c r="N43" s="84"/>
      <c r="O43" s="105"/>
      <c r="P43" s="84"/>
      <c r="Q43" s="84"/>
      <c r="R43" s="105"/>
      <c r="S43" s="84"/>
      <c r="T43" s="84"/>
      <c r="U43" s="105"/>
      <c r="V43" s="84"/>
      <c r="W43" s="84"/>
      <c r="X43" s="105"/>
      <c r="Y43" s="84"/>
      <c r="Z43" s="84"/>
      <c r="AA43" s="105"/>
      <c r="AB43" s="84"/>
      <c r="AC43" s="84"/>
      <c r="AD43" s="105"/>
      <c r="AE43" s="84"/>
      <c r="AF43" s="84"/>
      <c r="AG43" s="105"/>
    </row>
    <row r="44" spans="1:33" ht="12.75">
      <c r="A44" s="82"/>
      <c r="B44" s="82"/>
      <c r="C44" s="125"/>
      <c r="D44" s="84"/>
      <c r="E44" s="84"/>
      <c r="F44" s="105"/>
      <c r="G44" s="84"/>
      <c r="H44" s="84"/>
      <c r="I44" s="105"/>
      <c r="J44" s="84"/>
      <c r="K44" s="84"/>
      <c r="L44" s="105"/>
      <c r="M44" s="84"/>
      <c r="N44" s="84"/>
      <c r="O44" s="105"/>
      <c r="P44" s="84"/>
      <c r="Q44" s="84"/>
      <c r="R44" s="105"/>
      <c r="S44" s="84"/>
      <c r="T44" s="84"/>
      <c r="U44" s="105"/>
      <c r="V44" s="84"/>
      <c r="W44" s="84"/>
      <c r="X44" s="105"/>
      <c r="Y44" s="84"/>
      <c r="Z44" s="84"/>
      <c r="AA44" s="105"/>
      <c r="AB44" s="84"/>
      <c r="AC44" s="84"/>
      <c r="AD44" s="105"/>
      <c r="AE44" s="84"/>
      <c r="AF44" s="84"/>
      <c r="AG44" s="105"/>
    </row>
    <row r="45" spans="1:33" ht="12.75">
      <c r="A45" s="82"/>
      <c r="B45" s="82"/>
      <c r="C45" s="125"/>
      <c r="D45" s="84"/>
      <c r="E45" s="84"/>
      <c r="F45" s="105"/>
      <c r="G45" s="84"/>
      <c r="H45" s="84"/>
      <c r="I45" s="105"/>
      <c r="J45" s="84"/>
      <c r="K45" s="84"/>
      <c r="L45" s="105"/>
      <c r="M45" s="84"/>
      <c r="N45" s="84"/>
      <c r="O45" s="105"/>
      <c r="P45" s="84"/>
      <c r="Q45" s="84"/>
      <c r="R45" s="105"/>
      <c r="S45" s="84"/>
      <c r="T45" s="84"/>
      <c r="U45" s="105"/>
      <c r="V45" s="84"/>
      <c r="W45" s="84"/>
      <c r="X45" s="105"/>
      <c r="Y45" s="84"/>
      <c r="Z45" s="84"/>
      <c r="AA45" s="105"/>
      <c r="AB45" s="84"/>
      <c r="AC45" s="84"/>
      <c r="AD45" s="105"/>
      <c r="AE45" s="84"/>
      <c r="AF45" s="84"/>
      <c r="AG45" s="105"/>
    </row>
    <row r="46" spans="1:33" ht="12.75">
      <c r="A46" s="82"/>
      <c r="B46" s="82"/>
      <c r="C46" s="125"/>
      <c r="D46" s="84"/>
      <c r="E46" s="84"/>
      <c r="F46" s="105"/>
      <c r="G46" s="84"/>
      <c r="H46" s="84"/>
      <c r="I46" s="105"/>
      <c r="J46" s="84"/>
      <c r="K46" s="84"/>
      <c r="L46" s="105"/>
      <c r="M46" s="84"/>
      <c r="N46" s="84"/>
      <c r="O46" s="105"/>
      <c r="P46" s="84"/>
      <c r="Q46" s="84"/>
      <c r="R46" s="105"/>
      <c r="S46" s="84"/>
      <c r="T46" s="84"/>
      <c r="U46" s="105"/>
      <c r="V46" s="84"/>
      <c r="W46" s="84"/>
      <c r="X46" s="105"/>
      <c r="Y46" s="84"/>
      <c r="Z46" s="84"/>
      <c r="AA46" s="105"/>
      <c r="AB46" s="84"/>
      <c r="AC46" s="84"/>
      <c r="AD46" s="105"/>
      <c r="AE46" s="84"/>
      <c r="AF46" s="84"/>
      <c r="AG46" s="105"/>
    </row>
    <row r="47" spans="1:33" ht="12.75">
      <c r="A47" s="82"/>
      <c r="B47" s="82"/>
      <c r="C47" s="125"/>
      <c r="D47" s="84"/>
      <c r="E47" s="84"/>
      <c r="F47" s="105"/>
      <c r="G47" s="84"/>
      <c r="H47" s="84"/>
      <c r="I47" s="105"/>
      <c r="J47" s="84"/>
      <c r="K47" s="84"/>
      <c r="L47" s="105"/>
      <c r="M47" s="84"/>
      <c r="N47" s="84"/>
      <c r="O47" s="105"/>
      <c r="P47" s="84"/>
      <c r="Q47" s="84"/>
      <c r="R47" s="105"/>
      <c r="S47" s="84"/>
      <c r="T47" s="84"/>
      <c r="U47" s="105"/>
      <c r="V47" s="84"/>
      <c r="W47" s="84"/>
      <c r="X47" s="105"/>
      <c r="Y47" s="84"/>
      <c r="Z47" s="84"/>
      <c r="AA47" s="105"/>
      <c r="AB47" s="84"/>
      <c r="AC47" s="84"/>
      <c r="AD47" s="105"/>
      <c r="AE47" s="84"/>
      <c r="AF47" s="84"/>
      <c r="AG47" s="105"/>
    </row>
    <row r="48" spans="1:33" ht="12.75">
      <c r="A48" s="82"/>
      <c r="B48" s="82"/>
      <c r="C48" s="125"/>
      <c r="D48" s="84"/>
      <c r="E48" s="84"/>
      <c r="F48" s="105"/>
      <c r="G48" s="84"/>
      <c r="H48" s="84"/>
      <c r="I48" s="105"/>
      <c r="J48" s="84"/>
      <c r="K48" s="84"/>
      <c r="L48" s="105"/>
      <c r="M48" s="84"/>
      <c r="N48" s="84"/>
      <c r="O48" s="105"/>
      <c r="P48" s="84"/>
      <c r="Q48" s="84"/>
      <c r="R48" s="105"/>
      <c r="S48" s="84"/>
      <c r="T48" s="84"/>
      <c r="U48" s="105"/>
      <c r="V48" s="84"/>
      <c r="W48" s="84"/>
      <c r="X48" s="105"/>
      <c r="Y48" s="84"/>
      <c r="Z48" s="84"/>
      <c r="AA48" s="105"/>
      <c r="AB48" s="84"/>
      <c r="AC48" s="84"/>
      <c r="AD48" s="105"/>
      <c r="AE48" s="84"/>
      <c r="AF48" s="84"/>
      <c r="AG48" s="105"/>
    </row>
    <row r="49" spans="1:33" ht="12.75">
      <c r="A49" s="82"/>
      <c r="B49" s="82"/>
      <c r="C49" s="125"/>
      <c r="D49" s="84"/>
      <c r="E49" s="84"/>
      <c r="F49" s="105"/>
      <c r="G49" s="84"/>
      <c r="H49" s="84"/>
      <c r="I49" s="105"/>
      <c r="J49" s="84"/>
      <c r="K49" s="84"/>
      <c r="L49" s="105"/>
      <c r="M49" s="84"/>
      <c r="N49" s="84"/>
      <c r="O49" s="105"/>
      <c r="P49" s="84"/>
      <c r="Q49" s="84"/>
      <c r="R49" s="105"/>
      <c r="S49" s="84"/>
      <c r="T49" s="84"/>
      <c r="U49" s="105"/>
      <c r="V49" s="84"/>
      <c r="W49" s="84"/>
      <c r="X49" s="105"/>
      <c r="Y49" s="84"/>
      <c r="Z49" s="84"/>
      <c r="AA49" s="105"/>
      <c r="AB49" s="84"/>
      <c r="AC49" s="84"/>
      <c r="AD49" s="105"/>
      <c r="AE49" s="84"/>
      <c r="AF49" s="84"/>
      <c r="AG49" s="105"/>
    </row>
    <row r="50" spans="1:33" ht="12.75">
      <c r="A50" s="82"/>
      <c r="B50" s="82"/>
      <c r="C50" s="125"/>
      <c r="D50" s="84"/>
      <c r="E50" s="84"/>
      <c r="F50" s="105"/>
      <c r="G50" s="84"/>
      <c r="H50" s="84"/>
      <c r="I50" s="105"/>
      <c r="J50" s="84"/>
      <c r="K50" s="84"/>
      <c r="L50" s="105"/>
      <c r="M50" s="84"/>
      <c r="N50" s="84"/>
      <c r="O50" s="105"/>
      <c r="P50" s="84"/>
      <c r="Q50" s="84"/>
      <c r="R50" s="105"/>
      <c r="S50" s="84"/>
      <c r="T50" s="84"/>
      <c r="U50" s="105"/>
      <c r="V50" s="84"/>
      <c r="W50" s="84"/>
      <c r="X50" s="105"/>
      <c r="Y50" s="84"/>
      <c r="Z50" s="84"/>
      <c r="AA50" s="105"/>
      <c r="AB50" s="84"/>
      <c r="AC50" s="84"/>
      <c r="AD50" s="105"/>
      <c r="AE50" s="84"/>
      <c r="AF50" s="84"/>
      <c r="AG50" s="105"/>
    </row>
    <row r="51" spans="1:33" ht="12.75">
      <c r="A51" s="82"/>
      <c r="B51" s="82"/>
      <c r="C51" s="125"/>
      <c r="D51" s="84"/>
      <c r="E51" s="84"/>
      <c r="F51" s="105"/>
      <c r="G51" s="84"/>
      <c r="H51" s="84"/>
      <c r="I51" s="105"/>
      <c r="J51" s="84"/>
      <c r="K51" s="84"/>
      <c r="L51" s="105"/>
      <c r="M51" s="84"/>
      <c r="N51" s="84"/>
      <c r="O51" s="105"/>
      <c r="P51" s="84"/>
      <c r="Q51" s="84"/>
      <c r="R51" s="105"/>
      <c r="S51" s="84"/>
      <c r="T51" s="84"/>
      <c r="U51" s="105"/>
      <c r="V51" s="84"/>
      <c r="W51" s="84"/>
      <c r="X51" s="105"/>
      <c r="Y51" s="84"/>
      <c r="Z51" s="84"/>
      <c r="AA51" s="105"/>
      <c r="AB51" s="84"/>
      <c r="AC51" s="84"/>
      <c r="AD51" s="105"/>
      <c r="AE51" s="84"/>
      <c r="AF51" s="84"/>
      <c r="AG51" s="105"/>
    </row>
    <row r="52" spans="1:33" ht="12.75">
      <c r="A52" s="82"/>
      <c r="B52" s="82"/>
      <c r="C52" s="125"/>
      <c r="D52" s="84"/>
      <c r="E52" s="84"/>
      <c r="F52" s="105"/>
      <c r="G52" s="84"/>
      <c r="H52" s="84"/>
      <c r="I52" s="105"/>
      <c r="J52" s="84"/>
      <c r="K52" s="84"/>
      <c r="L52" s="105"/>
      <c r="M52" s="84"/>
      <c r="N52" s="84"/>
      <c r="O52" s="105"/>
      <c r="P52" s="84"/>
      <c r="Q52" s="84"/>
      <c r="R52" s="105"/>
      <c r="S52" s="84"/>
      <c r="T52" s="84"/>
      <c r="U52" s="105"/>
      <c r="V52" s="84"/>
      <c r="W52" s="84"/>
      <c r="X52" s="105"/>
      <c r="Y52" s="84"/>
      <c r="Z52" s="84"/>
      <c r="AA52" s="105"/>
      <c r="AB52" s="84"/>
      <c r="AC52" s="84"/>
      <c r="AD52" s="105"/>
      <c r="AE52" s="84"/>
      <c r="AF52" s="84"/>
      <c r="AG52" s="105"/>
    </row>
    <row r="53" spans="1:33" ht="12.75">
      <c r="A53" s="82"/>
      <c r="B53" s="82"/>
      <c r="C53" s="125"/>
      <c r="D53" s="84"/>
      <c r="E53" s="84"/>
      <c r="F53" s="105"/>
      <c r="G53" s="84"/>
      <c r="H53" s="84"/>
      <c r="I53" s="105"/>
      <c r="J53" s="84"/>
      <c r="K53" s="84"/>
      <c r="L53" s="105"/>
      <c r="M53" s="84"/>
      <c r="N53" s="84"/>
      <c r="O53" s="105"/>
      <c r="P53" s="84"/>
      <c r="Q53" s="84"/>
      <c r="R53" s="105"/>
      <c r="S53" s="84"/>
      <c r="T53" s="84"/>
      <c r="U53" s="105"/>
      <c r="V53" s="84"/>
      <c r="W53" s="84"/>
      <c r="X53" s="105"/>
      <c r="Y53" s="84"/>
      <c r="Z53" s="84"/>
      <c r="AA53" s="105"/>
      <c r="AB53" s="84"/>
      <c r="AC53" s="84"/>
      <c r="AD53" s="105"/>
      <c r="AE53" s="84"/>
      <c r="AF53" s="84"/>
      <c r="AG53" s="105"/>
    </row>
    <row r="54" spans="1:33" ht="12.75">
      <c r="A54" s="82"/>
      <c r="B54" s="82"/>
      <c r="C54" s="125"/>
      <c r="D54" s="84"/>
      <c r="E54" s="84"/>
      <c r="F54" s="105"/>
      <c r="G54" s="84"/>
      <c r="H54" s="84"/>
      <c r="I54" s="105"/>
      <c r="J54" s="84"/>
      <c r="K54" s="84"/>
      <c r="L54" s="105"/>
      <c r="M54" s="84"/>
      <c r="N54" s="84"/>
      <c r="O54" s="105"/>
      <c r="P54" s="84"/>
      <c r="Q54" s="84"/>
      <c r="R54" s="105"/>
      <c r="S54" s="84"/>
      <c r="T54" s="84"/>
      <c r="U54" s="105"/>
      <c r="V54" s="84"/>
      <c r="W54" s="84"/>
      <c r="X54" s="105"/>
      <c r="Y54" s="84"/>
      <c r="Z54" s="84"/>
      <c r="AA54" s="105"/>
      <c r="AB54" s="84"/>
      <c r="AC54" s="84"/>
      <c r="AD54" s="105"/>
      <c r="AE54" s="84"/>
      <c r="AF54" s="84"/>
      <c r="AG54" s="105"/>
    </row>
    <row r="55" spans="1:33" ht="12.75">
      <c r="A55" s="82"/>
      <c r="B55" s="82"/>
      <c r="C55" s="125"/>
      <c r="D55" s="84"/>
      <c r="E55" s="84"/>
      <c r="F55" s="105"/>
      <c r="G55" s="84"/>
      <c r="H55" s="84"/>
      <c r="I55" s="105"/>
      <c r="J55" s="84"/>
      <c r="K55" s="84"/>
      <c r="L55" s="105"/>
      <c r="M55" s="84"/>
      <c r="N55" s="84"/>
      <c r="O55" s="105"/>
      <c r="P55" s="84"/>
      <c r="Q55" s="84"/>
      <c r="R55" s="105"/>
      <c r="S55" s="84"/>
      <c r="T55" s="84"/>
      <c r="U55" s="105"/>
      <c r="V55" s="84"/>
      <c r="W55" s="84"/>
      <c r="X55" s="105"/>
      <c r="Y55" s="84"/>
      <c r="Z55" s="84"/>
      <c r="AA55" s="105"/>
      <c r="AB55" s="84"/>
      <c r="AC55" s="84"/>
      <c r="AD55" s="105"/>
      <c r="AE55" s="84"/>
      <c r="AF55" s="84"/>
      <c r="AG55" s="105"/>
    </row>
    <row r="56" spans="1:33" ht="12.75">
      <c r="A56" s="82"/>
      <c r="B56" s="82"/>
      <c r="C56" s="125"/>
      <c r="D56" s="84"/>
      <c r="E56" s="84"/>
      <c r="F56" s="105"/>
      <c r="G56" s="84"/>
      <c r="H56" s="84"/>
      <c r="I56" s="105"/>
      <c r="J56" s="84"/>
      <c r="K56" s="84"/>
      <c r="L56" s="105"/>
      <c r="M56" s="84"/>
      <c r="N56" s="84"/>
      <c r="O56" s="105"/>
      <c r="P56" s="84"/>
      <c r="Q56" s="84"/>
      <c r="R56" s="105"/>
      <c r="S56" s="84"/>
      <c r="T56" s="84"/>
      <c r="U56" s="105"/>
      <c r="V56" s="84"/>
      <c r="W56" s="84"/>
      <c r="X56" s="105"/>
      <c r="Y56" s="84"/>
      <c r="Z56" s="84"/>
      <c r="AA56" s="105"/>
      <c r="AB56" s="84"/>
      <c r="AC56" s="84"/>
      <c r="AD56" s="105"/>
      <c r="AE56" s="84"/>
      <c r="AF56" s="84"/>
      <c r="AG56" s="105"/>
    </row>
    <row r="57" spans="1:33" ht="12.75">
      <c r="A57" s="82"/>
      <c r="B57" s="82"/>
      <c r="C57" s="125"/>
      <c r="D57" s="84"/>
      <c r="E57" s="84"/>
      <c r="F57" s="105"/>
      <c r="G57" s="84"/>
      <c r="H57" s="84"/>
      <c r="I57" s="105"/>
      <c r="J57" s="84"/>
      <c r="K57" s="84"/>
      <c r="L57" s="105"/>
      <c r="M57" s="84"/>
      <c r="N57" s="84"/>
      <c r="O57" s="105"/>
      <c r="P57" s="84"/>
      <c r="Q57" s="84"/>
      <c r="R57" s="105"/>
      <c r="S57" s="84"/>
      <c r="T57" s="84"/>
      <c r="U57" s="105"/>
      <c r="V57" s="84"/>
      <c r="W57" s="84"/>
      <c r="X57" s="105"/>
      <c r="Y57" s="84"/>
      <c r="Z57" s="84"/>
      <c r="AA57" s="105"/>
      <c r="AB57" s="84"/>
      <c r="AC57" s="84"/>
      <c r="AD57" s="105"/>
      <c r="AE57" s="84"/>
      <c r="AF57" s="84"/>
      <c r="AG57" s="105"/>
    </row>
    <row r="58" spans="1:33" ht="12.75">
      <c r="A58" s="82"/>
      <c r="B58" s="82"/>
      <c r="C58" s="125"/>
      <c r="D58" s="84"/>
      <c r="E58" s="84"/>
      <c r="F58" s="105"/>
      <c r="G58" s="84"/>
      <c r="H58" s="84"/>
      <c r="I58" s="105"/>
      <c r="J58" s="84"/>
      <c r="K58" s="84"/>
      <c r="L58" s="105"/>
      <c r="M58" s="84"/>
      <c r="N58" s="84"/>
      <c r="O58" s="105"/>
      <c r="P58" s="84"/>
      <c r="Q58" s="84"/>
      <c r="R58" s="105"/>
      <c r="S58" s="84"/>
      <c r="T58" s="84"/>
      <c r="U58" s="105"/>
      <c r="V58" s="84"/>
      <c r="W58" s="84"/>
      <c r="X58" s="105"/>
      <c r="Y58" s="84"/>
      <c r="Z58" s="84"/>
      <c r="AA58" s="105"/>
      <c r="AB58" s="84"/>
      <c r="AC58" s="84"/>
      <c r="AD58" s="105"/>
      <c r="AE58" s="84"/>
      <c r="AF58" s="84"/>
      <c r="AG58" s="105"/>
    </row>
    <row r="59" spans="1:33" ht="12.75">
      <c r="A59" s="82"/>
      <c r="B59" s="82"/>
      <c r="C59" s="125"/>
      <c r="D59" s="84"/>
      <c r="E59" s="84"/>
      <c r="F59" s="105"/>
      <c r="G59" s="84"/>
      <c r="H59" s="84"/>
      <c r="I59" s="105"/>
      <c r="J59" s="84"/>
      <c r="K59" s="84"/>
      <c r="L59" s="105"/>
      <c r="M59" s="84"/>
      <c r="N59" s="84"/>
      <c r="O59" s="105"/>
      <c r="P59" s="84"/>
      <c r="Q59" s="84"/>
      <c r="R59" s="105"/>
      <c r="S59" s="84"/>
      <c r="T59" s="84"/>
      <c r="U59" s="105"/>
      <c r="V59" s="84"/>
      <c r="W59" s="84"/>
      <c r="X59" s="105"/>
      <c r="Y59" s="84"/>
      <c r="Z59" s="84"/>
      <c r="AA59" s="105"/>
      <c r="AB59" s="84"/>
      <c r="AC59" s="84"/>
      <c r="AD59" s="105"/>
      <c r="AE59" s="84"/>
      <c r="AF59" s="84"/>
      <c r="AG59" s="105"/>
    </row>
    <row r="60" spans="1:33" ht="12.75">
      <c r="A60" s="82"/>
      <c r="B60" s="82"/>
      <c r="C60" s="125"/>
      <c r="D60" s="84"/>
      <c r="E60" s="84"/>
      <c r="F60" s="105"/>
      <c r="G60" s="84"/>
      <c r="H60" s="84"/>
      <c r="I60" s="105"/>
      <c r="J60" s="84"/>
      <c r="K60" s="84"/>
      <c r="L60" s="105"/>
      <c r="M60" s="84"/>
      <c r="N60" s="84"/>
      <c r="O60" s="105"/>
      <c r="P60" s="84"/>
      <c r="Q60" s="84"/>
      <c r="R60" s="105"/>
      <c r="S60" s="84"/>
      <c r="T60" s="84"/>
      <c r="U60" s="105"/>
      <c r="V60" s="84"/>
      <c r="W60" s="84"/>
      <c r="X60" s="105"/>
      <c r="Y60" s="84"/>
      <c r="Z60" s="84"/>
      <c r="AA60" s="105"/>
      <c r="AB60" s="84"/>
      <c r="AC60" s="84"/>
      <c r="AD60" s="105"/>
      <c r="AE60" s="84"/>
      <c r="AF60" s="84"/>
      <c r="AG60" s="105"/>
    </row>
    <row r="61" spans="1:33" ht="12.75">
      <c r="A61" s="82"/>
      <c r="B61" s="82"/>
      <c r="C61" s="125"/>
      <c r="D61" s="84"/>
      <c r="E61" s="84"/>
      <c r="F61" s="105"/>
      <c r="G61" s="84"/>
      <c r="H61" s="84"/>
      <c r="I61" s="105"/>
      <c r="J61" s="84"/>
      <c r="K61" s="84"/>
      <c r="L61" s="105"/>
      <c r="M61" s="84"/>
      <c r="N61" s="84"/>
      <c r="O61" s="105"/>
      <c r="P61" s="84"/>
      <c r="Q61" s="84"/>
      <c r="R61" s="105"/>
      <c r="S61" s="84"/>
      <c r="T61" s="84"/>
      <c r="U61" s="105"/>
      <c r="V61" s="84"/>
      <c r="W61" s="84"/>
      <c r="X61" s="105"/>
      <c r="Y61" s="84"/>
      <c r="Z61" s="84"/>
      <c r="AA61" s="105"/>
      <c r="AB61" s="84"/>
      <c r="AC61" s="84"/>
      <c r="AD61" s="105"/>
      <c r="AE61" s="84"/>
      <c r="AF61" s="84"/>
      <c r="AG61" s="105"/>
    </row>
    <row r="62" spans="1:33" ht="12.75">
      <c r="A62" s="82"/>
      <c r="B62" s="82"/>
      <c r="C62" s="125"/>
      <c r="D62" s="84"/>
      <c r="E62" s="84"/>
      <c r="F62" s="105"/>
      <c r="G62" s="84"/>
      <c r="H62" s="84"/>
      <c r="I62" s="105"/>
      <c r="J62" s="84"/>
      <c r="K62" s="84"/>
      <c r="L62" s="105"/>
      <c r="M62" s="84"/>
      <c r="N62" s="84"/>
      <c r="O62" s="105"/>
      <c r="P62" s="84"/>
      <c r="Q62" s="84"/>
      <c r="R62" s="105"/>
      <c r="S62" s="84"/>
      <c r="T62" s="84"/>
      <c r="U62" s="105"/>
      <c r="V62" s="84"/>
      <c r="W62" s="84"/>
      <c r="X62" s="105"/>
      <c r="Y62" s="84"/>
      <c r="Z62" s="84"/>
      <c r="AA62" s="105"/>
      <c r="AB62" s="84"/>
      <c r="AC62" s="84"/>
      <c r="AD62" s="105"/>
      <c r="AE62" s="84"/>
      <c r="AF62" s="84"/>
      <c r="AG62" s="105"/>
    </row>
    <row r="63" spans="1:33" ht="12.75">
      <c r="A63" s="82"/>
      <c r="B63" s="82"/>
      <c r="C63" s="125"/>
      <c r="D63" s="84"/>
      <c r="E63" s="84"/>
      <c r="F63" s="105"/>
      <c r="G63" s="84"/>
      <c r="H63" s="84"/>
      <c r="I63" s="105"/>
      <c r="J63" s="84"/>
      <c r="K63" s="84"/>
      <c r="L63" s="105"/>
      <c r="M63" s="84"/>
      <c r="N63" s="84"/>
      <c r="O63" s="105"/>
      <c r="P63" s="84"/>
      <c r="Q63" s="84"/>
      <c r="R63" s="105"/>
      <c r="S63" s="84"/>
      <c r="T63" s="84"/>
      <c r="U63" s="105"/>
      <c r="V63" s="84"/>
      <c r="W63" s="84"/>
      <c r="X63" s="105"/>
      <c r="Y63" s="84"/>
      <c r="Z63" s="84"/>
      <c r="AA63" s="105"/>
      <c r="AB63" s="84"/>
      <c r="AC63" s="84"/>
      <c r="AD63" s="105"/>
      <c r="AE63" s="84"/>
      <c r="AF63" s="84"/>
      <c r="AG63" s="105"/>
    </row>
    <row r="64" spans="1:33" ht="12.75">
      <c r="A64" s="82"/>
      <c r="B64" s="82"/>
      <c r="C64" s="125"/>
      <c r="D64" s="84"/>
      <c r="E64" s="84"/>
      <c r="F64" s="105"/>
      <c r="G64" s="84"/>
      <c r="H64" s="84"/>
      <c r="I64" s="105"/>
      <c r="J64" s="84"/>
      <c r="K64" s="84"/>
      <c r="L64" s="105"/>
      <c r="M64" s="84"/>
      <c r="N64" s="84"/>
      <c r="O64" s="105"/>
      <c r="P64" s="84"/>
      <c r="Q64" s="84"/>
      <c r="R64" s="105"/>
      <c r="S64" s="84"/>
      <c r="T64" s="84"/>
      <c r="U64" s="105"/>
      <c r="V64" s="84"/>
      <c r="W64" s="84"/>
      <c r="X64" s="105"/>
      <c r="Y64" s="84"/>
      <c r="Z64" s="84"/>
      <c r="AA64" s="105"/>
      <c r="AB64" s="84"/>
      <c r="AC64" s="84"/>
      <c r="AD64" s="105"/>
      <c r="AE64" s="84"/>
      <c r="AF64" s="84"/>
      <c r="AG64" s="105"/>
    </row>
    <row r="65" spans="1:33" ht="12.75">
      <c r="A65" s="82"/>
      <c r="B65" s="82"/>
      <c r="C65" s="125"/>
      <c r="D65" s="84"/>
      <c r="E65" s="84"/>
      <c r="F65" s="105"/>
      <c r="G65" s="84"/>
      <c r="H65" s="84"/>
      <c r="I65" s="105"/>
      <c r="J65" s="84"/>
      <c r="K65" s="84"/>
      <c r="L65" s="105"/>
      <c r="M65" s="84"/>
      <c r="N65" s="84"/>
      <c r="O65" s="105"/>
      <c r="P65" s="84"/>
      <c r="Q65" s="84"/>
      <c r="R65" s="105"/>
      <c r="S65" s="84"/>
      <c r="T65" s="84"/>
      <c r="U65" s="105"/>
      <c r="V65" s="84"/>
      <c r="W65" s="84"/>
      <c r="X65" s="105"/>
      <c r="Y65" s="84"/>
      <c r="Z65" s="84"/>
      <c r="AA65" s="105"/>
      <c r="AB65" s="84"/>
      <c r="AC65" s="84"/>
      <c r="AD65" s="105"/>
      <c r="AE65" s="84"/>
      <c r="AF65" s="84"/>
      <c r="AG65" s="105"/>
    </row>
    <row r="66" spans="1:33" ht="12.75">
      <c r="A66" s="82"/>
      <c r="B66" s="82"/>
      <c r="C66" s="125"/>
      <c r="D66" s="84"/>
      <c r="E66" s="84"/>
      <c r="F66" s="105"/>
      <c r="G66" s="84"/>
      <c r="H66" s="84"/>
      <c r="I66" s="105"/>
      <c r="J66" s="84"/>
      <c r="K66" s="84"/>
      <c r="L66" s="105"/>
      <c r="M66" s="84"/>
      <c r="N66" s="84"/>
      <c r="O66" s="105"/>
      <c r="P66" s="84"/>
      <c r="Q66" s="84"/>
      <c r="R66" s="105"/>
      <c r="S66" s="84"/>
      <c r="T66" s="84"/>
      <c r="U66" s="105"/>
      <c r="V66" s="84"/>
      <c r="W66" s="84"/>
      <c r="X66" s="105"/>
      <c r="Y66" s="84"/>
      <c r="Z66" s="84"/>
      <c r="AA66" s="105"/>
      <c r="AB66" s="84"/>
      <c r="AC66" s="84"/>
      <c r="AD66" s="105"/>
      <c r="AE66" s="84"/>
      <c r="AF66" s="84"/>
      <c r="AG66" s="105"/>
    </row>
    <row r="67" spans="1:33" ht="12.75">
      <c r="A67" s="82"/>
      <c r="B67" s="82"/>
      <c r="C67" s="125"/>
      <c r="D67" s="84"/>
      <c r="E67" s="84"/>
      <c r="F67" s="105"/>
      <c r="G67" s="84"/>
      <c r="H67" s="84"/>
      <c r="I67" s="105"/>
      <c r="J67" s="84"/>
      <c r="K67" s="84"/>
      <c r="L67" s="105"/>
      <c r="M67" s="84"/>
      <c r="N67" s="84"/>
      <c r="O67" s="105"/>
      <c r="P67" s="84"/>
      <c r="Q67" s="84"/>
      <c r="R67" s="105"/>
      <c r="S67" s="84"/>
      <c r="T67" s="84"/>
      <c r="U67" s="105"/>
      <c r="V67" s="84"/>
      <c r="W67" s="84"/>
      <c r="X67" s="105"/>
      <c r="Y67" s="84"/>
      <c r="Z67" s="84"/>
      <c r="AA67" s="105"/>
      <c r="AB67" s="84"/>
      <c r="AC67" s="84"/>
      <c r="AD67" s="105"/>
      <c r="AE67" s="84"/>
      <c r="AF67" s="84"/>
      <c r="AG67" s="105"/>
    </row>
    <row r="68" spans="1:33" ht="12.75">
      <c r="A68" s="82"/>
      <c r="B68" s="82"/>
      <c r="C68" s="125"/>
      <c r="D68" s="84"/>
      <c r="E68" s="84"/>
      <c r="F68" s="105"/>
      <c r="G68" s="84"/>
      <c r="H68" s="84"/>
      <c r="I68" s="105"/>
      <c r="J68" s="84"/>
      <c r="K68" s="84"/>
      <c r="L68" s="105"/>
      <c r="M68" s="84"/>
      <c r="N68" s="84"/>
      <c r="O68" s="105"/>
      <c r="P68" s="84"/>
      <c r="Q68" s="84"/>
      <c r="R68" s="105"/>
      <c r="S68" s="84"/>
      <c r="T68" s="84"/>
      <c r="U68" s="105"/>
      <c r="V68" s="84"/>
      <c r="W68" s="84"/>
      <c r="X68" s="105"/>
      <c r="Y68" s="84"/>
      <c r="Z68" s="84"/>
      <c r="AA68" s="105"/>
      <c r="AB68" s="84"/>
      <c r="AC68" s="84"/>
      <c r="AD68" s="105"/>
      <c r="AE68" s="84"/>
      <c r="AF68" s="84"/>
      <c r="AG68" s="105"/>
    </row>
    <row r="69" spans="1:33" ht="12.75">
      <c r="A69" s="82"/>
      <c r="B69" s="82"/>
      <c r="C69" s="125"/>
      <c r="D69" s="84"/>
      <c r="E69" s="84"/>
      <c r="F69" s="105"/>
      <c r="G69" s="84"/>
      <c r="H69" s="84"/>
      <c r="I69" s="105"/>
      <c r="J69" s="84"/>
      <c r="K69" s="84"/>
      <c r="L69" s="105"/>
      <c r="M69" s="84"/>
      <c r="N69" s="84"/>
      <c r="O69" s="105"/>
      <c r="P69" s="84"/>
      <c r="Q69" s="84"/>
      <c r="R69" s="105"/>
      <c r="S69" s="84"/>
      <c r="T69" s="84"/>
      <c r="U69" s="105"/>
      <c r="V69" s="84"/>
      <c r="W69" s="84"/>
      <c r="X69" s="105"/>
      <c r="Y69" s="84"/>
      <c r="Z69" s="84"/>
      <c r="AA69" s="105"/>
      <c r="AB69" s="84"/>
      <c r="AC69" s="84"/>
      <c r="AD69" s="105"/>
      <c r="AE69" s="84"/>
      <c r="AF69" s="84"/>
      <c r="AG69" s="105"/>
    </row>
    <row r="70" spans="1:33" ht="12.75">
      <c r="A70" s="82"/>
      <c r="B70" s="82"/>
      <c r="C70" s="125"/>
      <c r="D70" s="84"/>
      <c r="E70" s="84"/>
      <c r="F70" s="105"/>
      <c r="G70" s="84"/>
      <c r="H70" s="84"/>
      <c r="I70" s="105"/>
      <c r="J70" s="84"/>
      <c r="K70" s="84"/>
      <c r="L70" s="105"/>
      <c r="M70" s="84"/>
      <c r="N70" s="84"/>
      <c r="O70" s="105"/>
      <c r="P70" s="84"/>
      <c r="Q70" s="84"/>
      <c r="R70" s="105"/>
      <c r="S70" s="84"/>
      <c r="T70" s="84"/>
      <c r="U70" s="105"/>
      <c r="V70" s="84"/>
      <c r="W70" s="84"/>
      <c r="X70" s="105"/>
      <c r="Y70" s="84"/>
      <c r="Z70" s="84"/>
      <c r="AA70" s="105"/>
      <c r="AB70" s="84"/>
      <c r="AC70" s="84"/>
      <c r="AD70" s="105"/>
      <c r="AE70" s="84"/>
      <c r="AF70" s="84"/>
      <c r="AG70" s="105"/>
    </row>
    <row r="71" spans="1:33" ht="12.75">
      <c r="A71" s="82"/>
      <c r="B71" s="82"/>
      <c r="C71" s="125"/>
      <c r="D71" s="84"/>
      <c r="E71" s="84"/>
      <c r="F71" s="105"/>
      <c r="G71" s="84"/>
      <c r="H71" s="84"/>
      <c r="I71" s="105"/>
      <c r="J71" s="84"/>
      <c r="K71" s="84"/>
      <c r="L71" s="105"/>
      <c r="M71" s="84"/>
      <c r="N71" s="84"/>
      <c r="O71" s="105"/>
      <c r="P71" s="84"/>
      <c r="Q71" s="84"/>
      <c r="R71" s="105"/>
      <c r="S71" s="84"/>
      <c r="T71" s="84"/>
      <c r="U71" s="105"/>
      <c r="V71" s="84"/>
      <c r="W71" s="84"/>
      <c r="X71" s="105"/>
      <c r="Y71" s="84"/>
      <c r="Z71" s="84"/>
      <c r="AA71" s="105"/>
      <c r="AB71" s="84"/>
      <c r="AC71" s="84"/>
      <c r="AD71" s="105"/>
      <c r="AE71" s="84"/>
      <c r="AF71" s="84"/>
      <c r="AG71" s="105"/>
    </row>
    <row r="72" spans="1:33" ht="12.75">
      <c r="A72" s="82"/>
      <c r="B72" s="82"/>
      <c r="C72" s="125"/>
      <c r="D72" s="84"/>
      <c r="E72" s="84"/>
      <c r="F72" s="105"/>
      <c r="G72" s="84"/>
      <c r="H72" s="84"/>
      <c r="I72" s="105"/>
      <c r="J72" s="84"/>
      <c r="K72" s="84"/>
      <c r="L72" s="105"/>
      <c r="M72" s="84"/>
      <c r="N72" s="84"/>
      <c r="O72" s="105"/>
      <c r="P72" s="84"/>
      <c r="Q72" s="84"/>
      <c r="R72" s="105"/>
      <c r="S72" s="84"/>
      <c r="T72" s="84"/>
      <c r="U72" s="105"/>
      <c r="V72" s="84"/>
      <c r="W72" s="84"/>
      <c r="X72" s="105"/>
      <c r="Y72" s="84"/>
      <c r="Z72" s="84"/>
      <c r="AA72" s="105"/>
      <c r="AB72" s="84"/>
      <c r="AC72" s="84"/>
      <c r="AD72" s="105"/>
      <c r="AE72" s="84"/>
      <c r="AF72" s="84"/>
      <c r="AG72" s="105"/>
    </row>
    <row r="73" spans="1:33" ht="12.75">
      <c r="A73" s="82"/>
      <c r="B73" s="82"/>
      <c r="C73" s="125"/>
      <c r="D73" s="84"/>
      <c r="E73" s="84"/>
      <c r="F73" s="105"/>
      <c r="G73" s="84"/>
      <c r="H73" s="84"/>
      <c r="I73" s="105"/>
      <c r="J73" s="84"/>
      <c r="K73" s="84"/>
      <c r="L73" s="105"/>
      <c r="M73" s="84"/>
      <c r="N73" s="84"/>
      <c r="O73" s="105"/>
      <c r="P73" s="84"/>
      <c r="Q73" s="84"/>
      <c r="R73" s="105"/>
      <c r="S73" s="84"/>
      <c r="T73" s="84"/>
      <c r="U73" s="105"/>
      <c r="V73" s="84"/>
      <c r="W73" s="84"/>
      <c r="X73" s="105"/>
      <c r="Y73" s="84"/>
      <c r="Z73" s="84"/>
      <c r="AA73" s="105"/>
      <c r="AB73" s="84"/>
      <c r="AC73" s="84"/>
      <c r="AD73" s="105"/>
      <c r="AE73" s="84"/>
      <c r="AF73" s="84"/>
      <c r="AG73" s="105"/>
    </row>
    <row r="74" spans="1:33" ht="12.75">
      <c r="A74" s="82"/>
      <c r="B74" s="82"/>
      <c r="C74" s="125"/>
      <c r="D74" s="84"/>
      <c r="E74" s="84"/>
      <c r="F74" s="105"/>
      <c r="G74" s="84"/>
      <c r="H74" s="84"/>
      <c r="I74" s="105"/>
      <c r="J74" s="84"/>
      <c r="K74" s="84"/>
      <c r="L74" s="105"/>
      <c r="M74" s="84"/>
      <c r="N74" s="84"/>
      <c r="O74" s="105"/>
      <c r="P74" s="84"/>
      <c r="Q74" s="84"/>
      <c r="R74" s="105"/>
      <c r="S74" s="84"/>
      <c r="T74" s="84"/>
      <c r="U74" s="105"/>
      <c r="V74" s="84"/>
      <c r="W74" s="84"/>
      <c r="X74" s="105"/>
      <c r="Y74" s="84"/>
      <c r="Z74" s="84"/>
      <c r="AA74" s="105"/>
      <c r="AB74" s="84"/>
      <c r="AC74" s="84"/>
      <c r="AD74" s="105"/>
      <c r="AE74" s="84"/>
      <c r="AF74" s="84"/>
      <c r="AG74" s="105"/>
    </row>
    <row r="75" spans="1:33" ht="12.75">
      <c r="A75" s="82"/>
      <c r="B75" s="82"/>
      <c r="C75" s="125"/>
      <c r="D75" s="84"/>
      <c r="E75" s="84"/>
      <c r="F75" s="105"/>
      <c r="G75" s="84"/>
      <c r="H75" s="84"/>
      <c r="I75" s="105"/>
      <c r="J75" s="84"/>
      <c r="K75" s="84"/>
      <c r="L75" s="105"/>
      <c r="M75" s="84"/>
      <c r="N75" s="84"/>
      <c r="O75" s="105"/>
      <c r="P75" s="84"/>
      <c r="Q75" s="84"/>
      <c r="R75" s="105"/>
      <c r="S75" s="84"/>
      <c r="T75" s="84"/>
      <c r="U75" s="105"/>
      <c r="V75" s="84"/>
      <c r="W75" s="84"/>
      <c r="X75" s="105"/>
      <c r="Y75" s="84"/>
      <c r="Z75" s="84"/>
      <c r="AA75" s="105"/>
      <c r="AB75" s="84"/>
      <c r="AC75" s="84"/>
      <c r="AD75" s="105"/>
      <c r="AE75" s="84"/>
      <c r="AF75" s="84"/>
      <c r="AG75" s="105"/>
    </row>
    <row r="76" spans="1:33" ht="12.75">
      <c r="A76" s="82"/>
      <c r="B76" s="82"/>
      <c r="C76" s="125"/>
      <c r="D76" s="84"/>
      <c r="E76" s="84"/>
      <c r="F76" s="105"/>
      <c r="G76" s="84"/>
      <c r="H76" s="84"/>
      <c r="I76" s="105"/>
      <c r="J76" s="84"/>
      <c r="K76" s="84"/>
      <c r="L76" s="105"/>
      <c r="M76" s="84"/>
      <c r="N76" s="84"/>
      <c r="O76" s="105"/>
      <c r="P76" s="84"/>
      <c r="Q76" s="84"/>
      <c r="R76" s="105"/>
      <c r="S76" s="84"/>
      <c r="T76" s="84"/>
      <c r="U76" s="105"/>
      <c r="V76" s="84"/>
      <c r="W76" s="84"/>
      <c r="X76" s="105"/>
      <c r="Y76" s="84"/>
      <c r="Z76" s="84"/>
      <c r="AA76" s="105"/>
      <c r="AB76" s="84"/>
      <c r="AC76" s="84"/>
      <c r="AD76" s="105"/>
      <c r="AE76" s="84"/>
      <c r="AF76" s="84"/>
      <c r="AG76" s="105"/>
    </row>
    <row r="77" spans="1:33" ht="12.75">
      <c r="A77" s="82"/>
      <c r="B77" s="82"/>
      <c r="C77" s="125"/>
      <c r="D77" s="84"/>
      <c r="E77" s="84"/>
      <c r="F77" s="105"/>
      <c r="G77" s="84"/>
      <c r="H77" s="84"/>
      <c r="I77" s="105"/>
      <c r="J77" s="84"/>
      <c r="K77" s="84"/>
      <c r="L77" s="105"/>
      <c r="M77" s="84"/>
      <c r="N77" s="84"/>
      <c r="O77" s="105"/>
      <c r="P77" s="84"/>
      <c r="Q77" s="84"/>
      <c r="R77" s="105"/>
      <c r="S77" s="84"/>
      <c r="T77" s="84"/>
      <c r="U77" s="105"/>
      <c r="V77" s="84"/>
      <c r="W77" s="84"/>
      <c r="X77" s="105"/>
      <c r="Y77" s="84"/>
      <c r="Z77" s="84"/>
      <c r="AA77" s="105"/>
      <c r="AB77" s="84"/>
      <c r="AC77" s="84"/>
      <c r="AD77" s="105"/>
      <c r="AE77" s="84"/>
      <c r="AF77" s="84"/>
      <c r="AG77" s="105"/>
    </row>
    <row r="78" spans="1:33" ht="12.75">
      <c r="A78" s="82"/>
      <c r="B78" s="82"/>
      <c r="C78" s="125"/>
      <c r="D78" s="84"/>
      <c r="E78" s="84"/>
      <c r="F78" s="105"/>
      <c r="G78" s="84"/>
      <c r="H78" s="84"/>
      <c r="I78" s="105"/>
      <c r="J78" s="84"/>
      <c r="K78" s="84"/>
      <c r="L78" s="105"/>
      <c r="M78" s="84"/>
      <c r="N78" s="84"/>
      <c r="O78" s="105"/>
      <c r="P78" s="84"/>
      <c r="Q78" s="84"/>
      <c r="R78" s="105"/>
      <c r="S78" s="84"/>
      <c r="T78" s="84"/>
      <c r="U78" s="105"/>
      <c r="V78" s="84"/>
      <c r="W78" s="84"/>
      <c r="X78" s="105"/>
      <c r="Y78" s="84"/>
      <c r="Z78" s="84"/>
      <c r="AA78" s="105"/>
      <c r="AB78" s="84"/>
      <c r="AC78" s="84"/>
      <c r="AD78" s="105"/>
      <c r="AE78" s="84"/>
      <c r="AF78" s="84"/>
      <c r="AG78" s="105"/>
    </row>
    <row r="79" spans="1:33" ht="12.75">
      <c r="A79" s="82"/>
      <c r="B79" s="82"/>
      <c r="C79" s="125"/>
      <c r="D79" s="84"/>
      <c r="E79" s="84"/>
      <c r="F79" s="105"/>
      <c r="G79" s="84"/>
      <c r="H79" s="84"/>
      <c r="I79" s="105"/>
      <c r="J79" s="84"/>
      <c r="K79" s="84"/>
      <c r="L79" s="105"/>
      <c r="M79" s="84"/>
      <c r="N79" s="84"/>
      <c r="O79" s="105"/>
      <c r="P79" s="84"/>
      <c r="Q79" s="84"/>
      <c r="R79" s="105"/>
      <c r="S79" s="84"/>
      <c r="T79" s="84"/>
      <c r="U79" s="105"/>
      <c r="V79" s="84"/>
      <c r="W79" s="84"/>
      <c r="X79" s="105"/>
      <c r="Y79" s="84"/>
      <c r="Z79" s="84"/>
      <c r="AA79" s="105"/>
      <c r="AB79" s="84"/>
      <c r="AC79" s="84"/>
      <c r="AD79" s="105"/>
      <c r="AE79" s="84"/>
      <c r="AF79" s="84"/>
      <c r="AG79" s="105"/>
    </row>
    <row r="80" spans="1:33" ht="12.75">
      <c r="A80" s="82"/>
      <c r="B80" s="82"/>
      <c r="C80" s="125"/>
      <c r="D80" s="84"/>
      <c r="E80" s="84"/>
      <c r="F80" s="105"/>
      <c r="G80" s="84"/>
      <c r="H80" s="84"/>
      <c r="I80" s="105"/>
      <c r="J80" s="84"/>
      <c r="K80" s="84"/>
      <c r="L80" s="105"/>
      <c r="M80" s="84"/>
      <c r="N80" s="84"/>
      <c r="O80" s="105"/>
      <c r="P80" s="84"/>
      <c r="Q80" s="84"/>
      <c r="R80" s="105"/>
      <c r="S80" s="84"/>
      <c r="T80" s="84"/>
      <c r="U80" s="105"/>
      <c r="V80" s="84"/>
      <c r="W80" s="84"/>
      <c r="X80" s="105"/>
      <c r="Y80" s="84"/>
      <c r="Z80" s="84"/>
      <c r="AA80" s="105"/>
      <c r="AB80" s="84"/>
      <c r="AC80" s="84"/>
      <c r="AD80" s="105"/>
      <c r="AE80" s="84"/>
      <c r="AF80" s="84"/>
      <c r="AG80" s="105"/>
    </row>
    <row r="81" spans="1:33" ht="12.75">
      <c r="A81" s="82"/>
      <c r="B81" s="82"/>
      <c r="C81" s="125"/>
      <c r="D81" s="84"/>
      <c r="E81" s="84"/>
      <c r="F81" s="105"/>
      <c r="G81" s="84"/>
      <c r="H81" s="84"/>
      <c r="I81" s="105"/>
      <c r="J81" s="84"/>
      <c r="K81" s="84"/>
      <c r="L81" s="105"/>
      <c r="M81" s="84"/>
      <c r="N81" s="84"/>
      <c r="O81" s="105"/>
      <c r="P81" s="84"/>
      <c r="Q81" s="84"/>
      <c r="R81" s="105"/>
      <c r="S81" s="84"/>
      <c r="T81" s="84"/>
      <c r="U81" s="105"/>
      <c r="V81" s="84"/>
      <c r="W81" s="84"/>
      <c r="X81" s="105"/>
      <c r="Y81" s="84"/>
      <c r="Z81" s="84"/>
      <c r="AA81" s="105"/>
      <c r="AB81" s="84"/>
      <c r="AC81" s="84"/>
      <c r="AD81" s="105"/>
      <c r="AE81" s="84"/>
      <c r="AF81" s="84"/>
      <c r="AG81" s="105"/>
    </row>
    <row r="82" spans="1:33" ht="12.75">
      <c r="A82" s="82"/>
      <c r="B82" s="82"/>
      <c r="C82" s="125"/>
      <c r="D82" s="84"/>
      <c r="E82" s="84"/>
      <c r="F82" s="105"/>
      <c r="G82" s="84"/>
      <c r="H82" s="84"/>
      <c r="I82" s="105"/>
      <c r="J82" s="84"/>
      <c r="K82" s="84"/>
      <c r="L82" s="105"/>
      <c r="M82" s="84"/>
      <c r="N82" s="84"/>
      <c r="O82" s="105"/>
      <c r="P82" s="84"/>
      <c r="Q82" s="84"/>
      <c r="R82" s="105"/>
      <c r="S82" s="84"/>
      <c r="T82" s="84"/>
      <c r="U82" s="105"/>
      <c r="V82" s="84"/>
      <c r="W82" s="84"/>
      <c r="X82" s="105"/>
      <c r="Y82" s="84"/>
      <c r="Z82" s="84"/>
      <c r="AA82" s="105"/>
      <c r="AB82" s="84"/>
      <c r="AC82" s="84"/>
      <c r="AD82" s="105"/>
      <c r="AE82" s="84"/>
      <c r="AF82" s="84"/>
      <c r="AG82" s="105"/>
    </row>
    <row r="83" spans="4:33" ht="12.75">
      <c r="D83" s="58"/>
      <c r="E83" s="58"/>
      <c r="F83" s="106"/>
      <c r="G83" s="58"/>
      <c r="H83" s="58"/>
      <c r="I83" s="106"/>
      <c r="J83" s="58"/>
      <c r="K83" s="58"/>
      <c r="L83" s="106"/>
      <c r="M83" s="58"/>
      <c r="N83" s="58"/>
      <c r="O83" s="106"/>
      <c r="P83" s="58"/>
      <c r="Q83" s="58"/>
      <c r="R83" s="106"/>
      <c r="S83" s="58"/>
      <c r="T83" s="58"/>
      <c r="U83" s="106"/>
      <c r="V83" s="58"/>
      <c r="W83" s="58"/>
      <c r="X83" s="106"/>
      <c r="Y83" s="58"/>
      <c r="Z83" s="58"/>
      <c r="AA83" s="106"/>
      <c r="AB83" s="58"/>
      <c r="AC83" s="58"/>
      <c r="AD83" s="106"/>
      <c r="AE83" s="58"/>
      <c r="AF83" s="58"/>
      <c r="AG83" s="106"/>
    </row>
    <row r="84" spans="4:33" ht="12.75">
      <c r="D84" s="58"/>
      <c r="E84" s="58"/>
      <c r="F84" s="106"/>
      <c r="G84" s="58"/>
      <c r="H84" s="58"/>
      <c r="I84" s="106"/>
      <c r="J84" s="58"/>
      <c r="K84" s="58"/>
      <c r="L84" s="106"/>
      <c r="M84" s="58"/>
      <c r="N84" s="58"/>
      <c r="O84" s="106"/>
      <c r="P84" s="58"/>
      <c r="Q84" s="58"/>
      <c r="R84" s="106"/>
      <c r="S84" s="58"/>
      <c r="T84" s="58"/>
      <c r="U84" s="106"/>
      <c r="V84" s="58"/>
      <c r="W84" s="58"/>
      <c r="X84" s="106"/>
      <c r="Y84" s="58"/>
      <c r="Z84" s="58"/>
      <c r="AA84" s="106"/>
      <c r="AB84" s="58"/>
      <c r="AC84" s="58"/>
      <c r="AD84" s="106"/>
      <c r="AE84" s="58"/>
      <c r="AF84" s="58"/>
      <c r="AG84" s="106"/>
    </row>
  </sheetData>
  <sheetProtection/>
  <mergeCells count="2">
    <mergeCell ref="B2:AG2"/>
    <mergeCell ref="B3:AG3"/>
  </mergeCells>
  <printOptions horizontalCentered="1"/>
  <pageMargins left="0.05" right="0.05" top="0.33" bottom="0.16" header="0.33" footer="0.1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2018-11-13T12:01:02Z</cp:lastPrinted>
  <dcterms:created xsi:type="dcterms:W3CDTF">2018-11-13T11:50:01Z</dcterms:created>
  <dcterms:modified xsi:type="dcterms:W3CDTF">2018-11-13T12:01:17Z</dcterms:modified>
  <cp:category/>
  <cp:version/>
  <cp:contentType/>
  <cp:contentStatus/>
</cp:coreProperties>
</file>