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848" activeTab="0"/>
  </bookViews>
  <sheets>
    <sheet name="EC" sheetId="1" r:id="rId1"/>
  </sheets>
  <definedNames>
    <definedName name="_xlnm.Print_Area" localSheetId="0">'EC'!$A$1:$AN$141</definedName>
    <definedName name="_xlnm.Print_Titles" localSheetId="0">'EC'!$A:$A,'EC'!$1:$6</definedName>
  </definedNames>
  <calcPr fullCalcOnLoad="1"/>
</workbook>
</file>

<file path=xl/sharedStrings.xml><?xml version="1.0" encoding="utf-8"?>
<sst xmlns="http://schemas.openxmlformats.org/spreadsheetml/2006/main" count="308" uniqueCount="270">
  <si>
    <t xml:space="preserve">Summarised Outcome: Municipal Budget and Benchmarking Engagement - 2018/19 Budget vs Original Budget 2017/18 </t>
  </si>
  <si>
    <t>Location</t>
  </si>
  <si>
    <t>BUF</t>
  </si>
  <si>
    <t>NMA</t>
  </si>
  <si>
    <t>EC101</t>
  </si>
  <si>
    <t>EC102</t>
  </si>
  <si>
    <t>EC104</t>
  </si>
  <si>
    <t>EC105</t>
  </si>
  <si>
    <t>EC106</t>
  </si>
  <si>
    <t>EC108</t>
  </si>
  <si>
    <t>EC109</t>
  </si>
  <si>
    <t>DC10</t>
  </si>
  <si>
    <t>EC121</t>
  </si>
  <si>
    <t>EC122</t>
  </si>
  <si>
    <t>EC123</t>
  </si>
  <si>
    <t>EC124</t>
  </si>
  <si>
    <t>EC126</t>
  </si>
  <si>
    <t>EC129</t>
  </si>
  <si>
    <t>DC12</t>
  </si>
  <si>
    <t>EC131</t>
  </si>
  <si>
    <t>EC135</t>
  </si>
  <si>
    <t>EC136</t>
  </si>
  <si>
    <t>EC137</t>
  </si>
  <si>
    <t>EC138</t>
  </si>
  <si>
    <t>EC139</t>
  </si>
  <si>
    <t>DC13</t>
  </si>
  <si>
    <t>EC141</t>
  </si>
  <si>
    <t>EC142</t>
  </si>
  <si>
    <t>EC145</t>
  </si>
  <si>
    <t>DC14</t>
  </si>
  <si>
    <t>EC153</t>
  </si>
  <si>
    <t>EC154</t>
  </si>
  <si>
    <t>EC155</t>
  </si>
  <si>
    <t>EC156</t>
  </si>
  <si>
    <t>EC157</t>
  </si>
  <si>
    <t>DC15</t>
  </si>
  <si>
    <t>EC441</t>
  </si>
  <si>
    <t>EC442</t>
  </si>
  <si>
    <t>EC443</t>
  </si>
  <si>
    <t>EC444</t>
  </si>
  <si>
    <t>DC44</t>
  </si>
  <si>
    <t>Buffalo</t>
  </si>
  <si>
    <t>Nelson Mandela</t>
  </si>
  <si>
    <t>Dr Beyers</t>
  </si>
  <si>
    <t>Blue Crane</t>
  </si>
  <si>
    <t>Makana</t>
  </si>
  <si>
    <t>Ndlambe</t>
  </si>
  <si>
    <t>Sundays River</t>
  </si>
  <si>
    <t>Kouga</t>
  </si>
  <si>
    <t>Kou-Kamma</t>
  </si>
  <si>
    <t>Sarah</t>
  </si>
  <si>
    <t>Mbhashe</t>
  </si>
  <si>
    <t>Mnquma</t>
  </si>
  <si>
    <t>Great</t>
  </si>
  <si>
    <t>Amahlathi</t>
  </si>
  <si>
    <t>Ngqushwa</t>
  </si>
  <si>
    <t>Raymond</t>
  </si>
  <si>
    <t>Amathole</t>
  </si>
  <si>
    <t>Inxuba</t>
  </si>
  <si>
    <t>Intsika</t>
  </si>
  <si>
    <t>Emalahleni</t>
  </si>
  <si>
    <t>Engcobo</t>
  </si>
  <si>
    <t>Sakhisizwe</t>
  </si>
  <si>
    <t>Enoch</t>
  </si>
  <si>
    <t>Chris</t>
  </si>
  <si>
    <t>Elundini</t>
  </si>
  <si>
    <t>Senqu</t>
  </si>
  <si>
    <t>Walter</t>
  </si>
  <si>
    <t>Joe</t>
  </si>
  <si>
    <t>Ngquza</t>
  </si>
  <si>
    <t>Port St</t>
  </si>
  <si>
    <t>Nyandeni</t>
  </si>
  <si>
    <t>Mhlontlo</t>
  </si>
  <si>
    <t>King Sabata</t>
  </si>
  <si>
    <t>O R</t>
  </si>
  <si>
    <t>Matatiele</t>
  </si>
  <si>
    <t>Umzimvubu</t>
  </si>
  <si>
    <t>Mbizana</t>
  </si>
  <si>
    <t>Ntabankulu</t>
  </si>
  <si>
    <t>Alfred</t>
  </si>
  <si>
    <t>City (H)</t>
  </si>
  <si>
    <t>Bay (H)</t>
  </si>
  <si>
    <t>Naude (L)</t>
  </si>
  <si>
    <t>Route (L)</t>
  </si>
  <si>
    <t>(M)</t>
  </si>
  <si>
    <t>(L)</t>
  </si>
  <si>
    <t>Valley (M)</t>
  </si>
  <si>
    <t>Baartman (M)</t>
  </si>
  <si>
    <t>Kei (L)</t>
  </si>
  <si>
    <t>Mhlaba (L)</t>
  </si>
  <si>
    <t>(H)</t>
  </si>
  <si>
    <t>Yethemba (L)</t>
  </si>
  <si>
    <t>Yethu (L)</t>
  </si>
  <si>
    <t>(EC) (L)</t>
  </si>
  <si>
    <t>Mgijima (M)</t>
  </si>
  <si>
    <t>Hani (M)</t>
  </si>
  <si>
    <t>Sisulu (L)</t>
  </si>
  <si>
    <t>Gqabi (H)</t>
  </si>
  <si>
    <t>Hills (L)</t>
  </si>
  <si>
    <t>Johns (M)</t>
  </si>
  <si>
    <t>Dalindyebo (H)</t>
  </si>
  <si>
    <t>Tambo (H)</t>
  </si>
  <si>
    <t>Nzo (M)</t>
  </si>
  <si>
    <t>R thousands</t>
  </si>
  <si>
    <t>Total Operating Revenue</t>
  </si>
  <si>
    <t>Total Operating Expenditure</t>
  </si>
  <si>
    <t>Operating Performance Surplus / (Deficit)</t>
  </si>
  <si>
    <t>Cash and Cash Equivalents at the Year End</t>
  </si>
  <si>
    <t>Net Increase / (Decrease) in Cash held for the Year</t>
  </si>
  <si>
    <t>Cash Backing / Surplus (Deficit) Reconciliation</t>
  </si>
  <si>
    <t>Cash Coverage Ratio</t>
  </si>
  <si>
    <t>STATEMENT OF OPERATING PERFORMANCE</t>
  </si>
  <si>
    <t>Revenue</t>
  </si>
  <si>
    <t>% Increase in Total Operating Revenue</t>
  </si>
  <si>
    <t>% Increase in Property Rates Revenue</t>
  </si>
  <si>
    <t>% Increase in Electricity Revenue</t>
  </si>
  <si>
    <t>% Increase in Water Revenue</t>
  </si>
  <si>
    <t>% Increase in Property Rates &amp; Service Charges</t>
  </si>
  <si>
    <t>% Increase in Operating Grant Revenue</t>
  </si>
  <si>
    <t>% Increase in Capital Grant Revenue</t>
  </si>
  <si>
    <t>Collection Rate Including Other Revenue</t>
  </si>
  <si>
    <t>Annual Debtors Collection Rate (Payment Level %)</t>
  </si>
  <si>
    <t>Current Debtors Collection Rate</t>
  </si>
  <si>
    <t>Outstanding Debtors to Revenue</t>
  </si>
  <si>
    <t>O/S Service Debtors to Revenue</t>
  </si>
  <si>
    <t>Expenditure</t>
  </si>
  <si>
    <t>% Increase in Total Operating Expenditure</t>
  </si>
  <si>
    <t>% Increase in Employee Costs</t>
  </si>
  <si>
    <t>% Overtime measured against Employee Related Costs</t>
  </si>
  <si>
    <t>% Increase in Electricity Bulk Purchases</t>
  </si>
  <si>
    <t>% Increase in Water Bulk Purchases</t>
  </si>
  <si>
    <t>Remuneration % of Oper Exp (excl debt impairm and deprec)</t>
  </si>
  <si>
    <t>Contracted Services % of Oper Exp (excl debt impairm and deprec)</t>
  </si>
  <si>
    <t>Debt Impairment % of Billable Revenue</t>
  </si>
  <si>
    <t>% Electricity Distribution Losses</t>
  </si>
  <si>
    <t>% Water Distribution Losses</t>
  </si>
  <si>
    <t>Employee costs/Total Revenue</t>
  </si>
  <si>
    <t>INFRASTRUCTURE DEVELOPMENT &amp; ASSET MANAGEMENT</t>
  </si>
  <si>
    <t>Capital Funding</t>
  </si>
  <si>
    <t>Total Capital Budget</t>
  </si>
  <si>
    <t>Internally Funded and Other</t>
  </si>
  <si>
    <t>Grant Funding and Other</t>
  </si>
  <si>
    <t>Internally Generated Funds % of Non Grant Funding</t>
  </si>
  <si>
    <t>Borrowing % of Non Grant Funding</t>
  </si>
  <si>
    <t>Grant Funding % of Total Funding</t>
  </si>
  <si>
    <t>Borrowing</t>
  </si>
  <si>
    <t>Total Borrowing Liability</t>
  </si>
  <si>
    <t>Borrowing for the Financial Year</t>
  </si>
  <si>
    <t>Cost of Borrowing for the Financial Year</t>
  </si>
  <si>
    <t>Total Cost of Debt as a % of Total Borrowing Liability</t>
  </si>
  <si>
    <t>Financing Cost % of Asset Base</t>
  </si>
  <si>
    <t>Capital Charges % of Operating Expenditure</t>
  </si>
  <si>
    <t>Borrowing % of Total Assets</t>
  </si>
  <si>
    <t>Capital Charges to Own Revenue</t>
  </si>
  <si>
    <t>Borrowed Funding of own Capital Expenditure</t>
  </si>
  <si>
    <t>Gearing</t>
  </si>
  <si>
    <t>Current Ratio</t>
  </si>
  <si>
    <t>Liquidity Ratio</t>
  </si>
  <si>
    <t>Finance charges and Depreciation/Total Revenue</t>
  </si>
  <si>
    <t>Debt coverage</t>
  </si>
  <si>
    <t>Capital Programme</t>
  </si>
  <si>
    <t>Capital Appropriations</t>
  </si>
  <si>
    <t>Trading Services</t>
  </si>
  <si>
    <t>Total Appropriation - Electricity Infrastructure</t>
  </si>
  <si>
    <t>Total Appropriation - Water Infrastructure</t>
  </si>
  <si>
    <t>Total Appropriation - Waste Water Management</t>
  </si>
  <si>
    <t>Total Appropriation - Waste Management</t>
  </si>
  <si>
    <t>Economic and Environmental</t>
  </si>
  <si>
    <t>Total Appropriation - Planning and Development</t>
  </si>
  <si>
    <t>Total Appropriation - Road Transport</t>
  </si>
  <si>
    <t>Total Appropriation - Environmental Protection</t>
  </si>
  <si>
    <t>Governance and Administration</t>
  </si>
  <si>
    <t>Community and Public Safety</t>
  </si>
  <si>
    <t>Other</t>
  </si>
  <si>
    <t>% Capital Appropriations measured against Total Capital</t>
  </si>
  <si>
    <t>% of Capital Budget - Electricity Infrastructure</t>
  </si>
  <si>
    <t>% of Capital Budget - Water Infrastructure</t>
  </si>
  <si>
    <t>% of Capital Budget - Waste Water Management</t>
  </si>
  <si>
    <t>% of Capital Budget - Waste Management</t>
  </si>
  <si>
    <t>% of Capital Budget - Planning and Development</t>
  </si>
  <si>
    <t>% of Capital Budget - Road Transport</t>
  </si>
  <si>
    <t>% of Capital Budget - Environmental Protection</t>
  </si>
  <si>
    <t>Asset Management</t>
  </si>
  <si>
    <t>Total Value of PPE</t>
  </si>
  <si>
    <t>Capital Asset Renewal</t>
  </si>
  <si>
    <t>Operational Repairs &amp; Maintenance</t>
  </si>
  <si>
    <t>Asset Renewal % of Depreciation</t>
  </si>
  <si>
    <t>R&amp;M % of PPE</t>
  </si>
  <si>
    <t>Asset Renewal and R&amp;M as a % of PPE</t>
  </si>
  <si>
    <t>Depreciation as % of Asset Base</t>
  </si>
  <si>
    <t>Repairs &amp; Maintenance/Total Revenue</t>
  </si>
  <si>
    <t>AVERAGE HOUSEHOLD BILLS</t>
  </si>
  <si>
    <t>Percentage Increases</t>
  </si>
  <si>
    <t>Property rates</t>
  </si>
  <si>
    <t>Electricity: Basic levy</t>
  </si>
  <si>
    <t>Electricity: Consumption</t>
  </si>
  <si>
    <t>Water: Basic levy</t>
  </si>
  <si>
    <t>Water: Consumption</t>
  </si>
  <si>
    <t>Sanitation</t>
  </si>
  <si>
    <t>Refuse removal</t>
  </si>
  <si>
    <t>Monthly Bill (Rand/cent)</t>
  </si>
  <si>
    <t>Total Monthly Bill (excluding VAT)</t>
  </si>
  <si>
    <t>SOCIAL PACKAGE</t>
  </si>
  <si>
    <t>Total Number of Households</t>
  </si>
  <si>
    <t>Highest level of free service provided</t>
  </si>
  <si>
    <t>Water (kilolitres per household per month)</t>
  </si>
  <si>
    <t>Electricity (kwh per household per month)</t>
  </si>
  <si>
    <t>Number of Households receiving Free Basic Services</t>
  </si>
  <si>
    <t>Water (6 kilolitres per household per month)</t>
  </si>
  <si>
    <t>Sanitation (free minimum level service)</t>
  </si>
  <si>
    <t>Electricity/Other energy (50kwh per household per month)</t>
  </si>
  <si>
    <t>Refuse(removed at least once a week)</t>
  </si>
  <si>
    <t>Cost of Free Basic Services provided</t>
  </si>
  <si>
    <t>Average Cost per Household Per Annum</t>
  </si>
  <si>
    <t>Cost of Free Basic Services Provided to "Registered Indigent"</t>
  </si>
  <si>
    <t>Revenue cost of free services provided (excl property rates and other)</t>
  </si>
  <si>
    <t>Local Government Equitable Share</t>
  </si>
  <si>
    <t>Cash Receipts and Ratepayers</t>
  </si>
  <si>
    <t>Total Billable Revenue</t>
  </si>
  <si>
    <t>Other Revenue</t>
  </si>
  <si>
    <t>BS 1800 2200 -2700 1400 (A6_6_7_30_16)</t>
  </si>
  <si>
    <t>BS 2600 and 2610 (A6_32)</t>
  </si>
  <si>
    <t>BS 2000 (A6_8)</t>
  </si>
  <si>
    <t>BS 2010 (A6_9)</t>
  </si>
  <si>
    <t>BS 1500 (A6_15)</t>
  </si>
  <si>
    <t>A8 lines 11 tot 17 (excl 14)</t>
  </si>
  <si>
    <t>OSA 3000 TO 3400 AND 3900 TO 4300 (excl 4110)</t>
  </si>
  <si>
    <t>Debt Impairment</t>
  </si>
  <si>
    <t>OSA 4110 3600 4400 4550</t>
  </si>
  <si>
    <t>SA8 line 42</t>
  </si>
  <si>
    <t>Total Operating Revenue 2017/18</t>
  </si>
  <si>
    <t>Property Rates Revenue</t>
  </si>
  <si>
    <t>Property Rates Revenue 2017/18</t>
  </si>
  <si>
    <t>Electricity Revenue</t>
  </si>
  <si>
    <t>Electricity Revenue 2017/18</t>
  </si>
  <si>
    <t>Water Revenue</t>
  </si>
  <si>
    <t>Water Revenue 2017/18</t>
  </si>
  <si>
    <t>Property Rates &amp; Service Charges</t>
  </si>
  <si>
    <t>Property Rates &amp; Service Charges 2017/18</t>
  </si>
  <si>
    <t>Operating Grant Revenue</t>
  </si>
  <si>
    <t>Operating Grant Revenue 2017/18</t>
  </si>
  <si>
    <t>Capital Grant Revenue</t>
  </si>
  <si>
    <t>Capital Grant Revenue 2017/18</t>
  </si>
  <si>
    <t>Total Operating Expenditure 2017/18</t>
  </si>
  <si>
    <t>Employee Costs</t>
  </si>
  <si>
    <t>Employee Costs 2017/18</t>
  </si>
  <si>
    <t>Overtime Costs</t>
  </si>
  <si>
    <t>Electricity Bulk Purchases</t>
  </si>
  <si>
    <t>Electricity Bulk Purchases 2017/18</t>
  </si>
  <si>
    <t>Water Bulk Purchases</t>
  </si>
  <si>
    <t>Water Bulk Purchases 2017/18</t>
  </si>
  <si>
    <t>Remuneration</t>
  </si>
  <si>
    <t>Depreciation</t>
  </si>
  <si>
    <t>Contracted Services</t>
  </si>
  <si>
    <t>Cost of Electricity Distribution Losses</t>
  </si>
  <si>
    <t>Cost of Water Distribution Losses</t>
  </si>
  <si>
    <t>Repayment Borrowing</t>
  </si>
  <si>
    <t>Finance Charges</t>
  </si>
  <si>
    <t>Consumer Debt</t>
  </si>
  <si>
    <t>Collectable Revenue</t>
  </si>
  <si>
    <t>Decrease in non-current debtors/receivables</t>
  </si>
  <si>
    <t>Public Contributions</t>
  </si>
  <si>
    <t>Community - Wealth</t>
  </si>
  <si>
    <t>Current Assets</t>
  </si>
  <si>
    <t>Current Liabilities</t>
  </si>
  <si>
    <t>Assets: Cash and call investment deposits</t>
  </si>
  <si>
    <t>Service Debtors</t>
  </si>
  <si>
    <t>Borrowing Funding</t>
  </si>
  <si>
    <t>Property rates and Service Charges</t>
  </si>
  <si>
    <t>Interest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</si>
</sst>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,_);_(* \(#,##0,\);_(* &quot;- &quot;?_);_(@_)"/>
    <numFmt numFmtId="165" formatCode="#,###.0_);\(#,###.0\);.0_)"/>
    <numFmt numFmtId="166" formatCode="#,###.0\%_);\(#,###.0\%\);.0\%_)"/>
    <numFmt numFmtId="167" formatCode="#,###.00_);\(#,###.00\);.00_)"/>
    <numFmt numFmtId="168" formatCode="##,##0_);\(##,##0\);0_)"/>
    <numFmt numFmtId="169" formatCode="_(* #,##0,_);_(* \(#,##0,\);_(* &quot;&quot;\-\ &quot;&quot;?_);_(@_)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Arial Narrow"/>
      <family val="2"/>
    </font>
    <font>
      <sz val="8"/>
      <color rgb="FF000000"/>
      <name val="Arial Narrow"/>
      <family val="2"/>
    </font>
    <font>
      <b/>
      <sz val="10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1" fillId="0" borderId="11" xfId="0" applyFont="1" applyBorder="1" applyAlignment="1">
      <alignment wrapText="1"/>
    </xf>
    <xf numFmtId="0" fontId="41" fillId="0" borderId="12" xfId="0" applyFont="1" applyBorder="1" applyAlignment="1">
      <alignment wrapText="1"/>
    </xf>
    <xf numFmtId="0" fontId="3" fillId="0" borderId="13" xfId="0" applyFont="1" applyBorder="1" applyAlignment="1">
      <alignment/>
    </xf>
    <xf numFmtId="0" fontId="41" fillId="0" borderId="14" xfId="0" applyFont="1" applyBorder="1" applyAlignment="1">
      <alignment wrapText="1"/>
    </xf>
    <xf numFmtId="0" fontId="41" fillId="0" borderId="15" xfId="0" applyFont="1" applyBorder="1" applyAlignment="1">
      <alignment wrapText="1"/>
    </xf>
    <xf numFmtId="0" fontId="41" fillId="0" borderId="13" xfId="0" applyFont="1" applyBorder="1" applyAlignment="1">
      <alignment wrapText="1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1" fillId="0" borderId="16" xfId="0" applyFont="1" applyBorder="1" applyAlignment="1">
      <alignment wrapText="1"/>
    </xf>
    <xf numFmtId="164" fontId="41" fillId="0" borderId="17" xfId="0" applyNumberFormat="1" applyFont="1" applyBorder="1" applyAlignment="1">
      <alignment horizontal="right" wrapText="1"/>
    </xf>
    <xf numFmtId="164" fontId="41" fillId="0" borderId="18" xfId="0" applyNumberFormat="1" applyFont="1" applyBorder="1" applyAlignment="1">
      <alignment horizontal="right" wrapText="1"/>
    </xf>
    <xf numFmtId="164" fontId="41" fillId="0" borderId="14" xfId="0" applyNumberFormat="1" applyFont="1" applyBorder="1" applyAlignment="1">
      <alignment horizontal="right" wrapText="1"/>
    </xf>
    <xf numFmtId="164" fontId="41" fillId="0" borderId="15" xfId="0" applyNumberFormat="1" applyFont="1" applyBorder="1" applyAlignment="1">
      <alignment horizontal="right" wrapText="1"/>
    </xf>
    <xf numFmtId="165" fontId="4" fillId="0" borderId="14" xfId="0" applyNumberFormat="1" applyFont="1" applyBorder="1" applyAlignment="1">
      <alignment horizontal="right" wrapText="1"/>
    </xf>
    <xf numFmtId="165" fontId="4" fillId="0" borderId="15" xfId="0" applyNumberFormat="1" applyFont="1" applyBorder="1" applyAlignment="1">
      <alignment horizontal="right" wrapText="1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42" fillId="0" borderId="16" xfId="0" applyFont="1" applyBorder="1" applyAlignment="1">
      <alignment wrapText="1"/>
    </xf>
    <xf numFmtId="166" fontId="3" fillId="0" borderId="17" xfId="0" applyNumberFormat="1" applyFont="1" applyBorder="1" applyAlignment="1">
      <alignment horizontal="right" wrapText="1"/>
    </xf>
    <xf numFmtId="166" fontId="3" fillId="0" borderId="18" xfId="0" applyNumberFormat="1" applyFont="1" applyBorder="1" applyAlignment="1">
      <alignment horizontal="right" wrapText="1"/>
    </xf>
    <xf numFmtId="0" fontId="42" fillId="0" borderId="13" xfId="0" applyFont="1" applyBorder="1" applyAlignment="1">
      <alignment wrapText="1"/>
    </xf>
    <xf numFmtId="166" fontId="3" fillId="0" borderId="14" xfId="0" applyNumberFormat="1" applyFont="1" applyBorder="1" applyAlignment="1">
      <alignment horizontal="right" wrapText="1"/>
    </xf>
    <xf numFmtId="166" fontId="3" fillId="0" borderId="15" xfId="0" applyNumberFormat="1" applyFont="1" applyBorder="1" applyAlignment="1">
      <alignment horizontal="right" wrapText="1"/>
    </xf>
    <xf numFmtId="164" fontId="3" fillId="0" borderId="14" xfId="0" applyNumberFormat="1" applyFont="1" applyBorder="1" applyAlignment="1">
      <alignment/>
    </xf>
    <xf numFmtId="164" fontId="3" fillId="0" borderId="15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164" fontId="42" fillId="0" borderId="17" xfId="0" applyNumberFormat="1" applyFont="1" applyBorder="1" applyAlignment="1">
      <alignment horizontal="right" wrapText="1"/>
    </xf>
    <xf numFmtId="164" fontId="42" fillId="0" borderId="18" xfId="0" applyNumberFormat="1" applyFont="1" applyBorder="1" applyAlignment="1">
      <alignment horizontal="right" wrapText="1"/>
    </xf>
    <xf numFmtId="164" fontId="42" fillId="0" borderId="14" xfId="0" applyNumberFormat="1" applyFont="1" applyBorder="1" applyAlignment="1">
      <alignment horizontal="right" wrapText="1"/>
    </xf>
    <xf numFmtId="164" fontId="42" fillId="0" borderId="15" xfId="0" applyNumberFormat="1" applyFont="1" applyBorder="1" applyAlignment="1">
      <alignment horizontal="right" wrapText="1"/>
    </xf>
    <xf numFmtId="165" fontId="3" fillId="0" borderId="14" xfId="0" applyNumberFormat="1" applyFont="1" applyBorder="1" applyAlignment="1">
      <alignment horizontal="right" wrapText="1"/>
    </xf>
    <xf numFmtId="165" fontId="3" fillId="0" borderId="15" xfId="0" applyNumberFormat="1" applyFont="1" applyBorder="1" applyAlignment="1">
      <alignment horizontal="right" wrapText="1"/>
    </xf>
    <xf numFmtId="166" fontId="4" fillId="0" borderId="17" xfId="0" applyNumberFormat="1" applyFont="1" applyBorder="1" applyAlignment="1">
      <alignment horizontal="right" wrapText="1"/>
    </xf>
    <xf numFmtId="166" fontId="4" fillId="0" borderId="18" xfId="0" applyNumberFormat="1" applyFont="1" applyBorder="1" applyAlignment="1">
      <alignment horizontal="right" wrapText="1"/>
    </xf>
    <xf numFmtId="166" fontId="4" fillId="0" borderId="14" xfId="0" applyNumberFormat="1" applyFont="1" applyBorder="1" applyAlignment="1">
      <alignment horizontal="right" wrapText="1"/>
    </xf>
    <xf numFmtId="166" fontId="4" fillId="0" borderId="15" xfId="0" applyNumberFormat="1" applyFont="1" applyBorder="1" applyAlignment="1">
      <alignment horizontal="right" wrapText="1"/>
    </xf>
    <xf numFmtId="166" fontId="42" fillId="0" borderId="17" xfId="0" applyNumberFormat="1" applyFont="1" applyBorder="1" applyAlignment="1">
      <alignment horizontal="right" wrapText="1"/>
    </xf>
    <xf numFmtId="166" fontId="42" fillId="0" borderId="18" xfId="0" applyNumberFormat="1" applyFont="1" applyBorder="1" applyAlignment="1">
      <alignment horizontal="right" wrapText="1"/>
    </xf>
    <xf numFmtId="166" fontId="42" fillId="0" borderId="14" xfId="0" applyNumberFormat="1" applyFont="1" applyBorder="1" applyAlignment="1">
      <alignment horizontal="right" wrapText="1"/>
    </xf>
    <xf numFmtId="166" fontId="42" fillId="0" borderId="15" xfId="0" applyNumberFormat="1" applyFont="1" applyBorder="1" applyAlignment="1">
      <alignment horizontal="right" wrapText="1"/>
    </xf>
    <xf numFmtId="167" fontId="42" fillId="0" borderId="17" xfId="0" applyNumberFormat="1" applyFont="1" applyBorder="1" applyAlignment="1">
      <alignment horizontal="right" wrapText="1"/>
    </xf>
    <xf numFmtId="167" fontId="42" fillId="0" borderId="18" xfId="0" applyNumberFormat="1" applyFont="1" applyBorder="1" applyAlignment="1">
      <alignment horizontal="right" wrapText="1"/>
    </xf>
    <xf numFmtId="167" fontId="42" fillId="0" borderId="14" xfId="0" applyNumberFormat="1" applyFont="1" applyBorder="1" applyAlignment="1">
      <alignment horizontal="right" wrapText="1"/>
    </xf>
    <xf numFmtId="167" fontId="42" fillId="0" borderId="15" xfId="0" applyNumberFormat="1" applyFont="1" applyBorder="1" applyAlignment="1">
      <alignment horizontal="right" wrapText="1"/>
    </xf>
    <xf numFmtId="168" fontId="42" fillId="0" borderId="14" xfId="0" applyNumberFormat="1" applyFont="1" applyBorder="1" applyAlignment="1">
      <alignment horizontal="right" wrapText="1"/>
    </xf>
    <xf numFmtId="168" fontId="42" fillId="0" borderId="15" xfId="0" applyNumberFormat="1" applyFont="1" applyBorder="1" applyAlignment="1">
      <alignment horizontal="right" wrapText="1"/>
    </xf>
    <xf numFmtId="168" fontId="42" fillId="0" borderId="17" xfId="0" applyNumberFormat="1" applyFont="1" applyBorder="1" applyAlignment="1">
      <alignment horizontal="right" wrapText="1"/>
    </xf>
    <xf numFmtId="168" fontId="42" fillId="0" borderId="18" xfId="0" applyNumberFormat="1" applyFont="1" applyBorder="1" applyAlignment="1">
      <alignment horizontal="right" wrapText="1"/>
    </xf>
    <xf numFmtId="169" fontId="41" fillId="0" borderId="14" xfId="0" applyNumberFormat="1" applyFont="1" applyBorder="1" applyAlignment="1">
      <alignment horizontal="right" wrapText="1"/>
    </xf>
    <xf numFmtId="169" fontId="41" fillId="0" borderId="15" xfId="0" applyNumberFormat="1" applyFont="1" applyBorder="1" applyAlignment="1">
      <alignment horizontal="right" wrapText="1"/>
    </xf>
    <xf numFmtId="167" fontId="4" fillId="0" borderId="14" xfId="0" applyNumberFormat="1" applyFont="1" applyBorder="1" applyAlignment="1">
      <alignment horizontal="right" wrapText="1"/>
    </xf>
    <xf numFmtId="167" fontId="4" fillId="0" borderId="15" xfId="0" applyNumberFormat="1" applyFont="1" applyBorder="1" applyAlignment="1">
      <alignment horizontal="right" wrapText="1"/>
    </xf>
    <xf numFmtId="167" fontId="3" fillId="0" borderId="17" xfId="0" applyNumberFormat="1" applyFont="1" applyBorder="1" applyAlignment="1">
      <alignment horizontal="right" wrapText="1"/>
    </xf>
    <xf numFmtId="167" fontId="3" fillId="0" borderId="18" xfId="0" applyNumberFormat="1" applyFont="1" applyBorder="1" applyAlignment="1">
      <alignment horizontal="right" wrapText="1"/>
    </xf>
    <xf numFmtId="167" fontId="3" fillId="0" borderId="14" xfId="0" applyNumberFormat="1" applyFont="1" applyBorder="1" applyAlignment="1">
      <alignment horizontal="right" wrapText="1"/>
    </xf>
    <xf numFmtId="167" fontId="3" fillId="0" borderId="15" xfId="0" applyNumberFormat="1" applyFont="1" applyBorder="1" applyAlignment="1">
      <alignment horizontal="right" wrapText="1"/>
    </xf>
    <xf numFmtId="164" fontId="4" fillId="0" borderId="14" xfId="0" applyNumberFormat="1" applyFont="1" applyBorder="1" applyAlignment="1">
      <alignment horizontal="right" wrapText="1"/>
    </xf>
    <xf numFmtId="164" fontId="4" fillId="0" borderId="15" xfId="0" applyNumberFormat="1" applyFont="1" applyBorder="1" applyAlignment="1">
      <alignment horizontal="right" wrapText="1"/>
    </xf>
    <xf numFmtId="169" fontId="41" fillId="0" borderId="17" xfId="0" applyNumberFormat="1" applyFont="1" applyBorder="1" applyAlignment="1">
      <alignment horizontal="right" wrapText="1"/>
    </xf>
    <xf numFmtId="169" fontId="41" fillId="0" borderId="18" xfId="0" applyNumberFormat="1" applyFont="1" applyBorder="1" applyAlignment="1">
      <alignment horizontal="right" wrapText="1"/>
    </xf>
    <xf numFmtId="0" fontId="42" fillId="0" borderId="19" xfId="0" applyFont="1" applyBorder="1" applyAlignment="1">
      <alignment wrapText="1"/>
    </xf>
    <xf numFmtId="164" fontId="42" fillId="0" borderId="20" xfId="0" applyNumberFormat="1" applyFont="1" applyBorder="1" applyAlignment="1">
      <alignment horizontal="right" wrapText="1"/>
    </xf>
    <xf numFmtId="164" fontId="42" fillId="0" borderId="21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0" fontId="42" fillId="0" borderId="22" xfId="0" applyFont="1" applyBorder="1" applyAlignment="1">
      <alignment wrapText="1"/>
    </xf>
    <xf numFmtId="164" fontId="42" fillId="0" borderId="23" xfId="0" applyNumberFormat="1" applyFont="1" applyBorder="1" applyAlignment="1">
      <alignment horizontal="right" wrapText="1"/>
    </xf>
    <xf numFmtId="0" fontId="42" fillId="0" borderId="0" xfId="0" applyFont="1" applyAlignment="1">
      <alignment wrapText="1"/>
    </xf>
    <xf numFmtId="0" fontId="43" fillId="0" borderId="0" xfId="0" applyFont="1" applyAlignment="1">
      <alignment wrapText="1"/>
    </xf>
    <xf numFmtId="0" fontId="41" fillId="0" borderId="0" xfId="0" applyFont="1" applyAlignment="1">
      <alignment wrapText="1"/>
    </xf>
    <xf numFmtId="0" fontId="42" fillId="0" borderId="24" xfId="0" applyFont="1" applyBorder="1" applyAlignment="1">
      <alignment wrapText="1"/>
    </xf>
    <xf numFmtId="166" fontId="3" fillId="0" borderId="25" xfId="0" applyNumberFormat="1" applyFont="1" applyBorder="1" applyAlignment="1">
      <alignment horizontal="right" wrapText="1"/>
    </xf>
    <xf numFmtId="166" fontId="3" fillId="0" borderId="26" xfId="0" applyNumberFormat="1" applyFont="1" applyBorder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95"/>
  <sheetViews>
    <sheetView showGridLines="0" tabSelected="1" zoomScalePageLayoutView="0" workbookViewId="0" topLeftCell="A1">
      <selection activeCell="A1" sqref="A1:AN1"/>
    </sheetView>
  </sheetViews>
  <sheetFormatPr defaultColWidth="9.140625" defaultRowHeight="12.75"/>
  <cols>
    <col min="1" max="1" width="36.57421875" style="2" bestFit="1" customWidth="1"/>
    <col min="2" max="40" width="9.7109375" style="2" customWidth="1"/>
    <col min="41" max="16384" width="8.8515625" style="2" customWidth="1"/>
  </cols>
  <sheetData>
    <row r="1" spans="1:40" s="1" customFormat="1" ht="15.75" customHeight="1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</row>
    <row r="2" spans="2:40" ht="15" customHeight="1">
      <c r="B2" s="72" t="s">
        <v>1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</row>
    <row r="3" spans="1:40" ht="9.75">
      <c r="A3" s="3"/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4" t="s">
        <v>18</v>
      </c>
      <c r="S3" s="4" t="s">
        <v>19</v>
      </c>
      <c r="T3" s="4" t="s">
        <v>20</v>
      </c>
      <c r="U3" s="4" t="s">
        <v>21</v>
      </c>
      <c r="V3" s="4" t="s">
        <v>22</v>
      </c>
      <c r="W3" s="4" t="s">
        <v>23</v>
      </c>
      <c r="X3" s="4" t="s">
        <v>24</v>
      </c>
      <c r="Y3" s="4" t="s">
        <v>25</v>
      </c>
      <c r="Z3" s="4" t="s">
        <v>26</v>
      </c>
      <c r="AA3" s="4" t="s">
        <v>27</v>
      </c>
      <c r="AB3" s="4" t="s">
        <v>28</v>
      </c>
      <c r="AC3" s="4" t="s">
        <v>29</v>
      </c>
      <c r="AD3" s="4" t="s">
        <v>30</v>
      </c>
      <c r="AE3" s="4" t="s">
        <v>31</v>
      </c>
      <c r="AF3" s="4" t="s">
        <v>32</v>
      </c>
      <c r="AG3" s="4" t="s">
        <v>33</v>
      </c>
      <c r="AH3" s="4" t="s">
        <v>34</v>
      </c>
      <c r="AI3" s="4" t="s">
        <v>35</v>
      </c>
      <c r="AJ3" s="4" t="s">
        <v>36</v>
      </c>
      <c r="AK3" s="4" t="s">
        <v>37</v>
      </c>
      <c r="AL3" s="4" t="s">
        <v>38</v>
      </c>
      <c r="AM3" s="4" t="s">
        <v>39</v>
      </c>
      <c r="AN3" s="5" t="s">
        <v>40</v>
      </c>
    </row>
    <row r="4" spans="1:40" ht="20.25">
      <c r="A4" s="6"/>
      <c r="B4" s="7" t="s">
        <v>41</v>
      </c>
      <c r="C4" s="7" t="s">
        <v>42</v>
      </c>
      <c r="D4" s="7" t="s">
        <v>43</v>
      </c>
      <c r="E4" s="7" t="s">
        <v>44</v>
      </c>
      <c r="F4" s="7" t="s">
        <v>45</v>
      </c>
      <c r="G4" s="7" t="s">
        <v>46</v>
      </c>
      <c r="H4" s="7" t="s">
        <v>47</v>
      </c>
      <c r="I4" s="7" t="s">
        <v>48</v>
      </c>
      <c r="J4" s="7" t="s">
        <v>49</v>
      </c>
      <c r="K4" s="7" t="s">
        <v>50</v>
      </c>
      <c r="L4" s="7" t="s">
        <v>51</v>
      </c>
      <c r="M4" s="7" t="s">
        <v>52</v>
      </c>
      <c r="N4" s="7" t="s">
        <v>53</v>
      </c>
      <c r="O4" s="7" t="s">
        <v>54</v>
      </c>
      <c r="P4" s="7" t="s">
        <v>55</v>
      </c>
      <c r="Q4" s="7" t="s">
        <v>56</v>
      </c>
      <c r="R4" s="7" t="s">
        <v>57</v>
      </c>
      <c r="S4" s="7" t="s">
        <v>58</v>
      </c>
      <c r="T4" s="7" t="s">
        <v>59</v>
      </c>
      <c r="U4" s="7" t="s">
        <v>60</v>
      </c>
      <c r="V4" s="7" t="s">
        <v>61</v>
      </c>
      <c r="W4" s="7" t="s">
        <v>62</v>
      </c>
      <c r="X4" s="7" t="s">
        <v>63</v>
      </c>
      <c r="Y4" s="7" t="s">
        <v>64</v>
      </c>
      <c r="Z4" s="7" t="s">
        <v>65</v>
      </c>
      <c r="AA4" s="7" t="s">
        <v>66</v>
      </c>
      <c r="AB4" s="7" t="s">
        <v>67</v>
      </c>
      <c r="AC4" s="7" t="s">
        <v>68</v>
      </c>
      <c r="AD4" s="7" t="s">
        <v>69</v>
      </c>
      <c r="AE4" s="7" t="s">
        <v>70</v>
      </c>
      <c r="AF4" s="7" t="s">
        <v>71</v>
      </c>
      <c r="AG4" s="7" t="s">
        <v>72</v>
      </c>
      <c r="AH4" s="7" t="s">
        <v>73</v>
      </c>
      <c r="AI4" s="7" t="s">
        <v>74</v>
      </c>
      <c r="AJ4" s="7" t="s">
        <v>75</v>
      </c>
      <c r="AK4" s="7" t="s">
        <v>76</v>
      </c>
      <c r="AL4" s="7" t="s">
        <v>77</v>
      </c>
      <c r="AM4" s="7" t="s">
        <v>78</v>
      </c>
      <c r="AN4" s="8" t="s">
        <v>79</v>
      </c>
    </row>
    <row r="5" spans="1:40" ht="9.75">
      <c r="A5" s="6"/>
      <c r="B5" s="7" t="s">
        <v>80</v>
      </c>
      <c r="C5" s="7" t="s">
        <v>81</v>
      </c>
      <c r="D5" s="7" t="s">
        <v>82</v>
      </c>
      <c r="E5" s="7" t="s">
        <v>83</v>
      </c>
      <c r="F5" s="7" t="s">
        <v>84</v>
      </c>
      <c r="G5" s="7" t="s">
        <v>85</v>
      </c>
      <c r="H5" s="7" t="s">
        <v>86</v>
      </c>
      <c r="I5" s="7" t="s">
        <v>84</v>
      </c>
      <c r="J5" s="7" t="s">
        <v>84</v>
      </c>
      <c r="K5" s="7" t="s">
        <v>87</v>
      </c>
      <c r="L5" s="7" t="s">
        <v>85</v>
      </c>
      <c r="M5" s="7" t="s">
        <v>84</v>
      </c>
      <c r="N5" s="7" t="s">
        <v>88</v>
      </c>
      <c r="O5" s="7" t="s">
        <v>85</v>
      </c>
      <c r="P5" s="7" t="s">
        <v>84</v>
      </c>
      <c r="Q5" s="7" t="s">
        <v>89</v>
      </c>
      <c r="R5" s="7" t="s">
        <v>90</v>
      </c>
      <c r="S5" s="7" t="s">
        <v>91</v>
      </c>
      <c r="T5" s="7" t="s">
        <v>92</v>
      </c>
      <c r="U5" s="7" t="s">
        <v>93</v>
      </c>
      <c r="V5" s="7" t="s">
        <v>84</v>
      </c>
      <c r="W5" s="7" t="s">
        <v>85</v>
      </c>
      <c r="X5" s="7" t="s">
        <v>94</v>
      </c>
      <c r="Y5" s="7" t="s">
        <v>95</v>
      </c>
      <c r="Z5" s="7" t="s">
        <v>85</v>
      </c>
      <c r="AA5" s="7" t="s">
        <v>84</v>
      </c>
      <c r="AB5" s="7" t="s">
        <v>96</v>
      </c>
      <c r="AC5" s="7" t="s">
        <v>97</v>
      </c>
      <c r="AD5" s="7" t="s">
        <v>98</v>
      </c>
      <c r="AE5" s="7" t="s">
        <v>99</v>
      </c>
      <c r="AF5" s="7" t="s">
        <v>85</v>
      </c>
      <c r="AG5" s="7" t="s">
        <v>85</v>
      </c>
      <c r="AH5" s="7" t="s">
        <v>100</v>
      </c>
      <c r="AI5" s="7" t="s">
        <v>101</v>
      </c>
      <c r="AJ5" s="7" t="s">
        <v>84</v>
      </c>
      <c r="AK5" s="7" t="s">
        <v>84</v>
      </c>
      <c r="AL5" s="7" t="s">
        <v>84</v>
      </c>
      <c r="AM5" s="7" t="s">
        <v>85</v>
      </c>
      <c r="AN5" s="8" t="s">
        <v>102</v>
      </c>
    </row>
    <row r="6" spans="1:40" ht="9.75">
      <c r="A6" s="9" t="s">
        <v>103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1"/>
    </row>
    <row r="7" spans="1:40" ht="9.75">
      <c r="A7" s="12" t="s">
        <v>104</v>
      </c>
      <c r="B7" s="13">
        <v>6517222263</v>
      </c>
      <c r="C7" s="13">
        <v>10363386096</v>
      </c>
      <c r="D7" s="13">
        <v>297801905</v>
      </c>
      <c r="E7" s="13">
        <v>206180280</v>
      </c>
      <c r="F7" s="13">
        <v>435990591</v>
      </c>
      <c r="G7" s="13">
        <v>344031394</v>
      </c>
      <c r="H7" s="13">
        <v>208466983</v>
      </c>
      <c r="I7" s="13">
        <v>753716869</v>
      </c>
      <c r="J7" s="13">
        <v>116791471</v>
      </c>
      <c r="K7" s="13">
        <v>132547020</v>
      </c>
      <c r="L7" s="13">
        <v>266026000</v>
      </c>
      <c r="M7" s="13">
        <v>288507095</v>
      </c>
      <c r="N7" s="13">
        <v>110049325</v>
      </c>
      <c r="O7" s="13">
        <v>208324054</v>
      </c>
      <c r="P7" s="13">
        <v>144213363</v>
      </c>
      <c r="Q7" s="13">
        <v>360561599</v>
      </c>
      <c r="R7" s="13">
        <v>1267770894</v>
      </c>
      <c r="S7" s="13">
        <v>294554522</v>
      </c>
      <c r="T7" s="13">
        <v>183573627</v>
      </c>
      <c r="U7" s="13">
        <v>155332869</v>
      </c>
      <c r="V7" s="13">
        <v>183898891</v>
      </c>
      <c r="W7" s="13">
        <v>92320744</v>
      </c>
      <c r="X7" s="13">
        <v>663964115</v>
      </c>
      <c r="Y7" s="13">
        <v>937496492</v>
      </c>
      <c r="Z7" s="13">
        <v>277117004</v>
      </c>
      <c r="AA7" s="13">
        <v>224204057</v>
      </c>
      <c r="AB7" s="13">
        <v>256335562</v>
      </c>
      <c r="AC7" s="13">
        <v>559014947</v>
      </c>
      <c r="AD7" s="13">
        <v>315789050</v>
      </c>
      <c r="AE7" s="13">
        <v>178037239</v>
      </c>
      <c r="AF7" s="13">
        <v>357224163</v>
      </c>
      <c r="AG7" s="13">
        <v>227183322</v>
      </c>
      <c r="AH7" s="13">
        <v>1129403794</v>
      </c>
      <c r="AI7" s="13">
        <v>1474657287</v>
      </c>
      <c r="AJ7" s="13">
        <v>337614368</v>
      </c>
      <c r="AK7" s="13">
        <v>334686947</v>
      </c>
      <c r="AL7" s="13">
        <v>316500898</v>
      </c>
      <c r="AM7" s="13">
        <v>129286321</v>
      </c>
      <c r="AN7" s="14">
        <v>664085666</v>
      </c>
    </row>
    <row r="8" spans="1:40" ht="9.75">
      <c r="A8" s="9" t="s">
        <v>105</v>
      </c>
      <c r="B8" s="15">
        <v>6513297819</v>
      </c>
      <c r="C8" s="15">
        <v>10375088132</v>
      </c>
      <c r="D8" s="15">
        <v>366051103</v>
      </c>
      <c r="E8" s="15">
        <v>256051874</v>
      </c>
      <c r="F8" s="15">
        <v>432938220</v>
      </c>
      <c r="G8" s="15">
        <v>343571361</v>
      </c>
      <c r="H8" s="15">
        <v>239002051</v>
      </c>
      <c r="I8" s="15">
        <v>796784763</v>
      </c>
      <c r="J8" s="15">
        <v>152246384</v>
      </c>
      <c r="K8" s="15">
        <v>132547020</v>
      </c>
      <c r="L8" s="15">
        <v>353296500</v>
      </c>
      <c r="M8" s="15">
        <v>424566157</v>
      </c>
      <c r="N8" s="15">
        <v>134587227</v>
      </c>
      <c r="O8" s="15">
        <v>237318506</v>
      </c>
      <c r="P8" s="15">
        <v>137880699</v>
      </c>
      <c r="Q8" s="15">
        <v>379872584</v>
      </c>
      <c r="R8" s="15">
        <v>1494215831</v>
      </c>
      <c r="S8" s="15">
        <v>286754872</v>
      </c>
      <c r="T8" s="15">
        <v>206300757</v>
      </c>
      <c r="U8" s="15">
        <v>184028003</v>
      </c>
      <c r="V8" s="15">
        <v>201373894</v>
      </c>
      <c r="W8" s="15">
        <v>108701495</v>
      </c>
      <c r="X8" s="15">
        <v>717010280</v>
      </c>
      <c r="Y8" s="15">
        <v>1206257484</v>
      </c>
      <c r="Z8" s="15">
        <v>333826121</v>
      </c>
      <c r="AA8" s="15">
        <v>236264229</v>
      </c>
      <c r="AB8" s="15">
        <v>238205031</v>
      </c>
      <c r="AC8" s="15">
        <v>568824488</v>
      </c>
      <c r="AD8" s="15">
        <v>310625054</v>
      </c>
      <c r="AE8" s="15">
        <v>218134628</v>
      </c>
      <c r="AF8" s="15">
        <v>334624395</v>
      </c>
      <c r="AG8" s="15">
        <v>313679282</v>
      </c>
      <c r="AH8" s="15">
        <v>1125405645</v>
      </c>
      <c r="AI8" s="15">
        <v>1470306830</v>
      </c>
      <c r="AJ8" s="15">
        <v>337612041</v>
      </c>
      <c r="AK8" s="15">
        <v>273653257</v>
      </c>
      <c r="AL8" s="15">
        <v>343970233</v>
      </c>
      <c r="AM8" s="15">
        <v>125706878</v>
      </c>
      <c r="AN8" s="16">
        <v>635482380</v>
      </c>
    </row>
    <row r="9" spans="1:40" ht="9.75">
      <c r="A9" s="9" t="s">
        <v>106</v>
      </c>
      <c r="B9" s="15">
        <f>+B7-B8</f>
        <v>3924444</v>
      </c>
      <c r="C9" s="15">
        <f aca="true" t="shared" si="0" ref="C9:AN9">+C7-C8</f>
        <v>-11702036</v>
      </c>
      <c r="D9" s="15">
        <f t="shared" si="0"/>
        <v>-68249198</v>
      </c>
      <c r="E9" s="15">
        <f t="shared" si="0"/>
        <v>-49871594</v>
      </c>
      <c r="F9" s="15">
        <f t="shared" si="0"/>
        <v>3052371</v>
      </c>
      <c r="G9" s="15">
        <f t="shared" si="0"/>
        <v>460033</v>
      </c>
      <c r="H9" s="15">
        <f t="shared" si="0"/>
        <v>-30535068</v>
      </c>
      <c r="I9" s="15">
        <f t="shared" si="0"/>
        <v>-43067894</v>
      </c>
      <c r="J9" s="15">
        <f t="shared" si="0"/>
        <v>-35454913</v>
      </c>
      <c r="K9" s="15">
        <f t="shared" si="0"/>
        <v>0</v>
      </c>
      <c r="L9" s="15">
        <f t="shared" si="0"/>
        <v>-87270500</v>
      </c>
      <c r="M9" s="15">
        <f t="shared" si="0"/>
        <v>-136059062</v>
      </c>
      <c r="N9" s="15">
        <f t="shared" si="0"/>
        <v>-24537902</v>
      </c>
      <c r="O9" s="15">
        <f t="shared" si="0"/>
        <v>-28994452</v>
      </c>
      <c r="P9" s="15">
        <f t="shared" si="0"/>
        <v>6332664</v>
      </c>
      <c r="Q9" s="15">
        <f t="shared" si="0"/>
        <v>-19310985</v>
      </c>
      <c r="R9" s="15">
        <f t="shared" si="0"/>
        <v>-226444937</v>
      </c>
      <c r="S9" s="15">
        <f t="shared" si="0"/>
        <v>7799650</v>
      </c>
      <c r="T9" s="15">
        <f t="shared" si="0"/>
        <v>-22727130</v>
      </c>
      <c r="U9" s="15">
        <f t="shared" si="0"/>
        <v>-28695134</v>
      </c>
      <c r="V9" s="15">
        <f t="shared" si="0"/>
        <v>-17475003</v>
      </c>
      <c r="W9" s="15">
        <f t="shared" si="0"/>
        <v>-16380751</v>
      </c>
      <c r="X9" s="15">
        <f t="shared" si="0"/>
        <v>-53046165</v>
      </c>
      <c r="Y9" s="15">
        <f t="shared" si="0"/>
        <v>-268760992</v>
      </c>
      <c r="Z9" s="15">
        <f t="shared" si="0"/>
        <v>-56709117</v>
      </c>
      <c r="AA9" s="15">
        <f t="shared" si="0"/>
        <v>-12060172</v>
      </c>
      <c r="AB9" s="15">
        <f t="shared" si="0"/>
        <v>18130531</v>
      </c>
      <c r="AC9" s="15">
        <f t="shared" si="0"/>
        <v>-9809541</v>
      </c>
      <c r="AD9" s="15">
        <f t="shared" si="0"/>
        <v>5163996</v>
      </c>
      <c r="AE9" s="15">
        <f t="shared" si="0"/>
        <v>-40097389</v>
      </c>
      <c r="AF9" s="15">
        <f t="shared" si="0"/>
        <v>22599768</v>
      </c>
      <c r="AG9" s="15">
        <f t="shared" si="0"/>
        <v>-86495960</v>
      </c>
      <c r="AH9" s="15">
        <f t="shared" si="0"/>
        <v>3998149</v>
      </c>
      <c r="AI9" s="15">
        <f t="shared" si="0"/>
        <v>4350457</v>
      </c>
      <c r="AJ9" s="15">
        <f t="shared" si="0"/>
        <v>2327</v>
      </c>
      <c r="AK9" s="15">
        <f t="shared" si="0"/>
        <v>61033690</v>
      </c>
      <c r="AL9" s="15">
        <f t="shared" si="0"/>
        <v>-27469335</v>
      </c>
      <c r="AM9" s="15">
        <f t="shared" si="0"/>
        <v>3579443</v>
      </c>
      <c r="AN9" s="16">
        <f t="shared" si="0"/>
        <v>28603286</v>
      </c>
    </row>
    <row r="10" spans="1:40" ht="9.75">
      <c r="A10" s="9" t="s">
        <v>107</v>
      </c>
      <c r="B10" s="15">
        <v>1643283736</v>
      </c>
      <c r="C10" s="15">
        <v>2366608253</v>
      </c>
      <c r="D10" s="15">
        <v>1821581</v>
      </c>
      <c r="E10" s="15">
        <v>444284</v>
      </c>
      <c r="F10" s="15">
        <v>4456308</v>
      </c>
      <c r="G10" s="15">
        <v>64182762</v>
      </c>
      <c r="H10" s="15">
        <v>1890003</v>
      </c>
      <c r="I10" s="15">
        <v>53560791</v>
      </c>
      <c r="J10" s="15">
        <v>-20</v>
      </c>
      <c r="K10" s="15">
        <v>103971018</v>
      </c>
      <c r="L10" s="15">
        <v>0</v>
      </c>
      <c r="M10" s="15">
        <v>-23244684</v>
      </c>
      <c r="N10" s="15">
        <v>3876204</v>
      </c>
      <c r="O10" s="15">
        <v>69843559</v>
      </c>
      <c r="P10" s="15">
        <v>16252847</v>
      </c>
      <c r="Q10" s="15">
        <v>-108046683</v>
      </c>
      <c r="R10" s="15">
        <v>-271072709</v>
      </c>
      <c r="S10" s="15">
        <v>-55597468</v>
      </c>
      <c r="T10" s="15">
        <v>-26178033</v>
      </c>
      <c r="U10" s="15">
        <v>10381334</v>
      </c>
      <c r="V10" s="15">
        <v>133279273</v>
      </c>
      <c r="W10" s="15">
        <v>-10583961</v>
      </c>
      <c r="X10" s="15">
        <v>-1615642</v>
      </c>
      <c r="Y10" s="15">
        <v>-502018724</v>
      </c>
      <c r="Z10" s="15">
        <v>107910790</v>
      </c>
      <c r="AA10" s="15">
        <v>206320692</v>
      </c>
      <c r="AB10" s="15">
        <v>21747372</v>
      </c>
      <c r="AC10" s="15">
        <v>5015816</v>
      </c>
      <c r="AD10" s="15">
        <v>126565149</v>
      </c>
      <c r="AE10" s="15">
        <v>56297933</v>
      </c>
      <c r="AF10" s="15">
        <v>117930727</v>
      </c>
      <c r="AG10" s="15">
        <v>51193481</v>
      </c>
      <c r="AH10" s="15">
        <v>194454401</v>
      </c>
      <c r="AI10" s="15">
        <v>706541660</v>
      </c>
      <c r="AJ10" s="15">
        <v>26387059</v>
      </c>
      <c r="AK10" s="15">
        <v>108779425</v>
      </c>
      <c r="AL10" s="15">
        <v>43362122</v>
      </c>
      <c r="AM10" s="15">
        <v>21508408</v>
      </c>
      <c r="AN10" s="16">
        <v>139082613</v>
      </c>
    </row>
    <row r="11" spans="1:40" ht="9.75">
      <c r="A11" s="9" t="s">
        <v>108</v>
      </c>
      <c r="B11" s="15">
        <v>-60571059</v>
      </c>
      <c r="C11" s="15">
        <v>365163223</v>
      </c>
      <c r="D11" s="15">
        <v>-3942681</v>
      </c>
      <c r="E11" s="15">
        <v>-1330717</v>
      </c>
      <c r="F11" s="15">
        <v>3467308</v>
      </c>
      <c r="G11" s="15">
        <v>-7935238</v>
      </c>
      <c r="H11" s="15">
        <v>-119997</v>
      </c>
      <c r="I11" s="15">
        <v>-6168663</v>
      </c>
      <c r="J11" s="15">
        <v>-10600063</v>
      </c>
      <c r="K11" s="15">
        <v>213018</v>
      </c>
      <c r="L11" s="15">
        <v>0</v>
      </c>
      <c r="M11" s="15">
        <v>-23244684</v>
      </c>
      <c r="N11" s="15">
        <v>381244</v>
      </c>
      <c r="O11" s="15">
        <v>-2206052</v>
      </c>
      <c r="P11" s="15">
        <v>15052848</v>
      </c>
      <c r="Q11" s="15">
        <v>-110146683</v>
      </c>
      <c r="R11" s="15">
        <v>-399549611</v>
      </c>
      <c r="S11" s="15">
        <v>-57720741</v>
      </c>
      <c r="T11" s="15">
        <v>-26178033</v>
      </c>
      <c r="U11" s="15">
        <v>-5888666</v>
      </c>
      <c r="V11" s="15">
        <v>250542</v>
      </c>
      <c r="W11" s="15">
        <v>-16760808</v>
      </c>
      <c r="X11" s="15">
        <v>-75115642</v>
      </c>
      <c r="Y11" s="15">
        <v>-647318724</v>
      </c>
      <c r="Z11" s="15">
        <v>-7868210</v>
      </c>
      <c r="AA11" s="15">
        <v>-21270762</v>
      </c>
      <c r="AB11" s="15">
        <v>89297</v>
      </c>
      <c r="AC11" s="15">
        <v>1807193</v>
      </c>
      <c r="AD11" s="15">
        <v>8143469</v>
      </c>
      <c r="AE11" s="15">
        <v>6297933</v>
      </c>
      <c r="AF11" s="15">
        <v>-16388786</v>
      </c>
      <c r="AG11" s="15">
        <v>12007484</v>
      </c>
      <c r="AH11" s="15">
        <v>54792401</v>
      </c>
      <c r="AI11" s="15">
        <v>166569995</v>
      </c>
      <c r="AJ11" s="15">
        <v>20549916</v>
      </c>
      <c r="AK11" s="15">
        <v>66560425</v>
      </c>
      <c r="AL11" s="15">
        <v>1836141</v>
      </c>
      <c r="AM11" s="15">
        <v>-491592</v>
      </c>
      <c r="AN11" s="16">
        <v>102713268</v>
      </c>
    </row>
    <row r="12" spans="1:40" ht="9.75">
      <c r="A12" s="9" t="s">
        <v>109</v>
      </c>
      <c r="B12" s="15">
        <f>IF((B144+B145)=0,0,(B146-(B151-(((B148+B149+B150)*(B143/(B144+B145)))-B147))))</f>
        <v>1914559886.6332767</v>
      </c>
      <c r="C12" s="15">
        <f aca="true" t="shared" si="1" ref="C12:AN12">IF((C144+C145)=0,0,(C146-(C151-(((C148+C149+C150)*(C143/(C144+C145)))-C147))))</f>
        <v>751268522.5830996</v>
      </c>
      <c r="D12" s="15">
        <f t="shared" si="1"/>
        <v>-38367497.59357325</v>
      </c>
      <c r="E12" s="15">
        <f t="shared" si="1"/>
        <v>28015282.675731562</v>
      </c>
      <c r="F12" s="15">
        <f t="shared" si="1"/>
        <v>-7034816.134004682</v>
      </c>
      <c r="G12" s="15">
        <f t="shared" si="1"/>
        <v>4264985.005963577</v>
      </c>
      <c r="H12" s="15">
        <f t="shared" si="1"/>
        <v>66758554.82145749</v>
      </c>
      <c r="I12" s="15">
        <f t="shared" si="1"/>
        <v>30973891.81335187</v>
      </c>
      <c r="J12" s="15">
        <f t="shared" si="1"/>
        <v>819990.7315102965</v>
      </c>
      <c r="K12" s="15">
        <f t="shared" si="1"/>
        <v>221984596.3204184</v>
      </c>
      <c r="L12" s="15">
        <f t="shared" si="1"/>
        <v>95723614</v>
      </c>
      <c r="M12" s="15">
        <f t="shared" si="1"/>
        <v>-24778616.60704585</v>
      </c>
      <c r="N12" s="15">
        <f t="shared" si="1"/>
        <v>-19235455.048366763</v>
      </c>
      <c r="O12" s="15">
        <f t="shared" si="1"/>
        <v>27475298.78108433</v>
      </c>
      <c r="P12" s="15">
        <f t="shared" si="1"/>
        <v>25813293.014236942</v>
      </c>
      <c r="Q12" s="15">
        <f t="shared" si="1"/>
        <v>-222864781.35636842</v>
      </c>
      <c r="R12" s="15">
        <f t="shared" si="1"/>
        <v>-1003300267.1830311</v>
      </c>
      <c r="S12" s="15">
        <f t="shared" si="1"/>
        <v>154529499.084575</v>
      </c>
      <c r="T12" s="15">
        <f t="shared" si="1"/>
        <v>56528287.021402165</v>
      </c>
      <c r="U12" s="15">
        <f t="shared" si="1"/>
        <v>-173477.6176781971</v>
      </c>
      <c r="V12" s="15">
        <f t="shared" si="1"/>
        <v>186250606.93509728</v>
      </c>
      <c r="W12" s="15">
        <f t="shared" si="1"/>
        <v>-8659593.381780261</v>
      </c>
      <c r="X12" s="15">
        <f t="shared" si="1"/>
        <v>375263776.98998207</v>
      </c>
      <c r="Y12" s="15">
        <f t="shared" si="1"/>
        <v>408563369.1186057</v>
      </c>
      <c r="Z12" s="15">
        <f t="shared" si="1"/>
        <v>102702358.07466683</v>
      </c>
      <c r="AA12" s="15">
        <f t="shared" si="1"/>
        <v>30630657.70933035</v>
      </c>
      <c r="AB12" s="15">
        <f t="shared" si="1"/>
        <v>-180713809.39503214</v>
      </c>
      <c r="AC12" s="15">
        <f t="shared" si="1"/>
        <v>28083507.259357624</v>
      </c>
      <c r="AD12" s="15">
        <f t="shared" si="1"/>
        <v>324425930.9954516</v>
      </c>
      <c r="AE12" s="15">
        <f t="shared" si="1"/>
        <v>110251853.3169659</v>
      </c>
      <c r="AF12" s="15">
        <f t="shared" si="1"/>
        <v>115021904.55353847</v>
      </c>
      <c r="AG12" s="15">
        <f t="shared" si="1"/>
        <v>57017281.783099756</v>
      </c>
      <c r="AH12" s="15">
        <f t="shared" si="1"/>
        <v>79000331.99362119</v>
      </c>
      <c r="AI12" s="15">
        <f t="shared" si="1"/>
        <v>556661170.6464362</v>
      </c>
      <c r="AJ12" s="15">
        <f t="shared" si="1"/>
        <v>31989951.580389824</v>
      </c>
      <c r="AK12" s="15">
        <f t="shared" si="1"/>
        <v>71367628</v>
      </c>
      <c r="AL12" s="15">
        <f t="shared" si="1"/>
        <v>64851826.17775788</v>
      </c>
      <c r="AM12" s="15">
        <f t="shared" si="1"/>
        <v>3633656.6528586335</v>
      </c>
      <c r="AN12" s="16">
        <f t="shared" si="1"/>
        <v>-209625654.38115472</v>
      </c>
    </row>
    <row r="13" spans="1:40" ht="9.75">
      <c r="A13" s="9" t="s">
        <v>110</v>
      </c>
      <c r="B13" s="17">
        <f>IF(((B152+B153+(B154*B155/100))/12)=0,0,B10/((B152+B153+(B154*B155/100))/12))</f>
        <v>3.738613052184485</v>
      </c>
      <c r="C13" s="17">
        <f aca="true" t="shared" si="2" ref="C13:AN13">IF(((C152+C153+(C154*C155/100))/12)=0,0,C10/((C152+C153+(C154*C155/100))/12))</f>
        <v>2.9714534457385184</v>
      </c>
      <c r="D13" s="17">
        <f t="shared" si="2"/>
        <v>0.07677503139342046</v>
      </c>
      <c r="E13" s="17">
        <f t="shared" si="2"/>
        <v>0.02638245175868503</v>
      </c>
      <c r="F13" s="17">
        <f t="shared" si="2"/>
        <v>0.14220556859451441</v>
      </c>
      <c r="G13" s="17">
        <f t="shared" si="2"/>
        <v>2.5594910998899714</v>
      </c>
      <c r="H13" s="17">
        <f t="shared" si="2"/>
        <v>0.126589706320117</v>
      </c>
      <c r="I13" s="17">
        <f t="shared" si="2"/>
        <v>0.8909134445750995</v>
      </c>
      <c r="J13" s="17">
        <f t="shared" si="2"/>
        <v>-2.158343562397958E-06</v>
      </c>
      <c r="K13" s="17">
        <f t="shared" si="2"/>
        <v>12.100032926694848</v>
      </c>
      <c r="L13" s="17">
        <f t="shared" si="2"/>
        <v>0</v>
      </c>
      <c r="M13" s="17">
        <f t="shared" si="2"/>
        <v>-0.9529953032832552</v>
      </c>
      <c r="N13" s="17">
        <f t="shared" si="2"/>
        <v>0.5169387955984409</v>
      </c>
      <c r="O13" s="17">
        <f t="shared" si="2"/>
        <v>4.3307378994033785</v>
      </c>
      <c r="P13" s="17">
        <f t="shared" si="2"/>
        <v>1.7484770232325004</v>
      </c>
      <c r="Q13" s="17">
        <f t="shared" si="2"/>
        <v>-4.132933317963509</v>
      </c>
      <c r="R13" s="17">
        <f t="shared" si="2"/>
        <v>-2.431979668820855</v>
      </c>
      <c r="S13" s="17">
        <f t="shared" si="2"/>
        <v>-3.309550589588168</v>
      </c>
      <c r="T13" s="17">
        <f t="shared" si="2"/>
        <v>-1.9768203966880293</v>
      </c>
      <c r="U13" s="17">
        <f t="shared" si="2"/>
        <v>0.8574152125458229</v>
      </c>
      <c r="V13" s="17">
        <f t="shared" si="2"/>
        <v>13.111174091041477</v>
      </c>
      <c r="W13" s="17">
        <f t="shared" si="2"/>
        <v>-1.470244814236034</v>
      </c>
      <c r="X13" s="17">
        <f t="shared" si="2"/>
        <v>-0.029748904606375404</v>
      </c>
      <c r="Y13" s="17">
        <f t="shared" si="2"/>
        <v>-6.443381116956097</v>
      </c>
      <c r="Z13" s="17">
        <f t="shared" si="2"/>
        <v>5.162474997449758</v>
      </c>
      <c r="AA13" s="17">
        <f t="shared" si="2"/>
        <v>13.126878542384725</v>
      </c>
      <c r="AB13" s="17">
        <f t="shared" si="2"/>
        <v>1.2868480826201312</v>
      </c>
      <c r="AC13" s="17">
        <f t="shared" si="2"/>
        <v>0.13281746993907806</v>
      </c>
      <c r="AD13" s="17">
        <f t="shared" si="2"/>
        <v>6.983011896632158</v>
      </c>
      <c r="AE13" s="17">
        <f t="shared" si="2"/>
        <v>4.850711907167786</v>
      </c>
      <c r="AF13" s="17">
        <f t="shared" si="2"/>
        <v>5.716112364834291</v>
      </c>
      <c r="AG13" s="17">
        <f t="shared" si="2"/>
        <v>3.553758321424885</v>
      </c>
      <c r="AH13" s="17">
        <f t="shared" si="2"/>
        <v>2.4438738591865103</v>
      </c>
      <c r="AI13" s="17">
        <f t="shared" si="2"/>
        <v>8.152567507277947</v>
      </c>
      <c r="AJ13" s="17">
        <f t="shared" si="2"/>
        <v>1.1011845729971408</v>
      </c>
      <c r="AK13" s="17">
        <f t="shared" si="2"/>
        <v>8.278887554869389</v>
      </c>
      <c r="AL13" s="17">
        <f t="shared" si="2"/>
        <v>2.075580353201303</v>
      </c>
      <c r="AM13" s="17">
        <f t="shared" si="2"/>
        <v>2.345244631663717</v>
      </c>
      <c r="AN13" s="18">
        <f t="shared" si="2"/>
        <v>3.3945772947544754</v>
      </c>
    </row>
    <row r="14" spans="1:40" ht="9.75">
      <c r="A14" s="12" t="s">
        <v>111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20"/>
    </row>
    <row r="15" spans="1:40" ht="9.75">
      <c r="A15" s="9" t="s">
        <v>112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1"/>
    </row>
    <row r="16" spans="1:40" ht="9.75">
      <c r="A16" s="21" t="s">
        <v>113</v>
      </c>
      <c r="B16" s="22">
        <f>IF(B156=0,0,(B7-B156)*100/B156)</f>
        <v>5.116005172676235</v>
      </c>
      <c r="C16" s="22">
        <f aca="true" t="shared" si="3" ref="C16:AN16">IF(C156=0,0,(C7-C156)*100/C156)</f>
        <v>10.67812671169079</v>
      </c>
      <c r="D16" s="22">
        <f t="shared" si="3"/>
        <v>-6.032798376133453</v>
      </c>
      <c r="E16" s="22">
        <f t="shared" si="3"/>
        <v>3.8337401383135252</v>
      </c>
      <c r="F16" s="22">
        <f t="shared" si="3"/>
        <v>8.93854858739134</v>
      </c>
      <c r="G16" s="22">
        <f t="shared" si="3"/>
        <v>9.273834873925749</v>
      </c>
      <c r="H16" s="22">
        <f t="shared" si="3"/>
        <v>27.568383826909734</v>
      </c>
      <c r="I16" s="22">
        <f t="shared" si="3"/>
        <v>10.137919486467469</v>
      </c>
      <c r="J16" s="22">
        <f t="shared" si="3"/>
        <v>13.399385790677623</v>
      </c>
      <c r="K16" s="22">
        <f t="shared" si="3"/>
        <v>-5.562013059880943</v>
      </c>
      <c r="L16" s="22">
        <f t="shared" si="3"/>
        <v>-22.914276059559395</v>
      </c>
      <c r="M16" s="22">
        <f t="shared" si="3"/>
        <v>1.1781912373831267</v>
      </c>
      <c r="N16" s="22">
        <f t="shared" si="3"/>
        <v>0.6059403596648318</v>
      </c>
      <c r="O16" s="22">
        <f t="shared" si="3"/>
        <v>-7.6661755219169585</v>
      </c>
      <c r="P16" s="22">
        <f t="shared" si="3"/>
        <v>26.4490228193734</v>
      </c>
      <c r="Q16" s="22">
        <f t="shared" si="3"/>
        <v>-1.1203891083012008</v>
      </c>
      <c r="R16" s="22">
        <f t="shared" si="3"/>
        <v>-11.317285675498102</v>
      </c>
      <c r="S16" s="22">
        <f t="shared" si="3"/>
        <v>-3.711673470327077</v>
      </c>
      <c r="T16" s="22">
        <f t="shared" si="3"/>
        <v>10.989024655679028</v>
      </c>
      <c r="U16" s="22">
        <f t="shared" si="3"/>
        <v>0.4947819308686047</v>
      </c>
      <c r="V16" s="22">
        <f t="shared" si="3"/>
        <v>11.82846480300984</v>
      </c>
      <c r="W16" s="22">
        <f t="shared" si="3"/>
        <v>0.022979530969246282</v>
      </c>
      <c r="X16" s="22">
        <f t="shared" si="3"/>
        <v>-0.597146411119537</v>
      </c>
      <c r="Y16" s="22">
        <f t="shared" si="3"/>
        <v>-9.803499776615865</v>
      </c>
      <c r="Z16" s="22">
        <f t="shared" si="3"/>
        <v>-20.1210195778891</v>
      </c>
      <c r="AA16" s="22">
        <f t="shared" si="3"/>
        <v>8.888709612684526</v>
      </c>
      <c r="AB16" s="22">
        <f t="shared" si="3"/>
        <v>17.07199256601442</v>
      </c>
      <c r="AC16" s="22">
        <f t="shared" si="3"/>
        <v>9.751087027964312</v>
      </c>
      <c r="AD16" s="22">
        <f t="shared" si="3"/>
        <v>2.0677190178912976</v>
      </c>
      <c r="AE16" s="22">
        <f t="shared" si="3"/>
        <v>2.2877641765102594</v>
      </c>
      <c r="AF16" s="22">
        <f t="shared" si="3"/>
        <v>7.191165714467709</v>
      </c>
      <c r="AG16" s="22">
        <f t="shared" si="3"/>
        <v>15.199226461537629</v>
      </c>
      <c r="AH16" s="22">
        <f t="shared" si="3"/>
        <v>6.228745492637012</v>
      </c>
      <c r="AI16" s="22">
        <f t="shared" si="3"/>
        <v>6.340981249396636</v>
      </c>
      <c r="AJ16" s="22">
        <f t="shared" si="3"/>
        <v>5.140936298988764</v>
      </c>
      <c r="AK16" s="22">
        <f t="shared" si="3"/>
        <v>8.633380836351519</v>
      </c>
      <c r="AL16" s="22">
        <f t="shared" si="3"/>
        <v>16.01412037025752</v>
      </c>
      <c r="AM16" s="22">
        <f t="shared" si="3"/>
        <v>-2.570229635368298</v>
      </c>
      <c r="AN16" s="23">
        <f t="shared" si="3"/>
        <v>18.901549560194336</v>
      </c>
    </row>
    <row r="17" spans="1:40" ht="9.75">
      <c r="A17" s="24" t="s">
        <v>114</v>
      </c>
      <c r="B17" s="25">
        <f>IF(B158=0,0,(B157-B158)*100/B158)</f>
        <v>16.051481296747124</v>
      </c>
      <c r="C17" s="25">
        <f aca="true" t="shared" si="4" ref="C17:AN17">IF(C158=0,0,(C157-C158)*100/C158)</f>
        <v>15.702955845207647</v>
      </c>
      <c r="D17" s="25">
        <f t="shared" si="4"/>
        <v>-32.15036614021872</v>
      </c>
      <c r="E17" s="25">
        <f t="shared" si="4"/>
        <v>9.9885670078611</v>
      </c>
      <c r="F17" s="25">
        <f t="shared" si="4"/>
        <v>5.095193508114856</v>
      </c>
      <c r="G17" s="25">
        <f t="shared" si="4"/>
        <v>4.32718015329731</v>
      </c>
      <c r="H17" s="25">
        <f t="shared" si="4"/>
        <v>36.84383219709702</v>
      </c>
      <c r="I17" s="25">
        <f t="shared" si="4"/>
        <v>10.090166495975629</v>
      </c>
      <c r="J17" s="25">
        <f t="shared" si="4"/>
        <v>21.478822527169022</v>
      </c>
      <c r="K17" s="25">
        <f t="shared" si="4"/>
        <v>0</v>
      </c>
      <c r="L17" s="25">
        <f t="shared" si="4"/>
        <v>34.237608102487826</v>
      </c>
      <c r="M17" s="25">
        <f t="shared" si="4"/>
        <v>0</v>
      </c>
      <c r="N17" s="25">
        <f t="shared" si="4"/>
        <v>51.71070588235294</v>
      </c>
      <c r="O17" s="25">
        <f t="shared" si="4"/>
        <v>5.293722786993471</v>
      </c>
      <c r="P17" s="25">
        <f t="shared" si="4"/>
        <v>23.401117588445093</v>
      </c>
      <c r="Q17" s="25">
        <f t="shared" si="4"/>
        <v>-5.7513055631005665</v>
      </c>
      <c r="R17" s="25">
        <f t="shared" si="4"/>
        <v>0</v>
      </c>
      <c r="S17" s="25">
        <f t="shared" si="4"/>
        <v>-2.2416128364865178</v>
      </c>
      <c r="T17" s="25">
        <f t="shared" si="4"/>
        <v>107.79191994192908</v>
      </c>
      <c r="U17" s="25">
        <f t="shared" si="4"/>
        <v>7.271313285464695</v>
      </c>
      <c r="V17" s="25">
        <f t="shared" si="4"/>
        <v>10.90164631194403</v>
      </c>
      <c r="W17" s="25">
        <f t="shared" si="4"/>
        <v>6.000007337483903</v>
      </c>
      <c r="X17" s="25">
        <f t="shared" si="4"/>
        <v>5.000000644627501</v>
      </c>
      <c r="Y17" s="25">
        <f t="shared" si="4"/>
        <v>0</v>
      </c>
      <c r="Z17" s="25">
        <f t="shared" si="4"/>
        <v>50.255161718174875</v>
      </c>
      <c r="AA17" s="25">
        <f t="shared" si="4"/>
        <v>6.000011970565939</v>
      </c>
      <c r="AB17" s="25">
        <f t="shared" si="4"/>
        <v>50.19951348096758</v>
      </c>
      <c r="AC17" s="25">
        <f t="shared" si="4"/>
        <v>0</v>
      </c>
      <c r="AD17" s="25">
        <f t="shared" si="4"/>
        <v>-3.3736425995434876</v>
      </c>
      <c r="AE17" s="25">
        <f t="shared" si="4"/>
        <v>-28.068376068376068</v>
      </c>
      <c r="AF17" s="25">
        <f t="shared" si="4"/>
        <v>22.30897208624081</v>
      </c>
      <c r="AG17" s="25">
        <f t="shared" si="4"/>
        <v>130.16885338530946</v>
      </c>
      <c r="AH17" s="25">
        <f t="shared" si="4"/>
        <v>1.624316509444845</v>
      </c>
      <c r="AI17" s="25">
        <f t="shared" si="4"/>
        <v>0</v>
      </c>
      <c r="AJ17" s="25">
        <f t="shared" si="4"/>
        <v>-31.78214657695387</v>
      </c>
      <c r="AK17" s="25">
        <f t="shared" si="4"/>
        <v>5.500157891392763</v>
      </c>
      <c r="AL17" s="25">
        <f t="shared" si="4"/>
        <v>5.4999878031286205</v>
      </c>
      <c r="AM17" s="25">
        <f t="shared" si="4"/>
        <v>-11.982813096770824</v>
      </c>
      <c r="AN17" s="26">
        <f t="shared" si="4"/>
        <v>0</v>
      </c>
    </row>
    <row r="18" spans="1:40" ht="9.75">
      <c r="A18" s="24" t="s">
        <v>115</v>
      </c>
      <c r="B18" s="25">
        <f>IF(B160=0,0,(B159-B160)*100/B160)</f>
        <v>9.158586397045783</v>
      </c>
      <c r="C18" s="25">
        <f aca="true" t="shared" si="5" ref="C18:AN18">IF(C160=0,0,(C159-C160)*100/C160)</f>
        <v>5.758260249556908</v>
      </c>
      <c r="D18" s="25">
        <f t="shared" si="5"/>
        <v>10.25304502710715</v>
      </c>
      <c r="E18" s="25">
        <f t="shared" si="5"/>
        <v>6.20634127703495</v>
      </c>
      <c r="F18" s="25">
        <f t="shared" si="5"/>
        <v>3.5273405206593442</v>
      </c>
      <c r="G18" s="25">
        <f t="shared" si="5"/>
        <v>4.519104789126594</v>
      </c>
      <c r="H18" s="25">
        <f t="shared" si="5"/>
        <v>6.910110936380016</v>
      </c>
      <c r="I18" s="25">
        <f t="shared" si="5"/>
        <v>7.274180233252771</v>
      </c>
      <c r="J18" s="25">
        <f t="shared" si="5"/>
        <v>-69.89575942428536</v>
      </c>
      <c r="K18" s="25">
        <f t="shared" si="5"/>
        <v>0</v>
      </c>
      <c r="L18" s="25">
        <f t="shared" si="5"/>
        <v>0</v>
      </c>
      <c r="M18" s="25">
        <f t="shared" si="5"/>
        <v>0</v>
      </c>
      <c r="N18" s="25">
        <f t="shared" si="5"/>
        <v>-55.10194921114549</v>
      </c>
      <c r="O18" s="25">
        <f t="shared" si="5"/>
        <v>8.44791102351011</v>
      </c>
      <c r="P18" s="25">
        <f t="shared" si="5"/>
        <v>0</v>
      </c>
      <c r="Q18" s="25">
        <f t="shared" si="5"/>
        <v>3.9867442331801137</v>
      </c>
      <c r="R18" s="25">
        <f t="shared" si="5"/>
        <v>0</v>
      </c>
      <c r="S18" s="25">
        <f t="shared" si="5"/>
        <v>-18.440469139279372</v>
      </c>
      <c r="T18" s="25">
        <f t="shared" si="5"/>
        <v>0</v>
      </c>
      <c r="U18" s="25">
        <f t="shared" si="5"/>
        <v>-1.810657706642054</v>
      </c>
      <c r="V18" s="25">
        <f t="shared" si="5"/>
        <v>0</v>
      </c>
      <c r="W18" s="25">
        <f t="shared" si="5"/>
        <v>-48.71303395399781</v>
      </c>
      <c r="X18" s="25">
        <f t="shared" si="5"/>
        <v>2.9360651344873974</v>
      </c>
      <c r="Y18" s="25">
        <f t="shared" si="5"/>
        <v>0</v>
      </c>
      <c r="Z18" s="25">
        <f t="shared" si="5"/>
        <v>6.8399971265923964</v>
      </c>
      <c r="AA18" s="25">
        <f t="shared" si="5"/>
        <v>30.586175285561232</v>
      </c>
      <c r="AB18" s="25">
        <f t="shared" si="5"/>
        <v>17.658750284140442</v>
      </c>
      <c r="AC18" s="25">
        <f t="shared" si="5"/>
        <v>0</v>
      </c>
      <c r="AD18" s="25">
        <f t="shared" si="5"/>
        <v>0</v>
      </c>
      <c r="AE18" s="25">
        <f t="shared" si="5"/>
        <v>0</v>
      </c>
      <c r="AF18" s="25">
        <f t="shared" si="5"/>
        <v>0</v>
      </c>
      <c r="AG18" s="25">
        <f t="shared" si="5"/>
        <v>0</v>
      </c>
      <c r="AH18" s="25">
        <f t="shared" si="5"/>
        <v>7.65241614815629</v>
      </c>
      <c r="AI18" s="25">
        <f t="shared" si="5"/>
        <v>0</v>
      </c>
      <c r="AJ18" s="25">
        <f t="shared" si="5"/>
        <v>9.573595519788201</v>
      </c>
      <c r="AK18" s="25">
        <f t="shared" si="5"/>
        <v>0</v>
      </c>
      <c r="AL18" s="25">
        <f t="shared" si="5"/>
        <v>18.654451392077597</v>
      </c>
      <c r="AM18" s="25">
        <f t="shared" si="5"/>
        <v>0</v>
      </c>
      <c r="AN18" s="26">
        <f t="shared" si="5"/>
        <v>0</v>
      </c>
    </row>
    <row r="19" spans="1:40" ht="9.75">
      <c r="A19" s="24" t="s">
        <v>116</v>
      </c>
      <c r="B19" s="25">
        <f>IF(B162=0,0,(B161-B162)*100/B162)</f>
        <v>17.514315678917292</v>
      </c>
      <c r="C19" s="25">
        <f aca="true" t="shared" si="6" ref="C19:AN19">IF(C162=0,0,(C161-C162)*100/C162)</f>
        <v>4.891290032150312</v>
      </c>
      <c r="D19" s="25">
        <f t="shared" si="6"/>
        <v>-16.59540976606432</v>
      </c>
      <c r="E19" s="25">
        <f t="shared" si="6"/>
        <v>5.490983461421625</v>
      </c>
      <c r="F19" s="25">
        <f t="shared" si="6"/>
        <v>42.155417750620124</v>
      </c>
      <c r="G19" s="25">
        <f t="shared" si="6"/>
        <v>3.03365912072194</v>
      </c>
      <c r="H19" s="25">
        <f t="shared" si="6"/>
        <v>32.05099561380946</v>
      </c>
      <c r="I19" s="25">
        <f t="shared" si="6"/>
        <v>15.000004331468938</v>
      </c>
      <c r="J19" s="25">
        <f t="shared" si="6"/>
        <v>12.804937213309639</v>
      </c>
      <c r="K19" s="25">
        <f t="shared" si="6"/>
        <v>0</v>
      </c>
      <c r="L19" s="25">
        <f t="shared" si="6"/>
        <v>0</v>
      </c>
      <c r="M19" s="25">
        <f t="shared" si="6"/>
        <v>0</v>
      </c>
      <c r="N19" s="25">
        <f t="shared" si="6"/>
        <v>0</v>
      </c>
      <c r="O19" s="25">
        <f t="shared" si="6"/>
        <v>0</v>
      </c>
      <c r="P19" s="25">
        <f t="shared" si="6"/>
        <v>0</v>
      </c>
      <c r="Q19" s="25">
        <f t="shared" si="6"/>
        <v>0</v>
      </c>
      <c r="R19" s="25">
        <f t="shared" si="6"/>
        <v>33.04507591285558</v>
      </c>
      <c r="S19" s="25">
        <f t="shared" si="6"/>
        <v>0</v>
      </c>
      <c r="T19" s="25">
        <f t="shared" si="6"/>
        <v>0</v>
      </c>
      <c r="U19" s="25">
        <f t="shared" si="6"/>
        <v>0</v>
      </c>
      <c r="V19" s="25">
        <f t="shared" si="6"/>
        <v>0</v>
      </c>
      <c r="W19" s="25">
        <f t="shared" si="6"/>
        <v>0</v>
      </c>
      <c r="X19" s="25">
        <f t="shared" si="6"/>
        <v>0</v>
      </c>
      <c r="Y19" s="25">
        <f t="shared" si="6"/>
        <v>17.82428162290155</v>
      </c>
      <c r="Z19" s="25">
        <f t="shared" si="6"/>
        <v>0</v>
      </c>
      <c r="AA19" s="25">
        <f t="shared" si="6"/>
        <v>0</v>
      </c>
      <c r="AB19" s="25">
        <f t="shared" si="6"/>
        <v>0</v>
      </c>
      <c r="AC19" s="25">
        <f t="shared" si="6"/>
        <v>8.161880795058725</v>
      </c>
      <c r="AD19" s="25">
        <f t="shared" si="6"/>
        <v>0</v>
      </c>
      <c r="AE19" s="25">
        <f t="shared" si="6"/>
        <v>0</v>
      </c>
      <c r="AF19" s="25">
        <f t="shared" si="6"/>
        <v>0</v>
      </c>
      <c r="AG19" s="25">
        <f t="shared" si="6"/>
        <v>0</v>
      </c>
      <c r="AH19" s="25">
        <f t="shared" si="6"/>
        <v>0</v>
      </c>
      <c r="AI19" s="25">
        <f t="shared" si="6"/>
        <v>-25.79983162981578</v>
      </c>
      <c r="AJ19" s="25">
        <f t="shared" si="6"/>
        <v>0</v>
      </c>
      <c r="AK19" s="25">
        <f t="shared" si="6"/>
        <v>0</v>
      </c>
      <c r="AL19" s="25">
        <f t="shared" si="6"/>
        <v>0</v>
      </c>
      <c r="AM19" s="25">
        <f t="shared" si="6"/>
        <v>0</v>
      </c>
      <c r="AN19" s="26">
        <f t="shared" si="6"/>
        <v>74.53339982048469</v>
      </c>
    </row>
    <row r="20" spans="1:40" ht="9.75">
      <c r="A20" s="24" t="s">
        <v>117</v>
      </c>
      <c r="B20" s="25">
        <f>IF(B164=0,0,(B163-B164)*100/B164)</f>
        <v>8.426978558084537</v>
      </c>
      <c r="C20" s="25">
        <f aca="true" t="shared" si="7" ref="C20:AN20">IF(C164=0,0,(C163-C164)*100/C164)</f>
        <v>9.398994219838935</v>
      </c>
      <c r="D20" s="25">
        <f t="shared" si="7"/>
        <v>-4.455934841334635</v>
      </c>
      <c r="E20" s="25">
        <f t="shared" si="7"/>
        <v>6.358302946360588</v>
      </c>
      <c r="F20" s="25">
        <f t="shared" si="7"/>
        <v>13.231389149228251</v>
      </c>
      <c r="G20" s="25">
        <f t="shared" si="7"/>
        <v>7.672396307384612</v>
      </c>
      <c r="H20" s="25">
        <f t="shared" si="7"/>
        <v>35.128542442641915</v>
      </c>
      <c r="I20" s="25">
        <f t="shared" si="7"/>
        <v>8.706925654466056</v>
      </c>
      <c r="J20" s="25">
        <f t="shared" si="7"/>
        <v>7.092676004682478</v>
      </c>
      <c r="K20" s="25">
        <f t="shared" si="7"/>
        <v>0</v>
      </c>
      <c r="L20" s="25">
        <f t="shared" si="7"/>
        <v>33.31635590352031</v>
      </c>
      <c r="M20" s="25">
        <f t="shared" si="7"/>
        <v>0.0005684742989799789</v>
      </c>
      <c r="N20" s="25">
        <f t="shared" si="7"/>
        <v>31.194930601857223</v>
      </c>
      <c r="O20" s="25">
        <f t="shared" si="7"/>
        <v>7.240837973028404</v>
      </c>
      <c r="P20" s="25">
        <f t="shared" si="7"/>
        <v>22.861003647873186</v>
      </c>
      <c r="Q20" s="25">
        <f t="shared" si="7"/>
        <v>-0.15794597565867705</v>
      </c>
      <c r="R20" s="25">
        <f t="shared" si="7"/>
        <v>40.65069146840305</v>
      </c>
      <c r="S20" s="25">
        <f t="shared" si="7"/>
        <v>-1.777540375024334</v>
      </c>
      <c r="T20" s="25">
        <f t="shared" si="7"/>
        <v>93.13097498953874</v>
      </c>
      <c r="U20" s="25">
        <f t="shared" si="7"/>
        <v>6.713386714440161</v>
      </c>
      <c r="V20" s="25">
        <f t="shared" si="7"/>
        <v>9.534706299892425</v>
      </c>
      <c r="W20" s="25">
        <f t="shared" si="7"/>
        <v>-37.222277557712786</v>
      </c>
      <c r="X20" s="25">
        <f t="shared" si="7"/>
        <v>3.168727297291779</v>
      </c>
      <c r="Y20" s="25">
        <f t="shared" si="7"/>
        <v>24.17086383330483</v>
      </c>
      <c r="Z20" s="25">
        <f t="shared" si="7"/>
        <v>24.628985005740862</v>
      </c>
      <c r="AA20" s="25">
        <f t="shared" si="7"/>
        <v>37.66931390280794</v>
      </c>
      <c r="AB20" s="25">
        <f t="shared" si="7"/>
        <v>33.37639290135195</v>
      </c>
      <c r="AC20" s="25">
        <f t="shared" si="7"/>
        <v>18.064107488677976</v>
      </c>
      <c r="AD20" s="25">
        <f t="shared" si="7"/>
        <v>-3.022973721093282</v>
      </c>
      <c r="AE20" s="25">
        <f t="shared" si="7"/>
        <v>-20.203389830508474</v>
      </c>
      <c r="AF20" s="25">
        <f t="shared" si="7"/>
        <v>-15.41673984893912</v>
      </c>
      <c r="AG20" s="25">
        <f t="shared" si="7"/>
        <v>114.38192537864569</v>
      </c>
      <c r="AH20" s="25">
        <f t="shared" si="7"/>
        <v>4.924339060040282</v>
      </c>
      <c r="AI20" s="25">
        <f t="shared" si="7"/>
        <v>6.000168297953338</v>
      </c>
      <c r="AJ20" s="25">
        <f t="shared" si="7"/>
        <v>-9.874466735374922</v>
      </c>
      <c r="AK20" s="25">
        <f t="shared" si="7"/>
        <v>-6.737972441793276</v>
      </c>
      <c r="AL20" s="25">
        <f t="shared" si="7"/>
        <v>12.905785534574866</v>
      </c>
      <c r="AM20" s="25">
        <f t="shared" si="7"/>
        <v>-13.527146369635119</v>
      </c>
      <c r="AN20" s="26">
        <f t="shared" si="7"/>
        <v>66.07906318101263</v>
      </c>
    </row>
    <row r="21" spans="1:40" ht="9.75">
      <c r="A21" s="24" t="s">
        <v>118</v>
      </c>
      <c r="B21" s="25">
        <f>IF(B166=0,0,(B165-B166)*100/B166)</f>
        <v>7.570120859842589</v>
      </c>
      <c r="C21" s="25">
        <f aca="true" t="shared" si="8" ref="C21:AN21">IF(C166=0,0,(C165-C166)*100/C166)</f>
        <v>17.54034125810436</v>
      </c>
      <c r="D21" s="25">
        <f t="shared" si="8"/>
        <v>-9.305612726258113</v>
      </c>
      <c r="E21" s="25">
        <f t="shared" si="8"/>
        <v>3.810768123662396</v>
      </c>
      <c r="F21" s="25">
        <f t="shared" si="8"/>
        <v>-6.179188347584416</v>
      </c>
      <c r="G21" s="25">
        <f t="shared" si="8"/>
        <v>9.416327883857235</v>
      </c>
      <c r="H21" s="25">
        <f t="shared" si="8"/>
        <v>31.885833228498875</v>
      </c>
      <c r="I21" s="25">
        <f t="shared" si="8"/>
        <v>8.229179033260666</v>
      </c>
      <c r="J21" s="25">
        <f t="shared" si="8"/>
        <v>7.033227771306542</v>
      </c>
      <c r="K21" s="25">
        <f t="shared" si="8"/>
        <v>3.6636434889709997</v>
      </c>
      <c r="L21" s="25">
        <f t="shared" si="8"/>
        <v>3.460169064796289</v>
      </c>
      <c r="M21" s="25">
        <f t="shared" si="8"/>
        <v>3.125393617297522</v>
      </c>
      <c r="N21" s="25">
        <f t="shared" si="8"/>
        <v>16.679475356081564</v>
      </c>
      <c r="O21" s="25">
        <f t="shared" si="8"/>
        <v>1.730858005391262</v>
      </c>
      <c r="P21" s="25">
        <f t="shared" si="8"/>
        <v>21.414975437186666</v>
      </c>
      <c r="Q21" s="25">
        <f t="shared" si="8"/>
        <v>-2.6711683729775033</v>
      </c>
      <c r="R21" s="25">
        <f t="shared" si="8"/>
        <v>5.0186675979617705</v>
      </c>
      <c r="S21" s="25">
        <f t="shared" si="8"/>
        <v>-12.589187201176903</v>
      </c>
      <c r="T21" s="25">
        <f t="shared" si="8"/>
        <v>5.135305735985828</v>
      </c>
      <c r="U21" s="25">
        <f t="shared" si="8"/>
        <v>-0.006976854044455642</v>
      </c>
      <c r="V21" s="25">
        <f t="shared" si="8"/>
        <v>1.8585546503783126</v>
      </c>
      <c r="W21" s="25">
        <f t="shared" si="8"/>
        <v>2.1338299833838663</v>
      </c>
      <c r="X21" s="25">
        <f t="shared" si="8"/>
        <v>-4.264161679125788</v>
      </c>
      <c r="Y21" s="25">
        <f t="shared" si="8"/>
        <v>-4.680670534807548</v>
      </c>
      <c r="Z21" s="25">
        <f t="shared" si="8"/>
        <v>2.677067635847886</v>
      </c>
      <c r="AA21" s="25">
        <f t="shared" si="8"/>
        <v>3.438679420107358</v>
      </c>
      <c r="AB21" s="25">
        <f t="shared" si="8"/>
        <v>-15.40856448826463</v>
      </c>
      <c r="AC21" s="25">
        <f t="shared" si="8"/>
        <v>3.61280751644983</v>
      </c>
      <c r="AD21" s="25">
        <f t="shared" si="8"/>
        <v>8.129857656389143</v>
      </c>
      <c r="AE21" s="25">
        <f t="shared" si="8"/>
        <v>9.452104082616916</v>
      </c>
      <c r="AF21" s="25">
        <f t="shared" si="8"/>
        <v>4.763384909758076</v>
      </c>
      <c r="AG21" s="25">
        <f t="shared" si="8"/>
        <v>4.784621978923648</v>
      </c>
      <c r="AH21" s="25">
        <f t="shared" si="8"/>
        <v>9.591438344069775</v>
      </c>
      <c r="AI21" s="25">
        <f t="shared" si="8"/>
        <v>8.623964055141567</v>
      </c>
      <c r="AJ21" s="25">
        <f t="shared" si="8"/>
        <v>11.383818297948865</v>
      </c>
      <c r="AK21" s="25">
        <f t="shared" si="8"/>
        <v>7.586730275248048</v>
      </c>
      <c r="AL21" s="25">
        <f t="shared" si="8"/>
        <v>14.92352110799853</v>
      </c>
      <c r="AM21" s="25">
        <f t="shared" si="8"/>
        <v>8.779332182472706</v>
      </c>
      <c r="AN21" s="26">
        <f t="shared" si="8"/>
        <v>14.816248823479079</v>
      </c>
    </row>
    <row r="22" spans="1:40" ht="9.75">
      <c r="A22" s="24" t="s">
        <v>119</v>
      </c>
      <c r="B22" s="25">
        <f>IF(B168=0,0,(B167-B168)*100/B168)</f>
        <v>1.0804731092827078</v>
      </c>
      <c r="C22" s="25">
        <f aca="true" t="shared" si="9" ref="C22:AN22">IF(C168=0,0,(C167-C168)*100/C168)</f>
        <v>-24.52456872607559</v>
      </c>
      <c r="D22" s="25">
        <f t="shared" si="9"/>
        <v>-31.25894933063292</v>
      </c>
      <c r="E22" s="25">
        <f t="shared" si="9"/>
        <v>121.69074318346593</v>
      </c>
      <c r="F22" s="25">
        <f t="shared" si="9"/>
        <v>-73.98487195165951</v>
      </c>
      <c r="G22" s="25">
        <f t="shared" si="9"/>
        <v>-28.08259310474137</v>
      </c>
      <c r="H22" s="25">
        <f t="shared" si="9"/>
        <v>-9.976145018370733</v>
      </c>
      <c r="I22" s="25">
        <f t="shared" si="9"/>
        <v>14.905814433227642</v>
      </c>
      <c r="J22" s="25">
        <f t="shared" si="9"/>
        <v>-19.092879117917857</v>
      </c>
      <c r="K22" s="25">
        <f t="shared" si="9"/>
        <v>0</v>
      </c>
      <c r="L22" s="25">
        <f t="shared" si="9"/>
        <v>5.479360763458488</v>
      </c>
      <c r="M22" s="25">
        <f t="shared" si="9"/>
        <v>4.0828195882284515</v>
      </c>
      <c r="N22" s="25">
        <f t="shared" si="9"/>
        <v>11.352547004098627</v>
      </c>
      <c r="O22" s="25">
        <f t="shared" si="9"/>
        <v>-2.7780110933791256</v>
      </c>
      <c r="P22" s="25">
        <f t="shared" si="9"/>
        <v>6.7090296804346465</v>
      </c>
      <c r="Q22" s="25">
        <f t="shared" si="9"/>
        <v>-23.688182016466435</v>
      </c>
      <c r="R22" s="25">
        <f t="shared" si="9"/>
        <v>15.953626436007722</v>
      </c>
      <c r="S22" s="25">
        <f t="shared" si="9"/>
        <v>-9.682771698336824</v>
      </c>
      <c r="T22" s="25">
        <f t="shared" si="9"/>
        <v>16.01948792370685</v>
      </c>
      <c r="U22" s="25">
        <f t="shared" si="9"/>
        <v>36.840869090903475</v>
      </c>
      <c r="V22" s="25">
        <f t="shared" si="9"/>
        <v>-19.86732111358233</v>
      </c>
      <c r="W22" s="25">
        <f t="shared" si="9"/>
        <v>-45.795228029614115</v>
      </c>
      <c r="X22" s="25">
        <f t="shared" si="9"/>
        <v>-100</v>
      </c>
      <c r="Y22" s="25">
        <f t="shared" si="9"/>
        <v>-8.23230237196625</v>
      </c>
      <c r="Z22" s="25">
        <f t="shared" si="9"/>
        <v>-3.4561818233602004</v>
      </c>
      <c r="AA22" s="25">
        <f t="shared" si="9"/>
        <v>6.382940872999401</v>
      </c>
      <c r="AB22" s="25">
        <f t="shared" si="9"/>
        <v>-36.45610850064075</v>
      </c>
      <c r="AC22" s="25">
        <f t="shared" si="9"/>
        <v>-17.569986819067104</v>
      </c>
      <c r="AD22" s="25">
        <f t="shared" si="9"/>
        <v>13.424922430187168</v>
      </c>
      <c r="AE22" s="25">
        <f t="shared" si="9"/>
        <v>38.25220835612125</v>
      </c>
      <c r="AF22" s="25">
        <f t="shared" si="9"/>
        <v>1.5356543933848734</v>
      </c>
      <c r="AG22" s="25">
        <f t="shared" si="9"/>
        <v>6.140229534319958</v>
      </c>
      <c r="AH22" s="25">
        <f t="shared" si="9"/>
        <v>132.7802187771273</v>
      </c>
      <c r="AI22" s="25">
        <f t="shared" si="9"/>
        <v>-7.031243605914251</v>
      </c>
      <c r="AJ22" s="25">
        <f t="shared" si="9"/>
        <v>-42.33724474671657</v>
      </c>
      <c r="AK22" s="25">
        <f t="shared" si="9"/>
        <v>-4.343434343434343</v>
      </c>
      <c r="AL22" s="25">
        <f t="shared" si="9"/>
        <v>-36.339247505054914</v>
      </c>
      <c r="AM22" s="25">
        <f t="shared" si="9"/>
        <v>-4.738486899793929</v>
      </c>
      <c r="AN22" s="26">
        <f t="shared" si="9"/>
        <v>1.8009468048139832</v>
      </c>
    </row>
    <row r="23" spans="1:40" ht="9.75">
      <c r="A23" s="24" t="s">
        <v>120</v>
      </c>
      <c r="B23" s="25">
        <f>IF((B144+B145)=0,0,B143*100/(B144+B145))</f>
        <v>91.71153230142711</v>
      </c>
      <c r="C23" s="25">
        <f aca="true" t="shared" si="10" ref="C23:AN23">IF((C144+C145)=0,0,C143*100/(C144+C145))</f>
        <v>89.72259693030401</v>
      </c>
      <c r="D23" s="25">
        <f t="shared" si="10"/>
        <v>88.6664356958404</v>
      </c>
      <c r="E23" s="25">
        <f t="shared" si="10"/>
        <v>98.58099049123065</v>
      </c>
      <c r="F23" s="25">
        <f t="shared" si="10"/>
        <v>91.4802519618535</v>
      </c>
      <c r="G23" s="25">
        <f t="shared" si="10"/>
        <v>89.75368824707331</v>
      </c>
      <c r="H23" s="25">
        <f t="shared" si="10"/>
        <v>114.98962390268528</v>
      </c>
      <c r="I23" s="25">
        <f t="shared" si="10"/>
        <v>91.10635658489562</v>
      </c>
      <c r="J23" s="25">
        <f t="shared" si="10"/>
        <v>63.57705775080434</v>
      </c>
      <c r="K23" s="25">
        <f t="shared" si="10"/>
        <v>122.78363836351151</v>
      </c>
      <c r="L23" s="25">
        <f t="shared" si="10"/>
        <v>100</v>
      </c>
      <c r="M23" s="25">
        <f t="shared" si="10"/>
        <v>38.9953822235724</v>
      </c>
      <c r="N23" s="25">
        <f t="shared" si="10"/>
        <v>78.5987160507226</v>
      </c>
      <c r="O23" s="25">
        <f t="shared" si="10"/>
        <v>97.01753735483625</v>
      </c>
      <c r="P23" s="25">
        <f t="shared" si="10"/>
        <v>158.77365062987894</v>
      </c>
      <c r="Q23" s="25">
        <f t="shared" si="10"/>
        <v>17.130605574419384</v>
      </c>
      <c r="R23" s="25">
        <f t="shared" si="10"/>
        <v>70.87487369712328</v>
      </c>
      <c r="S23" s="25">
        <f t="shared" si="10"/>
        <v>77.91876377803754</v>
      </c>
      <c r="T23" s="25">
        <f t="shared" si="10"/>
        <v>87.5308093583339</v>
      </c>
      <c r="U23" s="25">
        <f t="shared" si="10"/>
        <v>55.58547649151813</v>
      </c>
      <c r="V23" s="25">
        <f t="shared" si="10"/>
        <v>88.49364113908089</v>
      </c>
      <c r="W23" s="25">
        <f t="shared" si="10"/>
        <v>107.32762131231898</v>
      </c>
      <c r="X23" s="25">
        <f t="shared" si="10"/>
        <v>80.76927755392313</v>
      </c>
      <c r="Y23" s="25">
        <f t="shared" si="10"/>
        <v>44.64918752059622</v>
      </c>
      <c r="Z23" s="25">
        <f t="shared" si="10"/>
        <v>73.12909757803212</v>
      </c>
      <c r="AA23" s="25">
        <f t="shared" si="10"/>
        <v>85.98286692444987</v>
      </c>
      <c r="AB23" s="25">
        <f t="shared" si="10"/>
        <v>97.99414909517283</v>
      </c>
      <c r="AC23" s="25">
        <f t="shared" si="10"/>
        <v>35.762500098755204</v>
      </c>
      <c r="AD23" s="25">
        <f t="shared" si="10"/>
        <v>122.06212910411432</v>
      </c>
      <c r="AE23" s="25">
        <f t="shared" si="10"/>
        <v>88.55381047210771</v>
      </c>
      <c r="AF23" s="25">
        <f t="shared" si="10"/>
        <v>98.95656800426528</v>
      </c>
      <c r="AG23" s="25">
        <f t="shared" si="10"/>
        <v>98.84364584406201</v>
      </c>
      <c r="AH23" s="25">
        <f t="shared" si="10"/>
        <v>93.60207131312217</v>
      </c>
      <c r="AI23" s="25">
        <f t="shared" si="10"/>
        <v>109.92698005951088</v>
      </c>
      <c r="AJ23" s="25">
        <f t="shared" si="10"/>
        <v>94.72763980974763</v>
      </c>
      <c r="AK23" s="25">
        <f t="shared" si="10"/>
        <v>100</v>
      </c>
      <c r="AL23" s="25">
        <f t="shared" si="10"/>
        <v>95.128888995503</v>
      </c>
      <c r="AM23" s="25">
        <f t="shared" si="10"/>
        <v>71.68334506087096</v>
      </c>
      <c r="AN23" s="26">
        <f t="shared" si="10"/>
        <v>100.00000634841281</v>
      </c>
    </row>
    <row r="24" spans="1:40" ht="9.75">
      <c r="A24" s="24" t="s">
        <v>121</v>
      </c>
      <c r="B24" s="25">
        <f>IF(+B185=0,0,+B194*100/B185)</f>
        <v>88.63509192159515</v>
      </c>
      <c r="C24" s="25">
        <f aca="true" t="shared" si="11" ref="C24:AN24">IF(+C185=0,0,+C194*100/C185)</f>
        <v>90.66974929884364</v>
      </c>
      <c r="D24" s="25">
        <f t="shared" si="11"/>
        <v>86.99995467633155</v>
      </c>
      <c r="E24" s="25">
        <f t="shared" si="11"/>
        <v>90.21304392620154</v>
      </c>
      <c r="F24" s="25">
        <f t="shared" si="11"/>
        <v>100.66633812882648</v>
      </c>
      <c r="G24" s="25">
        <f t="shared" si="11"/>
        <v>87.52906186590462</v>
      </c>
      <c r="H24" s="25">
        <f t="shared" si="11"/>
        <v>51.49752738672239</v>
      </c>
      <c r="I24" s="25">
        <f t="shared" si="11"/>
        <v>89.22186081453393</v>
      </c>
      <c r="J24" s="25">
        <f t="shared" si="11"/>
        <v>51.25717539879374</v>
      </c>
      <c r="K24" s="25">
        <f t="shared" si="11"/>
        <v>0</v>
      </c>
      <c r="L24" s="25">
        <f t="shared" si="11"/>
        <v>43.36283185840708</v>
      </c>
      <c r="M24" s="25">
        <f t="shared" si="11"/>
        <v>29.38655724999291</v>
      </c>
      <c r="N24" s="25">
        <f t="shared" si="11"/>
        <v>66.26649518488234</v>
      </c>
      <c r="O24" s="25">
        <f t="shared" si="11"/>
        <v>83.53237180212405</v>
      </c>
      <c r="P24" s="25">
        <f t="shared" si="11"/>
        <v>162.32904565088216</v>
      </c>
      <c r="Q24" s="25">
        <f t="shared" si="11"/>
        <v>51.72093236440279</v>
      </c>
      <c r="R24" s="25">
        <f t="shared" si="11"/>
        <v>68.91817492679353</v>
      </c>
      <c r="S24" s="25">
        <f t="shared" si="11"/>
        <v>77.76741819356948</v>
      </c>
      <c r="T24" s="25">
        <f t="shared" si="11"/>
        <v>75.88757977794752</v>
      </c>
      <c r="U24" s="25">
        <f t="shared" si="11"/>
        <v>45.17849665421987</v>
      </c>
      <c r="V24" s="25">
        <f t="shared" si="11"/>
        <v>28.078907005953212</v>
      </c>
      <c r="W24" s="25">
        <f t="shared" si="11"/>
        <v>107.53260693745298</v>
      </c>
      <c r="X24" s="25">
        <f t="shared" si="11"/>
        <v>77.3173936659013</v>
      </c>
      <c r="Y24" s="25">
        <f t="shared" si="11"/>
        <v>32.38614206565114</v>
      </c>
      <c r="Z24" s="25">
        <f t="shared" si="11"/>
        <v>56.798437557091056</v>
      </c>
      <c r="AA24" s="25">
        <f t="shared" si="11"/>
        <v>68.30226925033399</v>
      </c>
      <c r="AB24" s="25">
        <f t="shared" si="11"/>
        <v>92.72217725842167</v>
      </c>
      <c r="AC24" s="25">
        <f t="shared" si="11"/>
        <v>33.904587351247876</v>
      </c>
      <c r="AD24" s="25">
        <f t="shared" si="11"/>
        <v>41.26353112169715</v>
      </c>
      <c r="AE24" s="25">
        <f t="shared" si="11"/>
        <v>30.308803195575358</v>
      </c>
      <c r="AF24" s="25">
        <f t="shared" si="11"/>
        <v>43.838627383784825</v>
      </c>
      <c r="AG24" s="25">
        <f t="shared" si="11"/>
        <v>81.97192097652913</v>
      </c>
      <c r="AH24" s="25">
        <f t="shared" si="11"/>
        <v>90.25484106316284</v>
      </c>
      <c r="AI24" s="25">
        <f t="shared" si="11"/>
        <v>61.68533597029085</v>
      </c>
      <c r="AJ24" s="25">
        <f t="shared" si="11"/>
        <v>85.46647141511801</v>
      </c>
      <c r="AK24" s="25">
        <f t="shared" si="11"/>
        <v>30.78327039249362</v>
      </c>
      <c r="AL24" s="25">
        <f t="shared" si="11"/>
        <v>82.60159790665458</v>
      </c>
      <c r="AM24" s="25">
        <f t="shared" si="11"/>
        <v>43.53324918041173</v>
      </c>
      <c r="AN24" s="26">
        <f t="shared" si="11"/>
        <v>69.09799520484438</v>
      </c>
    </row>
    <row r="25" spans="1:40" ht="9.75">
      <c r="A25" s="24" t="s">
        <v>122</v>
      </c>
      <c r="B25" s="25">
        <f>IF(+B185=0,0,+(B186+B194)*100/B185)</f>
        <v>88.63509192159515</v>
      </c>
      <c r="C25" s="25">
        <f aca="true" t="shared" si="12" ref="C25:AN25">IF(+C185=0,0,+(C186+C194)*100/C185)</f>
        <v>90.62977200059136</v>
      </c>
      <c r="D25" s="25">
        <f t="shared" si="12"/>
        <v>86.99995467633155</v>
      </c>
      <c r="E25" s="25">
        <f t="shared" si="12"/>
        <v>90.21304392620154</v>
      </c>
      <c r="F25" s="25">
        <f t="shared" si="12"/>
        <v>100.66633812882648</v>
      </c>
      <c r="G25" s="25">
        <f t="shared" si="12"/>
        <v>87.52906186590462</v>
      </c>
      <c r="H25" s="25">
        <f t="shared" si="12"/>
        <v>51.49752738672239</v>
      </c>
      <c r="I25" s="25">
        <f t="shared" si="12"/>
        <v>89.22186081453393</v>
      </c>
      <c r="J25" s="25">
        <f t="shared" si="12"/>
        <v>52.086413809173976</v>
      </c>
      <c r="K25" s="25">
        <f t="shared" si="12"/>
        <v>0</v>
      </c>
      <c r="L25" s="25">
        <f t="shared" si="12"/>
        <v>43.36283185840708</v>
      </c>
      <c r="M25" s="25">
        <f t="shared" si="12"/>
        <v>29.38655724999291</v>
      </c>
      <c r="N25" s="25">
        <f t="shared" si="12"/>
        <v>66.26649518488234</v>
      </c>
      <c r="O25" s="25">
        <f t="shared" si="12"/>
        <v>83.53237180212405</v>
      </c>
      <c r="P25" s="25">
        <f t="shared" si="12"/>
        <v>162.32904565088216</v>
      </c>
      <c r="Q25" s="25">
        <f t="shared" si="12"/>
        <v>12.283844430963654</v>
      </c>
      <c r="R25" s="25">
        <f t="shared" si="12"/>
        <v>68.91817492679353</v>
      </c>
      <c r="S25" s="25">
        <f t="shared" si="12"/>
        <v>77.76741819356948</v>
      </c>
      <c r="T25" s="25">
        <f t="shared" si="12"/>
        <v>75.88757977794752</v>
      </c>
      <c r="U25" s="25">
        <f t="shared" si="12"/>
        <v>68.21324950478825</v>
      </c>
      <c r="V25" s="25">
        <f t="shared" si="12"/>
        <v>28.078907005953212</v>
      </c>
      <c r="W25" s="25">
        <f t="shared" si="12"/>
        <v>107.53260693745298</v>
      </c>
      <c r="X25" s="25">
        <f t="shared" si="12"/>
        <v>77.3173936659013</v>
      </c>
      <c r="Y25" s="25">
        <f t="shared" si="12"/>
        <v>32.38614206565114</v>
      </c>
      <c r="Z25" s="25">
        <f t="shared" si="12"/>
        <v>56.798437557091056</v>
      </c>
      <c r="AA25" s="25">
        <f t="shared" si="12"/>
        <v>68.30226925033399</v>
      </c>
      <c r="AB25" s="25">
        <f t="shared" si="12"/>
        <v>92.72217725842167</v>
      </c>
      <c r="AC25" s="25">
        <f t="shared" si="12"/>
        <v>33.904587351247876</v>
      </c>
      <c r="AD25" s="25">
        <f t="shared" si="12"/>
        <v>54.28002478720463</v>
      </c>
      <c r="AE25" s="25">
        <f t="shared" si="12"/>
        <v>51.34065140574589</v>
      </c>
      <c r="AF25" s="25">
        <f t="shared" si="12"/>
        <v>43.838627383784825</v>
      </c>
      <c r="AG25" s="25">
        <f t="shared" si="12"/>
        <v>81.97192097652913</v>
      </c>
      <c r="AH25" s="25">
        <f t="shared" si="12"/>
        <v>90.25484106316284</v>
      </c>
      <c r="AI25" s="25">
        <f t="shared" si="12"/>
        <v>61.68533597029085</v>
      </c>
      <c r="AJ25" s="25">
        <f t="shared" si="12"/>
        <v>85.46647141511801</v>
      </c>
      <c r="AK25" s="25">
        <f t="shared" si="12"/>
        <v>30.78327039249362</v>
      </c>
      <c r="AL25" s="25">
        <f t="shared" si="12"/>
        <v>82.60159790665458</v>
      </c>
      <c r="AM25" s="25">
        <f t="shared" si="12"/>
        <v>43.53324918041173</v>
      </c>
      <c r="AN25" s="26">
        <f t="shared" si="12"/>
        <v>69.09799520484438</v>
      </c>
    </row>
    <row r="26" spans="1:40" ht="9.75">
      <c r="A26" s="24" t="s">
        <v>123</v>
      </c>
      <c r="B26" s="25">
        <f>IF(+B7=0,0,+B184*100/B7)</f>
        <v>27.896787782147793</v>
      </c>
      <c r="C26" s="25">
        <f aca="true" t="shared" si="13" ref="C26:AN26">IF(+C7=0,0,+C184*100/C7)</f>
        <v>19.521676942836926</v>
      </c>
      <c r="D26" s="25">
        <f t="shared" si="13"/>
        <v>17.569157591520444</v>
      </c>
      <c r="E26" s="25">
        <f t="shared" si="13"/>
        <v>19.40631761679633</v>
      </c>
      <c r="F26" s="25">
        <f t="shared" si="13"/>
        <v>27.661147393889518</v>
      </c>
      <c r="G26" s="25">
        <f t="shared" si="13"/>
        <v>-2.952514560342711</v>
      </c>
      <c r="H26" s="25">
        <f t="shared" si="13"/>
        <v>29.661627040479594</v>
      </c>
      <c r="I26" s="25">
        <f t="shared" si="13"/>
        <v>9.79290155704343</v>
      </c>
      <c r="J26" s="25">
        <f t="shared" si="13"/>
        <v>57.53229959745948</v>
      </c>
      <c r="K26" s="25">
        <f t="shared" si="13"/>
        <v>3.1709502031807277</v>
      </c>
      <c r="L26" s="25">
        <f t="shared" si="13"/>
        <v>2.3393709637403863</v>
      </c>
      <c r="M26" s="25">
        <f t="shared" si="13"/>
        <v>14.710756073433826</v>
      </c>
      <c r="N26" s="25">
        <f t="shared" si="13"/>
        <v>10.224958671940968</v>
      </c>
      <c r="O26" s="25">
        <f t="shared" si="13"/>
        <v>10.243210320782255</v>
      </c>
      <c r="P26" s="25">
        <f t="shared" si="13"/>
        <v>20.479817116531706</v>
      </c>
      <c r="Q26" s="25">
        <f t="shared" si="13"/>
        <v>38.589304680779385</v>
      </c>
      <c r="R26" s="25">
        <f t="shared" si="13"/>
        <v>19.554284151281358</v>
      </c>
      <c r="S26" s="25">
        <f t="shared" si="13"/>
        <v>70.63801756878138</v>
      </c>
      <c r="T26" s="25">
        <f t="shared" si="13"/>
        <v>7.179853781502067</v>
      </c>
      <c r="U26" s="25">
        <f t="shared" si="13"/>
        <v>18.380503871334533</v>
      </c>
      <c r="V26" s="25">
        <f t="shared" si="13"/>
        <v>1.8293329457870413</v>
      </c>
      <c r="W26" s="25">
        <f t="shared" si="13"/>
        <v>9.634587650203512</v>
      </c>
      <c r="X26" s="25">
        <f t="shared" si="13"/>
        <v>64.59180478451007</v>
      </c>
      <c r="Y26" s="25">
        <f t="shared" si="13"/>
        <v>40.70698794678796</v>
      </c>
      <c r="Z26" s="25">
        <f t="shared" si="13"/>
        <v>21.417218049889136</v>
      </c>
      <c r="AA26" s="25">
        <f t="shared" si="13"/>
        <v>11.677100918829494</v>
      </c>
      <c r="AB26" s="25">
        <f t="shared" si="13"/>
        <v>30.63482077449714</v>
      </c>
      <c r="AC26" s="25">
        <f t="shared" si="13"/>
        <v>26.39814369757809</v>
      </c>
      <c r="AD26" s="25">
        <f t="shared" si="13"/>
        <v>42.942488981172716</v>
      </c>
      <c r="AE26" s="25">
        <f t="shared" si="13"/>
        <v>9.169656916551038</v>
      </c>
      <c r="AF26" s="25">
        <f t="shared" si="13"/>
        <v>4.66768145244419</v>
      </c>
      <c r="AG26" s="25">
        <f t="shared" si="13"/>
        <v>12.762179346950477</v>
      </c>
      <c r="AH26" s="25">
        <f t="shared" si="13"/>
        <v>7.607867394856653</v>
      </c>
      <c r="AI26" s="25">
        <f t="shared" si="13"/>
        <v>11.5722696049038</v>
      </c>
      <c r="AJ26" s="25">
        <f t="shared" si="13"/>
        <v>7.655969783845219</v>
      </c>
      <c r="AK26" s="25">
        <f t="shared" si="13"/>
        <v>4.890429144821115</v>
      </c>
      <c r="AL26" s="25">
        <f t="shared" si="13"/>
        <v>18.43194896717165</v>
      </c>
      <c r="AM26" s="25">
        <f t="shared" si="13"/>
        <v>1.6523124669933178</v>
      </c>
      <c r="AN26" s="26">
        <f t="shared" si="13"/>
        <v>3.8398660452339892</v>
      </c>
    </row>
    <row r="27" spans="1:40" ht="9.75">
      <c r="A27" s="24" t="s">
        <v>124</v>
      </c>
      <c r="B27" s="25">
        <f>IF(+B144=0,0,+B192*100/B144)</f>
        <v>39.420884904955024</v>
      </c>
      <c r="C27" s="25">
        <f aca="true" t="shared" si="14" ref="C27:AN27">IF(+C144=0,0,+C192*100/C144)</f>
        <v>25.453848317855623</v>
      </c>
      <c r="D27" s="25">
        <f t="shared" si="14"/>
        <v>28.555816196776306</v>
      </c>
      <c r="E27" s="25">
        <f t="shared" si="14"/>
        <v>28.181768036095544</v>
      </c>
      <c r="F27" s="25">
        <f t="shared" si="14"/>
        <v>41.217862614513756</v>
      </c>
      <c r="G27" s="25">
        <f t="shared" si="14"/>
        <v>-4.763849012620927</v>
      </c>
      <c r="H27" s="25">
        <f t="shared" si="14"/>
        <v>65.63181659149194</v>
      </c>
      <c r="I27" s="25">
        <f t="shared" si="14"/>
        <v>12.742437878632597</v>
      </c>
      <c r="J27" s="25">
        <f t="shared" si="14"/>
        <v>199.6170359738835</v>
      </c>
      <c r="K27" s="25">
        <f t="shared" si="14"/>
        <v>300.2142857142857</v>
      </c>
      <c r="L27" s="25">
        <f t="shared" si="14"/>
        <v>48.056640926640924</v>
      </c>
      <c r="M27" s="25">
        <f t="shared" si="14"/>
        <v>158.51787181594085</v>
      </c>
      <c r="N27" s="25">
        <f t="shared" si="14"/>
        <v>28.175234288914424</v>
      </c>
      <c r="O27" s="25">
        <f t="shared" si="14"/>
        <v>26.859020038717368</v>
      </c>
      <c r="P27" s="25">
        <f t="shared" si="14"/>
        <v>98.0977111179651</v>
      </c>
      <c r="Q27" s="25">
        <f t="shared" si="14"/>
        <v>87.95680131535605</v>
      </c>
      <c r="R27" s="25">
        <f t="shared" si="14"/>
        <v>64.08698532790677</v>
      </c>
      <c r="S27" s="25">
        <f t="shared" si="14"/>
        <v>94.78375959627742</v>
      </c>
      <c r="T27" s="25">
        <f t="shared" si="14"/>
        <v>130.89990520413883</v>
      </c>
      <c r="U27" s="25">
        <f t="shared" si="14"/>
        <v>137.34881196567463</v>
      </c>
      <c r="V27" s="25">
        <f t="shared" si="14"/>
        <v>59.992067926228145</v>
      </c>
      <c r="W27" s="25">
        <f t="shared" si="14"/>
        <v>77.54106360884123</v>
      </c>
      <c r="X27" s="25">
        <f t="shared" si="14"/>
        <v>108.54715710519346</v>
      </c>
      <c r="Y27" s="25">
        <f t="shared" si="14"/>
        <v>163.91468838225788</v>
      </c>
      <c r="Z27" s="25">
        <f t="shared" si="14"/>
        <v>89.63718484452737</v>
      </c>
      <c r="AA27" s="25">
        <f t="shared" si="14"/>
        <v>44.33232219431104</v>
      </c>
      <c r="AB27" s="25">
        <f t="shared" si="14"/>
        <v>46.6157485628373</v>
      </c>
      <c r="AC27" s="25">
        <f t="shared" si="14"/>
        <v>91.91780689065655</v>
      </c>
      <c r="AD27" s="25">
        <f t="shared" si="14"/>
        <v>431.92396708492544</v>
      </c>
      <c r="AE27" s="25">
        <f t="shared" si="14"/>
        <v>163.81099739112983</v>
      </c>
      <c r="AF27" s="25">
        <f t="shared" si="14"/>
        <v>309.6263130128728</v>
      </c>
      <c r="AG27" s="25">
        <f t="shared" si="14"/>
        <v>129.20954500757938</v>
      </c>
      <c r="AH27" s="25">
        <f t="shared" si="14"/>
        <v>11.712056536280272</v>
      </c>
      <c r="AI27" s="25">
        <f t="shared" si="14"/>
        <v>59.928860408819624</v>
      </c>
      <c r="AJ27" s="25">
        <f t="shared" si="14"/>
        <v>26.07481307806979</v>
      </c>
      <c r="AK27" s="25">
        <f t="shared" si="14"/>
        <v>81.52029238001035</v>
      </c>
      <c r="AL27" s="25">
        <f t="shared" si="14"/>
        <v>94.22091087081489</v>
      </c>
      <c r="AM27" s="25">
        <f t="shared" si="14"/>
        <v>19.364749370822004</v>
      </c>
      <c r="AN27" s="26">
        <f t="shared" si="14"/>
        <v>64.37565735750903</v>
      </c>
    </row>
    <row r="28" spans="1:40" ht="9.75">
      <c r="A28" s="9" t="s">
        <v>125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6"/>
    </row>
    <row r="29" spans="1:40" ht="9.75">
      <c r="A29" s="21" t="s">
        <v>126</v>
      </c>
      <c r="B29" s="22">
        <f>IF(B169=0,0,(B8-B169)*100/B169)</f>
        <v>5.084723673251275</v>
      </c>
      <c r="C29" s="22">
        <f aca="true" t="shared" si="15" ref="C29:AN29">IF(C169=0,0,(C8-C169)*100/C169)</f>
        <v>9.340251969353943</v>
      </c>
      <c r="D29" s="22">
        <f t="shared" si="15"/>
        <v>-8.01201292897126</v>
      </c>
      <c r="E29" s="22">
        <f t="shared" si="15"/>
        <v>6.948642848153711</v>
      </c>
      <c r="F29" s="22">
        <f t="shared" si="15"/>
        <v>-8.294818403781782</v>
      </c>
      <c r="G29" s="22">
        <f t="shared" si="15"/>
        <v>12.152940018248831</v>
      </c>
      <c r="H29" s="22">
        <f t="shared" si="15"/>
        <v>27.141518786567502</v>
      </c>
      <c r="I29" s="22">
        <f t="shared" si="15"/>
        <v>6.97362502084787</v>
      </c>
      <c r="J29" s="22">
        <f t="shared" si="15"/>
        <v>22.864634763105183</v>
      </c>
      <c r="K29" s="22">
        <f t="shared" si="15"/>
        <v>-5.562013059880943</v>
      </c>
      <c r="L29" s="22">
        <f t="shared" si="15"/>
        <v>-14.512946248474666</v>
      </c>
      <c r="M29" s="22">
        <f t="shared" si="15"/>
        <v>6.612756439121491</v>
      </c>
      <c r="N29" s="22">
        <f t="shared" si="15"/>
        <v>5.938108798530516</v>
      </c>
      <c r="O29" s="22">
        <f t="shared" si="15"/>
        <v>5.18480635176626</v>
      </c>
      <c r="P29" s="22">
        <f t="shared" si="15"/>
        <v>0.5373294896301717</v>
      </c>
      <c r="Q29" s="22">
        <f t="shared" si="15"/>
        <v>4.1754150347507535</v>
      </c>
      <c r="R29" s="22">
        <f t="shared" si="15"/>
        <v>7.502995912787601</v>
      </c>
      <c r="S29" s="22">
        <f t="shared" si="15"/>
        <v>-5.024835773922291</v>
      </c>
      <c r="T29" s="22">
        <f t="shared" si="15"/>
        <v>26.330083571728185</v>
      </c>
      <c r="U29" s="22">
        <f t="shared" si="15"/>
        <v>-5.5518176075822305</v>
      </c>
      <c r="V29" s="22">
        <f t="shared" si="15"/>
        <v>4.467738939976696</v>
      </c>
      <c r="W29" s="22">
        <f t="shared" si="15"/>
        <v>12.902190345073995</v>
      </c>
      <c r="X29" s="22">
        <f t="shared" si="15"/>
        <v>6.545944699485907</v>
      </c>
      <c r="Y29" s="22">
        <f t="shared" si="15"/>
        <v>-6.192120075767678</v>
      </c>
      <c r="Z29" s="22">
        <f t="shared" si="15"/>
        <v>1.4771654512986052</v>
      </c>
      <c r="AA29" s="22">
        <f t="shared" si="15"/>
        <v>7.321634191513714</v>
      </c>
      <c r="AB29" s="22">
        <f t="shared" si="15"/>
        <v>4.042169103949323</v>
      </c>
      <c r="AC29" s="22">
        <f t="shared" si="15"/>
        <v>9.754051681575403</v>
      </c>
      <c r="AD29" s="22">
        <f t="shared" si="15"/>
        <v>-18.111802134169118</v>
      </c>
      <c r="AE29" s="22">
        <f t="shared" si="15"/>
        <v>-20.069826116444247</v>
      </c>
      <c r="AF29" s="22">
        <f t="shared" si="15"/>
        <v>6.337770210204658</v>
      </c>
      <c r="AG29" s="22">
        <f t="shared" si="15"/>
        <v>89.87870229207992</v>
      </c>
      <c r="AH29" s="22">
        <f t="shared" si="15"/>
        <v>-5.387853026801424</v>
      </c>
      <c r="AI29" s="22">
        <f t="shared" si="15"/>
        <v>6.312136463513093</v>
      </c>
      <c r="AJ29" s="22">
        <f t="shared" si="15"/>
        <v>5.150300406278982</v>
      </c>
      <c r="AK29" s="22">
        <f t="shared" si="15"/>
        <v>9.79419881079433</v>
      </c>
      <c r="AL29" s="22">
        <f t="shared" si="15"/>
        <v>14.082917525641932</v>
      </c>
      <c r="AM29" s="22">
        <f t="shared" si="15"/>
        <v>2.3665484618948427</v>
      </c>
      <c r="AN29" s="23">
        <f t="shared" si="15"/>
        <v>19.21825229484474</v>
      </c>
    </row>
    <row r="30" spans="1:40" ht="9.75">
      <c r="A30" s="24" t="s">
        <v>127</v>
      </c>
      <c r="B30" s="25">
        <f>IF(B171=0,0,(B170-B171)*100/B171)</f>
        <v>12.16002430454057</v>
      </c>
      <c r="C30" s="25">
        <f aca="true" t="shared" si="16" ref="C30:AN30">IF(C171=0,0,(C170-C171)*100/C171)</f>
        <v>15.144913286861456</v>
      </c>
      <c r="D30" s="25">
        <f t="shared" si="16"/>
        <v>8.054423726331658</v>
      </c>
      <c r="E30" s="25">
        <f t="shared" si="16"/>
        <v>4.440410470648696</v>
      </c>
      <c r="F30" s="25">
        <f t="shared" si="16"/>
        <v>8.760861983414403</v>
      </c>
      <c r="G30" s="25">
        <f t="shared" si="16"/>
        <v>14.716433940538701</v>
      </c>
      <c r="H30" s="25">
        <f t="shared" si="16"/>
        <v>33.65070751019601</v>
      </c>
      <c r="I30" s="25">
        <f t="shared" si="16"/>
        <v>6.554524912946764</v>
      </c>
      <c r="J30" s="25">
        <f t="shared" si="16"/>
        <v>15.458189848425734</v>
      </c>
      <c r="K30" s="25">
        <f t="shared" si="16"/>
        <v>-6.2153558716263975</v>
      </c>
      <c r="L30" s="25">
        <f t="shared" si="16"/>
        <v>-4.738501476211514</v>
      </c>
      <c r="M30" s="25">
        <f t="shared" si="16"/>
        <v>8.148514455719189</v>
      </c>
      <c r="N30" s="25">
        <f t="shared" si="16"/>
        <v>-15.853330062290546</v>
      </c>
      <c r="O30" s="25">
        <f t="shared" si="16"/>
        <v>3.0955110202374985</v>
      </c>
      <c r="P30" s="25">
        <f t="shared" si="16"/>
        <v>6.866976379142279</v>
      </c>
      <c r="Q30" s="25">
        <f t="shared" si="16"/>
        <v>11.092326586380867</v>
      </c>
      <c r="R30" s="25">
        <f t="shared" si="16"/>
        <v>13.9810865185041</v>
      </c>
      <c r="S30" s="25">
        <f t="shared" si="16"/>
        <v>15.846666666666666</v>
      </c>
      <c r="T30" s="25">
        <f t="shared" si="16"/>
        <v>10.03473204662298</v>
      </c>
      <c r="U30" s="25">
        <f t="shared" si="16"/>
        <v>8.048326917820514</v>
      </c>
      <c r="V30" s="25">
        <f t="shared" si="16"/>
        <v>7.819059460754045</v>
      </c>
      <c r="W30" s="25">
        <f t="shared" si="16"/>
        <v>30.08774191992528</v>
      </c>
      <c r="X30" s="25">
        <f t="shared" si="16"/>
        <v>9.136920517215321</v>
      </c>
      <c r="Y30" s="25">
        <f t="shared" si="16"/>
        <v>-11.553580254182677</v>
      </c>
      <c r="Z30" s="25">
        <f t="shared" si="16"/>
        <v>7.99928322306312</v>
      </c>
      <c r="AA30" s="25">
        <f t="shared" si="16"/>
        <v>1.7110700069745863</v>
      </c>
      <c r="AB30" s="25">
        <f t="shared" si="16"/>
        <v>8.675897183869814</v>
      </c>
      <c r="AC30" s="25">
        <f t="shared" si="16"/>
        <v>9.311063730327586</v>
      </c>
      <c r="AD30" s="25">
        <f t="shared" si="16"/>
        <v>12.221080003128177</v>
      </c>
      <c r="AE30" s="25">
        <f t="shared" si="16"/>
        <v>-0.34022265860416273</v>
      </c>
      <c r="AF30" s="25">
        <f t="shared" si="16"/>
        <v>3.851164392968621</v>
      </c>
      <c r="AG30" s="25">
        <f t="shared" si="16"/>
        <v>45.50955371656761</v>
      </c>
      <c r="AH30" s="25">
        <f t="shared" si="16"/>
        <v>4.76965584645615</v>
      </c>
      <c r="AI30" s="25">
        <f t="shared" si="16"/>
        <v>19.481163763752832</v>
      </c>
      <c r="AJ30" s="25">
        <f t="shared" si="16"/>
        <v>8.343195353746038</v>
      </c>
      <c r="AK30" s="25">
        <f t="shared" si="16"/>
        <v>13.079904103367761</v>
      </c>
      <c r="AL30" s="25">
        <f t="shared" si="16"/>
        <v>0.3355485631106499</v>
      </c>
      <c r="AM30" s="25">
        <f t="shared" si="16"/>
        <v>9.452869908006697</v>
      </c>
      <c r="AN30" s="26">
        <f t="shared" si="16"/>
        <v>7.685758814939919</v>
      </c>
    </row>
    <row r="31" spans="1:40" ht="9.75">
      <c r="A31" s="24" t="s">
        <v>128</v>
      </c>
      <c r="B31" s="25">
        <f>IF(B170=0,0,B172*100/B170)</f>
        <v>0.37582855797335735</v>
      </c>
      <c r="C31" s="25">
        <f aca="true" t="shared" si="17" ref="C31:AN31">IF(C170=0,0,C172*100/C170)</f>
        <v>4.1992999257362325</v>
      </c>
      <c r="D31" s="25">
        <f t="shared" si="17"/>
        <v>3.3282294972718796</v>
      </c>
      <c r="E31" s="25">
        <f t="shared" si="17"/>
        <v>4.147529864400633</v>
      </c>
      <c r="F31" s="25">
        <f t="shared" si="17"/>
        <v>1.9652220179057829</v>
      </c>
      <c r="G31" s="25">
        <f t="shared" si="17"/>
        <v>4.054909690909636</v>
      </c>
      <c r="H31" s="25">
        <f t="shared" si="17"/>
        <v>4.144007970119484</v>
      </c>
      <c r="I31" s="25">
        <f t="shared" si="17"/>
        <v>4.158746819076907</v>
      </c>
      <c r="J31" s="25">
        <f t="shared" si="17"/>
        <v>4.710828588521659</v>
      </c>
      <c r="K31" s="25">
        <f t="shared" si="17"/>
        <v>0</v>
      </c>
      <c r="L31" s="25">
        <f t="shared" si="17"/>
        <v>0</v>
      </c>
      <c r="M31" s="25">
        <f t="shared" si="17"/>
        <v>0</v>
      </c>
      <c r="N31" s="25">
        <f t="shared" si="17"/>
        <v>1.78414017140869</v>
      </c>
      <c r="O31" s="25">
        <f t="shared" si="17"/>
        <v>1.4946630493543291</v>
      </c>
      <c r="P31" s="25">
        <f t="shared" si="17"/>
        <v>0.6794420419245419</v>
      </c>
      <c r="Q31" s="25">
        <f t="shared" si="17"/>
        <v>2.64200940092621</v>
      </c>
      <c r="R31" s="25">
        <f t="shared" si="17"/>
        <v>2.0287306375242764</v>
      </c>
      <c r="S31" s="25">
        <f t="shared" si="17"/>
        <v>0</v>
      </c>
      <c r="T31" s="25">
        <f t="shared" si="17"/>
        <v>0</v>
      </c>
      <c r="U31" s="25">
        <f t="shared" si="17"/>
        <v>1.7999992565475382</v>
      </c>
      <c r="V31" s="25">
        <f t="shared" si="17"/>
        <v>0.25546207386381425</v>
      </c>
      <c r="W31" s="25">
        <f t="shared" si="17"/>
        <v>0</v>
      </c>
      <c r="X31" s="25">
        <f t="shared" si="17"/>
        <v>3.8325961718567325</v>
      </c>
      <c r="Y31" s="25">
        <f t="shared" si="17"/>
        <v>0</v>
      </c>
      <c r="Z31" s="25">
        <f t="shared" si="17"/>
        <v>0</v>
      </c>
      <c r="AA31" s="25">
        <f t="shared" si="17"/>
        <v>0.20683558315811995</v>
      </c>
      <c r="AB31" s="25">
        <f t="shared" si="17"/>
        <v>1.5524523266462011</v>
      </c>
      <c r="AC31" s="25">
        <f t="shared" si="17"/>
        <v>3.754878694151721</v>
      </c>
      <c r="AD31" s="25">
        <f t="shared" si="17"/>
        <v>0</v>
      </c>
      <c r="AE31" s="25">
        <f t="shared" si="17"/>
        <v>0.802681476601738</v>
      </c>
      <c r="AF31" s="25">
        <f t="shared" si="17"/>
        <v>4.882250349944813</v>
      </c>
      <c r="AG31" s="25">
        <f t="shared" si="17"/>
        <v>0</v>
      </c>
      <c r="AH31" s="25">
        <f t="shared" si="17"/>
        <v>3.656924043127246</v>
      </c>
      <c r="AI31" s="25">
        <f t="shared" si="17"/>
        <v>3.8737040742046243</v>
      </c>
      <c r="AJ31" s="25">
        <f t="shared" si="17"/>
        <v>2.0554483340407574</v>
      </c>
      <c r="AK31" s="25">
        <f t="shared" si="17"/>
        <v>0</v>
      </c>
      <c r="AL31" s="25">
        <f t="shared" si="17"/>
        <v>1.154239020828843</v>
      </c>
      <c r="AM31" s="25">
        <f t="shared" si="17"/>
        <v>0</v>
      </c>
      <c r="AN31" s="26">
        <f t="shared" si="17"/>
        <v>0</v>
      </c>
    </row>
    <row r="32" spans="1:40" ht="9.75">
      <c r="A32" s="24" t="s">
        <v>129</v>
      </c>
      <c r="B32" s="25">
        <f>IF(B174=0,0,(B173-B174)*100/B174)</f>
        <v>7.3199933314463514</v>
      </c>
      <c r="C32" s="25">
        <f aca="true" t="shared" si="18" ref="C32:AN32">IF(C174=0,0,(C173-C174)*100/C174)</f>
        <v>5.756768807342289</v>
      </c>
      <c r="D32" s="25">
        <f t="shared" si="18"/>
        <v>33.20243605173374</v>
      </c>
      <c r="E32" s="25">
        <f t="shared" si="18"/>
        <v>7.9802017718582325</v>
      </c>
      <c r="F32" s="25">
        <f t="shared" si="18"/>
        <v>-21.02577590741715</v>
      </c>
      <c r="G32" s="25">
        <f t="shared" si="18"/>
        <v>9.519323429153658</v>
      </c>
      <c r="H32" s="25">
        <f t="shared" si="18"/>
        <v>-10.819114437770125</v>
      </c>
      <c r="I32" s="25">
        <f t="shared" si="18"/>
        <v>7.320000077120589</v>
      </c>
      <c r="J32" s="25">
        <f t="shared" si="18"/>
        <v>4.388948013966805</v>
      </c>
      <c r="K32" s="25">
        <f t="shared" si="18"/>
        <v>0</v>
      </c>
      <c r="L32" s="25">
        <f t="shared" si="18"/>
        <v>0</v>
      </c>
      <c r="M32" s="25">
        <f t="shared" si="18"/>
        <v>0</v>
      </c>
      <c r="N32" s="25">
        <f t="shared" si="18"/>
        <v>-0.7245963370799338</v>
      </c>
      <c r="O32" s="25">
        <f t="shared" si="18"/>
        <v>7.32</v>
      </c>
      <c r="P32" s="25">
        <f t="shared" si="18"/>
        <v>0</v>
      </c>
      <c r="Q32" s="25">
        <f t="shared" si="18"/>
        <v>10</v>
      </c>
      <c r="R32" s="25">
        <f t="shared" si="18"/>
        <v>0</v>
      </c>
      <c r="S32" s="25">
        <f t="shared" si="18"/>
        <v>-16.30743241503273</v>
      </c>
      <c r="T32" s="25">
        <f t="shared" si="18"/>
        <v>0</v>
      </c>
      <c r="U32" s="25">
        <f t="shared" si="18"/>
        <v>-8.942598187311178</v>
      </c>
      <c r="V32" s="25">
        <f t="shared" si="18"/>
        <v>0</v>
      </c>
      <c r="W32" s="25">
        <f t="shared" si="18"/>
        <v>260.1493788909872</v>
      </c>
      <c r="X32" s="25">
        <f t="shared" si="18"/>
        <v>28.821274483322927</v>
      </c>
      <c r="Y32" s="25">
        <f t="shared" si="18"/>
        <v>0</v>
      </c>
      <c r="Z32" s="25">
        <f t="shared" si="18"/>
        <v>7.319997756692299</v>
      </c>
      <c r="AA32" s="25">
        <f t="shared" si="18"/>
        <v>14.929427800502557</v>
      </c>
      <c r="AB32" s="25">
        <f t="shared" si="18"/>
        <v>8.15</v>
      </c>
      <c r="AC32" s="25">
        <f t="shared" si="18"/>
        <v>0</v>
      </c>
      <c r="AD32" s="25">
        <f t="shared" si="18"/>
        <v>-100</v>
      </c>
      <c r="AE32" s="25">
        <f t="shared" si="18"/>
        <v>0</v>
      </c>
      <c r="AF32" s="25">
        <f t="shared" si="18"/>
        <v>0</v>
      </c>
      <c r="AG32" s="25">
        <f t="shared" si="18"/>
        <v>0</v>
      </c>
      <c r="AH32" s="25">
        <f t="shared" si="18"/>
        <v>7.320000072400192</v>
      </c>
      <c r="AI32" s="25">
        <f t="shared" si="18"/>
        <v>0</v>
      </c>
      <c r="AJ32" s="25">
        <f t="shared" si="18"/>
        <v>-2.3483001768611786</v>
      </c>
      <c r="AK32" s="25">
        <f t="shared" si="18"/>
        <v>0</v>
      </c>
      <c r="AL32" s="25">
        <f t="shared" si="18"/>
        <v>7.3200100808174495</v>
      </c>
      <c r="AM32" s="25">
        <f t="shared" si="18"/>
        <v>0</v>
      </c>
      <c r="AN32" s="26">
        <f t="shared" si="18"/>
        <v>0</v>
      </c>
    </row>
    <row r="33" spans="1:40" ht="9.75">
      <c r="A33" s="24" t="s">
        <v>130</v>
      </c>
      <c r="B33" s="25">
        <f>IF(B176=0,0,(B175-B176)*100/B176)</f>
        <v>9.460011786374702</v>
      </c>
      <c r="C33" s="25">
        <f aca="true" t="shared" si="19" ref="C33:AN33">IF(C176=0,0,(C175-C176)*100/C176)</f>
        <v>8.340139146193925</v>
      </c>
      <c r="D33" s="25">
        <f t="shared" si="19"/>
        <v>0</v>
      </c>
      <c r="E33" s="25">
        <f t="shared" si="19"/>
        <v>0</v>
      </c>
      <c r="F33" s="25">
        <f t="shared" si="19"/>
        <v>33.333333333333336</v>
      </c>
      <c r="G33" s="25">
        <f t="shared" si="19"/>
        <v>-33.035690369889416</v>
      </c>
      <c r="H33" s="25">
        <f t="shared" si="19"/>
        <v>157.96975184351257</v>
      </c>
      <c r="I33" s="25">
        <f t="shared" si="19"/>
        <v>5.592124305485684</v>
      </c>
      <c r="J33" s="25">
        <f t="shared" si="19"/>
        <v>5.3</v>
      </c>
      <c r="K33" s="25">
        <f t="shared" si="19"/>
        <v>0</v>
      </c>
      <c r="L33" s="25">
        <f t="shared" si="19"/>
        <v>0</v>
      </c>
      <c r="M33" s="25">
        <f t="shared" si="19"/>
        <v>0</v>
      </c>
      <c r="N33" s="25">
        <f t="shared" si="19"/>
        <v>0</v>
      </c>
      <c r="O33" s="25">
        <f t="shared" si="19"/>
        <v>0</v>
      </c>
      <c r="P33" s="25">
        <f t="shared" si="19"/>
        <v>0</v>
      </c>
      <c r="Q33" s="25">
        <f t="shared" si="19"/>
        <v>0</v>
      </c>
      <c r="R33" s="25">
        <f t="shared" si="19"/>
        <v>-10.114041071428572</v>
      </c>
      <c r="S33" s="25">
        <f t="shared" si="19"/>
        <v>0</v>
      </c>
      <c r="T33" s="25">
        <f t="shared" si="19"/>
        <v>0</v>
      </c>
      <c r="U33" s="25">
        <f t="shared" si="19"/>
        <v>0</v>
      </c>
      <c r="V33" s="25">
        <f t="shared" si="19"/>
        <v>0</v>
      </c>
      <c r="W33" s="25">
        <f t="shared" si="19"/>
        <v>0</v>
      </c>
      <c r="X33" s="25">
        <f t="shared" si="19"/>
        <v>0</v>
      </c>
      <c r="Y33" s="25">
        <f t="shared" si="19"/>
        <v>4.999999397441368</v>
      </c>
      <c r="Z33" s="25">
        <f t="shared" si="19"/>
        <v>0</v>
      </c>
      <c r="AA33" s="25">
        <f t="shared" si="19"/>
        <v>0</v>
      </c>
      <c r="AB33" s="25">
        <f t="shared" si="19"/>
        <v>0</v>
      </c>
      <c r="AC33" s="25">
        <f t="shared" si="19"/>
        <v>11.11111111111111</v>
      </c>
      <c r="AD33" s="25">
        <f t="shared" si="19"/>
        <v>0</v>
      </c>
      <c r="AE33" s="25">
        <f t="shared" si="19"/>
        <v>0</v>
      </c>
      <c r="AF33" s="25">
        <f t="shared" si="19"/>
        <v>0</v>
      </c>
      <c r="AG33" s="25">
        <f t="shared" si="19"/>
        <v>0</v>
      </c>
      <c r="AH33" s="25">
        <f t="shared" si="19"/>
        <v>0</v>
      </c>
      <c r="AI33" s="25">
        <f t="shared" si="19"/>
        <v>-4.146838885112168</v>
      </c>
      <c r="AJ33" s="25">
        <f t="shared" si="19"/>
        <v>0</v>
      </c>
      <c r="AK33" s="25">
        <f t="shared" si="19"/>
        <v>0</v>
      </c>
      <c r="AL33" s="25">
        <f t="shared" si="19"/>
        <v>0</v>
      </c>
      <c r="AM33" s="25">
        <f t="shared" si="19"/>
        <v>0</v>
      </c>
      <c r="AN33" s="26">
        <f t="shared" si="19"/>
        <v>100</v>
      </c>
    </row>
    <row r="34" spans="1:40" ht="9.75">
      <c r="A34" s="24" t="s">
        <v>131</v>
      </c>
      <c r="B34" s="25">
        <f>IF((B8-B153-B178)=0,0,B170*100/(B8-B153-B178))</f>
        <v>37.19044581686719</v>
      </c>
      <c r="C34" s="25">
        <f aca="true" t="shared" si="20" ref="C34:AN34">IF((C8-C153-C178)=0,0,C170*100/(C8-C153-C178))</f>
        <v>36.29980830580464</v>
      </c>
      <c r="D34" s="25">
        <f t="shared" si="20"/>
        <v>41.76648944372573</v>
      </c>
      <c r="E34" s="25">
        <f t="shared" si="20"/>
        <v>39.18359700945735</v>
      </c>
      <c r="F34" s="25">
        <f t="shared" si="20"/>
        <v>45.407793757156455</v>
      </c>
      <c r="G34" s="25">
        <f t="shared" si="20"/>
        <v>46.17852439023146</v>
      </c>
      <c r="H34" s="25">
        <f t="shared" si="20"/>
        <v>41.26115226477753</v>
      </c>
      <c r="I34" s="25">
        <f t="shared" si="20"/>
        <v>40.11812352933237</v>
      </c>
      <c r="J34" s="25">
        <f t="shared" si="20"/>
        <v>52.00386606160467</v>
      </c>
      <c r="K34" s="25">
        <f t="shared" si="20"/>
        <v>34.37312366762346</v>
      </c>
      <c r="L34" s="25">
        <f t="shared" si="20"/>
        <v>38.13154478606454</v>
      </c>
      <c r="M34" s="25">
        <f t="shared" si="20"/>
        <v>66.97195273330276</v>
      </c>
      <c r="N34" s="25">
        <f t="shared" si="20"/>
        <v>51.95788216301615</v>
      </c>
      <c r="O34" s="25">
        <f t="shared" si="20"/>
        <v>56.611590163986584</v>
      </c>
      <c r="P34" s="25">
        <f t="shared" si="20"/>
        <v>55.36891823413921</v>
      </c>
      <c r="Q34" s="25">
        <f t="shared" si="20"/>
        <v>47.12340115322173</v>
      </c>
      <c r="R34" s="25">
        <f t="shared" si="20"/>
        <v>65.36255396772877</v>
      </c>
      <c r="S34" s="25">
        <f t="shared" si="20"/>
        <v>39.07239521000361</v>
      </c>
      <c r="T34" s="25">
        <f t="shared" si="20"/>
        <v>63.92987742119685</v>
      </c>
      <c r="U34" s="25">
        <f t="shared" si="20"/>
        <v>55.26504207470288</v>
      </c>
      <c r="V34" s="25">
        <f t="shared" si="20"/>
        <v>50.93454241840911</v>
      </c>
      <c r="W34" s="25">
        <f t="shared" si="20"/>
        <v>49.53523107372849</v>
      </c>
      <c r="X34" s="25">
        <f t="shared" si="20"/>
        <v>39.89965875929778</v>
      </c>
      <c r="Y34" s="25">
        <f t="shared" si="20"/>
        <v>35.65257497965813</v>
      </c>
      <c r="Z34" s="25">
        <f t="shared" si="20"/>
        <v>35.559165191209416</v>
      </c>
      <c r="AA34" s="25">
        <f t="shared" si="20"/>
        <v>41.683002277499604</v>
      </c>
      <c r="AB34" s="25">
        <f t="shared" si="20"/>
        <v>43.46515858266182</v>
      </c>
      <c r="AC34" s="25">
        <f t="shared" si="20"/>
        <v>45.99046721422057</v>
      </c>
      <c r="AD34" s="25">
        <f t="shared" si="20"/>
        <v>55.05882600220008</v>
      </c>
      <c r="AE34" s="25">
        <f t="shared" si="20"/>
        <v>42.359267088835225</v>
      </c>
      <c r="AF34" s="25">
        <f t="shared" si="20"/>
        <v>49.44944983109578</v>
      </c>
      <c r="AG34" s="25">
        <f t="shared" si="20"/>
        <v>44.18484620631772</v>
      </c>
      <c r="AH34" s="25">
        <f t="shared" si="20"/>
        <v>43.54987564697071</v>
      </c>
      <c r="AI34" s="25">
        <f t="shared" si="20"/>
        <v>43.71070920022381</v>
      </c>
      <c r="AJ34" s="25">
        <f t="shared" si="20"/>
        <v>36.05902011245838</v>
      </c>
      <c r="AK34" s="25">
        <f t="shared" si="20"/>
        <v>35.517083946049105</v>
      </c>
      <c r="AL34" s="25">
        <f t="shared" si="20"/>
        <v>36.7398422402848</v>
      </c>
      <c r="AM34" s="25">
        <f t="shared" si="20"/>
        <v>49.41663249446487</v>
      </c>
      <c r="AN34" s="26">
        <f t="shared" si="20"/>
        <v>50.242995336255234</v>
      </c>
    </row>
    <row r="35" spans="1:40" ht="20.25">
      <c r="A35" s="24" t="s">
        <v>132</v>
      </c>
      <c r="B35" s="25">
        <f>IF((B8-B153-B178)=0,0,B179*100/(B8-B153-B178))</f>
        <v>16.26323745233625</v>
      </c>
      <c r="C35" s="25">
        <f aca="true" t="shared" si="21" ref="C35:AN35">IF((C8-C153-C178)=0,0,C179*100/(C8-C153-C178))</f>
        <v>15.18975092842779</v>
      </c>
      <c r="D35" s="25">
        <f t="shared" si="21"/>
        <v>4.873539567731248</v>
      </c>
      <c r="E35" s="25">
        <f t="shared" si="21"/>
        <v>4.006030704854777</v>
      </c>
      <c r="F35" s="25">
        <f t="shared" si="21"/>
        <v>3.103628249447698</v>
      </c>
      <c r="G35" s="25">
        <f t="shared" si="21"/>
        <v>16.30951294534729</v>
      </c>
      <c r="H35" s="25">
        <f t="shared" si="21"/>
        <v>16.976942000392434</v>
      </c>
      <c r="I35" s="25">
        <f t="shared" si="21"/>
        <v>6.634037577320543</v>
      </c>
      <c r="J35" s="25">
        <f t="shared" si="21"/>
        <v>12.933546936917573</v>
      </c>
      <c r="K35" s="25">
        <f t="shared" si="21"/>
        <v>1.7577778997183122</v>
      </c>
      <c r="L35" s="25">
        <f t="shared" si="21"/>
        <v>35.601197530919656</v>
      </c>
      <c r="M35" s="25">
        <f t="shared" si="21"/>
        <v>7.25277558802873</v>
      </c>
      <c r="N35" s="25">
        <f t="shared" si="21"/>
        <v>0</v>
      </c>
      <c r="O35" s="25">
        <f t="shared" si="21"/>
        <v>9.706916169290963</v>
      </c>
      <c r="P35" s="25">
        <f t="shared" si="21"/>
        <v>19.461747722621613</v>
      </c>
      <c r="Q35" s="25">
        <f t="shared" si="21"/>
        <v>11.213804036285827</v>
      </c>
      <c r="R35" s="25">
        <f t="shared" si="21"/>
        <v>2.3109363828150844</v>
      </c>
      <c r="S35" s="25">
        <f t="shared" si="21"/>
        <v>3.7882932295456113</v>
      </c>
      <c r="T35" s="25">
        <f t="shared" si="21"/>
        <v>5.131399003314277</v>
      </c>
      <c r="U35" s="25">
        <f t="shared" si="21"/>
        <v>8.247656496039596</v>
      </c>
      <c r="V35" s="25">
        <f t="shared" si="21"/>
        <v>0</v>
      </c>
      <c r="W35" s="25">
        <f t="shared" si="21"/>
        <v>7.410646546881204</v>
      </c>
      <c r="X35" s="25">
        <f t="shared" si="21"/>
        <v>6.099946899335495</v>
      </c>
      <c r="Y35" s="25">
        <f t="shared" si="21"/>
        <v>14.332144344279051</v>
      </c>
      <c r="Z35" s="25">
        <f t="shared" si="21"/>
        <v>29.84468371633419</v>
      </c>
      <c r="AA35" s="25">
        <f t="shared" si="21"/>
        <v>13.539027619471893</v>
      </c>
      <c r="AB35" s="25">
        <f t="shared" si="21"/>
        <v>2.273983598852197</v>
      </c>
      <c r="AC35" s="25">
        <f t="shared" si="21"/>
        <v>22.658805716292132</v>
      </c>
      <c r="AD35" s="25">
        <f t="shared" si="21"/>
        <v>0.8134290880568987</v>
      </c>
      <c r="AE35" s="25">
        <f t="shared" si="21"/>
        <v>7.613047726845959</v>
      </c>
      <c r="AF35" s="25">
        <f t="shared" si="21"/>
        <v>18.81172782574552</v>
      </c>
      <c r="AG35" s="25">
        <f t="shared" si="21"/>
        <v>11.13379746281407</v>
      </c>
      <c r="AH35" s="25">
        <f t="shared" si="21"/>
        <v>5.699431168385167</v>
      </c>
      <c r="AI35" s="25">
        <f t="shared" si="21"/>
        <v>3.4975462959701615</v>
      </c>
      <c r="AJ35" s="25">
        <f t="shared" si="21"/>
        <v>26.12452521187633</v>
      </c>
      <c r="AK35" s="25">
        <f t="shared" si="21"/>
        <v>5.931434327215237</v>
      </c>
      <c r="AL35" s="25">
        <f t="shared" si="21"/>
        <v>17.269035697067125</v>
      </c>
      <c r="AM35" s="25">
        <f t="shared" si="21"/>
        <v>22.48125631543823</v>
      </c>
      <c r="AN35" s="26">
        <f t="shared" si="21"/>
        <v>20.101990920518556</v>
      </c>
    </row>
    <row r="36" spans="1:40" ht="9.75">
      <c r="A36" s="24" t="s">
        <v>133</v>
      </c>
      <c r="B36" s="25">
        <f>IF(B144=0,0,B153*100/B144)</f>
        <v>7.452530829828688</v>
      </c>
      <c r="C36" s="25">
        <f aca="true" t="shared" si="22" ref="C36:AN36">IF(C144=0,0,C153*100/C144)</f>
        <v>7.048585802371661</v>
      </c>
      <c r="D36" s="25">
        <f t="shared" si="22"/>
        <v>1.9102236265507133</v>
      </c>
      <c r="E36" s="25">
        <f t="shared" si="22"/>
        <v>6.696023027274476</v>
      </c>
      <c r="F36" s="25">
        <f t="shared" si="22"/>
        <v>6.835466436901121</v>
      </c>
      <c r="G36" s="25">
        <f t="shared" si="22"/>
        <v>10.683239811115229</v>
      </c>
      <c r="H36" s="25">
        <f t="shared" si="22"/>
        <v>26.639131419630374</v>
      </c>
      <c r="I36" s="25">
        <f t="shared" si="22"/>
        <v>7.1585108766113885</v>
      </c>
      <c r="J36" s="25">
        <f t="shared" si="22"/>
        <v>67.60005922604958</v>
      </c>
      <c r="K36" s="25">
        <f t="shared" si="22"/>
        <v>0</v>
      </c>
      <c r="L36" s="25">
        <f t="shared" si="22"/>
        <v>7.80188416988417</v>
      </c>
      <c r="M36" s="25">
        <f t="shared" si="22"/>
        <v>108.16837230148651</v>
      </c>
      <c r="N36" s="25">
        <f t="shared" si="22"/>
        <v>31.2988661372284</v>
      </c>
      <c r="O36" s="25">
        <f t="shared" si="22"/>
        <v>3.180813414910086</v>
      </c>
      <c r="P36" s="25">
        <f t="shared" si="22"/>
        <v>7.206210892870654</v>
      </c>
      <c r="Q36" s="25">
        <f t="shared" si="22"/>
        <v>14.048193195617747</v>
      </c>
      <c r="R36" s="25">
        <f t="shared" si="22"/>
        <v>28.164586134310778</v>
      </c>
      <c r="S36" s="25">
        <f t="shared" si="22"/>
        <v>1.9132821711051435</v>
      </c>
      <c r="T36" s="25">
        <f t="shared" si="22"/>
        <v>6.367381881327897</v>
      </c>
      <c r="U36" s="25">
        <f t="shared" si="22"/>
        <v>28.86392458741666</v>
      </c>
      <c r="V36" s="25">
        <f t="shared" si="22"/>
        <v>35.66579933386986</v>
      </c>
      <c r="W36" s="25">
        <f t="shared" si="22"/>
        <v>17.435295873483913</v>
      </c>
      <c r="X36" s="25">
        <f t="shared" si="22"/>
        <v>5.693884843264863</v>
      </c>
      <c r="Y36" s="25">
        <f t="shared" si="22"/>
        <v>85.90318141057904</v>
      </c>
      <c r="Z36" s="25">
        <f t="shared" si="22"/>
        <v>11.796647569531785</v>
      </c>
      <c r="AA36" s="25">
        <f t="shared" si="22"/>
        <v>8.403946525743558</v>
      </c>
      <c r="AB36" s="25">
        <f t="shared" si="22"/>
        <v>1.528571264562728</v>
      </c>
      <c r="AC36" s="25">
        <f t="shared" si="22"/>
        <v>46.728294236654456</v>
      </c>
      <c r="AD36" s="25">
        <f t="shared" si="22"/>
        <v>28.665896806848423</v>
      </c>
      <c r="AE36" s="25">
        <f t="shared" si="22"/>
        <v>84.4471202087096</v>
      </c>
      <c r="AF36" s="25">
        <f t="shared" si="22"/>
        <v>58.883289828529115</v>
      </c>
      <c r="AG36" s="25">
        <f t="shared" si="22"/>
        <v>0</v>
      </c>
      <c r="AH36" s="25">
        <f t="shared" si="22"/>
        <v>4.0265089287451845</v>
      </c>
      <c r="AI36" s="25">
        <f t="shared" si="22"/>
        <v>30.78813488378277</v>
      </c>
      <c r="AJ36" s="25">
        <f t="shared" si="22"/>
        <v>5.043941914045621</v>
      </c>
      <c r="AK36" s="25">
        <f t="shared" si="22"/>
        <v>24.90290357894569</v>
      </c>
      <c r="AL36" s="25">
        <f t="shared" si="22"/>
        <v>3.3929101875603482</v>
      </c>
      <c r="AM36" s="25">
        <f t="shared" si="22"/>
        <v>14.304547441013458</v>
      </c>
      <c r="AN36" s="26">
        <f t="shared" si="22"/>
        <v>64.37565735750903</v>
      </c>
    </row>
    <row r="37" spans="1:40" ht="9.75">
      <c r="A37" s="24" t="s">
        <v>134</v>
      </c>
      <c r="B37" s="25">
        <f>IF(B173=0,0,B180*100/B173)</f>
        <v>15.021829410998974</v>
      </c>
      <c r="C37" s="25">
        <f aca="true" t="shared" si="23" ref="C37:AN37">IF(C173=0,0,C180*100/C173)</f>
        <v>9.759093173693651</v>
      </c>
      <c r="D37" s="25">
        <f t="shared" si="23"/>
        <v>0</v>
      </c>
      <c r="E37" s="25">
        <f t="shared" si="23"/>
        <v>11.053858395275586</v>
      </c>
      <c r="F37" s="25">
        <f t="shared" si="23"/>
        <v>0</v>
      </c>
      <c r="G37" s="25">
        <f t="shared" si="23"/>
        <v>0</v>
      </c>
      <c r="H37" s="25">
        <f t="shared" si="23"/>
        <v>0</v>
      </c>
      <c r="I37" s="25">
        <f t="shared" si="23"/>
        <v>0</v>
      </c>
      <c r="J37" s="25">
        <f t="shared" si="23"/>
        <v>0</v>
      </c>
      <c r="K37" s="25">
        <f t="shared" si="23"/>
        <v>0</v>
      </c>
      <c r="L37" s="25">
        <f t="shared" si="23"/>
        <v>0</v>
      </c>
      <c r="M37" s="25">
        <f t="shared" si="23"/>
        <v>0</v>
      </c>
      <c r="N37" s="25">
        <f t="shared" si="23"/>
        <v>0</v>
      </c>
      <c r="O37" s="25">
        <f t="shared" si="23"/>
        <v>0</v>
      </c>
      <c r="P37" s="25">
        <f t="shared" si="23"/>
        <v>0</v>
      </c>
      <c r="Q37" s="25">
        <f t="shared" si="23"/>
        <v>0</v>
      </c>
      <c r="R37" s="25">
        <f t="shared" si="23"/>
        <v>0</v>
      </c>
      <c r="S37" s="25">
        <f t="shared" si="23"/>
        <v>0</v>
      </c>
      <c r="T37" s="25">
        <f t="shared" si="23"/>
        <v>0</v>
      </c>
      <c r="U37" s="25">
        <f t="shared" si="23"/>
        <v>0</v>
      </c>
      <c r="V37" s="25">
        <f t="shared" si="23"/>
        <v>0</v>
      </c>
      <c r="W37" s="25">
        <f t="shared" si="23"/>
        <v>0</v>
      </c>
      <c r="X37" s="25">
        <f t="shared" si="23"/>
        <v>0</v>
      </c>
      <c r="Y37" s="25">
        <f t="shared" si="23"/>
        <v>0</v>
      </c>
      <c r="Z37" s="25">
        <f t="shared" si="23"/>
        <v>0</v>
      </c>
      <c r="AA37" s="25">
        <f t="shared" si="23"/>
        <v>0</v>
      </c>
      <c r="AB37" s="25">
        <f t="shared" si="23"/>
        <v>0</v>
      </c>
      <c r="AC37" s="25">
        <f t="shared" si="23"/>
        <v>0</v>
      </c>
      <c r="AD37" s="25">
        <f t="shared" si="23"/>
        <v>0</v>
      </c>
      <c r="AE37" s="25">
        <f t="shared" si="23"/>
        <v>0</v>
      </c>
      <c r="AF37" s="25">
        <f t="shared" si="23"/>
        <v>0</v>
      </c>
      <c r="AG37" s="25">
        <f t="shared" si="23"/>
        <v>0</v>
      </c>
      <c r="AH37" s="25">
        <f t="shared" si="23"/>
        <v>0</v>
      </c>
      <c r="AI37" s="25">
        <f t="shared" si="23"/>
        <v>0</v>
      </c>
      <c r="AJ37" s="25">
        <f t="shared" si="23"/>
        <v>0</v>
      </c>
      <c r="AK37" s="25">
        <f t="shared" si="23"/>
        <v>0</v>
      </c>
      <c r="AL37" s="25">
        <f t="shared" si="23"/>
        <v>0</v>
      </c>
      <c r="AM37" s="25">
        <f t="shared" si="23"/>
        <v>0</v>
      </c>
      <c r="AN37" s="26">
        <f t="shared" si="23"/>
        <v>0</v>
      </c>
    </row>
    <row r="38" spans="1:40" ht="9.75">
      <c r="A38" s="24" t="s">
        <v>135</v>
      </c>
      <c r="B38" s="25">
        <f>IF(B175=0,0,B181*100/B175)</f>
        <v>0.03463152029961405</v>
      </c>
      <c r="C38" s="25">
        <f aca="true" t="shared" si="24" ref="C38:AN38">IF(C175=0,0,C181*100/C175)</f>
        <v>143.27432260040925</v>
      </c>
      <c r="D38" s="25">
        <f t="shared" si="24"/>
        <v>0</v>
      </c>
      <c r="E38" s="25">
        <f t="shared" si="24"/>
        <v>459.6596666666667</v>
      </c>
      <c r="F38" s="25">
        <f t="shared" si="24"/>
        <v>0</v>
      </c>
      <c r="G38" s="25">
        <f t="shared" si="24"/>
        <v>0</v>
      </c>
      <c r="H38" s="25">
        <f t="shared" si="24"/>
        <v>0</v>
      </c>
      <c r="I38" s="25">
        <f t="shared" si="24"/>
        <v>0</v>
      </c>
      <c r="J38" s="25">
        <f t="shared" si="24"/>
        <v>0</v>
      </c>
      <c r="K38" s="25">
        <f t="shared" si="24"/>
        <v>0</v>
      </c>
      <c r="L38" s="25">
        <f t="shared" si="24"/>
        <v>0</v>
      </c>
      <c r="M38" s="25">
        <f t="shared" si="24"/>
        <v>0</v>
      </c>
      <c r="N38" s="25">
        <f t="shared" si="24"/>
        <v>0</v>
      </c>
      <c r="O38" s="25">
        <f t="shared" si="24"/>
        <v>0</v>
      </c>
      <c r="P38" s="25">
        <f t="shared" si="24"/>
        <v>0</v>
      </c>
      <c r="Q38" s="25">
        <f t="shared" si="24"/>
        <v>0</v>
      </c>
      <c r="R38" s="25">
        <f t="shared" si="24"/>
        <v>8.975778177018233</v>
      </c>
      <c r="S38" s="25">
        <f t="shared" si="24"/>
        <v>0</v>
      </c>
      <c r="T38" s="25">
        <f t="shared" si="24"/>
        <v>0</v>
      </c>
      <c r="U38" s="25">
        <f t="shared" si="24"/>
        <v>0</v>
      </c>
      <c r="V38" s="25">
        <f t="shared" si="24"/>
        <v>0</v>
      </c>
      <c r="W38" s="25">
        <f t="shared" si="24"/>
        <v>0</v>
      </c>
      <c r="X38" s="25">
        <f t="shared" si="24"/>
        <v>0</v>
      </c>
      <c r="Y38" s="25">
        <f t="shared" si="24"/>
        <v>0</v>
      </c>
      <c r="Z38" s="25">
        <f t="shared" si="24"/>
        <v>0</v>
      </c>
      <c r="AA38" s="25">
        <f t="shared" si="24"/>
        <v>0</v>
      </c>
      <c r="AB38" s="25">
        <f t="shared" si="24"/>
        <v>0</v>
      </c>
      <c r="AC38" s="25">
        <f t="shared" si="24"/>
        <v>0</v>
      </c>
      <c r="AD38" s="25">
        <f t="shared" si="24"/>
        <v>0</v>
      </c>
      <c r="AE38" s="25">
        <f t="shared" si="24"/>
        <v>0</v>
      </c>
      <c r="AF38" s="25">
        <f t="shared" si="24"/>
        <v>0</v>
      </c>
      <c r="AG38" s="25">
        <f t="shared" si="24"/>
        <v>0</v>
      </c>
      <c r="AH38" s="25">
        <f t="shared" si="24"/>
        <v>0</v>
      </c>
      <c r="AI38" s="25">
        <f t="shared" si="24"/>
        <v>16.865144680851063</v>
      </c>
      <c r="AJ38" s="25">
        <f t="shared" si="24"/>
        <v>0</v>
      </c>
      <c r="AK38" s="25">
        <f t="shared" si="24"/>
        <v>0</v>
      </c>
      <c r="AL38" s="25">
        <f t="shared" si="24"/>
        <v>0</v>
      </c>
      <c r="AM38" s="25">
        <f t="shared" si="24"/>
        <v>0</v>
      </c>
      <c r="AN38" s="26">
        <f t="shared" si="24"/>
        <v>0</v>
      </c>
    </row>
    <row r="39" spans="1:40" ht="9.75">
      <c r="A39" s="24" t="s">
        <v>136</v>
      </c>
      <c r="B39" s="25">
        <f>IF(+B7=0,0,+B170*100/B7)</f>
        <v>30.09131071275235</v>
      </c>
      <c r="C39" s="25">
        <f aca="true" t="shared" si="25" ref="C39:AN39">IF(+C7=0,0,+C170*100/C7)</f>
        <v>31.5795206478236</v>
      </c>
      <c r="D39" s="25">
        <f t="shared" si="25"/>
        <v>45.87529485414138</v>
      </c>
      <c r="E39" s="25">
        <f t="shared" si="25"/>
        <v>39.72220330673719</v>
      </c>
      <c r="F39" s="25">
        <f t="shared" si="25"/>
        <v>41.80921395159191</v>
      </c>
      <c r="G39" s="25">
        <f t="shared" si="25"/>
        <v>41.97340403184251</v>
      </c>
      <c r="H39" s="25">
        <f t="shared" si="25"/>
        <v>34.85510940598205</v>
      </c>
      <c r="I39" s="25">
        <f t="shared" si="25"/>
        <v>36.19429313847559</v>
      </c>
      <c r="J39" s="25">
        <f t="shared" si="25"/>
        <v>46.61704449291507</v>
      </c>
      <c r="K39" s="25">
        <f t="shared" si="25"/>
        <v>33.9322664515581</v>
      </c>
      <c r="L39" s="25">
        <f t="shared" si="25"/>
        <v>40.46223752565539</v>
      </c>
      <c r="M39" s="25">
        <f t="shared" si="25"/>
        <v>65.6450961803903</v>
      </c>
      <c r="N39" s="25">
        <f t="shared" si="25"/>
        <v>45.83805216433631</v>
      </c>
      <c r="O39" s="25">
        <f t="shared" si="25"/>
        <v>56.20246090257057</v>
      </c>
      <c r="P39" s="25">
        <f t="shared" si="25"/>
        <v>46.32522854348802</v>
      </c>
      <c r="Q39" s="25">
        <f t="shared" si="25"/>
        <v>41.40921119001361</v>
      </c>
      <c r="R39" s="25">
        <f t="shared" si="25"/>
        <v>65.94957818932227</v>
      </c>
      <c r="S39" s="25">
        <f t="shared" si="25"/>
        <v>29.497085772120652</v>
      </c>
      <c r="T39" s="25">
        <f t="shared" si="25"/>
        <v>63.38654026811815</v>
      </c>
      <c r="U39" s="25">
        <f t="shared" si="25"/>
        <v>54.90004372480882</v>
      </c>
      <c r="V39" s="25">
        <f t="shared" si="25"/>
        <v>42.54649583504013</v>
      </c>
      <c r="W39" s="25">
        <f t="shared" si="25"/>
        <v>51.88574845107401</v>
      </c>
      <c r="X39" s="25">
        <f t="shared" si="25"/>
        <v>40.053187663613414</v>
      </c>
      <c r="Y39" s="25">
        <f t="shared" si="25"/>
        <v>32.94338716309564</v>
      </c>
      <c r="Z39" s="25">
        <f t="shared" si="25"/>
        <v>35.559154284159334</v>
      </c>
      <c r="AA39" s="25">
        <f t="shared" si="25"/>
        <v>38.858502903897055</v>
      </c>
      <c r="AB39" s="25">
        <f t="shared" si="25"/>
        <v>37.13422993568095</v>
      </c>
      <c r="AC39" s="25">
        <f t="shared" si="25"/>
        <v>36.556751853721</v>
      </c>
      <c r="AD39" s="25">
        <f t="shared" si="25"/>
        <v>45.44080771641702</v>
      </c>
      <c r="AE39" s="25">
        <f t="shared" si="25"/>
        <v>39.97279524201114</v>
      </c>
      <c r="AF39" s="25">
        <f t="shared" si="25"/>
        <v>38.34051841560337</v>
      </c>
      <c r="AG39" s="25">
        <f t="shared" si="25"/>
        <v>41.84951965796151</v>
      </c>
      <c r="AH39" s="25">
        <f t="shared" si="25"/>
        <v>39.21739880395691</v>
      </c>
      <c r="AI39" s="25">
        <f t="shared" si="25"/>
        <v>36.156879479754</v>
      </c>
      <c r="AJ39" s="25">
        <f t="shared" si="25"/>
        <v>33.86416540187057</v>
      </c>
      <c r="AK39" s="25">
        <f t="shared" si="25"/>
        <v>23.09743200113508</v>
      </c>
      <c r="AL39" s="25">
        <f t="shared" si="25"/>
        <v>34.06062847884874</v>
      </c>
      <c r="AM39" s="25">
        <f t="shared" si="25"/>
        <v>46.84216901802009</v>
      </c>
      <c r="AN39" s="26">
        <f t="shared" si="25"/>
        <v>40.85366329831308</v>
      </c>
    </row>
    <row r="40" spans="1:40" ht="9.75">
      <c r="A40" s="12" t="s">
        <v>137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20"/>
    </row>
    <row r="41" spans="1:40" s="29" customFormat="1" ht="9.75">
      <c r="A41" s="9" t="s">
        <v>138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8"/>
    </row>
    <row r="42" spans="1:40" s="29" customFormat="1" ht="9.75">
      <c r="A42" s="21" t="s">
        <v>139</v>
      </c>
      <c r="B42" s="30">
        <v>1753141990</v>
      </c>
      <c r="C42" s="30">
        <v>1740079109</v>
      </c>
      <c r="D42" s="30">
        <v>44883600</v>
      </c>
      <c r="E42" s="30">
        <v>69841150</v>
      </c>
      <c r="F42" s="30">
        <v>68498200</v>
      </c>
      <c r="G42" s="30">
        <v>53610736</v>
      </c>
      <c r="H42" s="30">
        <v>107087267</v>
      </c>
      <c r="I42" s="30">
        <v>67744823</v>
      </c>
      <c r="J42" s="30">
        <v>19706810</v>
      </c>
      <c r="K42" s="30">
        <v>1747000</v>
      </c>
      <c r="L42" s="30">
        <v>62877846</v>
      </c>
      <c r="M42" s="30">
        <v>71584400</v>
      </c>
      <c r="N42" s="30">
        <v>17626750</v>
      </c>
      <c r="O42" s="30">
        <v>32572300</v>
      </c>
      <c r="P42" s="30">
        <v>32680568</v>
      </c>
      <c r="Q42" s="30">
        <v>32713100</v>
      </c>
      <c r="R42" s="30">
        <v>612983032</v>
      </c>
      <c r="S42" s="30">
        <v>42663715</v>
      </c>
      <c r="T42" s="30">
        <v>58055709</v>
      </c>
      <c r="U42" s="30">
        <v>60553600</v>
      </c>
      <c r="V42" s="30">
        <v>72079000</v>
      </c>
      <c r="W42" s="30">
        <v>19212000</v>
      </c>
      <c r="X42" s="30">
        <v>61196000</v>
      </c>
      <c r="Y42" s="30">
        <v>551919198</v>
      </c>
      <c r="Z42" s="30">
        <v>86897353</v>
      </c>
      <c r="AA42" s="30">
        <v>77567250</v>
      </c>
      <c r="AB42" s="30">
        <v>25601000</v>
      </c>
      <c r="AC42" s="30">
        <v>225522134</v>
      </c>
      <c r="AD42" s="30">
        <v>134489983</v>
      </c>
      <c r="AE42" s="30">
        <v>93734452</v>
      </c>
      <c r="AF42" s="30">
        <v>118968750</v>
      </c>
      <c r="AG42" s="30">
        <v>62611060</v>
      </c>
      <c r="AH42" s="30">
        <v>418200996</v>
      </c>
      <c r="AI42" s="30">
        <v>1184390453</v>
      </c>
      <c r="AJ42" s="30">
        <v>142082100</v>
      </c>
      <c r="AK42" s="30">
        <v>133824680</v>
      </c>
      <c r="AL42" s="30">
        <v>93690598</v>
      </c>
      <c r="AM42" s="30">
        <v>78688393</v>
      </c>
      <c r="AN42" s="31">
        <v>566304000</v>
      </c>
    </row>
    <row r="43" spans="1:40" s="29" customFormat="1" ht="9.75">
      <c r="A43" s="24" t="s">
        <v>140</v>
      </c>
      <c r="B43" s="32">
        <v>880241750</v>
      </c>
      <c r="C43" s="32">
        <v>454273980</v>
      </c>
      <c r="D43" s="32">
        <v>1321350</v>
      </c>
      <c r="E43" s="32">
        <v>430000</v>
      </c>
      <c r="F43" s="32">
        <v>1750000</v>
      </c>
      <c r="G43" s="32">
        <v>5077186</v>
      </c>
      <c r="H43" s="32">
        <v>14835000</v>
      </c>
      <c r="I43" s="32">
        <v>33062910</v>
      </c>
      <c r="J43" s="32">
        <v>5161923</v>
      </c>
      <c r="K43" s="32">
        <v>1747000</v>
      </c>
      <c r="L43" s="32">
        <v>0</v>
      </c>
      <c r="M43" s="32">
        <v>0</v>
      </c>
      <c r="N43" s="32">
        <v>420000</v>
      </c>
      <c r="O43" s="32">
        <v>1320000</v>
      </c>
      <c r="P43" s="32">
        <v>6332668</v>
      </c>
      <c r="Q43" s="32">
        <v>0</v>
      </c>
      <c r="R43" s="32">
        <v>42052632</v>
      </c>
      <c r="S43" s="32">
        <v>6500000</v>
      </c>
      <c r="T43" s="32">
        <v>2073710</v>
      </c>
      <c r="U43" s="32">
        <v>725000</v>
      </c>
      <c r="V43" s="32">
        <v>30285000</v>
      </c>
      <c r="W43" s="32">
        <v>1300000</v>
      </c>
      <c r="X43" s="32">
        <v>4700000</v>
      </c>
      <c r="Y43" s="32">
        <v>80000000</v>
      </c>
      <c r="Z43" s="32">
        <v>19102353</v>
      </c>
      <c r="AA43" s="32">
        <v>32717000</v>
      </c>
      <c r="AB43" s="32">
        <v>1800000</v>
      </c>
      <c r="AC43" s="32">
        <v>6436718</v>
      </c>
      <c r="AD43" s="32">
        <v>55163983</v>
      </c>
      <c r="AE43" s="32">
        <v>7314452</v>
      </c>
      <c r="AF43" s="32">
        <v>22700000</v>
      </c>
      <c r="AG43" s="32">
        <v>19217060</v>
      </c>
      <c r="AH43" s="32">
        <v>3998047</v>
      </c>
      <c r="AI43" s="32">
        <v>162060453</v>
      </c>
      <c r="AJ43" s="32">
        <v>43646600</v>
      </c>
      <c r="AK43" s="32">
        <v>0</v>
      </c>
      <c r="AL43" s="32">
        <v>23621599</v>
      </c>
      <c r="AM43" s="32">
        <v>0</v>
      </c>
      <c r="AN43" s="33">
        <v>0</v>
      </c>
    </row>
    <row r="44" spans="1:40" s="29" customFormat="1" ht="9.75">
      <c r="A44" s="24" t="s">
        <v>141</v>
      </c>
      <c r="B44" s="32">
        <v>803900240</v>
      </c>
      <c r="C44" s="32">
        <v>1137515429</v>
      </c>
      <c r="D44" s="32">
        <v>43562250</v>
      </c>
      <c r="E44" s="32">
        <v>69411150</v>
      </c>
      <c r="F44" s="32">
        <v>66748200</v>
      </c>
      <c r="G44" s="32">
        <v>25468550</v>
      </c>
      <c r="H44" s="32">
        <v>77954900</v>
      </c>
      <c r="I44" s="32">
        <v>34681913</v>
      </c>
      <c r="J44" s="32">
        <v>14544887</v>
      </c>
      <c r="K44" s="32">
        <v>0</v>
      </c>
      <c r="L44" s="32">
        <v>62877846</v>
      </c>
      <c r="M44" s="32">
        <v>71584400</v>
      </c>
      <c r="N44" s="32">
        <v>17206750</v>
      </c>
      <c r="O44" s="32">
        <v>31252300</v>
      </c>
      <c r="P44" s="32">
        <v>26347900</v>
      </c>
      <c r="Q44" s="32">
        <v>32713100</v>
      </c>
      <c r="R44" s="32">
        <v>570930400</v>
      </c>
      <c r="S44" s="32">
        <v>36163715</v>
      </c>
      <c r="T44" s="32">
        <v>55981999</v>
      </c>
      <c r="U44" s="32">
        <v>44828600</v>
      </c>
      <c r="V44" s="32">
        <v>41794000</v>
      </c>
      <c r="W44" s="32">
        <v>17912000</v>
      </c>
      <c r="X44" s="32">
        <v>56496000</v>
      </c>
      <c r="Y44" s="32">
        <v>471919198</v>
      </c>
      <c r="Z44" s="32">
        <v>67795000</v>
      </c>
      <c r="AA44" s="32">
        <v>44850250</v>
      </c>
      <c r="AB44" s="32">
        <v>23801000</v>
      </c>
      <c r="AC44" s="32">
        <v>219085416</v>
      </c>
      <c r="AD44" s="32">
        <v>79326000</v>
      </c>
      <c r="AE44" s="32">
        <v>86420000</v>
      </c>
      <c r="AF44" s="32">
        <v>96268750</v>
      </c>
      <c r="AG44" s="32">
        <v>43394000</v>
      </c>
      <c r="AH44" s="32">
        <v>314202949</v>
      </c>
      <c r="AI44" s="32">
        <v>1022330000</v>
      </c>
      <c r="AJ44" s="32">
        <v>98435500</v>
      </c>
      <c r="AK44" s="32">
        <v>133824680</v>
      </c>
      <c r="AL44" s="32">
        <v>70068999</v>
      </c>
      <c r="AM44" s="32">
        <v>78688392</v>
      </c>
      <c r="AN44" s="33">
        <v>566304000</v>
      </c>
    </row>
    <row r="45" spans="1:40" ht="9.75">
      <c r="A45" s="24" t="s">
        <v>142</v>
      </c>
      <c r="B45" s="25">
        <f>IF((B43+B50)=0,0,B43*100/(B43+B50))</f>
        <v>92.7310403277142</v>
      </c>
      <c r="C45" s="25">
        <f aca="true" t="shared" si="26" ref="C45:AN45">IF((C43+C50)=0,0,C43*100/(C43+C50))</f>
        <v>75.39020274172516</v>
      </c>
      <c r="D45" s="25">
        <f t="shared" si="26"/>
        <v>100</v>
      </c>
      <c r="E45" s="25">
        <f t="shared" si="26"/>
        <v>100</v>
      </c>
      <c r="F45" s="25">
        <f t="shared" si="26"/>
        <v>100</v>
      </c>
      <c r="G45" s="25">
        <f t="shared" si="26"/>
        <v>18.041192677782742</v>
      </c>
      <c r="H45" s="25">
        <f t="shared" si="26"/>
        <v>50.92274170512818</v>
      </c>
      <c r="I45" s="25">
        <f t="shared" si="26"/>
        <v>100</v>
      </c>
      <c r="J45" s="25">
        <f t="shared" si="26"/>
        <v>100</v>
      </c>
      <c r="K45" s="25">
        <f t="shared" si="26"/>
        <v>100</v>
      </c>
      <c r="L45" s="25">
        <f t="shared" si="26"/>
        <v>0</v>
      </c>
      <c r="M45" s="25">
        <f t="shared" si="26"/>
        <v>0</v>
      </c>
      <c r="N45" s="25">
        <f t="shared" si="26"/>
        <v>100</v>
      </c>
      <c r="O45" s="25">
        <f t="shared" si="26"/>
        <v>100</v>
      </c>
      <c r="P45" s="25">
        <f t="shared" si="26"/>
        <v>100</v>
      </c>
      <c r="Q45" s="25">
        <f t="shared" si="26"/>
        <v>0</v>
      </c>
      <c r="R45" s="25">
        <f t="shared" si="26"/>
        <v>100</v>
      </c>
      <c r="S45" s="25">
        <f t="shared" si="26"/>
        <v>100</v>
      </c>
      <c r="T45" s="25">
        <f t="shared" si="26"/>
        <v>100</v>
      </c>
      <c r="U45" s="25">
        <f t="shared" si="26"/>
        <v>4.610492845786964</v>
      </c>
      <c r="V45" s="25">
        <f t="shared" si="26"/>
        <v>100</v>
      </c>
      <c r="W45" s="25">
        <f t="shared" si="26"/>
        <v>100</v>
      </c>
      <c r="X45" s="25">
        <f t="shared" si="26"/>
        <v>100</v>
      </c>
      <c r="Y45" s="25">
        <f t="shared" si="26"/>
        <v>100</v>
      </c>
      <c r="Z45" s="25">
        <f t="shared" si="26"/>
        <v>100</v>
      </c>
      <c r="AA45" s="25">
        <f t="shared" si="26"/>
        <v>100</v>
      </c>
      <c r="AB45" s="25">
        <f t="shared" si="26"/>
        <v>100</v>
      </c>
      <c r="AC45" s="25">
        <f t="shared" si="26"/>
        <v>100</v>
      </c>
      <c r="AD45" s="25">
        <f t="shared" si="26"/>
        <v>100</v>
      </c>
      <c r="AE45" s="25">
        <f t="shared" si="26"/>
        <v>100</v>
      </c>
      <c r="AF45" s="25">
        <f t="shared" si="26"/>
        <v>100</v>
      </c>
      <c r="AG45" s="25">
        <f t="shared" si="26"/>
        <v>100</v>
      </c>
      <c r="AH45" s="25">
        <f t="shared" si="26"/>
        <v>3.8443481539610067</v>
      </c>
      <c r="AI45" s="25">
        <f t="shared" si="26"/>
        <v>100</v>
      </c>
      <c r="AJ45" s="25">
        <f t="shared" si="26"/>
        <v>100</v>
      </c>
      <c r="AK45" s="25">
        <f t="shared" si="26"/>
        <v>0</v>
      </c>
      <c r="AL45" s="25">
        <f t="shared" si="26"/>
        <v>100</v>
      </c>
      <c r="AM45" s="25">
        <f t="shared" si="26"/>
        <v>0</v>
      </c>
      <c r="AN45" s="26">
        <f t="shared" si="26"/>
        <v>0</v>
      </c>
    </row>
    <row r="46" spans="1:40" ht="9.75">
      <c r="A46" s="24" t="s">
        <v>143</v>
      </c>
      <c r="B46" s="25">
        <f>IF((B43+B50)=0,0,B50*100/(B43+B50))</f>
        <v>7.268959672285801</v>
      </c>
      <c r="C46" s="25">
        <f aca="true" t="shared" si="27" ref="C46:AN46">IF((C43+C50)=0,0,C50*100/(C43+C50))</f>
        <v>24.609797258274842</v>
      </c>
      <c r="D46" s="25">
        <f t="shared" si="27"/>
        <v>0</v>
      </c>
      <c r="E46" s="25">
        <f t="shared" si="27"/>
        <v>0</v>
      </c>
      <c r="F46" s="25">
        <f t="shared" si="27"/>
        <v>0</v>
      </c>
      <c r="G46" s="25">
        <f t="shared" si="27"/>
        <v>81.95880732221725</v>
      </c>
      <c r="H46" s="25">
        <f t="shared" si="27"/>
        <v>49.07725829487182</v>
      </c>
      <c r="I46" s="25">
        <f t="shared" si="27"/>
        <v>0</v>
      </c>
      <c r="J46" s="25">
        <f t="shared" si="27"/>
        <v>0</v>
      </c>
      <c r="K46" s="25">
        <f t="shared" si="27"/>
        <v>0</v>
      </c>
      <c r="L46" s="25">
        <f t="shared" si="27"/>
        <v>0</v>
      </c>
      <c r="M46" s="25">
        <f t="shared" si="27"/>
        <v>0</v>
      </c>
      <c r="N46" s="25">
        <f t="shared" si="27"/>
        <v>0</v>
      </c>
      <c r="O46" s="25">
        <f t="shared" si="27"/>
        <v>0</v>
      </c>
      <c r="P46" s="25">
        <f t="shared" si="27"/>
        <v>0</v>
      </c>
      <c r="Q46" s="25">
        <f t="shared" si="27"/>
        <v>0</v>
      </c>
      <c r="R46" s="25">
        <f t="shared" si="27"/>
        <v>0</v>
      </c>
      <c r="S46" s="25">
        <f t="shared" si="27"/>
        <v>0</v>
      </c>
      <c r="T46" s="25">
        <f t="shared" si="27"/>
        <v>0</v>
      </c>
      <c r="U46" s="25">
        <f t="shared" si="27"/>
        <v>95.38950715421304</v>
      </c>
      <c r="V46" s="25">
        <f t="shared" si="27"/>
        <v>0</v>
      </c>
      <c r="W46" s="25">
        <f t="shared" si="27"/>
        <v>0</v>
      </c>
      <c r="X46" s="25">
        <f t="shared" si="27"/>
        <v>0</v>
      </c>
      <c r="Y46" s="25">
        <f t="shared" si="27"/>
        <v>0</v>
      </c>
      <c r="Z46" s="25">
        <f t="shared" si="27"/>
        <v>0</v>
      </c>
      <c r="AA46" s="25">
        <f t="shared" si="27"/>
        <v>0</v>
      </c>
      <c r="AB46" s="25">
        <f t="shared" si="27"/>
        <v>0</v>
      </c>
      <c r="AC46" s="25">
        <f t="shared" si="27"/>
        <v>0</v>
      </c>
      <c r="AD46" s="25">
        <f t="shared" si="27"/>
        <v>0</v>
      </c>
      <c r="AE46" s="25">
        <f t="shared" si="27"/>
        <v>0</v>
      </c>
      <c r="AF46" s="25">
        <f t="shared" si="27"/>
        <v>0</v>
      </c>
      <c r="AG46" s="25">
        <f t="shared" si="27"/>
        <v>0</v>
      </c>
      <c r="AH46" s="25">
        <f t="shared" si="27"/>
        <v>96.15565184603899</v>
      </c>
      <c r="AI46" s="25">
        <f t="shared" si="27"/>
        <v>0</v>
      </c>
      <c r="AJ46" s="25">
        <f t="shared" si="27"/>
        <v>0</v>
      </c>
      <c r="AK46" s="25">
        <f t="shared" si="27"/>
        <v>0</v>
      </c>
      <c r="AL46" s="25">
        <f t="shared" si="27"/>
        <v>0</v>
      </c>
      <c r="AM46" s="25">
        <f t="shared" si="27"/>
        <v>0</v>
      </c>
      <c r="AN46" s="26">
        <f t="shared" si="27"/>
        <v>0</v>
      </c>
    </row>
    <row r="47" spans="1:40" ht="9.75">
      <c r="A47" s="24" t="s">
        <v>144</v>
      </c>
      <c r="B47" s="25">
        <f>IF((B43+B50+B44)=0,0,B44*100/(B43+B50+B44))</f>
        <v>45.85482776554796</v>
      </c>
      <c r="C47" s="25">
        <f aca="true" t="shared" si="28" ref="C47:AN47">IF((C43+C50+C44)=0,0,C44*100/(C43+C50+C44))</f>
        <v>65.37147783204608</v>
      </c>
      <c r="D47" s="25">
        <f t="shared" si="28"/>
        <v>97.05605165361067</v>
      </c>
      <c r="E47" s="25">
        <f t="shared" si="28"/>
        <v>99.38431712536234</v>
      </c>
      <c r="F47" s="25">
        <f t="shared" si="28"/>
        <v>97.44518834071552</v>
      </c>
      <c r="G47" s="25">
        <f t="shared" si="28"/>
        <v>47.50643602430677</v>
      </c>
      <c r="H47" s="25">
        <f t="shared" si="28"/>
        <v>72.79567607230092</v>
      </c>
      <c r="I47" s="25">
        <f t="shared" si="28"/>
        <v>51.19492747069396</v>
      </c>
      <c r="J47" s="25">
        <f t="shared" si="28"/>
        <v>73.8063999196217</v>
      </c>
      <c r="K47" s="25">
        <f t="shared" si="28"/>
        <v>0</v>
      </c>
      <c r="L47" s="25">
        <f t="shared" si="28"/>
        <v>100</v>
      </c>
      <c r="M47" s="25">
        <f t="shared" si="28"/>
        <v>100</v>
      </c>
      <c r="N47" s="25">
        <f t="shared" si="28"/>
        <v>97.61725786092161</v>
      </c>
      <c r="O47" s="25">
        <f t="shared" si="28"/>
        <v>95.94747684382128</v>
      </c>
      <c r="P47" s="25">
        <f t="shared" si="28"/>
        <v>80.62252773574805</v>
      </c>
      <c r="Q47" s="25">
        <f t="shared" si="28"/>
        <v>100</v>
      </c>
      <c r="R47" s="25">
        <f t="shared" si="28"/>
        <v>93.13967437845817</v>
      </c>
      <c r="S47" s="25">
        <f t="shared" si="28"/>
        <v>84.76457101778408</v>
      </c>
      <c r="T47" s="25">
        <f t="shared" si="28"/>
        <v>96.42806877097996</v>
      </c>
      <c r="U47" s="25">
        <f t="shared" si="28"/>
        <v>74.0312714685832</v>
      </c>
      <c r="V47" s="25">
        <f t="shared" si="28"/>
        <v>57.98360132632251</v>
      </c>
      <c r="W47" s="25">
        <f t="shared" si="28"/>
        <v>93.23339579429523</v>
      </c>
      <c r="X47" s="25">
        <f t="shared" si="28"/>
        <v>92.31975946140271</v>
      </c>
      <c r="Y47" s="25">
        <f t="shared" si="28"/>
        <v>85.50512461064999</v>
      </c>
      <c r="Z47" s="25">
        <f t="shared" si="28"/>
        <v>78.01733615522213</v>
      </c>
      <c r="AA47" s="25">
        <f t="shared" si="28"/>
        <v>57.82111651502406</v>
      </c>
      <c r="AB47" s="25">
        <f t="shared" si="28"/>
        <v>92.96902464747471</v>
      </c>
      <c r="AC47" s="25">
        <f t="shared" si="28"/>
        <v>97.14585974962439</v>
      </c>
      <c r="AD47" s="25">
        <f t="shared" si="28"/>
        <v>58.98283145741791</v>
      </c>
      <c r="AE47" s="25">
        <f t="shared" si="28"/>
        <v>92.19662371312525</v>
      </c>
      <c r="AF47" s="25">
        <f t="shared" si="28"/>
        <v>80.91935907538745</v>
      </c>
      <c r="AG47" s="25">
        <f t="shared" si="28"/>
        <v>69.30724380005705</v>
      </c>
      <c r="AH47" s="25">
        <f t="shared" si="28"/>
        <v>75.13204224889029</v>
      </c>
      <c r="AI47" s="25">
        <f t="shared" si="28"/>
        <v>86.31697405281264</v>
      </c>
      <c r="AJ47" s="25">
        <f t="shared" si="28"/>
        <v>69.28071868307127</v>
      </c>
      <c r="AK47" s="25">
        <f t="shared" si="28"/>
        <v>100</v>
      </c>
      <c r="AL47" s="25">
        <f t="shared" si="28"/>
        <v>74.78765265219035</v>
      </c>
      <c r="AM47" s="25">
        <f t="shared" si="28"/>
        <v>100</v>
      </c>
      <c r="AN47" s="26">
        <f t="shared" si="28"/>
        <v>100</v>
      </c>
    </row>
    <row r="48" spans="1:40" ht="9.75">
      <c r="A48" s="9" t="s">
        <v>145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1"/>
    </row>
    <row r="49" spans="1:40" ht="9.75">
      <c r="A49" s="21" t="s">
        <v>146</v>
      </c>
      <c r="B49" s="30">
        <v>355516423</v>
      </c>
      <c r="C49" s="30">
        <v>1203437653</v>
      </c>
      <c r="D49" s="30">
        <v>0</v>
      </c>
      <c r="E49" s="30">
        <v>3000000</v>
      </c>
      <c r="F49" s="30">
        <v>59179000</v>
      </c>
      <c r="G49" s="30">
        <v>23065000</v>
      </c>
      <c r="H49" s="30">
        <v>14054000</v>
      </c>
      <c r="I49" s="30">
        <v>23112027</v>
      </c>
      <c r="J49" s="30">
        <v>0</v>
      </c>
      <c r="K49" s="30">
        <v>0</v>
      </c>
      <c r="L49" s="30">
        <v>0</v>
      </c>
      <c r="M49" s="30">
        <v>0</v>
      </c>
      <c r="N49" s="30">
        <v>265000</v>
      </c>
      <c r="O49" s="30">
        <v>63374</v>
      </c>
      <c r="P49" s="30">
        <v>0</v>
      </c>
      <c r="Q49" s="30">
        <v>31200000</v>
      </c>
      <c r="R49" s="30">
        <v>327921</v>
      </c>
      <c r="S49" s="30">
        <v>0</v>
      </c>
      <c r="T49" s="30">
        <v>0</v>
      </c>
      <c r="U49" s="30">
        <v>13023520</v>
      </c>
      <c r="V49" s="30">
        <v>0</v>
      </c>
      <c r="W49" s="30">
        <v>3622641</v>
      </c>
      <c r="X49" s="30">
        <v>0</v>
      </c>
      <c r="Y49" s="30">
        <v>0</v>
      </c>
      <c r="Z49" s="30">
        <v>334682</v>
      </c>
      <c r="AA49" s="30">
        <v>9504521</v>
      </c>
      <c r="AB49" s="30">
        <v>2286278</v>
      </c>
      <c r="AC49" s="30">
        <v>9562207</v>
      </c>
      <c r="AD49" s="30">
        <v>7055668</v>
      </c>
      <c r="AE49" s="30">
        <v>2104000</v>
      </c>
      <c r="AF49" s="30">
        <v>1702400</v>
      </c>
      <c r="AG49" s="30">
        <v>0</v>
      </c>
      <c r="AH49" s="30">
        <v>147582894</v>
      </c>
      <c r="AI49" s="30">
        <v>100000</v>
      </c>
      <c r="AJ49" s="30">
        <v>0</v>
      </c>
      <c r="AK49" s="30">
        <v>0</v>
      </c>
      <c r="AL49" s="30">
        <v>0</v>
      </c>
      <c r="AM49" s="30">
        <v>0</v>
      </c>
      <c r="AN49" s="31">
        <v>0</v>
      </c>
    </row>
    <row r="50" spans="1:40" ht="9.75">
      <c r="A50" s="24" t="s">
        <v>147</v>
      </c>
      <c r="B50" s="32">
        <v>69000000</v>
      </c>
      <c r="C50" s="32">
        <v>148289700</v>
      </c>
      <c r="D50" s="32">
        <v>0</v>
      </c>
      <c r="E50" s="32">
        <v>0</v>
      </c>
      <c r="F50" s="32">
        <v>0</v>
      </c>
      <c r="G50" s="32">
        <v>23065000</v>
      </c>
      <c r="H50" s="32">
        <v>14297367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15000000</v>
      </c>
      <c r="V50" s="32">
        <v>0</v>
      </c>
      <c r="W50" s="32">
        <v>0</v>
      </c>
      <c r="X50" s="32">
        <v>0</v>
      </c>
      <c r="Y50" s="32">
        <v>0</v>
      </c>
      <c r="Z50" s="32">
        <v>0</v>
      </c>
      <c r="AA50" s="32">
        <v>0</v>
      </c>
      <c r="AB50" s="32">
        <v>0</v>
      </c>
      <c r="AC50" s="32">
        <v>0</v>
      </c>
      <c r="AD50" s="32">
        <v>0</v>
      </c>
      <c r="AE50" s="32">
        <v>0</v>
      </c>
      <c r="AF50" s="32">
        <v>0</v>
      </c>
      <c r="AG50" s="32">
        <v>0</v>
      </c>
      <c r="AH50" s="32">
        <v>100000000</v>
      </c>
      <c r="AI50" s="32">
        <v>0</v>
      </c>
      <c r="AJ50" s="32">
        <v>0</v>
      </c>
      <c r="AK50" s="32">
        <v>0</v>
      </c>
      <c r="AL50" s="32">
        <v>0</v>
      </c>
      <c r="AM50" s="32">
        <v>0</v>
      </c>
      <c r="AN50" s="33">
        <v>0</v>
      </c>
    </row>
    <row r="51" spans="1:40" ht="9.75">
      <c r="A51" s="24" t="s">
        <v>148</v>
      </c>
      <c r="B51" s="32">
        <v>119485038</v>
      </c>
      <c r="C51" s="32">
        <v>225697928</v>
      </c>
      <c r="D51" s="32">
        <v>5575600</v>
      </c>
      <c r="E51" s="32">
        <v>5310830</v>
      </c>
      <c r="F51" s="32">
        <v>15000000</v>
      </c>
      <c r="G51" s="32">
        <v>-4209746</v>
      </c>
      <c r="H51" s="32">
        <v>7980949</v>
      </c>
      <c r="I51" s="32">
        <v>16267618</v>
      </c>
      <c r="J51" s="32">
        <v>1130000</v>
      </c>
      <c r="K51" s="32">
        <v>0</v>
      </c>
      <c r="L51" s="32">
        <v>0</v>
      </c>
      <c r="M51" s="32">
        <v>30000</v>
      </c>
      <c r="N51" s="32">
        <v>1083000</v>
      </c>
      <c r="O51" s="32">
        <v>50000</v>
      </c>
      <c r="P51" s="32">
        <v>2100000</v>
      </c>
      <c r="Q51" s="32">
        <v>2809000</v>
      </c>
      <c r="R51" s="32">
        <v>25139014</v>
      </c>
      <c r="S51" s="32">
        <v>4000000</v>
      </c>
      <c r="T51" s="32">
        <v>0</v>
      </c>
      <c r="U51" s="32">
        <v>3156966</v>
      </c>
      <c r="V51" s="32">
        <v>200000</v>
      </c>
      <c r="W51" s="32">
        <v>2454004</v>
      </c>
      <c r="X51" s="32">
        <v>154000</v>
      </c>
      <c r="Y51" s="32">
        <v>1260000</v>
      </c>
      <c r="Z51" s="32">
        <v>53200</v>
      </c>
      <c r="AA51" s="32">
        <v>4004300</v>
      </c>
      <c r="AB51" s="32">
        <v>670203</v>
      </c>
      <c r="AC51" s="32">
        <v>9282892</v>
      </c>
      <c r="AD51" s="32">
        <v>1869032</v>
      </c>
      <c r="AE51" s="32">
        <v>368200</v>
      </c>
      <c r="AF51" s="32">
        <v>0</v>
      </c>
      <c r="AG51" s="32">
        <v>0</v>
      </c>
      <c r="AH51" s="32">
        <v>83265187</v>
      </c>
      <c r="AI51" s="32">
        <v>85000</v>
      </c>
      <c r="AJ51" s="32">
        <v>0</v>
      </c>
      <c r="AK51" s="32">
        <v>0</v>
      </c>
      <c r="AL51" s="32">
        <v>400000</v>
      </c>
      <c r="AM51" s="32">
        <v>0</v>
      </c>
      <c r="AN51" s="33">
        <v>808111</v>
      </c>
    </row>
    <row r="52" spans="1:40" ht="9.75">
      <c r="A52" s="24" t="s">
        <v>149</v>
      </c>
      <c r="B52" s="25">
        <f>IF(B49=0,0,B51*100/B49)</f>
        <v>33.6088659397881</v>
      </c>
      <c r="C52" s="25">
        <f aca="true" t="shared" si="29" ref="C52:AN52">IF(C49=0,0,C51*100/C49)</f>
        <v>18.7544346345959</v>
      </c>
      <c r="D52" s="25">
        <f t="shared" si="29"/>
        <v>0</v>
      </c>
      <c r="E52" s="25">
        <f t="shared" si="29"/>
        <v>177.02766666666668</v>
      </c>
      <c r="F52" s="25">
        <f t="shared" si="29"/>
        <v>25.34682911167813</v>
      </c>
      <c r="G52" s="25">
        <f t="shared" si="29"/>
        <v>-18.25166269239107</v>
      </c>
      <c r="H52" s="25">
        <f t="shared" si="29"/>
        <v>56.7877401451544</v>
      </c>
      <c r="I52" s="25">
        <f t="shared" si="29"/>
        <v>70.38594234940969</v>
      </c>
      <c r="J52" s="25">
        <f t="shared" si="29"/>
        <v>0</v>
      </c>
      <c r="K52" s="25">
        <f t="shared" si="29"/>
        <v>0</v>
      </c>
      <c r="L52" s="25">
        <f t="shared" si="29"/>
        <v>0</v>
      </c>
      <c r="M52" s="25">
        <f t="shared" si="29"/>
        <v>0</v>
      </c>
      <c r="N52" s="25">
        <f t="shared" si="29"/>
        <v>408.6792452830189</v>
      </c>
      <c r="O52" s="25">
        <f t="shared" si="29"/>
        <v>78.89670842932433</v>
      </c>
      <c r="P52" s="25">
        <f t="shared" si="29"/>
        <v>0</v>
      </c>
      <c r="Q52" s="25">
        <f t="shared" si="29"/>
        <v>9.003205128205128</v>
      </c>
      <c r="R52" s="25">
        <f t="shared" si="29"/>
        <v>7666.179964076714</v>
      </c>
      <c r="S52" s="25">
        <f t="shared" si="29"/>
        <v>0</v>
      </c>
      <c r="T52" s="25">
        <f t="shared" si="29"/>
        <v>0</v>
      </c>
      <c r="U52" s="25">
        <f t="shared" si="29"/>
        <v>24.240497192771233</v>
      </c>
      <c r="V52" s="25">
        <f t="shared" si="29"/>
        <v>0</v>
      </c>
      <c r="W52" s="25">
        <f t="shared" si="29"/>
        <v>67.74074494270893</v>
      </c>
      <c r="X52" s="25">
        <f t="shared" si="29"/>
        <v>0</v>
      </c>
      <c r="Y52" s="25">
        <f t="shared" si="29"/>
        <v>0</v>
      </c>
      <c r="Z52" s="25">
        <f t="shared" si="29"/>
        <v>15.895686054224607</v>
      </c>
      <c r="AA52" s="25">
        <f t="shared" si="29"/>
        <v>42.13047664369409</v>
      </c>
      <c r="AB52" s="25">
        <f t="shared" si="29"/>
        <v>29.314151647349973</v>
      </c>
      <c r="AC52" s="25">
        <f t="shared" si="29"/>
        <v>97.0789693216221</v>
      </c>
      <c r="AD52" s="25">
        <f t="shared" si="29"/>
        <v>26.48979515476068</v>
      </c>
      <c r="AE52" s="25">
        <f t="shared" si="29"/>
        <v>17.5</v>
      </c>
      <c r="AF52" s="25">
        <f t="shared" si="29"/>
        <v>0</v>
      </c>
      <c r="AG52" s="25">
        <f t="shared" si="29"/>
        <v>0</v>
      </c>
      <c r="AH52" s="25">
        <f t="shared" si="29"/>
        <v>56.41926699174228</v>
      </c>
      <c r="AI52" s="25">
        <f t="shared" si="29"/>
        <v>85</v>
      </c>
      <c r="AJ52" s="25">
        <f t="shared" si="29"/>
        <v>0</v>
      </c>
      <c r="AK52" s="25">
        <f t="shared" si="29"/>
        <v>0</v>
      </c>
      <c r="AL52" s="25">
        <f t="shared" si="29"/>
        <v>0</v>
      </c>
      <c r="AM52" s="25">
        <f t="shared" si="29"/>
        <v>0</v>
      </c>
      <c r="AN52" s="26">
        <f t="shared" si="29"/>
        <v>0</v>
      </c>
    </row>
    <row r="53" spans="1:40" ht="9.75">
      <c r="A53" s="24" t="s">
        <v>150</v>
      </c>
      <c r="B53" s="25">
        <f>IF(B91=0,0,B51*100/B91)</f>
        <v>0.6164776339440634</v>
      </c>
      <c r="C53" s="25">
        <f aca="true" t="shared" si="30" ref="C53:AN53">IF(C91=0,0,C51*100/C91)</f>
        <v>1.3411767349208703</v>
      </c>
      <c r="D53" s="25">
        <f t="shared" si="30"/>
        <v>0.5000310546404774</v>
      </c>
      <c r="E53" s="25">
        <f t="shared" si="30"/>
        <v>0.9009428668055527</v>
      </c>
      <c r="F53" s="25">
        <f t="shared" si="30"/>
        <v>2.18978102189781</v>
      </c>
      <c r="G53" s="25">
        <f t="shared" si="30"/>
        <v>-9.42204698196648</v>
      </c>
      <c r="H53" s="25">
        <f t="shared" si="30"/>
        <v>1.2588392896975449</v>
      </c>
      <c r="I53" s="25">
        <f t="shared" si="30"/>
        <v>0.7539583595055908</v>
      </c>
      <c r="J53" s="25">
        <f t="shared" si="30"/>
        <v>0.40178469776027004</v>
      </c>
      <c r="K53" s="25">
        <f t="shared" si="30"/>
        <v>0</v>
      </c>
      <c r="L53" s="25">
        <f t="shared" si="30"/>
        <v>0</v>
      </c>
      <c r="M53" s="25">
        <f t="shared" si="30"/>
        <v>0.003264793708856573</v>
      </c>
      <c r="N53" s="25">
        <f t="shared" si="30"/>
        <v>0.40126789836842286</v>
      </c>
      <c r="O53" s="25">
        <f t="shared" si="30"/>
        <v>0.010820092438170437</v>
      </c>
      <c r="P53" s="25">
        <f t="shared" si="30"/>
        <v>1.1343221021041134</v>
      </c>
      <c r="Q53" s="25">
        <f t="shared" si="30"/>
        <v>0.46233078308612024</v>
      </c>
      <c r="R53" s="25">
        <f t="shared" si="30"/>
        <v>0.4312834209231061</v>
      </c>
      <c r="S53" s="25">
        <f t="shared" si="30"/>
        <v>0.29015764885999934</v>
      </c>
      <c r="T53" s="25">
        <f t="shared" si="30"/>
        <v>0</v>
      </c>
      <c r="U53" s="25">
        <f t="shared" si="30"/>
        <v>0.7057954440451429</v>
      </c>
      <c r="V53" s="25">
        <f t="shared" si="30"/>
        <v>0.04623232830508373</v>
      </c>
      <c r="W53" s="25">
        <f t="shared" si="30"/>
        <v>1.1763554004511705</v>
      </c>
      <c r="X53" s="25">
        <f t="shared" si="30"/>
        <v>0.0106541725600153</v>
      </c>
      <c r="Y53" s="25">
        <f t="shared" si="30"/>
        <v>0.026113402007285028</v>
      </c>
      <c r="Z53" s="25">
        <f t="shared" si="30"/>
        <v>0.014064525712217339</v>
      </c>
      <c r="AA53" s="25">
        <f t="shared" si="30"/>
        <v>0.9396604095017208</v>
      </c>
      <c r="AB53" s="25">
        <f t="shared" si="30"/>
        <v>0.13488921041432544</v>
      </c>
      <c r="AC53" s="25">
        <f t="shared" si="30"/>
        <v>0.5086460890579517</v>
      </c>
      <c r="AD53" s="25">
        <f t="shared" si="30"/>
        <v>0.3276479263161916</v>
      </c>
      <c r="AE53" s="25">
        <f t="shared" si="30"/>
        <v>0.09271528244961673</v>
      </c>
      <c r="AF53" s="25">
        <f t="shared" si="30"/>
        <v>0</v>
      </c>
      <c r="AG53" s="25">
        <f t="shared" si="30"/>
        <v>0</v>
      </c>
      <c r="AH53" s="25">
        <f t="shared" si="30"/>
        <v>3.3194277151716274</v>
      </c>
      <c r="AI53" s="25">
        <f t="shared" si="30"/>
        <v>0.0008246759523721653</v>
      </c>
      <c r="AJ53" s="25">
        <f t="shared" si="30"/>
        <v>0</v>
      </c>
      <c r="AK53" s="25">
        <f t="shared" si="30"/>
        <v>0</v>
      </c>
      <c r="AL53" s="25">
        <f t="shared" si="30"/>
        <v>0.05344907338214365</v>
      </c>
      <c r="AM53" s="25">
        <f t="shared" si="30"/>
        <v>0</v>
      </c>
      <c r="AN53" s="26">
        <f t="shared" si="30"/>
        <v>0.019595027316292896</v>
      </c>
    </row>
    <row r="54" spans="1:40" ht="9.75">
      <c r="A54" s="24" t="s">
        <v>151</v>
      </c>
      <c r="B54" s="25">
        <f>IF(B8=0,0,B51*100/B8)</f>
        <v>1.8344783444639843</v>
      </c>
      <c r="C54" s="25">
        <f aca="true" t="shared" si="31" ref="C54:AN54">IF(C8=0,0,C51*100/C8)</f>
        <v>2.17538323654213</v>
      </c>
      <c r="D54" s="25">
        <f t="shared" si="31"/>
        <v>1.52317530374987</v>
      </c>
      <c r="E54" s="25">
        <f t="shared" si="31"/>
        <v>2.074122683437185</v>
      </c>
      <c r="F54" s="25">
        <f t="shared" si="31"/>
        <v>3.4646975727853273</v>
      </c>
      <c r="G54" s="25">
        <f t="shared" si="31"/>
        <v>-1.2252901370321143</v>
      </c>
      <c r="H54" s="25">
        <f t="shared" si="31"/>
        <v>3.3392805486844965</v>
      </c>
      <c r="I54" s="25">
        <f t="shared" si="31"/>
        <v>2.0416577669922136</v>
      </c>
      <c r="J54" s="25">
        <f t="shared" si="31"/>
        <v>0.7422179563883764</v>
      </c>
      <c r="K54" s="25">
        <f t="shared" si="31"/>
        <v>0</v>
      </c>
      <c r="L54" s="25">
        <f t="shared" si="31"/>
        <v>0</v>
      </c>
      <c r="M54" s="25">
        <f t="shared" si="31"/>
        <v>0.007066036589440171</v>
      </c>
      <c r="N54" s="25">
        <f t="shared" si="31"/>
        <v>0.8046826018638455</v>
      </c>
      <c r="O54" s="25">
        <f t="shared" si="31"/>
        <v>0.021068731993450187</v>
      </c>
      <c r="P54" s="25">
        <f t="shared" si="31"/>
        <v>1.523055812184416</v>
      </c>
      <c r="Q54" s="25">
        <f t="shared" si="31"/>
        <v>0.7394584706328794</v>
      </c>
      <c r="R54" s="25">
        <f t="shared" si="31"/>
        <v>1.6824218749694133</v>
      </c>
      <c r="S54" s="25">
        <f t="shared" si="31"/>
        <v>1.394919630171096</v>
      </c>
      <c r="T54" s="25">
        <f t="shared" si="31"/>
        <v>0</v>
      </c>
      <c r="U54" s="25">
        <f t="shared" si="31"/>
        <v>1.7154813118305696</v>
      </c>
      <c r="V54" s="25">
        <f t="shared" si="31"/>
        <v>0.09931773976620822</v>
      </c>
      <c r="W54" s="25">
        <f t="shared" si="31"/>
        <v>2.2575623269946745</v>
      </c>
      <c r="X54" s="25">
        <f t="shared" si="31"/>
        <v>0.02147807420557485</v>
      </c>
      <c r="Y54" s="25">
        <f t="shared" si="31"/>
        <v>0.10445531047167372</v>
      </c>
      <c r="Z54" s="25">
        <f t="shared" si="31"/>
        <v>0.015936440156520886</v>
      </c>
      <c r="AA54" s="25">
        <f t="shared" si="31"/>
        <v>1.6948397211665926</v>
      </c>
      <c r="AB54" s="25">
        <f t="shared" si="31"/>
        <v>0.2813555184734952</v>
      </c>
      <c r="AC54" s="25">
        <f t="shared" si="31"/>
        <v>1.631943102983991</v>
      </c>
      <c r="AD54" s="25">
        <f t="shared" si="31"/>
        <v>0.6017003380545086</v>
      </c>
      <c r="AE54" s="25">
        <f t="shared" si="31"/>
        <v>0.16879484168831738</v>
      </c>
      <c r="AF54" s="25">
        <f t="shared" si="31"/>
        <v>0</v>
      </c>
      <c r="AG54" s="25">
        <f t="shared" si="31"/>
        <v>0</v>
      </c>
      <c r="AH54" s="25">
        <f t="shared" si="31"/>
        <v>7.398682188056734</v>
      </c>
      <c r="AI54" s="25">
        <f t="shared" si="31"/>
        <v>0.005781106247054569</v>
      </c>
      <c r="AJ54" s="25">
        <f t="shared" si="31"/>
        <v>0</v>
      </c>
      <c r="AK54" s="25">
        <f t="shared" si="31"/>
        <v>0</v>
      </c>
      <c r="AL54" s="25">
        <f t="shared" si="31"/>
        <v>0.1162891324959506</v>
      </c>
      <c r="AM54" s="25">
        <f t="shared" si="31"/>
        <v>0</v>
      </c>
      <c r="AN54" s="26">
        <f t="shared" si="31"/>
        <v>0.12716497348046063</v>
      </c>
    </row>
    <row r="55" spans="1:40" ht="9.75">
      <c r="A55" s="24" t="s">
        <v>152</v>
      </c>
      <c r="B55" s="25">
        <f>IF(B91=0,0,B49*100/B91)</f>
        <v>1.8342708589111953</v>
      </c>
      <c r="C55" s="25">
        <f aca="true" t="shared" si="32" ref="C55:AN55">IF(C91=0,0,C49*100/C91)</f>
        <v>7.151251216322089</v>
      </c>
      <c r="D55" s="25">
        <f t="shared" si="32"/>
        <v>0</v>
      </c>
      <c r="E55" s="25">
        <f t="shared" si="32"/>
        <v>0.508927719474481</v>
      </c>
      <c r="F55" s="25">
        <f t="shared" si="32"/>
        <v>8.639270072992701</v>
      </c>
      <c r="G55" s="25">
        <f t="shared" si="32"/>
        <v>51.622951512765106</v>
      </c>
      <c r="H55" s="25">
        <f t="shared" si="32"/>
        <v>2.216744822878745</v>
      </c>
      <c r="I55" s="25">
        <f t="shared" si="32"/>
        <v>1.0711774742785896</v>
      </c>
      <c r="J55" s="25">
        <f t="shared" si="32"/>
        <v>0</v>
      </c>
      <c r="K55" s="25">
        <f t="shared" si="32"/>
        <v>0</v>
      </c>
      <c r="L55" s="25">
        <f t="shared" si="32"/>
        <v>0</v>
      </c>
      <c r="M55" s="25">
        <f t="shared" si="32"/>
        <v>0</v>
      </c>
      <c r="N55" s="25">
        <f t="shared" si="32"/>
        <v>0.09818651252782278</v>
      </c>
      <c r="O55" s="25">
        <f t="shared" si="32"/>
        <v>0.013714250763532266</v>
      </c>
      <c r="P55" s="25">
        <f t="shared" si="32"/>
        <v>0</v>
      </c>
      <c r="Q55" s="25">
        <f t="shared" si="32"/>
        <v>5.135179933174422</v>
      </c>
      <c r="R55" s="25">
        <f t="shared" si="32"/>
        <v>0.005625793067004374</v>
      </c>
      <c r="S55" s="25">
        <f t="shared" si="32"/>
        <v>0</v>
      </c>
      <c r="T55" s="25">
        <f t="shared" si="32"/>
        <v>0</v>
      </c>
      <c r="U55" s="25">
        <f t="shared" si="32"/>
        <v>2.911637655087448</v>
      </c>
      <c r="V55" s="25">
        <f t="shared" si="32"/>
        <v>0</v>
      </c>
      <c r="W55" s="25">
        <f t="shared" si="32"/>
        <v>1.7365551581194767</v>
      </c>
      <c r="X55" s="25">
        <f t="shared" si="32"/>
        <v>0</v>
      </c>
      <c r="Y55" s="25">
        <f t="shared" si="32"/>
        <v>0</v>
      </c>
      <c r="Z55" s="25">
        <f t="shared" si="32"/>
        <v>0.08848014275218652</v>
      </c>
      <c r="AA55" s="25">
        <f t="shared" si="32"/>
        <v>2.2303578890137365</v>
      </c>
      <c r="AB55" s="25">
        <f t="shared" si="32"/>
        <v>0.4601504830739987</v>
      </c>
      <c r="AC55" s="25">
        <f t="shared" si="32"/>
        <v>0.5239508542502238</v>
      </c>
      <c r="AD55" s="25">
        <f t="shared" si="32"/>
        <v>1.2368835787592245</v>
      </c>
      <c r="AE55" s="25">
        <f t="shared" si="32"/>
        <v>0.5298016139978099</v>
      </c>
      <c r="AF55" s="25">
        <f t="shared" si="32"/>
        <v>0.38629178259353253</v>
      </c>
      <c r="AG55" s="25">
        <f t="shared" si="32"/>
        <v>0</v>
      </c>
      <c r="AH55" s="25">
        <f t="shared" si="32"/>
        <v>5.8835002511774395</v>
      </c>
      <c r="AI55" s="25">
        <f t="shared" si="32"/>
        <v>0.0009702070027907826</v>
      </c>
      <c r="AJ55" s="25">
        <f t="shared" si="32"/>
        <v>0</v>
      </c>
      <c r="AK55" s="25">
        <f t="shared" si="32"/>
        <v>0</v>
      </c>
      <c r="AL55" s="25">
        <f t="shared" si="32"/>
        <v>0</v>
      </c>
      <c r="AM55" s="25">
        <f t="shared" si="32"/>
        <v>0</v>
      </c>
      <c r="AN55" s="26">
        <f t="shared" si="32"/>
        <v>0</v>
      </c>
    </row>
    <row r="56" spans="1:40" ht="9.75">
      <c r="A56" s="24" t="s">
        <v>153</v>
      </c>
      <c r="B56" s="25">
        <f>IF(+(B7-B165)=0,0,+B51*100/(B7-B165))</f>
        <v>2.3681274068145863</v>
      </c>
      <c r="C56" s="25">
        <f aca="true" t="shared" si="33" ref="C56:AN56">IF(+(C7-C165)=0,0,+C51*100/(C7-C165))</f>
        <v>2.6400778943593486</v>
      </c>
      <c r="D56" s="25">
        <f t="shared" si="33"/>
        <v>2.7827799484563833</v>
      </c>
      <c r="E56" s="25">
        <f t="shared" si="33"/>
        <v>3.525487749019191</v>
      </c>
      <c r="F56" s="25">
        <f t="shared" si="33"/>
        <v>4.366893704284573</v>
      </c>
      <c r="G56" s="25">
        <f t="shared" si="33"/>
        <v>-1.7104361312973262</v>
      </c>
      <c r="H56" s="25">
        <f t="shared" si="33"/>
        <v>7.018336310026264</v>
      </c>
      <c r="I56" s="25">
        <f t="shared" si="33"/>
        <v>2.581757591414866</v>
      </c>
      <c r="J56" s="25">
        <f t="shared" si="33"/>
        <v>1.7693858295807738</v>
      </c>
      <c r="K56" s="25">
        <f t="shared" si="33"/>
        <v>0</v>
      </c>
      <c r="L56" s="25">
        <f t="shared" si="33"/>
        <v>0</v>
      </c>
      <c r="M56" s="25">
        <f t="shared" si="33"/>
        <v>0.05973299589765731</v>
      </c>
      <c r="N56" s="25">
        <f t="shared" si="33"/>
        <v>1.6790092450155867</v>
      </c>
      <c r="O56" s="25">
        <f t="shared" si="33"/>
        <v>0.047434120505092936</v>
      </c>
      <c r="P56" s="25">
        <f t="shared" si="33"/>
        <v>4.349798716171408</v>
      </c>
      <c r="Q56" s="25">
        <f t="shared" si="33"/>
        <v>1.4635696643347003</v>
      </c>
      <c r="R56" s="25">
        <f t="shared" si="33"/>
        <v>5.60845993823902</v>
      </c>
      <c r="S56" s="25">
        <f t="shared" si="33"/>
        <v>1.6192986589187113</v>
      </c>
      <c r="T56" s="25">
        <f t="shared" si="33"/>
        <v>0</v>
      </c>
      <c r="U56" s="25">
        <f t="shared" si="33"/>
        <v>10.02101388295171</v>
      </c>
      <c r="V56" s="25">
        <f t="shared" si="33"/>
        <v>0.45989812520689666</v>
      </c>
      <c r="W56" s="25">
        <f t="shared" si="33"/>
        <v>9.24931282316006</v>
      </c>
      <c r="X56" s="25">
        <f t="shared" si="33"/>
        <v>0.03184482126127349</v>
      </c>
      <c r="Y56" s="25">
        <f t="shared" si="33"/>
        <v>0.3736968545609508</v>
      </c>
      <c r="Z56" s="25">
        <f t="shared" si="33"/>
        <v>0.051464611250063415</v>
      </c>
      <c r="AA56" s="25">
        <f t="shared" si="33"/>
        <v>5.012498575006102</v>
      </c>
      <c r="AB56" s="25">
        <f t="shared" si="33"/>
        <v>0.342150550653161</v>
      </c>
      <c r="AC56" s="25">
        <f t="shared" si="33"/>
        <v>4.867057858655755</v>
      </c>
      <c r="AD56" s="25">
        <f t="shared" si="33"/>
        <v>2.228459045165167</v>
      </c>
      <c r="AE56" s="25">
        <f t="shared" si="33"/>
        <v>1.0501026445389143</v>
      </c>
      <c r="AF56" s="25">
        <f t="shared" si="33"/>
        <v>0</v>
      </c>
      <c r="AG56" s="25">
        <f t="shared" si="33"/>
        <v>0</v>
      </c>
      <c r="AH56" s="25">
        <f t="shared" si="33"/>
        <v>10.304164070722965</v>
      </c>
      <c r="AI56" s="25">
        <f t="shared" si="33"/>
        <v>0.012571467219710652</v>
      </c>
      <c r="AJ56" s="25">
        <f t="shared" si="33"/>
        <v>0</v>
      </c>
      <c r="AK56" s="25">
        <f t="shared" si="33"/>
        <v>0</v>
      </c>
      <c r="AL56" s="25">
        <f t="shared" si="33"/>
        <v>0.49396194502356683</v>
      </c>
      <c r="AM56" s="25">
        <f t="shared" si="33"/>
        <v>0</v>
      </c>
      <c r="AN56" s="26">
        <f t="shared" si="33"/>
        <v>0.6345956350560463</v>
      </c>
    </row>
    <row r="57" spans="1:40" ht="9.75">
      <c r="A57" s="24" t="s">
        <v>154</v>
      </c>
      <c r="B57" s="25">
        <f>IF(+(B42-B44-B187)=0,0,+B193*100/(B42-B44-B187))</f>
        <v>7.268959777633042</v>
      </c>
      <c r="C57" s="25">
        <f aca="true" t="shared" si="34" ref="C57:AN57">IF(+(C42-C44-C187)=0,0,+C193*100/(C42-C44-C187))</f>
        <v>24.609797258274842</v>
      </c>
      <c r="D57" s="25">
        <f t="shared" si="34"/>
        <v>0</v>
      </c>
      <c r="E57" s="25">
        <f t="shared" si="34"/>
        <v>0</v>
      </c>
      <c r="F57" s="25">
        <f t="shared" si="34"/>
        <v>0</v>
      </c>
      <c r="G57" s="25">
        <f t="shared" si="34"/>
        <v>81.95880732221725</v>
      </c>
      <c r="H57" s="25">
        <f t="shared" si="34"/>
        <v>0</v>
      </c>
      <c r="I57" s="25">
        <f t="shared" si="34"/>
        <v>0</v>
      </c>
      <c r="J57" s="25">
        <f t="shared" si="34"/>
        <v>0</v>
      </c>
      <c r="K57" s="25">
        <f t="shared" si="34"/>
        <v>0</v>
      </c>
      <c r="L57" s="25">
        <f t="shared" si="34"/>
        <v>0</v>
      </c>
      <c r="M57" s="25">
        <f t="shared" si="34"/>
        <v>0</v>
      </c>
      <c r="N57" s="25">
        <f t="shared" si="34"/>
        <v>0</v>
      </c>
      <c r="O57" s="25">
        <f t="shared" si="34"/>
        <v>0</v>
      </c>
      <c r="P57" s="25">
        <f t="shared" si="34"/>
        <v>0</v>
      </c>
      <c r="Q57" s="25">
        <f t="shared" si="34"/>
        <v>0</v>
      </c>
      <c r="R57" s="25">
        <f t="shared" si="34"/>
        <v>0</v>
      </c>
      <c r="S57" s="25">
        <f t="shared" si="34"/>
        <v>0</v>
      </c>
      <c r="T57" s="25">
        <f t="shared" si="34"/>
        <v>0</v>
      </c>
      <c r="U57" s="25">
        <f t="shared" si="34"/>
        <v>95.38950715421304</v>
      </c>
      <c r="V57" s="25">
        <f t="shared" si="34"/>
        <v>0</v>
      </c>
      <c r="W57" s="25">
        <f t="shared" si="34"/>
        <v>0</v>
      </c>
      <c r="X57" s="25">
        <f t="shared" si="34"/>
        <v>0</v>
      </c>
      <c r="Y57" s="25">
        <f t="shared" si="34"/>
        <v>0</v>
      </c>
      <c r="Z57" s="25">
        <f t="shared" si="34"/>
        <v>0</v>
      </c>
      <c r="AA57" s="25">
        <f t="shared" si="34"/>
        <v>0</v>
      </c>
      <c r="AB57" s="25">
        <f t="shared" si="34"/>
        <v>0</v>
      </c>
      <c r="AC57" s="25">
        <f t="shared" si="34"/>
        <v>0</v>
      </c>
      <c r="AD57" s="25">
        <f t="shared" si="34"/>
        <v>0</v>
      </c>
      <c r="AE57" s="25">
        <f t="shared" si="34"/>
        <v>0</v>
      </c>
      <c r="AF57" s="25">
        <f t="shared" si="34"/>
        <v>0</v>
      </c>
      <c r="AG57" s="25">
        <f t="shared" si="34"/>
        <v>0</v>
      </c>
      <c r="AH57" s="25">
        <f t="shared" si="34"/>
        <v>0</v>
      </c>
      <c r="AI57" s="25">
        <f t="shared" si="34"/>
        <v>0</v>
      </c>
      <c r="AJ57" s="25">
        <f t="shared" si="34"/>
        <v>0</v>
      </c>
      <c r="AK57" s="25">
        <f t="shared" si="34"/>
        <v>0</v>
      </c>
      <c r="AL57" s="25">
        <f t="shared" si="34"/>
        <v>0</v>
      </c>
      <c r="AM57" s="25">
        <f t="shared" si="34"/>
        <v>0</v>
      </c>
      <c r="AN57" s="26">
        <f t="shared" si="34"/>
        <v>0</v>
      </c>
    </row>
    <row r="58" spans="1:40" ht="9.75">
      <c r="A58" s="24" t="s">
        <v>155</v>
      </c>
      <c r="B58" s="25">
        <f>IF(B188=0,0,B49*100/B188)</f>
        <v>1.682404214899347</v>
      </c>
      <c r="C58" s="25">
        <f aca="true" t="shared" si="35" ref="C58:AN58">IF(C188=0,0,C49*100/C188)</f>
        <v>7.858458581359265</v>
      </c>
      <c r="D58" s="25">
        <f t="shared" si="35"/>
        <v>0</v>
      </c>
      <c r="E58" s="25">
        <f t="shared" si="35"/>
        <v>0.5168299310022739</v>
      </c>
      <c r="F58" s="25">
        <f t="shared" si="35"/>
        <v>7.367802482784723</v>
      </c>
      <c r="G58" s="25">
        <f t="shared" si="35"/>
        <v>88.94951947977123</v>
      </c>
      <c r="H58" s="25">
        <f t="shared" si="35"/>
        <v>2.0483604940969657</v>
      </c>
      <c r="I58" s="25">
        <f t="shared" si="35"/>
        <v>1.0237191294877273</v>
      </c>
      <c r="J58" s="25">
        <f t="shared" si="35"/>
        <v>0</v>
      </c>
      <c r="K58" s="25">
        <f t="shared" si="35"/>
        <v>0</v>
      </c>
      <c r="L58" s="25">
        <f t="shared" si="35"/>
        <v>0</v>
      </c>
      <c r="M58" s="25">
        <f t="shared" si="35"/>
        <v>0</v>
      </c>
      <c r="N58" s="25">
        <f t="shared" si="35"/>
        <v>0.08485853555359853</v>
      </c>
      <c r="O58" s="25">
        <f t="shared" si="35"/>
        <v>0.012800893072260048</v>
      </c>
      <c r="P58" s="25">
        <f t="shared" si="35"/>
        <v>0</v>
      </c>
      <c r="Q58" s="25">
        <f t="shared" si="35"/>
        <v>6.83723914308277</v>
      </c>
      <c r="R58" s="25">
        <f t="shared" si="35"/>
        <v>0.006775720024366565</v>
      </c>
      <c r="S58" s="25">
        <f t="shared" si="35"/>
        <v>0</v>
      </c>
      <c r="T58" s="25">
        <f t="shared" si="35"/>
        <v>0</v>
      </c>
      <c r="U58" s="25">
        <f t="shared" si="35"/>
        <v>3.1066231082525713</v>
      </c>
      <c r="V58" s="25">
        <f t="shared" si="35"/>
        <v>0</v>
      </c>
      <c r="W58" s="25">
        <f t="shared" si="35"/>
        <v>1.626339089963543</v>
      </c>
      <c r="X58" s="25">
        <f t="shared" si="35"/>
        <v>0</v>
      </c>
      <c r="Y58" s="25">
        <f t="shared" si="35"/>
        <v>0</v>
      </c>
      <c r="Z58" s="25">
        <f t="shared" si="35"/>
        <v>0.06436727756793414</v>
      </c>
      <c r="AA58" s="25">
        <f t="shared" si="35"/>
        <v>1.5190500012538988</v>
      </c>
      <c r="AB58" s="25">
        <f t="shared" si="35"/>
        <v>0.5581172460628206</v>
      </c>
      <c r="AC58" s="25">
        <f t="shared" si="35"/>
        <v>0.5071890456759767</v>
      </c>
      <c r="AD58" s="25">
        <f t="shared" si="35"/>
        <v>0.5530895219755166</v>
      </c>
      <c r="AE58" s="25">
        <f t="shared" si="35"/>
        <v>0.4227239732099486</v>
      </c>
      <c r="AF58" s="25">
        <f t="shared" si="35"/>
        <v>0.281896347329073</v>
      </c>
      <c r="AG58" s="25">
        <f t="shared" si="35"/>
        <v>0</v>
      </c>
      <c r="AH58" s="25">
        <f t="shared" si="35"/>
        <v>5.708979976140367</v>
      </c>
      <c r="AI58" s="25">
        <f t="shared" si="35"/>
        <v>0.0009188420277247486</v>
      </c>
      <c r="AJ58" s="25">
        <f t="shared" si="35"/>
        <v>0</v>
      </c>
      <c r="AK58" s="25">
        <f t="shared" si="35"/>
        <v>0</v>
      </c>
      <c r="AL58" s="25">
        <f t="shared" si="35"/>
        <v>0</v>
      </c>
      <c r="AM58" s="25">
        <f t="shared" si="35"/>
        <v>0</v>
      </c>
      <c r="AN58" s="26">
        <f t="shared" si="35"/>
        <v>0</v>
      </c>
    </row>
    <row r="59" spans="1:40" ht="9.75">
      <c r="A59" s="24" t="s">
        <v>156</v>
      </c>
      <c r="B59" s="34">
        <f>IF(B190=0,0,B189/B190)</f>
        <v>2.5736193507947127</v>
      </c>
      <c r="C59" s="34">
        <f aca="true" t="shared" si="36" ref="C59:AN59">IF(C190=0,0,C189/C190)</f>
        <v>1.710982514281044</v>
      </c>
      <c r="D59" s="34">
        <f t="shared" si="36"/>
        <v>0.6053342165259504</v>
      </c>
      <c r="E59" s="34">
        <f t="shared" si="36"/>
        <v>2.212529488859764</v>
      </c>
      <c r="F59" s="34">
        <f t="shared" si="36"/>
        <v>1.005283429175249</v>
      </c>
      <c r="G59" s="34">
        <f t="shared" si="36"/>
        <v>0</v>
      </c>
      <c r="H59" s="34">
        <f t="shared" si="36"/>
        <v>2.754436282159808</v>
      </c>
      <c r="I59" s="34">
        <f t="shared" si="36"/>
        <v>0.984636168537556</v>
      </c>
      <c r="J59" s="34">
        <f t="shared" si="36"/>
        <v>1.5108662079705832</v>
      </c>
      <c r="K59" s="34">
        <f t="shared" si="36"/>
        <v>7.684014757469457</v>
      </c>
      <c r="L59" s="34">
        <f t="shared" si="36"/>
        <v>2.114847543160691</v>
      </c>
      <c r="M59" s="34">
        <f t="shared" si="36"/>
        <v>0.7165394484375193</v>
      </c>
      <c r="N59" s="34">
        <f t="shared" si="36"/>
        <v>0.4478987010310264</v>
      </c>
      <c r="O59" s="34">
        <f t="shared" si="36"/>
        <v>1.301384721249494</v>
      </c>
      <c r="P59" s="34">
        <f t="shared" si="36"/>
        <v>1.5280832735046266</v>
      </c>
      <c r="Q59" s="34">
        <f t="shared" si="36"/>
        <v>0.5374521388441654</v>
      </c>
      <c r="R59" s="34">
        <f t="shared" si="36"/>
        <v>0.4168267751585717</v>
      </c>
      <c r="S59" s="34">
        <f t="shared" si="36"/>
        <v>3.7495743600321707</v>
      </c>
      <c r="T59" s="34">
        <f t="shared" si="36"/>
        <v>2.302435871554309</v>
      </c>
      <c r="U59" s="34">
        <f t="shared" si="36"/>
        <v>0.7782988342858852</v>
      </c>
      <c r="V59" s="34">
        <f t="shared" si="36"/>
        <v>12.49180510914955</v>
      </c>
      <c r="W59" s="34">
        <f t="shared" si="36"/>
        <v>0.5347194305911838</v>
      </c>
      <c r="X59" s="34">
        <f t="shared" si="36"/>
        <v>3.433125488029083</v>
      </c>
      <c r="Y59" s="34">
        <f t="shared" si="36"/>
        <v>6.418938942188019</v>
      </c>
      <c r="Z59" s="34">
        <f t="shared" si="36"/>
        <v>3.6410249706105313</v>
      </c>
      <c r="AA59" s="34">
        <f t="shared" si="36"/>
        <v>7.059159570321822</v>
      </c>
      <c r="AB59" s="34">
        <f t="shared" si="36"/>
        <v>0.2888295937384469</v>
      </c>
      <c r="AC59" s="34">
        <f t="shared" si="36"/>
        <v>3.774118209170536</v>
      </c>
      <c r="AD59" s="34">
        <f t="shared" si="36"/>
        <v>4.837724213338911</v>
      </c>
      <c r="AE59" s="34">
        <f t="shared" si="36"/>
        <v>3.2748712462409797</v>
      </c>
      <c r="AF59" s="34">
        <f t="shared" si="36"/>
        <v>4.756064032935392</v>
      </c>
      <c r="AG59" s="34">
        <f t="shared" si="36"/>
        <v>2.0893966161574866</v>
      </c>
      <c r="AH59" s="34">
        <f t="shared" si="36"/>
        <v>1.1128293891392917</v>
      </c>
      <c r="AI59" s="34">
        <f t="shared" si="36"/>
        <v>2.6493086267731676</v>
      </c>
      <c r="AJ59" s="34">
        <f t="shared" si="36"/>
        <v>1.9447815413245177</v>
      </c>
      <c r="AK59" s="34">
        <f t="shared" si="36"/>
        <v>0</v>
      </c>
      <c r="AL59" s="34">
        <f t="shared" si="36"/>
        <v>2.8318618315897046</v>
      </c>
      <c r="AM59" s="34">
        <f t="shared" si="36"/>
        <v>1.1897475451845982</v>
      </c>
      <c r="AN59" s="35">
        <f t="shared" si="36"/>
        <v>0.372667959653448</v>
      </c>
    </row>
    <row r="60" spans="1:40" ht="9.75">
      <c r="A60" s="24" t="s">
        <v>157</v>
      </c>
      <c r="B60" s="34">
        <f>IF(B190=0,0,B191/B190)</f>
        <v>1.1780004177831698</v>
      </c>
      <c r="C60" s="34">
        <f aca="true" t="shared" si="37" ref="C60:AN60">IF(C190=0,0,C191/C190)</f>
        <v>0.8942172024680871</v>
      </c>
      <c r="D60" s="34">
        <f t="shared" si="37"/>
        <v>0.02802833058209087</v>
      </c>
      <c r="E60" s="34">
        <f t="shared" si="37"/>
        <v>0.05242463958060288</v>
      </c>
      <c r="F60" s="34">
        <f t="shared" si="37"/>
        <v>0.03818617579270581</v>
      </c>
      <c r="G60" s="34">
        <f t="shared" si="37"/>
        <v>0</v>
      </c>
      <c r="H60" s="34">
        <f t="shared" si="37"/>
        <v>0.7027681372609909</v>
      </c>
      <c r="I60" s="34">
        <f t="shared" si="37"/>
        <v>0.4000741515624712</v>
      </c>
      <c r="J60" s="34">
        <f t="shared" si="37"/>
        <v>0</v>
      </c>
      <c r="K60" s="34">
        <f t="shared" si="37"/>
        <v>7.556913027700496</v>
      </c>
      <c r="L60" s="34">
        <f t="shared" si="37"/>
        <v>1.996780098653007</v>
      </c>
      <c r="M60" s="34">
        <f t="shared" si="37"/>
        <v>0.08347409271072058</v>
      </c>
      <c r="N60" s="34">
        <f t="shared" si="37"/>
        <v>0.107433545516561</v>
      </c>
      <c r="O60" s="34">
        <f t="shared" si="37"/>
        <v>0.7824272005569409</v>
      </c>
      <c r="P60" s="34">
        <f t="shared" si="37"/>
        <v>0.05664690704567882</v>
      </c>
      <c r="Q60" s="34">
        <f t="shared" si="37"/>
        <v>0.00683741650678761</v>
      </c>
      <c r="R60" s="34">
        <f t="shared" si="37"/>
        <v>0</v>
      </c>
      <c r="S60" s="34">
        <f t="shared" si="37"/>
        <v>0.007000736445148574</v>
      </c>
      <c r="T60" s="34">
        <f t="shared" si="37"/>
        <v>0.2156387998244411</v>
      </c>
      <c r="U60" s="34">
        <f t="shared" si="37"/>
        <v>0.2075341039403247</v>
      </c>
      <c r="V60" s="34">
        <f t="shared" si="37"/>
        <v>12.282422914039241</v>
      </c>
      <c r="W60" s="34">
        <f t="shared" si="37"/>
        <v>0.06229485286107837</v>
      </c>
      <c r="X60" s="34">
        <f t="shared" si="37"/>
        <v>0.8128312413103925</v>
      </c>
      <c r="Y60" s="34">
        <f t="shared" si="37"/>
        <v>3.0002006713168314</v>
      </c>
      <c r="Z60" s="34">
        <f t="shared" si="37"/>
        <v>2.3453273488770363</v>
      </c>
      <c r="AA60" s="34">
        <f t="shared" si="37"/>
        <v>6.2403565012334585</v>
      </c>
      <c r="AB60" s="34">
        <f t="shared" si="37"/>
        <v>0.004523714743226928</v>
      </c>
      <c r="AC60" s="34">
        <f t="shared" si="37"/>
        <v>0.12216002677483241</v>
      </c>
      <c r="AD60" s="34">
        <f t="shared" si="37"/>
        <v>2.624439333326407</v>
      </c>
      <c r="AE60" s="34">
        <f t="shared" si="37"/>
        <v>2.8551037559805255</v>
      </c>
      <c r="AF60" s="34">
        <f t="shared" si="37"/>
        <v>4.119561898245136</v>
      </c>
      <c r="AG60" s="34">
        <f t="shared" si="37"/>
        <v>1.0854048633469204</v>
      </c>
      <c r="AH60" s="34">
        <f t="shared" si="37"/>
        <v>0.7496979444826383</v>
      </c>
      <c r="AI60" s="34">
        <f t="shared" si="37"/>
        <v>2.0894975465510828</v>
      </c>
      <c r="AJ60" s="34">
        <f t="shared" si="37"/>
        <v>1.1888124180559922</v>
      </c>
      <c r="AK60" s="34">
        <f t="shared" si="37"/>
        <v>0</v>
      </c>
      <c r="AL60" s="34">
        <f t="shared" si="37"/>
        <v>1.2028542824917183</v>
      </c>
      <c r="AM60" s="34">
        <f t="shared" si="37"/>
        <v>1.0460388316240743</v>
      </c>
      <c r="AN60" s="35">
        <f t="shared" si="37"/>
        <v>0.19217913409410695</v>
      </c>
    </row>
    <row r="61" spans="1:40" ht="9.75">
      <c r="A61" s="24" t="s">
        <v>158</v>
      </c>
      <c r="B61" s="25">
        <f>IF(B7=0,0,(B178+B183)*100/B7)</f>
        <v>14.67256112207263</v>
      </c>
      <c r="C61" s="25">
        <f aca="true" t="shared" si="38" ref="C61:AN61">IF(C7=0,0,(C178+C183)*100/C7)</f>
        <v>9.264385338017807</v>
      </c>
      <c r="D61" s="25">
        <f t="shared" si="38"/>
        <v>13.777058612167037</v>
      </c>
      <c r="E61" s="25">
        <f t="shared" si="38"/>
        <v>20.052029224133364</v>
      </c>
      <c r="F61" s="25">
        <f t="shared" si="38"/>
        <v>4.3578922096509185</v>
      </c>
      <c r="G61" s="25">
        <f t="shared" si="38"/>
        <v>2.7637963179604474</v>
      </c>
      <c r="H61" s="25">
        <f t="shared" si="38"/>
        <v>19.75749080611005</v>
      </c>
      <c r="I61" s="25">
        <f t="shared" si="38"/>
        <v>10.398845272494492</v>
      </c>
      <c r="J61" s="25">
        <f t="shared" si="38"/>
        <v>22.20024782460356</v>
      </c>
      <c r="K61" s="25">
        <f t="shared" si="38"/>
        <v>1.2825637271965828</v>
      </c>
      <c r="L61" s="25">
        <f t="shared" si="38"/>
        <v>26.313217505055896</v>
      </c>
      <c r="M61" s="25">
        <f t="shared" si="38"/>
        <v>39.113076231279514</v>
      </c>
      <c r="N61" s="25">
        <f t="shared" si="38"/>
        <v>23.32136067168063</v>
      </c>
      <c r="O61" s="25">
        <f t="shared" si="38"/>
        <v>13.464599724043389</v>
      </c>
      <c r="P61" s="25">
        <f t="shared" si="38"/>
        <v>11.894074614985575</v>
      </c>
      <c r="Q61" s="25">
        <f t="shared" si="38"/>
        <v>12.097516796290888</v>
      </c>
      <c r="R61" s="25">
        <f t="shared" si="38"/>
        <v>10.41218887613932</v>
      </c>
      <c r="S61" s="25">
        <f t="shared" si="38"/>
        <v>21.79073726798871</v>
      </c>
      <c r="T61" s="25">
        <f t="shared" si="38"/>
        <v>12.881034376468467</v>
      </c>
      <c r="U61" s="25">
        <f t="shared" si="38"/>
        <v>16.69757158737601</v>
      </c>
      <c r="V61" s="25">
        <f t="shared" si="38"/>
        <v>24.991994106152603</v>
      </c>
      <c r="W61" s="25">
        <f t="shared" si="38"/>
        <v>11.32356558998268</v>
      </c>
      <c r="X61" s="25">
        <f t="shared" si="38"/>
        <v>4.239529420953721</v>
      </c>
      <c r="Y61" s="25">
        <f t="shared" si="38"/>
        <v>15.067789714993408</v>
      </c>
      <c r="Z61" s="25">
        <f t="shared" si="38"/>
        <v>17.664589791826703</v>
      </c>
      <c r="AA61" s="25">
        <f t="shared" si="38"/>
        <v>11.35259341002915</v>
      </c>
      <c r="AB61" s="25">
        <f t="shared" si="38"/>
        <v>6.667119016439865</v>
      </c>
      <c r="AC61" s="25">
        <f t="shared" si="38"/>
        <v>9.45135998304532</v>
      </c>
      <c r="AD61" s="25">
        <f t="shared" si="38"/>
        <v>13.354807584366842</v>
      </c>
      <c r="AE61" s="25">
        <f t="shared" si="38"/>
        <v>23.63550470472079</v>
      </c>
      <c r="AF61" s="25">
        <f t="shared" si="38"/>
        <v>15.251054839758979</v>
      </c>
      <c r="AG61" s="25">
        <f t="shared" si="38"/>
        <v>43.358556047525354</v>
      </c>
      <c r="AH61" s="25">
        <f t="shared" si="38"/>
        <v>9.632382375368575</v>
      </c>
      <c r="AI61" s="25">
        <f t="shared" si="38"/>
        <v>11.046973519617511</v>
      </c>
      <c r="AJ61" s="25">
        <f t="shared" si="38"/>
        <v>4.60517071358764</v>
      </c>
      <c r="AK61" s="25">
        <f t="shared" si="38"/>
        <v>15.23812041585237</v>
      </c>
      <c r="AL61" s="25">
        <f t="shared" si="38"/>
        <v>15.434107867839288</v>
      </c>
      <c r="AM61" s="25">
        <f t="shared" si="38"/>
        <v>1.220546758384439</v>
      </c>
      <c r="AN61" s="26">
        <f t="shared" si="38"/>
        <v>10.662496515923896</v>
      </c>
    </row>
    <row r="62" spans="1:40" ht="9.75">
      <c r="A62" s="24" t="s">
        <v>159</v>
      </c>
      <c r="B62" s="34">
        <f>IF(+(B182+B195)=0,0,+(B7-B165)/(B182+B195))</f>
        <v>20.811950545960322</v>
      </c>
      <c r="C62" s="34">
        <f aca="true" t="shared" si="39" ref="C62:AN62">IF(+(C182+C195)=0,0,+(C7-C165)/(C182+C195))</f>
        <v>45.0186110619237</v>
      </c>
      <c r="D62" s="34">
        <f t="shared" si="39"/>
        <v>18.13421382937398</v>
      </c>
      <c r="E62" s="34">
        <f t="shared" si="39"/>
        <v>25.884022684452937</v>
      </c>
      <c r="F62" s="34">
        <f t="shared" si="39"/>
        <v>23.20902641891892</v>
      </c>
      <c r="G62" s="34">
        <f t="shared" si="39"/>
        <v>49.39005308622106</v>
      </c>
      <c r="H62" s="34">
        <f t="shared" si="39"/>
        <v>13.62159725641127</v>
      </c>
      <c r="I62" s="34">
        <f t="shared" si="39"/>
        <v>18.13499851618481</v>
      </c>
      <c r="J62" s="34">
        <f t="shared" si="39"/>
        <v>10.718941505674342</v>
      </c>
      <c r="K62" s="34">
        <f t="shared" si="39"/>
        <v>2.3508835294117647</v>
      </c>
      <c r="L62" s="34">
        <f t="shared" si="39"/>
        <v>8.4625</v>
      </c>
      <c r="M62" s="34">
        <f t="shared" si="39"/>
        <v>20.089431343090148</v>
      </c>
      <c r="N62" s="34">
        <f t="shared" si="39"/>
        <v>23.478203185058355</v>
      </c>
      <c r="O62" s="34">
        <f t="shared" si="39"/>
        <v>15.501375588235295</v>
      </c>
      <c r="P62" s="34">
        <f t="shared" si="39"/>
        <v>6.852855942404215</v>
      </c>
      <c r="Q62" s="34">
        <f t="shared" si="39"/>
        <v>53.018726222401966</v>
      </c>
      <c r="R62" s="34">
        <f t="shared" si="39"/>
        <v>91.96050797269459</v>
      </c>
      <c r="S62" s="34">
        <f t="shared" si="39"/>
        <v>47.06594362616207</v>
      </c>
      <c r="T62" s="34">
        <f t="shared" si="39"/>
        <v>28.674627</v>
      </c>
      <c r="U62" s="34">
        <f t="shared" si="39"/>
        <v>6.466774078596138</v>
      </c>
      <c r="V62" s="34">
        <f t="shared" si="39"/>
        <v>6.310291599229321</v>
      </c>
      <c r="W62" s="34">
        <f t="shared" si="39"/>
        <v>3.405975328649238</v>
      </c>
      <c r="X62" s="34">
        <f t="shared" si="39"/>
        <v>38.666846650022805</v>
      </c>
      <c r="Y62" s="34">
        <f t="shared" si="39"/>
        <v>9.750439225921319</v>
      </c>
      <c r="Z62" s="34">
        <f t="shared" si="39"/>
        <v>28.08649396493074</v>
      </c>
      <c r="AA62" s="34">
        <f t="shared" si="39"/>
        <v>4.485980620386622</v>
      </c>
      <c r="AB62" s="34">
        <f t="shared" si="39"/>
        <v>23.39076055727167</v>
      </c>
      <c r="AC62" s="34">
        <f t="shared" si="39"/>
        <v>9.759878287713656</v>
      </c>
      <c r="AD62" s="34">
        <f t="shared" si="39"/>
        <v>2.006710852832104</v>
      </c>
      <c r="AE62" s="34">
        <f t="shared" si="39"/>
        <v>11.488580305163028</v>
      </c>
      <c r="AF62" s="34">
        <f t="shared" si="39"/>
        <v>12.056602793347105</v>
      </c>
      <c r="AG62" s="34">
        <f t="shared" si="39"/>
        <v>11.491543671488078</v>
      </c>
      <c r="AH62" s="34">
        <f t="shared" si="39"/>
        <v>8.654425608422239</v>
      </c>
      <c r="AI62" s="34">
        <f t="shared" si="39"/>
        <v>19.513254415201892</v>
      </c>
      <c r="AJ62" s="34">
        <f t="shared" si="39"/>
        <v>8.21059551549383</v>
      </c>
      <c r="AK62" s="34">
        <f t="shared" si="39"/>
        <v>1.827891502106331</v>
      </c>
      <c r="AL62" s="34">
        <f t="shared" si="39"/>
        <v>6.777698199460834</v>
      </c>
      <c r="AM62" s="34">
        <f t="shared" si="39"/>
        <v>7.107288063354626</v>
      </c>
      <c r="AN62" s="35">
        <f t="shared" si="39"/>
        <v>7.456148529645972</v>
      </c>
    </row>
    <row r="63" spans="1:40" ht="9.75">
      <c r="A63" s="9" t="s">
        <v>160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1"/>
    </row>
    <row r="64" spans="1:40" ht="9.75">
      <c r="A64" s="12" t="s">
        <v>161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20"/>
    </row>
    <row r="65" spans="1:40" ht="9.75">
      <c r="A65" s="9" t="s">
        <v>162</v>
      </c>
      <c r="B65" s="15">
        <v>689247600</v>
      </c>
      <c r="C65" s="15">
        <v>927161010</v>
      </c>
      <c r="D65" s="15">
        <v>33179110</v>
      </c>
      <c r="E65" s="15">
        <v>62171150</v>
      </c>
      <c r="F65" s="15">
        <v>65226200</v>
      </c>
      <c r="G65" s="15">
        <v>33103550</v>
      </c>
      <c r="H65" s="15">
        <v>41524845</v>
      </c>
      <c r="I65" s="15">
        <v>48871610</v>
      </c>
      <c r="J65" s="15">
        <v>2566807</v>
      </c>
      <c r="K65" s="15">
        <v>0</v>
      </c>
      <c r="L65" s="15">
        <v>13246000</v>
      </c>
      <c r="M65" s="15">
        <v>11140000</v>
      </c>
      <c r="N65" s="15">
        <v>6030000</v>
      </c>
      <c r="O65" s="15">
        <v>5120000</v>
      </c>
      <c r="P65" s="15">
        <v>5332000</v>
      </c>
      <c r="Q65" s="15">
        <v>0</v>
      </c>
      <c r="R65" s="15">
        <v>0</v>
      </c>
      <c r="S65" s="15">
        <v>12534014</v>
      </c>
      <c r="T65" s="15">
        <v>9643400</v>
      </c>
      <c r="U65" s="15">
        <v>1350000</v>
      </c>
      <c r="V65" s="15">
        <v>16200000</v>
      </c>
      <c r="W65" s="15">
        <v>300000</v>
      </c>
      <c r="X65" s="15">
        <v>6162000</v>
      </c>
      <c r="Y65" s="15">
        <v>471919198</v>
      </c>
      <c r="Z65" s="15">
        <v>4124626</v>
      </c>
      <c r="AA65" s="15">
        <v>33168000</v>
      </c>
      <c r="AB65" s="15">
        <v>5241000</v>
      </c>
      <c r="AC65" s="15">
        <v>68320000</v>
      </c>
      <c r="AD65" s="15">
        <v>28000000</v>
      </c>
      <c r="AE65" s="15">
        <v>0</v>
      </c>
      <c r="AF65" s="15">
        <v>16515000</v>
      </c>
      <c r="AG65" s="15">
        <v>2300000</v>
      </c>
      <c r="AH65" s="15">
        <v>44065081</v>
      </c>
      <c r="AI65" s="15">
        <v>1111389645</v>
      </c>
      <c r="AJ65" s="15">
        <v>51190000</v>
      </c>
      <c r="AK65" s="15">
        <v>41369499</v>
      </c>
      <c r="AL65" s="15">
        <v>30736500</v>
      </c>
      <c r="AM65" s="15">
        <v>51732000</v>
      </c>
      <c r="AN65" s="16">
        <v>540448300</v>
      </c>
    </row>
    <row r="66" spans="1:40" ht="9.75">
      <c r="A66" s="24" t="s">
        <v>163</v>
      </c>
      <c r="B66" s="32">
        <v>129450000</v>
      </c>
      <c r="C66" s="32">
        <v>236673320</v>
      </c>
      <c r="D66" s="32">
        <v>5102750</v>
      </c>
      <c r="E66" s="32">
        <v>6230000</v>
      </c>
      <c r="F66" s="32">
        <v>8000000</v>
      </c>
      <c r="G66" s="32">
        <v>0</v>
      </c>
      <c r="H66" s="32">
        <v>18065607</v>
      </c>
      <c r="I66" s="32">
        <v>12904565</v>
      </c>
      <c r="J66" s="32">
        <v>0</v>
      </c>
      <c r="K66" s="32">
        <v>0</v>
      </c>
      <c r="L66" s="32">
        <v>13246000</v>
      </c>
      <c r="M66" s="32">
        <v>11140000</v>
      </c>
      <c r="N66" s="32">
        <v>6030000</v>
      </c>
      <c r="O66" s="32">
        <v>5000000</v>
      </c>
      <c r="P66" s="32">
        <v>5332000</v>
      </c>
      <c r="Q66" s="32">
        <v>0</v>
      </c>
      <c r="R66" s="32">
        <v>0</v>
      </c>
      <c r="S66" s="32">
        <v>12534014</v>
      </c>
      <c r="T66" s="32">
        <v>4792000</v>
      </c>
      <c r="U66" s="32">
        <v>0</v>
      </c>
      <c r="V66" s="32">
        <v>15000000</v>
      </c>
      <c r="W66" s="32">
        <v>0</v>
      </c>
      <c r="X66" s="32">
        <v>6162000</v>
      </c>
      <c r="Y66" s="32">
        <v>0</v>
      </c>
      <c r="Z66" s="32">
        <v>3194626</v>
      </c>
      <c r="AA66" s="32">
        <v>10067000</v>
      </c>
      <c r="AB66" s="32">
        <v>5241000</v>
      </c>
      <c r="AC66" s="32">
        <v>0</v>
      </c>
      <c r="AD66" s="32">
        <v>28000000</v>
      </c>
      <c r="AE66" s="32">
        <v>0</v>
      </c>
      <c r="AF66" s="32">
        <v>0</v>
      </c>
      <c r="AG66" s="32">
        <v>0</v>
      </c>
      <c r="AH66" s="32">
        <v>43856195</v>
      </c>
      <c r="AI66" s="32">
        <v>0</v>
      </c>
      <c r="AJ66" s="32">
        <v>47610000</v>
      </c>
      <c r="AK66" s="32">
        <v>33000000</v>
      </c>
      <c r="AL66" s="32">
        <v>30630000</v>
      </c>
      <c r="AM66" s="32">
        <v>51732000</v>
      </c>
      <c r="AN66" s="33">
        <v>0</v>
      </c>
    </row>
    <row r="67" spans="1:40" ht="9.75">
      <c r="A67" s="24" t="s">
        <v>164</v>
      </c>
      <c r="B67" s="32">
        <v>198450950</v>
      </c>
      <c r="C67" s="32">
        <v>290514990</v>
      </c>
      <c r="D67" s="32">
        <v>24047849</v>
      </c>
      <c r="E67" s="32">
        <v>28668280</v>
      </c>
      <c r="F67" s="32">
        <v>45844800</v>
      </c>
      <c r="G67" s="32">
        <v>26278550</v>
      </c>
      <c r="H67" s="32">
        <v>6917000</v>
      </c>
      <c r="I67" s="32">
        <v>1715000</v>
      </c>
      <c r="J67" s="32">
        <v>716807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32">
        <v>0</v>
      </c>
      <c r="Y67" s="32">
        <v>471919198</v>
      </c>
      <c r="Z67" s="32">
        <v>0</v>
      </c>
      <c r="AA67" s="32">
        <v>0</v>
      </c>
      <c r="AB67" s="32">
        <v>0</v>
      </c>
      <c r="AC67" s="32">
        <v>48320000</v>
      </c>
      <c r="AD67" s="32">
        <v>0</v>
      </c>
      <c r="AE67" s="32">
        <v>0</v>
      </c>
      <c r="AF67" s="32">
        <v>0</v>
      </c>
      <c r="AG67" s="32">
        <v>0</v>
      </c>
      <c r="AH67" s="32">
        <v>0</v>
      </c>
      <c r="AI67" s="32">
        <v>1111389645</v>
      </c>
      <c r="AJ67" s="32">
        <v>0</v>
      </c>
      <c r="AK67" s="32">
        <v>8369499</v>
      </c>
      <c r="AL67" s="32">
        <v>0</v>
      </c>
      <c r="AM67" s="32">
        <v>0</v>
      </c>
      <c r="AN67" s="33">
        <v>540448300</v>
      </c>
    </row>
    <row r="68" spans="1:40" ht="9.75">
      <c r="A68" s="24" t="s">
        <v>165</v>
      </c>
      <c r="B68" s="32">
        <v>283394290</v>
      </c>
      <c r="C68" s="32">
        <v>386972700</v>
      </c>
      <c r="D68" s="32">
        <v>564511</v>
      </c>
      <c r="E68" s="32">
        <v>27272870</v>
      </c>
      <c r="F68" s="32">
        <v>11381400</v>
      </c>
      <c r="G68" s="32">
        <v>2700000</v>
      </c>
      <c r="H68" s="32">
        <v>14002408</v>
      </c>
      <c r="I68" s="32">
        <v>28977045</v>
      </c>
      <c r="J68" s="32">
        <v>0</v>
      </c>
      <c r="K68" s="32">
        <v>0</v>
      </c>
      <c r="L68" s="32">
        <v>0</v>
      </c>
      <c r="M68" s="32">
        <v>0</v>
      </c>
      <c r="N68" s="32">
        <v>0</v>
      </c>
      <c r="O68" s="32">
        <v>0</v>
      </c>
      <c r="P68" s="32">
        <v>0</v>
      </c>
      <c r="Q68" s="32">
        <v>0</v>
      </c>
      <c r="R68" s="32">
        <v>0</v>
      </c>
      <c r="S68" s="32">
        <v>0</v>
      </c>
      <c r="T68" s="32">
        <v>0</v>
      </c>
      <c r="U68" s="32">
        <v>0</v>
      </c>
      <c r="V68" s="32">
        <v>0</v>
      </c>
      <c r="W68" s="32">
        <v>0</v>
      </c>
      <c r="X68" s="32">
        <v>0</v>
      </c>
      <c r="Y68" s="32">
        <v>0</v>
      </c>
      <c r="Z68" s="32">
        <v>0</v>
      </c>
      <c r="AA68" s="32">
        <v>0</v>
      </c>
      <c r="AB68" s="32">
        <v>0</v>
      </c>
      <c r="AC68" s="32">
        <v>20000000</v>
      </c>
      <c r="AD68" s="32">
        <v>0</v>
      </c>
      <c r="AE68" s="32">
        <v>0</v>
      </c>
      <c r="AF68" s="32">
        <v>0</v>
      </c>
      <c r="AG68" s="32">
        <v>0</v>
      </c>
      <c r="AH68" s="32">
        <v>0</v>
      </c>
      <c r="AI68" s="32">
        <v>0</v>
      </c>
      <c r="AJ68" s="32">
        <v>0</v>
      </c>
      <c r="AK68" s="32">
        <v>0</v>
      </c>
      <c r="AL68" s="32">
        <v>0</v>
      </c>
      <c r="AM68" s="32">
        <v>0</v>
      </c>
      <c r="AN68" s="33">
        <v>0</v>
      </c>
    </row>
    <row r="69" spans="1:40" ht="9.75">
      <c r="A69" s="24" t="s">
        <v>166</v>
      </c>
      <c r="B69" s="32">
        <v>77952360</v>
      </c>
      <c r="C69" s="32">
        <v>13000000</v>
      </c>
      <c r="D69" s="32">
        <v>3464000</v>
      </c>
      <c r="E69" s="32">
        <v>0</v>
      </c>
      <c r="F69" s="32">
        <v>0</v>
      </c>
      <c r="G69" s="32">
        <v>4125000</v>
      </c>
      <c r="H69" s="32">
        <v>2539830</v>
      </c>
      <c r="I69" s="32">
        <v>5275000</v>
      </c>
      <c r="J69" s="32">
        <v>1850000</v>
      </c>
      <c r="K69" s="32">
        <v>0</v>
      </c>
      <c r="L69" s="32">
        <v>0</v>
      </c>
      <c r="M69" s="32">
        <v>0</v>
      </c>
      <c r="N69" s="32">
        <v>0</v>
      </c>
      <c r="O69" s="32">
        <v>120000</v>
      </c>
      <c r="P69" s="32">
        <v>0</v>
      </c>
      <c r="Q69" s="32">
        <v>0</v>
      </c>
      <c r="R69" s="32">
        <v>0</v>
      </c>
      <c r="S69" s="32">
        <v>0</v>
      </c>
      <c r="T69" s="32">
        <v>4851400</v>
      </c>
      <c r="U69" s="32">
        <v>1350000</v>
      </c>
      <c r="V69" s="32">
        <v>1200000</v>
      </c>
      <c r="W69" s="32">
        <v>300000</v>
      </c>
      <c r="X69" s="32">
        <v>0</v>
      </c>
      <c r="Y69" s="32">
        <v>0</v>
      </c>
      <c r="Z69" s="32">
        <v>930000</v>
      </c>
      <c r="AA69" s="32">
        <v>23101000</v>
      </c>
      <c r="AB69" s="32">
        <v>0</v>
      </c>
      <c r="AC69" s="32">
        <v>0</v>
      </c>
      <c r="AD69" s="32">
        <v>0</v>
      </c>
      <c r="AE69" s="32">
        <v>0</v>
      </c>
      <c r="AF69" s="32">
        <v>16515000</v>
      </c>
      <c r="AG69" s="32">
        <v>2300000</v>
      </c>
      <c r="AH69" s="32">
        <v>208886</v>
      </c>
      <c r="AI69" s="32">
        <v>0</v>
      </c>
      <c r="AJ69" s="32">
        <v>3580000</v>
      </c>
      <c r="AK69" s="32">
        <v>0</v>
      </c>
      <c r="AL69" s="32">
        <v>106500</v>
      </c>
      <c r="AM69" s="32">
        <v>0</v>
      </c>
      <c r="AN69" s="33">
        <v>0</v>
      </c>
    </row>
    <row r="70" spans="1:40" ht="9.75">
      <c r="A70" s="9" t="s">
        <v>167</v>
      </c>
      <c r="B70" s="15">
        <v>498718849</v>
      </c>
      <c r="C70" s="15">
        <v>562342969</v>
      </c>
      <c r="D70" s="15">
        <v>9168787</v>
      </c>
      <c r="E70" s="15">
        <v>0</v>
      </c>
      <c r="F70" s="15">
        <v>0</v>
      </c>
      <c r="G70" s="15">
        <v>6329686</v>
      </c>
      <c r="H70" s="15">
        <v>52994850</v>
      </c>
      <c r="I70" s="15">
        <v>6158951</v>
      </c>
      <c r="J70" s="15">
        <v>7056731</v>
      </c>
      <c r="K70" s="15">
        <v>18500</v>
      </c>
      <c r="L70" s="15">
        <v>26149323</v>
      </c>
      <c r="M70" s="15">
        <v>58284400</v>
      </c>
      <c r="N70" s="15">
        <v>11246750</v>
      </c>
      <c r="O70" s="15">
        <v>26252300</v>
      </c>
      <c r="P70" s="15">
        <v>19630900</v>
      </c>
      <c r="Q70" s="15">
        <v>32713100</v>
      </c>
      <c r="R70" s="15">
        <v>0</v>
      </c>
      <c r="S70" s="15">
        <v>12392627</v>
      </c>
      <c r="T70" s="15">
        <v>35537199</v>
      </c>
      <c r="U70" s="15">
        <v>6054600</v>
      </c>
      <c r="V70" s="15">
        <v>52699000</v>
      </c>
      <c r="W70" s="15">
        <v>12112000</v>
      </c>
      <c r="X70" s="15">
        <v>33334000</v>
      </c>
      <c r="Y70" s="15">
        <v>0</v>
      </c>
      <c r="Z70" s="15">
        <v>76210250</v>
      </c>
      <c r="AA70" s="15">
        <v>25714000</v>
      </c>
      <c r="AB70" s="15">
        <v>18580000</v>
      </c>
      <c r="AC70" s="15">
        <v>151477134</v>
      </c>
      <c r="AD70" s="15">
        <v>83847983</v>
      </c>
      <c r="AE70" s="15">
        <v>89595000</v>
      </c>
      <c r="AF70" s="15">
        <v>91853750</v>
      </c>
      <c r="AG70" s="15">
        <v>57107060</v>
      </c>
      <c r="AH70" s="15">
        <v>88144875</v>
      </c>
      <c r="AI70" s="15">
        <v>23539000</v>
      </c>
      <c r="AJ70" s="15">
        <v>76422100</v>
      </c>
      <c r="AK70" s="15">
        <v>76236917</v>
      </c>
      <c r="AL70" s="15">
        <v>52011440</v>
      </c>
      <c r="AM70" s="15">
        <v>22345526</v>
      </c>
      <c r="AN70" s="16">
        <v>120000</v>
      </c>
    </row>
    <row r="71" spans="1:40" ht="9.75">
      <c r="A71" s="24" t="s">
        <v>168</v>
      </c>
      <c r="B71" s="32">
        <v>202956750</v>
      </c>
      <c r="C71" s="32">
        <v>53721709</v>
      </c>
      <c r="D71" s="32">
        <v>17600</v>
      </c>
      <c r="E71" s="32">
        <v>0</v>
      </c>
      <c r="F71" s="32">
        <v>0</v>
      </c>
      <c r="G71" s="32">
        <v>394686</v>
      </c>
      <c r="H71" s="32">
        <v>340000</v>
      </c>
      <c r="I71" s="32">
        <v>3508951</v>
      </c>
      <c r="J71" s="32">
        <v>0</v>
      </c>
      <c r="K71" s="32">
        <v>18500</v>
      </c>
      <c r="L71" s="32">
        <v>90000</v>
      </c>
      <c r="M71" s="32">
        <v>0</v>
      </c>
      <c r="N71" s="32">
        <v>70000</v>
      </c>
      <c r="O71" s="32">
        <v>26252300</v>
      </c>
      <c r="P71" s="32">
        <v>15000</v>
      </c>
      <c r="Q71" s="32">
        <v>0</v>
      </c>
      <c r="R71" s="32">
        <v>0</v>
      </c>
      <c r="S71" s="32">
        <v>0</v>
      </c>
      <c r="T71" s="32">
        <v>0</v>
      </c>
      <c r="U71" s="32">
        <v>800000</v>
      </c>
      <c r="V71" s="32">
        <v>5875000</v>
      </c>
      <c r="W71" s="32">
        <v>0</v>
      </c>
      <c r="X71" s="32">
        <v>4600000</v>
      </c>
      <c r="Y71" s="32">
        <v>0</v>
      </c>
      <c r="Z71" s="32">
        <v>1600000</v>
      </c>
      <c r="AA71" s="32">
        <v>150000</v>
      </c>
      <c r="AB71" s="32">
        <v>0</v>
      </c>
      <c r="AC71" s="32">
        <v>150795416</v>
      </c>
      <c r="AD71" s="32">
        <v>0</v>
      </c>
      <c r="AE71" s="32">
        <v>450000</v>
      </c>
      <c r="AF71" s="32">
        <v>0</v>
      </c>
      <c r="AG71" s="32">
        <v>4315000</v>
      </c>
      <c r="AH71" s="32">
        <v>87790</v>
      </c>
      <c r="AI71" s="32">
        <v>600000</v>
      </c>
      <c r="AJ71" s="32">
        <v>2965000</v>
      </c>
      <c r="AK71" s="32">
        <v>0</v>
      </c>
      <c r="AL71" s="32">
        <v>23680032</v>
      </c>
      <c r="AM71" s="32">
        <v>0</v>
      </c>
      <c r="AN71" s="33">
        <v>120000</v>
      </c>
    </row>
    <row r="72" spans="1:40" ht="9.75">
      <c r="A72" s="24" t="s">
        <v>169</v>
      </c>
      <c r="B72" s="32">
        <v>291335000</v>
      </c>
      <c r="C72" s="32">
        <v>506621260</v>
      </c>
      <c r="D72" s="32">
        <v>9151187</v>
      </c>
      <c r="E72" s="32">
        <v>0</v>
      </c>
      <c r="F72" s="32">
        <v>0</v>
      </c>
      <c r="G72" s="32">
        <v>5205000</v>
      </c>
      <c r="H72" s="32">
        <v>52654850</v>
      </c>
      <c r="I72" s="32">
        <v>2650000</v>
      </c>
      <c r="J72" s="32">
        <v>7056731</v>
      </c>
      <c r="K72" s="32">
        <v>0</v>
      </c>
      <c r="L72" s="32">
        <v>26059323</v>
      </c>
      <c r="M72" s="32">
        <v>58284400</v>
      </c>
      <c r="N72" s="32">
        <v>11176750</v>
      </c>
      <c r="O72" s="32">
        <v>0</v>
      </c>
      <c r="P72" s="32">
        <v>19615900</v>
      </c>
      <c r="Q72" s="32">
        <v>32713100</v>
      </c>
      <c r="R72" s="32">
        <v>0</v>
      </c>
      <c r="S72" s="32">
        <v>12392627</v>
      </c>
      <c r="T72" s="32">
        <v>35537199</v>
      </c>
      <c r="U72" s="32">
        <v>5254600</v>
      </c>
      <c r="V72" s="32">
        <v>46824000</v>
      </c>
      <c r="W72" s="32">
        <v>12112000</v>
      </c>
      <c r="X72" s="32">
        <v>28734000</v>
      </c>
      <c r="Y72" s="32">
        <v>0</v>
      </c>
      <c r="Z72" s="32">
        <v>74610250</v>
      </c>
      <c r="AA72" s="32">
        <v>25564000</v>
      </c>
      <c r="AB72" s="32">
        <v>18580000</v>
      </c>
      <c r="AC72" s="32">
        <v>0</v>
      </c>
      <c r="AD72" s="32">
        <v>83847983</v>
      </c>
      <c r="AE72" s="32">
        <v>89145000</v>
      </c>
      <c r="AF72" s="32">
        <v>91853750</v>
      </c>
      <c r="AG72" s="32">
        <v>52792060</v>
      </c>
      <c r="AH72" s="32">
        <v>88057085</v>
      </c>
      <c r="AI72" s="32">
        <v>19439000</v>
      </c>
      <c r="AJ72" s="32">
        <v>73457100</v>
      </c>
      <c r="AK72" s="32">
        <v>76236917</v>
      </c>
      <c r="AL72" s="32">
        <v>28331408</v>
      </c>
      <c r="AM72" s="32">
        <v>22345526</v>
      </c>
      <c r="AN72" s="33">
        <v>0</v>
      </c>
    </row>
    <row r="73" spans="1:40" ht="9.75">
      <c r="A73" s="24" t="s">
        <v>170</v>
      </c>
      <c r="B73" s="32">
        <v>4427099</v>
      </c>
      <c r="C73" s="32">
        <v>2000000</v>
      </c>
      <c r="D73" s="32">
        <v>0</v>
      </c>
      <c r="E73" s="32">
        <v>0</v>
      </c>
      <c r="F73" s="32">
        <v>0</v>
      </c>
      <c r="G73" s="32">
        <v>730000</v>
      </c>
      <c r="H73" s="32">
        <v>0</v>
      </c>
      <c r="I73" s="32">
        <v>0</v>
      </c>
      <c r="J73" s="32">
        <v>0</v>
      </c>
      <c r="K73" s="32">
        <v>0</v>
      </c>
      <c r="L73" s="32">
        <v>0</v>
      </c>
      <c r="M73" s="32">
        <v>0</v>
      </c>
      <c r="N73" s="32">
        <v>0</v>
      </c>
      <c r="O73" s="32">
        <v>0</v>
      </c>
      <c r="P73" s="32">
        <v>0</v>
      </c>
      <c r="Q73" s="32">
        <v>0</v>
      </c>
      <c r="R73" s="32">
        <v>0</v>
      </c>
      <c r="S73" s="32">
        <v>0</v>
      </c>
      <c r="T73" s="32">
        <v>0</v>
      </c>
      <c r="U73" s="32">
        <v>0</v>
      </c>
      <c r="V73" s="32">
        <v>0</v>
      </c>
      <c r="W73" s="32">
        <v>0</v>
      </c>
      <c r="X73" s="32">
        <v>0</v>
      </c>
      <c r="Y73" s="32">
        <v>0</v>
      </c>
      <c r="Z73" s="32">
        <v>0</v>
      </c>
      <c r="AA73" s="32">
        <v>0</v>
      </c>
      <c r="AB73" s="32">
        <v>0</v>
      </c>
      <c r="AC73" s="32">
        <v>681718</v>
      </c>
      <c r="AD73" s="32">
        <v>0</v>
      </c>
      <c r="AE73" s="32">
        <v>0</v>
      </c>
      <c r="AF73" s="32">
        <v>0</v>
      </c>
      <c r="AG73" s="32">
        <v>0</v>
      </c>
      <c r="AH73" s="32">
        <v>0</v>
      </c>
      <c r="AI73" s="32">
        <v>3500000</v>
      </c>
      <c r="AJ73" s="32">
        <v>0</v>
      </c>
      <c r="AK73" s="32">
        <v>0</v>
      </c>
      <c r="AL73" s="32">
        <v>0</v>
      </c>
      <c r="AM73" s="32">
        <v>0</v>
      </c>
      <c r="AN73" s="33">
        <v>0</v>
      </c>
    </row>
    <row r="74" spans="1:40" ht="9.75">
      <c r="A74" s="9" t="s">
        <v>171</v>
      </c>
      <c r="B74" s="15">
        <v>292650900</v>
      </c>
      <c r="C74" s="15">
        <v>93773640</v>
      </c>
      <c r="D74" s="15">
        <v>49600</v>
      </c>
      <c r="E74" s="15">
        <v>170000</v>
      </c>
      <c r="F74" s="15">
        <v>750000</v>
      </c>
      <c r="G74" s="15">
        <v>2662500</v>
      </c>
      <c r="H74" s="15">
        <v>7265000</v>
      </c>
      <c r="I74" s="15">
        <v>5345900</v>
      </c>
      <c r="J74" s="15">
        <v>1683923</v>
      </c>
      <c r="K74" s="15">
        <v>1690000</v>
      </c>
      <c r="L74" s="15">
        <v>1340000</v>
      </c>
      <c r="M74" s="15">
        <v>2160000</v>
      </c>
      <c r="N74" s="15">
        <v>300000</v>
      </c>
      <c r="O74" s="15">
        <v>1200000</v>
      </c>
      <c r="P74" s="15">
        <v>4317668</v>
      </c>
      <c r="Q74" s="15">
        <v>0</v>
      </c>
      <c r="R74" s="15">
        <v>612983032</v>
      </c>
      <c r="S74" s="15">
        <v>0</v>
      </c>
      <c r="T74" s="15">
        <v>2073710</v>
      </c>
      <c r="U74" s="15">
        <v>15000000</v>
      </c>
      <c r="V74" s="15">
        <v>2590000</v>
      </c>
      <c r="W74" s="15">
        <v>0</v>
      </c>
      <c r="X74" s="15">
        <v>1500000</v>
      </c>
      <c r="Y74" s="15">
        <v>80000000</v>
      </c>
      <c r="Z74" s="15">
        <v>5115767</v>
      </c>
      <c r="AA74" s="15">
        <v>7103000</v>
      </c>
      <c r="AB74" s="15">
        <v>1760000</v>
      </c>
      <c r="AC74" s="15">
        <v>2670000</v>
      </c>
      <c r="AD74" s="15">
        <v>13997000</v>
      </c>
      <c r="AE74" s="15">
        <v>1717600</v>
      </c>
      <c r="AF74" s="15">
        <v>10600000</v>
      </c>
      <c r="AG74" s="15">
        <v>3144000</v>
      </c>
      <c r="AH74" s="15">
        <v>103381895</v>
      </c>
      <c r="AI74" s="15">
        <v>40511808</v>
      </c>
      <c r="AJ74" s="15">
        <v>12150000</v>
      </c>
      <c r="AK74" s="15">
        <v>4153123</v>
      </c>
      <c r="AL74" s="15">
        <v>8057658</v>
      </c>
      <c r="AM74" s="15">
        <v>1609444</v>
      </c>
      <c r="AN74" s="16">
        <v>22785700</v>
      </c>
    </row>
    <row r="75" spans="1:40" ht="9.75">
      <c r="A75" s="9" t="s">
        <v>172</v>
      </c>
      <c r="B75" s="15">
        <v>193124641</v>
      </c>
      <c r="C75" s="15">
        <v>156801490</v>
      </c>
      <c r="D75" s="15">
        <v>2486103</v>
      </c>
      <c r="E75" s="15">
        <v>7500000</v>
      </c>
      <c r="F75" s="15">
        <v>2522000</v>
      </c>
      <c r="G75" s="15">
        <v>11515000</v>
      </c>
      <c r="H75" s="15">
        <v>5302572</v>
      </c>
      <c r="I75" s="15">
        <v>7368362</v>
      </c>
      <c r="J75" s="15">
        <v>8399349</v>
      </c>
      <c r="K75" s="15">
        <v>0</v>
      </c>
      <c r="L75" s="15">
        <v>22142523</v>
      </c>
      <c r="M75" s="15">
        <v>0</v>
      </c>
      <c r="N75" s="15">
        <v>50000</v>
      </c>
      <c r="O75" s="15">
        <v>0</v>
      </c>
      <c r="P75" s="15">
        <v>3400000</v>
      </c>
      <c r="Q75" s="15">
        <v>0</v>
      </c>
      <c r="R75" s="15">
        <v>0</v>
      </c>
      <c r="S75" s="15">
        <v>11237074</v>
      </c>
      <c r="T75" s="15">
        <v>10801400</v>
      </c>
      <c r="U75" s="15">
        <v>38149000</v>
      </c>
      <c r="V75" s="15">
        <v>590000</v>
      </c>
      <c r="W75" s="15">
        <v>6800000</v>
      </c>
      <c r="X75" s="15">
        <v>20200000</v>
      </c>
      <c r="Y75" s="15">
        <v>0</v>
      </c>
      <c r="Z75" s="15">
        <v>1446710</v>
      </c>
      <c r="AA75" s="15">
        <v>11582250</v>
      </c>
      <c r="AB75" s="15">
        <v>20000</v>
      </c>
      <c r="AC75" s="15">
        <v>3055000</v>
      </c>
      <c r="AD75" s="15">
        <v>8645000</v>
      </c>
      <c r="AE75" s="15">
        <v>2421852</v>
      </c>
      <c r="AF75" s="15">
        <v>0</v>
      </c>
      <c r="AG75" s="15">
        <v>60000</v>
      </c>
      <c r="AH75" s="15">
        <v>182609145</v>
      </c>
      <c r="AI75" s="15">
        <v>8950000</v>
      </c>
      <c r="AJ75" s="15">
        <v>2320000</v>
      </c>
      <c r="AK75" s="15">
        <v>12065141</v>
      </c>
      <c r="AL75" s="15">
        <v>2885000</v>
      </c>
      <c r="AM75" s="15">
        <v>3001423</v>
      </c>
      <c r="AN75" s="16">
        <v>2950000</v>
      </c>
    </row>
    <row r="76" spans="1:40" ht="9.75">
      <c r="A76" s="9" t="s">
        <v>173</v>
      </c>
      <c r="B76" s="15">
        <v>79400000</v>
      </c>
      <c r="C76" s="15">
        <v>0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38500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  <c r="S76" s="15">
        <v>6500000</v>
      </c>
      <c r="T76" s="15">
        <v>0</v>
      </c>
      <c r="U76" s="15">
        <v>0</v>
      </c>
      <c r="V76" s="15">
        <v>0</v>
      </c>
      <c r="W76" s="15">
        <v>0</v>
      </c>
      <c r="X76" s="15">
        <v>0</v>
      </c>
      <c r="Y76" s="15">
        <v>0</v>
      </c>
      <c r="Z76" s="15">
        <v>0</v>
      </c>
      <c r="AA76" s="15">
        <v>0</v>
      </c>
      <c r="AB76" s="15">
        <v>0</v>
      </c>
      <c r="AC76" s="15">
        <v>0</v>
      </c>
      <c r="AD76" s="15">
        <v>0</v>
      </c>
      <c r="AE76" s="15">
        <v>0</v>
      </c>
      <c r="AF76" s="15">
        <v>0</v>
      </c>
      <c r="AG76" s="15">
        <v>0</v>
      </c>
      <c r="AH76" s="15">
        <v>0</v>
      </c>
      <c r="AI76" s="15">
        <v>0</v>
      </c>
      <c r="AJ76" s="15">
        <v>0</v>
      </c>
      <c r="AK76" s="15">
        <v>0</v>
      </c>
      <c r="AL76" s="15">
        <v>0</v>
      </c>
      <c r="AM76" s="15">
        <v>0</v>
      </c>
      <c r="AN76" s="16">
        <v>0</v>
      </c>
    </row>
    <row r="77" spans="1:40" ht="9.75">
      <c r="A77" s="9" t="s">
        <v>174</v>
      </c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1"/>
    </row>
    <row r="78" spans="1:40" ht="9.75">
      <c r="A78" s="12" t="s">
        <v>162</v>
      </c>
      <c r="B78" s="36">
        <f>IF(B42=0,0,B65*100/B42)</f>
        <v>39.31499011098354</v>
      </c>
      <c r="C78" s="36">
        <f aca="true" t="shared" si="40" ref="C78:AN78">IF(C42=0,0,C65*100/C42)</f>
        <v>53.28269302266533</v>
      </c>
      <c r="D78" s="36">
        <f t="shared" si="40"/>
        <v>73.92256859966669</v>
      </c>
      <c r="E78" s="36">
        <f t="shared" si="40"/>
        <v>89.01793570123058</v>
      </c>
      <c r="F78" s="36">
        <f t="shared" si="40"/>
        <v>95.2232321433264</v>
      </c>
      <c r="G78" s="36">
        <f t="shared" si="40"/>
        <v>61.74798644808756</v>
      </c>
      <c r="H78" s="36">
        <f t="shared" si="40"/>
        <v>38.77664092407924</v>
      </c>
      <c r="I78" s="36">
        <f t="shared" si="40"/>
        <v>72.14073022229314</v>
      </c>
      <c r="J78" s="36">
        <f t="shared" si="40"/>
        <v>13.024974615374076</v>
      </c>
      <c r="K78" s="36">
        <f t="shared" si="40"/>
        <v>0</v>
      </c>
      <c r="L78" s="36">
        <f t="shared" si="40"/>
        <v>21.06624326793892</v>
      </c>
      <c r="M78" s="36">
        <f t="shared" si="40"/>
        <v>15.56204983208632</v>
      </c>
      <c r="N78" s="36">
        <f t="shared" si="40"/>
        <v>34.20936928248259</v>
      </c>
      <c r="O78" s="36">
        <f t="shared" si="40"/>
        <v>15.718877696693202</v>
      </c>
      <c r="P78" s="36">
        <f t="shared" si="40"/>
        <v>16.315505899407867</v>
      </c>
      <c r="Q78" s="36">
        <f t="shared" si="40"/>
        <v>0</v>
      </c>
      <c r="R78" s="36">
        <f t="shared" si="40"/>
        <v>0</v>
      </c>
      <c r="S78" s="36">
        <f t="shared" si="40"/>
        <v>29.378627716784624</v>
      </c>
      <c r="T78" s="36">
        <f t="shared" si="40"/>
        <v>16.610597245483643</v>
      </c>
      <c r="U78" s="36">
        <f t="shared" si="40"/>
        <v>2.2294297944300587</v>
      </c>
      <c r="V78" s="36">
        <f t="shared" si="40"/>
        <v>22.475339557984988</v>
      </c>
      <c r="W78" s="36">
        <f t="shared" si="40"/>
        <v>1.5615240474703311</v>
      </c>
      <c r="X78" s="36">
        <f t="shared" si="40"/>
        <v>10.069285574220537</v>
      </c>
      <c r="Y78" s="36">
        <f t="shared" si="40"/>
        <v>85.50512461064999</v>
      </c>
      <c r="Z78" s="36">
        <f t="shared" si="40"/>
        <v>4.746549644613456</v>
      </c>
      <c r="AA78" s="36">
        <f t="shared" si="40"/>
        <v>42.7603144368274</v>
      </c>
      <c r="AB78" s="36">
        <f t="shared" si="40"/>
        <v>20.471856568102808</v>
      </c>
      <c r="AC78" s="36">
        <f t="shared" si="40"/>
        <v>30.294143988545265</v>
      </c>
      <c r="AD78" s="36">
        <f t="shared" si="40"/>
        <v>20.81939440798353</v>
      </c>
      <c r="AE78" s="36">
        <f t="shared" si="40"/>
        <v>0</v>
      </c>
      <c r="AF78" s="36">
        <f t="shared" si="40"/>
        <v>13.881796690307329</v>
      </c>
      <c r="AG78" s="36">
        <f t="shared" si="40"/>
        <v>3.6734723865080707</v>
      </c>
      <c r="AH78" s="36">
        <f t="shared" si="40"/>
        <v>10.536818759752547</v>
      </c>
      <c r="AI78" s="36">
        <f t="shared" si="40"/>
        <v>93.83642380643202</v>
      </c>
      <c r="AJ78" s="36">
        <f t="shared" si="40"/>
        <v>36.028465232425475</v>
      </c>
      <c r="AK78" s="36">
        <f t="shared" si="40"/>
        <v>30.91320599458934</v>
      </c>
      <c r="AL78" s="36">
        <f t="shared" si="40"/>
        <v>32.80638682656289</v>
      </c>
      <c r="AM78" s="36">
        <f t="shared" si="40"/>
        <v>65.74285994123682</v>
      </c>
      <c r="AN78" s="37">
        <f t="shared" si="40"/>
        <v>95.43430736848053</v>
      </c>
    </row>
    <row r="79" spans="1:40" ht="9.75">
      <c r="A79" s="24" t="s">
        <v>175</v>
      </c>
      <c r="B79" s="25">
        <f>IF(B42=0,0,B66*100/B42)</f>
        <v>7.383885660054267</v>
      </c>
      <c r="C79" s="25">
        <f aca="true" t="shared" si="41" ref="C79:AN79">IF(C42=0,0,C66*100/C42)</f>
        <v>13.601296560362302</v>
      </c>
      <c r="D79" s="25">
        <f t="shared" si="41"/>
        <v>11.368851874626813</v>
      </c>
      <c r="E79" s="25">
        <f t="shared" si="41"/>
        <v>8.920242579052607</v>
      </c>
      <c r="F79" s="25">
        <f t="shared" si="41"/>
        <v>11.679139013871897</v>
      </c>
      <c r="G79" s="25">
        <f t="shared" si="41"/>
        <v>0</v>
      </c>
      <c r="H79" s="25">
        <f t="shared" si="41"/>
        <v>16.869986046053448</v>
      </c>
      <c r="I79" s="25">
        <f t="shared" si="41"/>
        <v>19.048783993427808</v>
      </c>
      <c r="J79" s="25">
        <f t="shared" si="41"/>
        <v>0</v>
      </c>
      <c r="K79" s="25">
        <f t="shared" si="41"/>
        <v>0</v>
      </c>
      <c r="L79" s="25">
        <f t="shared" si="41"/>
        <v>21.06624326793892</v>
      </c>
      <c r="M79" s="25">
        <f t="shared" si="41"/>
        <v>15.56204983208632</v>
      </c>
      <c r="N79" s="25">
        <f t="shared" si="41"/>
        <v>34.20936928248259</v>
      </c>
      <c r="O79" s="25">
        <f t="shared" si="41"/>
        <v>15.350466500676955</v>
      </c>
      <c r="P79" s="25">
        <f t="shared" si="41"/>
        <v>16.315505899407867</v>
      </c>
      <c r="Q79" s="25">
        <f t="shared" si="41"/>
        <v>0</v>
      </c>
      <c r="R79" s="25">
        <f t="shared" si="41"/>
        <v>0</v>
      </c>
      <c r="S79" s="25">
        <f t="shared" si="41"/>
        <v>29.378627716784624</v>
      </c>
      <c r="T79" s="25">
        <f t="shared" si="41"/>
        <v>8.25414086321812</v>
      </c>
      <c r="U79" s="25">
        <f t="shared" si="41"/>
        <v>0</v>
      </c>
      <c r="V79" s="25">
        <f t="shared" si="41"/>
        <v>20.81049959072684</v>
      </c>
      <c r="W79" s="25">
        <f t="shared" si="41"/>
        <v>0</v>
      </c>
      <c r="X79" s="25">
        <f t="shared" si="41"/>
        <v>10.069285574220537</v>
      </c>
      <c r="Y79" s="25">
        <f t="shared" si="41"/>
        <v>0</v>
      </c>
      <c r="Z79" s="25">
        <f t="shared" si="41"/>
        <v>3.6763214179838135</v>
      </c>
      <c r="AA79" s="25">
        <f t="shared" si="41"/>
        <v>12.978415503965913</v>
      </c>
      <c r="AB79" s="25">
        <f t="shared" si="41"/>
        <v>20.471856568102808</v>
      </c>
      <c r="AC79" s="25">
        <f t="shared" si="41"/>
        <v>0</v>
      </c>
      <c r="AD79" s="25">
        <f t="shared" si="41"/>
        <v>20.81939440798353</v>
      </c>
      <c r="AE79" s="25">
        <f t="shared" si="41"/>
        <v>0</v>
      </c>
      <c r="AF79" s="25">
        <f t="shared" si="41"/>
        <v>0</v>
      </c>
      <c r="AG79" s="25">
        <f t="shared" si="41"/>
        <v>0</v>
      </c>
      <c r="AH79" s="25">
        <f t="shared" si="41"/>
        <v>10.486870050400357</v>
      </c>
      <c r="AI79" s="25">
        <f t="shared" si="41"/>
        <v>0</v>
      </c>
      <c r="AJ79" s="25">
        <f t="shared" si="41"/>
        <v>33.50879526696185</v>
      </c>
      <c r="AK79" s="25">
        <f t="shared" si="41"/>
        <v>24.6591286450302</v>
      </c>
      <c r="AL79" s="25">
        <f t="shared" si="41"/>
        <v>32.69271480154284</v>
      </c>
      <c r="AM79" s="25">
        <f t="shared" si="41"/>
        <v>65.74285994123682</v>
      </c>
      <c r="AN79" s="26">
        <f t="shared" si="41"/>
        <v>0</v>
      </c>
    </row>
    <row r="80" spans="1:40" ht="9.75">
      <c r="A80" s="24" t="s">
        <v>176</v>
      </c>
      <c r="B80" s="25">
        <f>IF(B42=0,0,B67*100/B42)</f>
        <v>11.319730582689425</v>
      </c>
      <c r="C80" s="25">
        <f aca="true" t="shared" si="42" ref="C80:AN80">IF(C42=0,0,C67*100/C42)</f>
        <v>16.695504732940275</v>
      </c>
      <c r="D80" s="25">
        <f t="shared" si="42"/>
        <v>53.578253526900696</v>
      </c>
      <c r="E80" s="25">
        <f t="shared" si="42"/>
        <v>41.047834979807746</v>
      </c>
      <c r="F80" s="25">
        <f t="shared" si="42"/>
        <v>66.9284740328943</v>
      </c>
      <c r="G80" s="25">
        <f t="shared" si="42"/>
        <v>49.01732742486505</v>
      </c>
      <c r="H80" s="25">
        <f t="shared" si="42"/>
        <v>6.459217975933591</v>
      </c>
      <c r="I80" s="25">
        <f t="shared" si="42"/>
        <v>2.531558758371839</v>
      </c>
      <c r="J80" s="25">
        <f t="shared" si="42"/>
        <v>3.637356832485826</v>
      </c>
      <c r="K80" s="25">
        <f t="shared" si="42"/>
        <v>0</v>
      </c>
      <c r="L80" s="25">
        <f t="shared" si="42"/>
        <v>0</v>
      </c>
      <c r="M80" s="25">
        <f t="shared" si="42"/>
        <v>0</v>
      </c>
      <c r="N80" s="25">
        <f t="shared" si="42"/>
        <v>0</v>
      </c>
      <c r="O80" s="25">
        <f t="shared" si="42"/>
        <v>0</v>
      </c>
      <c r="P80" s="25">
        <f t="shared" si="42"/>
        <v>0</v>
      </c>
      <c r="Q80" s="25">
        <f t="shared" si="42"/>
        <v>0</v>
      </c>
      <c r="R80" s="25">
        <f t="shared" si="42"/>
        <v>0</v>
      </c>
      <c r="S80" s="25">
        <f t="shared" si="42"/>
        <v>0</v>
      </c>
      <c r="T80" s="25">
        <f t="shared" si="42"/>
        <v>0</v>
      </c>
      <c r="U80" s="25">
        <f t="shared" si="42"/>
        <v>0</v>
      </c>
      <c r="V80" s="25">
        <f t="shared" si="42"/>
        <v>0</v>
      </c>
      <c r="W80" s="25">
        <f t="shared" si="42"/>
        <v>0</v>
      </c>
      <c r="X80" s="25">
        <f t="shared" si="42"/>
        <v>0</v>
      </c>
      <c r="Y80" s="25">
        <f t="shared" si="42"/>
        <v>85.50512461064999</v>
      </c>
      <c r="Z80" s="25">
        <f t="shared" si="42"/>
        <v>0</v>
      </c>
      <c r="AA80" s="25">
        <f t="shared" si="42"/>
        <v>0</v>
      </c>
      <c r="AB80" s="25">
        <f t="shared" si="42"/>
        <v>0</v>
      </c>
      <c r="AC80" s="25">
        <f t="shared" si="42"/>
        <v>21.425834858409065</v>
      </c>
      <c r="AD80" s="25">
        <f t="shared" si="42"/>
        <v>0</v>
      </c>
      <c r="AE80" s="25">
        <f t="shared" si="42"/>
        <v>0</v>
      </c>
      <c r="AF80" s="25">
        <f t="shared" si="42"/>
        <v>0</v>
      </c>
      <c r="AG80" s="25">
        <f t="shared" si="42"/>
        <v>0</v>
      </c>
      <c r="AH80" s="25">
        <f t="shared" si="42"/>
        <v>0</v>
      </c>
      <c r="AI80" s="25">
        <f t="shared" si="42"/>
        <v>93.83642380643202</v>
      </c>
      <c r="AJ80" s="25">
        <f t="shared" si="42"/>
        <v>0</v>
      </c>
      <c r="AK80" s="25">
        <f t="shared" si="42"/>
        <v>6.2540773495591395</v>
      </c>
      <c r="AL80" s="25">
        <f t="shared" si="42"/>
        <v>0</v>
      </c>
      <c r="AM80" s="25">
        <f t="shared" si="42"/>
        <v>0</v>
      </c>
      <c r="AN80" s="26">
        <f t="shared" si="42"/>
        <v>95.43430736848053</v>
      </c>
    </row>
    <row r="81" spans="1:40" ht="9.75">
      <c r="A81" s="24" t="s">
        <v>177</v>
      </c>
      <c r="B81" s="25">
        <f>IF(B42=0,0,B68*100/B42)</f>
        <v>16.164936532037544</v>
      </c>
      <c r="C81" s="25">
        <f aca="true" t="shared" si="43" ref="C81:AN81">IF(C42=0,0,C68*100/C42)</f>
        <v>22.238799259097362</v>
      </c>
      <c r="D81" s="25">
        <f t="shared" si="43"/>
        <v>1.2577221969717225</v>
      </c>
      <c r="E81" s="25">
        <f t="shared" si="43"/>
        <v>39.04985814237022</v>
      </c>
      <c r="F81" s="25">
        <f t="shared" si="43"/>
        <v>16.615619096560202</v>
      </c>
      <c r="G81" s="25">
        <f t="shared" si="43"/>
        <v>5.036304668527587</v>
      </c>
      <c r="H81" s="25">
        <f t="shared" si="43"/>
        <v>13.075698346097488</v>
      </c>
      <c r="I81" s="25">
        <f t="shared" si="43"/>
        <v>42.77381461311073</v>
      </c>
      <c r="J81" s="25">
        <f t="shared" si="43"/>
        <v>0</v>
      </c>
      <c r="K81" s="25">
        <f t="shared" si="43"/>
        <v>0</v>
      </c>
      <c r="L81" s="25">
        <f t="shared" si="43"/>
        <v>0</v>
      </c>
      <c r="M81" s="25">
        <f t="shared" si="43"/>
        <v>0</v>
      </c>
      <c r="N81" s="25">
        <f t="shared" si="43"/>
        <v>0</v>
      </c>
      <c r="O81" s="25">
        <f t="shared" si="43"/>
        <v>0</v>
      </c>
      <c r="P81" s="25">
        <f t="shared" si="43"/>
        <v>0</v>
      </c>
      <c r="Q81" s="25">
        <f t="shared" si="43"/>
        <v>0</v>
      </c>
      <c r="R81" s="25">
        <f t="shared" si="43"/>
        <v>0</v>
      </c>
      <c r="S81" s="25">
        <f t="shared" si="43"/>
        <v>0</v>
      </c>
      <c r="T81" s="25">
        <f t="shared" si="43"/>
        <v>0</v>
      </c>
      <c r="U81" s="25">
        <f t="shared" si="43"/>
        <v>0</v>
      </c>
      <c r="V81" s="25">
        <f t="shared" si="43"/>
        <v>0</v>
      </c>
      <c r="W81" s="25">
        <f t="shared" si="43"/>
        <v>0</v>
      </c>
      <c r="X81" s="25">
        <f t="shared" si="43"/>
        <v>0</v>
      </c>
      <c r="Y81" s="25">
        <f t="shared" si="43"/>
        <v>0</v>
      </c>
      <c r="Z81" s="25">
        <f t="shared" si="43"/>
        <v>0</v>
      </c>
      <c r="AA81" s="25">
        <f t="shared" si="43"/>
        <v>0</v>
      </c>
      <c r="AB81" s="25">
        <f t="shared" si="43"/>
        <v>0</v>
      </c>
      <c r="AC81" s="25">
        <f t="shared" si="43"/>
        <v>8.868309130136202</v>
      </c>
      <c r="AD81" s="25">
        <f t="shared" si="43"/>
        <v>0</v>
      </c>
      <c r="AE81" s="25">
        <f t="shared" si="43"/>
        <v>0</v>
      </c>
      <c r="AF81" s="25">
        <f t="shared" si="43"/>
        <v>0</v>
      </c>
      <c r="AG81" s="25">
        <f t="shared" si="43"/>
        <v>0</v>
      </c>
      <c r="AH81" s="25">
        <f t="shared" si="43"/>
        <v>0</v>
      </c>
      <c r="AI81" s="25">
        <f t="shared" si="43"/>
        <v>0</v>
      </c>
      <c r="AJ81" s="25">
        <f t="shared" si="43"/>
        <v>0</v>
      </c>
      <c r="AK81" s="25">
        <f t="shared" si="43"/>
        <v>0</v>
      </c>
      <c r="AL81" s="25">
        <f t="shared" si="43"/>
        <v>0</v>
      </c>
      <c r="AM81" s="25">
        <f t="shared" si="43"/>
        <v>0</v>
      </c>
      <c r="AN81" s="26">
        <f t="shared" si="43"/>
        <v>0</v>
      </c>
    </row>
    <row r="82" spans="1:40" ht="9.75">
      <c r="A82" s="24" t="s">
        <v>178</v>
      </c>
      <c r="B82" s="25">
        <f>IF(B42=0,0,B69*100/B42)</f>
        <v>4.4464373362023</v>
      </c>
      <c r="C82" s="25">
        <f aca="true" t="shared" si="44" ref="C82:AN82">IF(C42=0,0,C69*100/C42)</f>
        <v>0.747092470265385</v>
      </c>
      <c r="D82" s="25">
        <f t="shared" si="44"/>
        <v>7.7177410011674645</v>
      </c>
      <c r="E82" s="25">
        <f t="shared" si="44"/>
        <v>0</v>
      </c>
      <c r="F82" s="25">
        <f t="shared" si="44"/>
        <v>0</v>
      </c>
      <c r="G82" s="25">
        <f t="shared" si="44"/>
        <v>7.694354354694926</v>
      </c>
      <c r="H82" s="25">
        <f t="shared" si="44"/>
        <v>2.3717385559947104</v>
      </c>
      <c r="I82" s="25">
        <f t="shared" si="44"/>
        <v>7.78657285738277</v>
      </c>
      <c r="J82" s="25">
        <f t="shared" si="44"/>
        <v>9.38761778288825</v>
      </c>
      <c r="K82" s="25">
        <f t="shared" si="44"/>
        <v>0</v>
      </c>
      <c r="L82" s="25">
        <f t="shared" si="44"/>
        <v>0</v>
      </c>
      <c r="M82" s="25">
        <f t="shared" si="44"/>
        <v>0</v>
      </c>
      <c r="N82" s="25">
        <f t="shared" si="44"/>
        <v>0</v>
      </c>
      <c r="O82" s="25">
        <f t="shared" si="44"/>
        <v>0.36841119601624694</v>
      </c>
      <c r="P82" s="25">
        <f t="shared" si="44"/>
        <v>0</v>
      </c>
      <c r="Q82" s="25">
        <f t="shared" si="44"/>
        <v>0</v>
      </c>
      <c r="R82" s="25">
        <f t="shared" si="44"/>
        <v>0</v>
      </c>
      <c r="S82" s="25">
        <f t="shared" si="44"/>
        <v>0</v>
      </c>
      <c r="T82" s="25">
        <f t="shared" si="44"/>
        <v>8.356456382265524</v>
      </c>
      <c r="U82" s="25">
        <f t="shared" si="44"/>
        <v>2.2294297944300587</v>
      </c>
      <c r="V82" s="25">
        <f t="shared" si="44"/>
        <v>1.6648399672581473</v>
      </c>
      <c r="W82" s="25">
        <f t="shared" si="44"/>
        <v>1.5615240474703311</v>
      </c>
      <c r="X82" s="25">
        <f t="shared" si="44"/>
        <v>0</v>
      </c>
      <c r="Y82" s="25">
        <f t="shared" si="44"/>
        <v>0</v>
      </c>
      <c r="Z82" s="25">
        <f t="shared" si="44"/>
        <v>1.070228226629642</v>
      </c>
      <c r="AA82" s="25">
        <f t="shared" si="44"/>
        <v>29.781898932861484</v>
      </c>
      <c r="AB82" s="25">
        <f t="shared" si="44"/>
        <v>0</v>
      </c>
      <c r="AC82" s="25">
        <f t="shared" si="44"/>
        <v>0</v>
      </c>
      <c r="AD82" s="25">
        <f t="shared" si="44"/>
        <v>0</v>
      </c>
      <c r="AE82" s="25">
        <f t="shared" si="44"/>
        <v>0</v>
      </c>
      <c r="AF82" s="25">
        <f t="shared" si="44"/>
        <v>13.881796690307329</v>
      </c>
      <c r="AG82" s="25">
        <f t="shared" si="44"/>
        <v>3.6734723865080707</v>
      </c>
      <c r="AH82" s="25">
        <f t="shared" si="44"/>
        <v>0.04994870935218911</v>
      </c>
      <c r="AI82" s="25">
        <f t="shared" si="44"/>
        <v>0</v>
      </c>
      <c r="AJ82" s="25">
        <f t="shared" si="44"/>
        <v>2.51966996546363</v>
      </c>
      <c r="AK82" s="25">
        <f t="shared" si="44"/>
        <v>0</v>
      </c>
      <c r="AL82" s="25">
        <f t="shared" si="44"/>
        <v>0.11367202502005591</v>
      </c>
      <c r="AM82" s="25">
        <f t="shared" si="44"/>
        <v>0</v>
      </c>
      <c r="AN82" s="26">
        <f t="shared" si="44"/>
        <v>0</v>
      </c>
    </row>
    <row r="83" spans="1:40" ht="9.75">
      <c r="A83" s="9" t="s">
        <v>167</v>
      </c>
      <c r="B83" s="38">
        <f>IF(B42=0,0,B70*100/B42)</f>
        <v>28.44714528798663</v>
      </c>
      <c r="C83" s="38">
        <f aca="true" t="shared" si="45" ref="C83:AN83">IF(C42=0,0,C70*100/C42)</f>
        <v>32.31709214204467</v>
      </c>
      <c r="D83" s="38">
        <f t="shared" si="45"/>
        <v>20.427922448288463</v>
      </c>
      <c r="E83" s="38">
        <f t="shared" si="45"/>
        <v>0</v>
      </c>
      <c r="F83" s="38">
        <f t="shared" si="45"/>
        <v>0</v>
      </c>
      <c r="G83" s="38">
        <f t="shared" si="45"/>
        <v>11.806750797079152</v>
      </c>
      <c r="H83" s="38">
        <f t="shared" si="45"/>
        <v>49.487536179254626</v>
      </c>
      <c r="I83" s="38">
        <f t="shared" si="45"/>
        <v>9.091397286549851</v>
      </c>
      <c r="J83" s="38">
        <f t="shared" si="45"/>
        <v>35.8085910403561</v>
      </c>
      <c r="K83" s="38">
        <f t="shared" si="45"/>
        <v>1.058958214081282</v>
      </c>
      <c r="L83" s="38">
        <f t="shared" si="45"/>
        <v>41.58749808318815</v>
      </c>
      <c r="M83" s="38">
        <f t="shared" si="45"/>
        <v>81.42053296528294</v>
      </c>
      <c r="N83" s="38">
        <f t="shared" si="45"/>
        <v>63.80501226828542</v>
      </c>
      <c r="O83" s="38">
        <f t="shared" si="45"/>
        <v>80.59701034314433</v>
      </c>
      <c r="P83" s="38">
        <f t="shared" si="45"/>
        <v>60.069029399978604</v>
      </c>
      <c r="Q83" s="38">
        <f t="shared" si="45"/>
        <v>100</v>
      </c>
      <c r="R83" s="38">
        <f t="shared" si="45"/>
        <v>0</v>
      </c>
      <c r="S83" s="38">
        <f t="shared" si="45"/>
        <v>29.047229009475615</v>
      </c>
      <c r="T83" s="38">
        <f t="shared" si="45"/>
        <v>61.212238403634</v>
      </c>
      <c r="U83" s="38">
        <f t="shared" si="45"/>
        <v>9.99874491359721</v>
      </c>
      <c r="V83" s="38">
        <f t="shared" si="45"/>
        <v>73.11283452878092</v>
      </c>
      <c r="W83" s="38">
        <f t="shared" si="45"/>
        <v>63.0439308765355</v>
      </c>
      <c r="X83" s="38">
        <f t="shared" si="45"/>
        <v>54.4708804497026</v>
      </c>
      <c r="Y83" s="38">
        <f t="shared" si="45"/>
        <v>0</v>
      </c>
      <c r="Z83" s="38">
        <f t="shared" si="45"/>
        <v>87.70146312742115</v>
      </c>
      <c r="AA83" s="38">
        <f t="shared" si="45"/>
        <v>33.1505886827237</v>
      </c>
      <c r="AB83" s="38">
        <f t="shared" si="45"/>
        <v>72.57529002773329</v>
      </c>
      <c r="AC83" s="38">
        <f t="shared" si="45"/>
        <v>67.16730252295325</v>
      </c>
      <c r="AD83" s="38">
        <f t="shared" si="45"/>
        <v>62.345151013960646</v>
      </c>
      <c r="AE83" s="38">
        <f t="shared" si="45"/>
        <v>95.58385213581874</v>
      </c>
      <c r="AF83" s="38">
        <f t="shared" si="45"/>
        <v>77.20830049908064</v>
      </c>
      <c r="AG83" s="38">
        <f t="shared" si="45"/>
        <v>91.20922086289546</v>
      </c>
      <c r="AH83" s="38">
        <f t="shared" si="45"/>
        <v>21.077155684249018</v>
      </c>
      <c r="AI83" s="38">
        <f t="shared" si="45"/>
        <v>1.9874358105789292</v>
      </c>
      <c r="AJ83" s="38">
        <f t="shared" si="45"/>
        <v>53.78728214180393</v>
      </c>
      <c r="AK83" s="38">
        <f t="shared" si="45"/>
        <v>56.967755872833024</v>
      </c>
      <c r="AL83" s="38">
        <f t="shared" si="45"/>
        <v>55.514044216048234</v>
      </c>
      <c r="AM83" s="38">
        <f t="shared" si="45"/>
        <v>28.397486780547165</v>
      </c>
      <c r="AN83" s="39">
        <f t="shared" si="45"/>
        <v>0.021190032208848956</v>
      </c>
    </row>
    <row r="84" spans="1:40" ht="9.75">
      <c r="A84" s="24" t="s">
        <v>179</v>
      </c>
      <c r="B84" s="25">
        <f>IF(B42=0,0,B71*100/B42)</f>
        <v>11.576743421678012</v>
      </c>
      <c r="C84" s="25">
        <f aca="true" t="shared" si="46" ref="C84:AN84">IF(C42=0,0,C71*100/C42)</f>
        <v>3.08731417566832</v>
      </c>
      <c r="D84" s="25">
        <f t="shared" si="46"/>
        <v>0.039212540883529844</v>
      </c>
      <c r="E84" s="25">
        <f t="shared" si="46"/>
        <v>0</v>
      </c>
      <c r="F84" s="25">
        <f t="shared" si="46"/>
        <v>0</v>
      </c>
      <c r="G84" s="25">
        <f t="shared" si="46"/>
        <v>0.7362070164453627</v>
      </c>
      <c r="H84" s="25">
        <f t="shared" si="46"/>
        <v>0.31749806445242457</v>
      </c>
      <c r="I84" s="25">
        <f t="shared" si="46"/>
        <v>5.179659263409692</v>
      </c>
      <c r="J84" s="25">
        <f t="shared" si="46"/>
        <v>0</v>
      </c>
      <c r="K84" s="25">
        <f t="shared" si="46"/>
        <v>1.058958214081282</v>
      </c>
      <c r="L84" s="25">
        <f t="shared" si="46"/>
        <v>0.1431346741744302</v>
      </c>
      <c r="M84" s="25">
        <f t="shared" si="46"/>
        <v>0</v>
      </c>
      <c r="N84" s="25">
        <f t="shared" si="46"/>
        <v>0.39712368984639823</v>
      </c>
      <c r="O84" s="25">
        <f t="shared" si="46"/>
        <v>80.59701034314433</v>
      </c>
      <c r="P84" s="25">
        <f t="shared" si="46"/>
        <v>0.04589883505084734</v>
      </c>
      <c r="Q84" s="25">
        <f t="shared" si="46"/>
        <v>0</v>
      </c>
      <c r="R84" s="25">
        <f t="shared" si="46"/>
        <v>0</v>
      </c>
      <c r="S84" s="25">
        <f t="shared" si="46"/>
        <v>0</v>
      </c>
      <c r="T84" s="25">
        <f t="shared" si="46"/>
        <v>0</v>
      </c>
      <c r="U84" s="25">
        <f t="shared" si="46"/>
        <v>1.3211435818844792</v>
      </c>
      <c r="V84" s="25">
        <f t="shared" si="46"/>
        <v>8.150779006368014</v>
      </c>
      <c r="W84" s="25">
        <f t="shared" si="46"/>
        <v>0</v>
      </c>
      <c r="X84" s="25">
        <f t="shared" si="46"/>
        <v>7.516831165435649</v>
      </c>
      <c r="Y84" s="25">
        <f t="shared" si="46"/>
        <v>0</v>
      </c>
      <c r="Z84" s="25">
        <f t="shared" si="46"/>
        <v>1.8412528630187388</v>
      </c>
      <c r="AA84" s="25">
        <f t="shared" si="46"/>
        <v>0.19338058265569555</v>
      </c>
      <c r="AB84" s="25">
        <f t="shared" si="46"/>
        <v>0</v>
      </c>
      <c r="AC84" s="25">
        <f t="shared" si="46"/>
        <v>66.86501822477433</v>
      </c>
      <c r="AD84" s="25">
        <f t="shared" si="46"/>
        <v>0</v>
      </c>
      <c r="AE84" s="25">
        <f t="shared" si="46"/>
        <v>0.4800796189644337</v>
      </c>
      <c r="AF84" s="25">
        <f t="shared" si="46"/>
        <v>0</v>
      </c>
      <c r="AG84" s="25">
        <f t="shared" si="46"/>
        <v>6.891753629470576</v>
      </c>
      <c r="AH84" s="25">
        <f t="shared" si="46"/>
        <v>0.020992298162771473</v>
      </c>
      <c r="AI84" s="25">
        <f t="shared" si="46"/>
        <v>0.05065896963963454</v>
      </c>
      <c r="AJ84" s="25">
        <f t="shared" si="46"/>
        <v>2.0868216334077268</v>
      </c>
      <c r="AK84" s="25">
        <f t="shared" si="46"/>
        <v>0</v>
      </c>
      <c r="AL84" s="25">
        <f t="shared" si="46"/>
        <v>25.274715398870654</v>
      </c>
      <c r="AM84" s="25">
        <f t="shared" si="46"/>
        <v>0</v>
      </c>
      <c r="AN84" s="26">
        <f t="shared" si="46"/>
        <v>0.021190032208848956</v>
      </c>
    </row>
    <row r="85" spans="1:40" ht="9.75">
      <c r="A85" s="24" t="s">
        <v>180</v>
      </c>
      <c r="B85" s="25">
        <f>IF(B42=0,0,B72*100/B42)</f>
        <v>16.61787816741529</v>
      </c>
      <c r="C85" s="25">
        <f aca="true" t="shared" si="47" ref="C85:AN85">IF(C42=0,0,C72*100/C42)</f>
        <v>29.114840663258605</v>
      </c>
      <c r="D85" s="25">
        <f t="shared" si="47"/>
        <v>20.38870990740493</v>
      </c>
      <c r="E85" s="25">
        <f t="shared" si="47"/>
        <v>0</v>
      </c>
      <c r="F85" s="25">
        <f t="shared" si="47"/>
        <v>0</v>
      </c>
      <c r="G85" s="25">
        <f t="shared" si="47"/>
        <v>9.70887622210596</v>
      </c>
      <c r="H85" s="25">
        <f t="shared" si="47"/>
        <v>49.1700381148022</v>
      </c>
      <c r="I85" s="25">
        <f t="shared" si="47"/>
        <v>3.9117380231401593</v>
      </c>
      <c r="J85" s="25">
        <f t="shared" si="47"/>
        <v>35.8085910403561</v>
      </c>
      <c r="K85" s="25">
        <f t="shared" si="47"/>
        <v>0</v>
      </c>
      <c r="L85" s="25">
        <f t="shared" si="47"/>
        <v>41.444363409013725</v>
      </c>
      <c r="M85" s="25">
        <f t="shared" si="47"/>
        <v>81.42053296528294</v>
      </c>
      <c r="N85" s="25">
        <f t="shared" si="47"/>
        <v>63.40788857843902</v>
      </c>
      <c r="O85" s="25">
        <f t="shared" si="47"/>
        <v>0</v>
      </c>
      <c r="P85" s="25">
        <f t="shared" si="47"/>
        <v>60.023130564927754</v>
      </c>
      <c r="Q85" s="25">
        <f t="shared" si="47"/>
        <v>100</v>
      </c>
      <c r="R85" s="25">
        <f t="shared" si="47"/>
        <v>0</v>
      </c>
      <c r="S85" s="25">
        <f t="shared" si="47"/>
        <v>29.047229009475615</v>
      </c>
      <c r="T85" s="25">
        <f t="shared" si="47"/>
        <v>61.212238403634</v>
      </c>
      <c r="U85" s="25">
        <f t="shared" si="47"/>
        <v>8.677601331712731</v>
      </c>
      <c r="V85" s="25">
        <f t="shared" si="47"/>
        <v>64.96205552241291</v>
      </c>
      <c r="W85" s="25">
        <f t="shared" si="47"/>
        <v>63.0439308765355</v>
      </c>
      <c r="X85" s="25">
        <f t="shared" si="47"/>
        <v>46.954049284266944</v>
      </c>
      <c r="Y85" s="25">
        <f t="shared" si="47"/>
        <v>0</v>
      </c>
      <c r="Z85" s="25">
        <f t="shared" si="47"/>
        <v>85.86021026440241</v>
      </c>
      <c r="AA85" s="25">
        <f t="shared" si="47"/>
        <v>32.95720810006801</v>
      </c>
      <c r="AB85" s="25">
        <f t="shared" si="47"/>
        <v>72.57529002773329</v>
      </c>
      <c r="AC85" s="25">
        <f t="shared" si="47"/>
        <v>0</v>
      </c>
      <c r="AD85" s="25">
        <f t="shared" si="47"/>
        <v>62.345151013960646</v>
      </c>
      <c r="AE85" s="25">
        <f t="shared" si="47"/>
        <v>95.10377251685432</v>
      </c>
      <c r="AF85" s="25">
        <f t="shared" si="47"/>
        <v>77.20830049908064</v>
      </c>
      <c r="AG85" s="25">
        <f t="shared" si="47"/>
        <v>84.31746723342489</v>
      </c>
      <c r="AH85" s="25">
        <f t="shared" si="47"/>
        <v>21.056163386086244</v>
      </c>
      <c r="AI85" s="25">
        <f t="shared" si="47"/>
        <v>1.6412661847080932</v>
      </c>
      <c r="AJ85" s="25">
        <f t="shared" si="47"/>
        <v>51.700460508396205</v>
      </c>
      <c r="AK85" s="25">
        <f t="shared" si="47"/>
        <v>56.967755872833024</v>
      </c>
      <c r="AL85" s="25">
        <f t="shared" si="47"/>
        <v>30.23932881717758</v>
      </c>
      <c r="AM85" s="25">
        <f t="shared" si="47"/>
        <v>28.397486780547165</v>
      </c>
      <c r="AN85" s="26">
        <f t="shared" si="47"/>
        <v>0</v>
      </c>
    </row>
    <row r="86" spans="1:40" ht="9.75">
      <c r="A86" s="24" t="s">
        <v>181</v>
      </c>
      <c r="B86" s="25">
        <f>IF(B42=0,0,B73*100/B42)</f>
        <v>0.2525236988933224</v>
      </c>
      <c r="C86" s="25">
        <f aca="true" t="shared" si="48" ref="C86:AN86">IF(C42=0,0,C73*100/C42)</f>
        <v>0.11493730311775152</v>
      </c>
      <c r="D86" s="25">
        <f t="shared" si="48"/>
        <v>0</v>
      </c>
      <c r="E86" s="25">
        <f t="shared" si="48"/>
        <v>0</v>
      </c>
      <c r="F86" s="25">
        <f t="shared" si="48"/>
        <v>0</v>
      </c>
      <c r="G86" s="25">
        <f t="shared" si="48"/>
        <v>1.3616675585278293</v>
      </c>
      <c r="H86" s="25">
        <f t="shared" si="48"/>
        <v>0</v>
      </c>
      <c r="I86" s="25">
        <f t="shared" si="48"/>
        <v>0</v>
      </c>
      <c r="J86" s="25">
        <f t="shared" si="48"/>
        <v>0</v>
      </c>
      <c r="K86" s="25">
        <f t="shared" si="48"/>
        <v>0</v>
      </c>
      <c r="L86" s="25">
        <f t="shared" si="48"/>
        <v>0</v>
      </c>
      <c r="M86" s="25">
        <f t="shared" si="48"/>
        <v>0</v>
      </c>
      <c r="N86" s="25">
        <f t="shared" si="48"/>
        <v>0</v>
      </c>
      <c r="O86" s="25">
        <f t="shared" si="48"/>
        <v>0</v>
      </c>
      <c r="P86" s="25">
        <f t="shared" si="48"/>
        <v>0</v>
      </c>
      <c r="Q86" s="25">
        <f t="shared" si="48"/>
        <v>0</v>
      </c>
      <c r="R86" s="25">
        <f t="shared" si="48"/>
        <v>0</v>
      </c>
      <c r="S86" s="25">
        <f t="shared" si="48"/>
        <v>0</v>
      </c>
      <c r="T86" s="25">
        <f t="shared" si="48"/>
        <v>0</v>
      </c>
      <c r="U86" s="25">
        <f t="shared" si="48"/>
        <v>0</v>
      </c>
      <c r="V86" s="25">
        <f t="shared" si="48"/>
        <v>0</v>
      </c>
      <c r="W86" s="25">
        <f t="shared" si="48"/>
        <v>0</v>
      </c>
      <c r="X86" s="25">
        <f t="shared" si="48"/>
        <v>0</v>
      </c>
      <c r="Y86" s="25">
        <f t="shared" si="48"/>
        <v>0</v>
      </c>
      <c r="Z86" s="25">
        <f t="shared" si="48"/>
        <v>0</v>
      </c>
      <c r="AA86" s="25">
        <f t="shared" si="48"/>
        <v>0</v>
      </c>
      <c r="AB86" s="25">
        <f t="shared" si="48"/>
        <v>0</v>
      </c>
      <c r="AC86" s="25">
        <f t="shared" si="48"/>
        <v>0.30228429817890956</v>
      </c>
      <c r="AD86" s="25">
        <f t="shared" si="48"/>
        <v>0</v>
      </c>
      <c r="AE86" s="25">
        <f t="shared" si="48"/>
        <v>0</v>
      </c>
      <c r="AF86" s="25">
        <f t="shared" si="48"/>
        <v>0</v>
      </c>
      <c r="AG86" s="25">
        <f t="shared" si="48"/>
        <v>0</v>
      </c>
      <c r="AH86" s="25">
        <f t="shared" si="48"/>
        <v>0</v>
      </c>
      <c r="AI86" s="25">
        <f t="shared" si="48"/>
        <v>0.2955106562312015</v>
      </c>
      <c r="AJ86" s="25">
        <f t="shared" si="48"/>
        <v>0</v>
      </c>
      <c r="AK86" s="25">
        <f t="shared" si="48"/>
        <v>0</v>
      </c>
      <c r="AL86" s="25">
        <f t="shared" si="48"/>
        <v>0</v>
      </c>
      <c r="AM86" s="25">
        <f t="shared" si="48"/>
        <v>0</v>
      </c>
      <c r="AN86" s="26">
        <f t="shared" si="48"/>
        <v>0</v>
      </c>
    </row>
    <row r="87" spans="1:40" ht="9.75">
      <c r="A87" s="9" t="s">
        <v>171</v>
      </c>
      <c r="B87" s="38">
        <f>IF(B42=0,0,B74*100/B42)</f>
        <v>16.692937689547897</v>
      </c>
      <c r="C87" s="38">
        <f aca="true" t="shared" si="49" ref="C87:AN87">IF(C42=0,0,C74*100/C42)</f>
        <v>5.3890446425674545</v>
      </c>
      <c r="D87" s="38">
        <f t="shared" si="49"/>
        <v>0.110508069762675</v>
      </c>
      <c r="E87" s="38">
        <f t="shared" si="49"/>
        <v>0.24340950857767948</v>
      </c>
      <c r="F87" s="38">
        <f t="shared" si="49"/>
        <v>1.0949192825504903</v>
      </c>
      <c r="G87" s="38">
        <f t="shared" si="49"/>
        <v>4.966355992575815</v>
      </c>
      <c r="H87" s="38">
        <f t="shared" si="49"/>
        <v>6.784186583079014</v>
      </c>
      <c r="I87" s="38">
        <f t="shared" si="49"/>
        <v>7.891230301096218</v>
      </c>
      <c r="J87" s="38">
        <f t="shared" si="49"/>
        <v>8.544878648548396</v>
      </c>
      <c r="K87" s="38">
        <f t="shared" si="49"/>
        <v>96.73726388093876</v>
      </c>
      <c r="L87" s="38">
        <f t="shared" si="49"/>
        <v>2.131116259930405</v>
      </c>
      <c r="M87" s="38">
        <f t="shared" si="49"/>
        <v>3.0174172026307406</v>
      </c>
      <c r="N87" s="38">
        <f t="shared" si="49"/>
        <v>1.701958670770278</v>
      </c>
      <c r="O87" s="38">
        <f t="shared" si="49"/>
        <v>3.6841119601624692</v>
      </c>
      <c r="P87" s="38">
        <f t="shared" si="49"/>
        <v>13.211728755754796</v>
      </c>
      <c r="Q87" s="38">
        <f t="shared" si="49"/>
        <v>0</v>
      </c>
      <c r="R87" s="38">
        <f t="shared" si="49"/>
        <v>100</v>
      </c>
      <c r="S87" s="38">
        <f t="shared" si="49"/>
        <v>0</v>
      </c>
      <c r="T87" s="38">
        <f t="shared" si="49"/>
        <v>3.5719312290200436</v>
      </c>
      <c r="U87" s="38">
        <f t="shared" si="49"/>
        <v>24.771442160333986</v>
      </c>
      <c r="V87" s="38">
        <f t="shared" si="49"/>
        <v>3.5932795959988346</v>
      </c>
      <c r="W87" s="38">
        <f t="shared" si="49"/>
        <v>0</v>
      </c>
      <c r="X87" s="38">
        <f t="shared" si="49"/>
        <v>2.4511405974246685</v>
      </c>
      <c r="Y87" s="38">
        <f t="shared" si="49"/>
        <v>14.49487538935002</v>
      </c>
      <c r="Z87" s="38">
        <f t="shared" si="49"/>
        <v>5.887137897054241</v>
      </c>
      <c r="AA87" s="38">
        <f t="shared" si="49"/>
        <v>9.157215190689369</v>
      </c>
      <c r="AB87" s="38">
        <f t="shared" si="49"/>
        <v>6.874731455802507</v>
      </c>
      <c r="AC87" s="38">
        <f t="shared" si="49"/>
        <v>1.183919268873183</v>
      </c>
      <c r="AD87" s="38">
        <f t="shared" si="49"/>
        <v>10.40746655459091</v>
      </c>
      <c r="AE87" s="38">
        <f t="shared" si="49"/>
        <v>1.8324105634073584</v>
      </c>
      <c r="AF87" s="38">
        <f t="shared" si="49"/>
        <v>8.90990281061203</v>
      </c>
      <c r="AG87" s="38">
        <f t="shared" si="49"/>
        <v>5.021477036165815</v>
      </c>
      <c r="AH87" s="38">
        <f t="shared" si="49"/>
        <v>24.720623812191974</v>
      </c>
      <c r="AI87" s="38">
        <f t="shared" si="49"/>
        <v>3.4204774191978395</v>
      </c>
      <c r="AJ87" s="38">
        <f t="shared" si="49"/>
        <v>8.551393877201983</v>
      </c>
      <c r="AK87" s="38">
        <f t="shared" si="49"/>
        <v>3.1034058889585987</v>
      </c>
      <c r="AL87" s="38">
        <f t="shared" si="49"/>
        <v>8.600284523746982</v>
      </c>
      <c r="AM87" s="38">
        <f t="shared" si="49"/>
        <v>2.0453385037358687</v>
      </c>
      <c r="AN87" s="39">
        <f t="shared" si="49"/>
        <v>4.023580974176414</v>
      </c>
    </row>
    <row r="88" spans="1:40" ht="9.75">
      <c r="A88" s="9" t="s">
        <v>172</v>
      </c>
      <c r="B88" s="38">
        <f>IF(B42=0,0,B75*100/B42)</f>
        <v>11.015915544866962</v>
      </c>
      <c r="C88" s="38">
        <f aca="true" t="shared" si="50" ref="C88:AN88">IF(C42=0,0,C75*100/C42)</f>
        <v>9.011170192722542</v>
      </c>
      <c r="D88" s="38">
        <f t="shared" si="50"/>
        <v>5.53900088228217</v>
      </c>
      <c r="E88" s="38">
        <f t="shared" si="50"/>
        <v>10.738654790191742</v>
      </c>
      <c r="F88" s="38">
        <f t="shared" si="50"/>
        <v>3.6818485741231157</v>
      </c>
      <c r="G88" s="38">
        <f t="shared" si="50"/>
        <v>21.47890676225747</v>
      </c>
      <c r="H88" s="38">
        <f t="shared" si="50"/>
        <v>4.951636313587123</v>
      </c>
      <c r="I88" s="38">
        <f t="shared" si="50"/>
        <v>10.876642190060782</v>
      </c>
      <c r="J88" s="38">
        <f t="shared" si="50"/>
        <v>42.621555695721426</v>
      </c>
      <c r="K88" s="38">
        <f t="shared" si="50"/>
        <v>0</v>
      </c>
      <c r="L88" s="38">
        <f t="shared" si="50"/>
        <v>35.215142388942525</v>
      </c>
      <c r="M88" s="38">
        <f t="shared" si="50"/>
        <v>0</v>
      </c>
      <c r="N88" s="38">
        <f t="shared" si="50"/>
        <v>0.28365977846171303</v>
      </c>
      <c r="O88" s="38">
        <f t="shared" si="50"/>
        <v>0</v>
      </c>
      <c r="P88" s="38">
        <f t="shared" si="50"/>
        <v>10.403735944858731</v>
      </c>
      <c r="Q88" s="38">
        <f t="shared" si="50"/>
        <v>0</v>
      </c>
      <c r="R88" s="38">
        <f t="shared" si="50"/>
        <v>0</v>
      </c>
      <c r="S88" s="38">
        <f t="shared" si="50"/>
        <v>26.33871429152384</v>
      </c>
      <c r="T88" s="38">
        <f t="shared" si="50"/>
        <v>18.605233121862312</v>
      </c>
      <c r="U88" s="38">
        <f t="shared" si="50"/>
        <v>63.00038313163875</v>
      </c>
      <c r="V88" s="38">
        <f t="shared" si="50"/>
        <v>0.8185463172352557</v>
      </c>
      <c r="W88" s="38">
        <f t="shared" si="50"/>
        <v>35.39454507599417</v>
      </c>
      <c r="X88" s="38">
        <f t="shared" si="50"/>
        <v>33.0086933786522</v>
      </c>
      <c r="Y88" s="38">
        <f t="shared" si="50"/>
        <v>0</v>
      </c>
      <c r="Z88" s="38">
        <f t="shared" si="50"/>
        <v>1.6648493309111498</v>
      </c>
      <c r="AA88" s="38">
        <f t="shared" si="50"/>
        <v>14.931881689759532</v>
      </c>
      <c r="AB88" s="38">
        <f t="shared" si="50"/>
        <v>0.07812194836139214</v>
      </c>
      <c r="AC88" s="38">
        <f t="shared" si="50"/>
        <v>1.3546342196283048</v>
      </c>
      <c r="AD88" s="38">
        <f t="shared" si="50"/>
        <v>6.4279880234649145</v>
      </c>
      <c r="AE88" s="38">
        <f t="shared" si="50"/>
        <v>2.5837373007738926</v>
      </c>
      <c r="AF88" s="38">
        <f t="shared" si="50"/>
        <v>0</v>
      </c>
      <c r="AG88" s="38">
        <f t="shared" si="50"/>
        <v>0.09582971443064532</v>
      </c>
      <c r="AH88" s="38">
        <f t="shared" si="50"/>
        <v>43.66540174380646</v>
      </c>
      <c r="AI88" s="38">
        <f t="shared" si="50"/>
        <v>0.7556629637912152</v>
      </c>
      <c r="AJ88" s="38">
        <f t="shared" si="50"/>
        <v>1.6328587485686092</v>
      </c>
      <c r="AK88" s="38">
        <f t="shared" si="50"/>
        <v>9.01563224361904</v>
      </c>
      <c r="AL88" s="38">
        <f t="shared" si="50"/>
        <v>3.0792844336418903</v>
      </c>
      <c r="AM88" s="38">
        <f t="shared" si="50"/>
        <v>3.814314774480145</v>
      </c>
      <c r="AN88" s="39">
        <f t="shared" si="50"/>
        <v>0.5209216251342036</v>
      </c>
    </row>
    <row r="89" spans="1:40" ht="9.75">
      <c r="A89" s="9" t="s">
        <v>173</v>
      </c>
      <c r="B89" s="38">
        <f>IF(B42=0,0,B76*100/B42)</f>
        <v>4.529011366614977</v>
      </c>
      <c r="C89" s="38">
        <f aca="true" t="shared" si="51" ref="C89:AN89">IF(C42=0,0,C76*100/C42)</f>
        <v>0</v>
      </c>
      <c r="D89" s="38">
        <f t="shared" si="51"/>
        <v>0</v>
      </c>
      <c r="E89" s="38">
        <f t="shared" si="51"/>
        <v>0</v>
      </c>
      <c r="F89" s="38">
        <f t="shared" si="51"/>
        <v>0</v>
      </c>
      <c r="G89" s="38">
        <f t="shared" si="51"/>
        <v>0</v>
      </c>
      <c r="H89" s="38">
        <f t="shared" si="51"/>
        <v>0</v>
      </c>
      <c r="I89" s="38">
        <f t="shared" si="51"/>
        <v>0</v>
      </c>
      <c r="J89" s="38">
        <f t="shared" si="51"/>
        <v>0</v>
      </c>
      <c r="K89" s="38">
        <f t="shared" si="51"/>
        <v>2.2037779049799657</v>
      </c>
      <c r="L89" s="38">
        <f t="shared" si="51"/>
        <v>0</v>
      </c>
      <c r="M89" s="38">
        <f t="shared" si="51"/>
        <v>0</v>
      </c>
      <c r="N89" s="38">
        <f t="shared" si="51"/>
        <v>0</v>
      </c>
      <c r="O89" s="38">
        <f t="shared" si="51"/>
        <v>0</v>
      </c>
      <c r="P89" s="38">
        <f t="shared" si="51"/>
        <v>0</v>
      </c>
      <c r="Q89" s="38">
        <f t="shared" si="51"/>
        <v>0</v>
      </c>
      <c r="R89" s="38">
        <f t="shared" si="51"/>
        <v>0</v>
      </c>
      <c r="S89" s="38">
        <f t="shared" si="51"/>
        <v>15.235428982215918</v>
      </c>
      <c r="T89" s="38">
        <f t="shared" si="51"/>
        <v>0</v>
      </c>
      <c r="U89" s="38">
        <f t="shared" si="51"/>
        <v>0</v>
      </c>
      <c r="V89" s="38">
        <f t="shared" si="51"/>
        <v>0</v>
      </c>
      <c r="W89" s="38">
        <f t="shared" si="51"/>
        <v>0</v>
      </c>
      <c r="X89" s="38">
        <f t="shared" si="51"/>
        <v>0</v>
      </c>
      <c r="Y89" s="38">
        <f t="shared" si="51"/>
        <v>0</v>
      </c>
      <c r="Z89" s="38">
        <f t="shared" si="51"/>
        <v>0</v>
      </c>
      <c r="AA89" s="38">
        <f t="shared" si="51"/>
        <v>0</v>
      </c>
      <c r="AB89" s="38">
        <f t="shared" si="51"/>
        <v>0</v>
      </c>
      <c r="AC89" s="38">
        <f t="shared" si="51"/>
        <v>0</v>
      </c>
      <c r="AD89" s="38">
        <f t="shared" si="51"/>
        <v>0</v>
      </c>
      <c r="AE89" s="38">
        <f t="shared" si="51"/>
        <v>0</v>
      </c>
      <c r="AF89" s="38">
        <f t="shared" si="51"/>
        <v>0</v>
      </c>
      <c r="AG89" s="38">
        <f t="shared" si="51"/>
        <v>0</v>
      </c>
      <c r="AH89" s="38">
        <f t="shared" si="51"/>
        <v>0</v>
      </c>
      <c r="AI89" s="38">
        <f t="shared" si="51"/>
        <v>0</v>
      </c>
      <c r="AJ89" s="38">
        <f t="shared" si="51"/>
        <v>0</v>
      </c>
      <c r="AK89" s="38">
        <f t="shared" si="51"/>
        <v>0</v>
      </c>
      <c r="AL89" s="38">
        <f t="shared" si="51"/>
        <v>0</v>
      </c>
      <c r="AM89" s="38">
        <f t="shared" si="51"/>
        <v>0</v>
      </c>
      <c r="AN89" s="39">
        <f t="shared" si="51"/>
        <v>0</v>
      </c>
    </row>
    <row r="90" spans="1:40" ht="9.75">
      <c r="A90" s="12" t="s">
        <v>182</v>
      </c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20"/>
    </row>
    <row r="91" spans="1:40" ht="9.75">
      <c r="A91" s="24" t="s">
        <v>183</v>
      </c>
      <c r="B91" s="32">
        <v>19381893425</v>
      </c>
      <c r="C91" s="32">
        <v>16828350964</v>
      </c>
      <c r="D91" s="32">
        <v>1115050745</v>
      </c>
      <c r="E91" s="32">
        <v>589474671</v>
      </c>
      <c r="F91" s="32">
        <v>685000000</v>
      </c>
      <c r="G91" s="32">
        <v>44679739</v>
      </c>
      <c r="H91" s="32">
        <v>633992684</v>
      </c>
      <c r="I91" s="32">
        <v>2157628176</v>
      </c>
      <c r="J91" s="32">
        <v>281245156</v>
      </c>
      <c r="K91" s="32">
        <v>15621645</v>
      </c>
      <c r="L91" s="32">
        <v>62877846</v>
      </c>
      <c r="M91" s="32">
        <v>918894199</v>
      </c>
      <c r="N91" s="32">
        <v>269894503</v>
      </c>
      <c r="O91" s="32">
        <v>462103261</v>
      </c>
      <c r="P91" s="32">
        <v>185132600</v>
      </c>
      <c r="Q91" s="32">
        <v>607573647</v>
      </c>
      <c r="R91" s="32">
        <v>5828884854</v>
      </c>
      <c r="S91" s="32">
        <v>1378560936</v>
      </c>
      <c r="T91" s="32">
        <v>513332376</v>
      </c>
      <c r="U91" s="32">
        <v>447291921</v>
      </c>
      <c r="V91" s="32">
        <v>432597724</v>
      </c>
      <c r="W91" s="32">
        <v>208610765</v>
      </c>
      <c r="X91" s="32">
        <v>1445443080</v>
      </c>
      <c r="Y91" s="32">
        <v>4825108577</v>
      </c>
      <c r="Z91" s="32">
        <v>378256623</v>
      </c>
      <c r="AA91" s="32">
        <v>426143313</v>
      </c>
      <c r="AB91" s="32">
        <v>496854417</v>
      </c>
      <c r="AC91" s="32">
        <v>1825019832</v>
      </c>
      <c r="AD91" s="32">
        <v>570439136</v>
      </c>
      <c r="AE91" s="32">
        <v>397129783</v>
      </c>
      <c r="AF91" s="32">
        <v>440703136</v>
      </c>
      <c r="AG91" s="32">
        <v>505467482</v>
      </c>
      <c r="AH91" s="32">
        <v>2508419949</v>
      </c>
      <c r="AI91" s="32">
        <v>10307078769</v>
      </c>
      <c r="AJ91" s="32">
        <v>888779746</v>
      </c>
      <c r="AK91" s="32">
        <v>655966540</v>
      </c>
      <c r="AL91" s="32">
        <v>748375930</v>
      </c>
      <c r="AM91" s="32">
        <v>400648712</v>
      </c>
      <c r="AN91" s="33">
        <v>4124061615</v>
      </c>
    </row>
    <row r="92" spans="1:40" ht="9.75">
      <c r="A92" s="24" t="s">
        <v>184</v>
      </c>
      <c r="B92" s="32">
        <v>691708138</v>
      </c>
      <c r="C92" s="32">
        <v>997936597</v>
      </c>
      <c r="D92" s="32">
        <v>29284050</v>
      </c>
      <c r="E92" s="32">
        <v>6000000</v>
      </c>
      <c r="F92" s="32">
        <v>65776200</v>
      </c>
      <c r="G92" s="32">
        <v>27150340</v>
      </c>
      <c r="H92" s="32">
        <v>82954900</v>
      </c>
      <c r="I92" s="32">
        <v>38846610</v>
      </c>
      <c r="J92" s="32">
        <v>11543538</v>
      </c>
      <c r="K92" s="32">
        <v>0</v>
      </c>
      <c r="L92" s="32">
        <v>0</v>
      </c>
      <c r="M92" s="32">
        <v>0</v>
      </c>
      <c r="N92" s="32">
        <v>0</v>
      </c>
      <c r="O92" s="32">
        <v>0</v>
      </c>
      <c r="P92" s="32">
        <v>5015900</v>
      </c>
      <c r="Q92" s="32">
        <v>0</v>
      </c>
      <c r="R92" s="32">
        <v>139516449</v>
      </c>
      <c r="S92" s="32">
        <v>0</v>
      </c>
      <c r="T92" s="32">
        <v>9144826</v>
      </c>
      <c r="U92" s="32">
        <v>7529600</v>
      </c>
      <c r="V92" s="32">
        <v>26826660</v>
      </c>
      <c r="W92" s="32">
        <v>0</v>
      </c>
      <c r="X92" s="32">
        <v>0</v>
      </c>
      <c r="Y92" s="32">
        <v>0</v>
      </c>
      <c r="Z92" s="32">
        <v>0</v>
      </c>
      <c r="AA92" s="32">
        <v>18801000</v>
      </c>
      <c r="AB92" s="32">
        <v>0</v>
      </c>
      <c r="AC92" s="32">
        <v>151100000</v>
      </c>
      <c r="AD92" s="32">
        <v>0</v>
      </c>
      <c r="AE92" s="32">
        <v>0</v>
      </c>
      <c r="AF92" s="32">
        <v>8000000</v>
      </c>
      <c r="AG92" s="32">
        <v>14000000</v>
      </c>
      <c r="AH92" s="32">
        <v>84881291</v>
      </c>
      <c r="AI92" s="32">
        <v>101111508</v>
      </c>
      <c r="AJ92" s="32">
        <v>0</v>
      </c>
      <c r="AK92" s="32">
        <v>53685016</v>
      </c>
      <c r="AL92" s="32">
        <v>20607591</v>
      </c>
      <c r="AM92" s="32">
        <v>0</v>
      </c>
      <c r="AN92" s="33">
        <v>0</v>
      </c>
    </row>
    <row r="93" spans="1:40" ht="9.75">
      <c r="A93" s="24" t="s">
        <v>185</v>
      </c>
      <c r="B93" s="32">
        <v>493616303</v>
      </c>
      <c r="C93" s="32">
        <v>463177670</v>
      </c>
      <c r="D93" s="32">
        <v>11585379</v>
      </c>
      <c r="E93" s="32">
        <v>4903330</v>
      </c>
      <c r="F93" s="32">
        <v>11500005</v>
      </c>
      <c r="G93" s="32">
        <v>16861574</v>
      </c>
      <c r="H93" s="32">
        <v>0</v>
      </c>
      <c r="I93" s="32">
        <v>37065653</v>
      </c>
      <c r="J93" s="32">
        <v>8348538</v>
      </c>
      <c r="K93" s="32">
        <v>1000000</v>
      </c>
      <c r="L93" s="32">
        <v>12490000</v>
      </c>
      <c r="M93" s="32">
        <v>1774426</v>
      </c>
      <c r="N93" s="32">
        <v>7285000</v>
      </c>
      <c r="O93" s="32">
        <v>10954458</v>
      </c>
      <c r="P93" s="32">
        <v>1809741</v>
      </c>
      <c r="Q93" s="32">
        <v>7500000</v>
      </c>
      <c r="R93" s="32">
        <v>31241511</v>
      </c>
      <c r="S93" s="32">
        <v>22238592</v>
      </c>
      <c r="T93" s="32">
        <v>4500000</v>
      </c>
      <c r="U93" s="32">
        <v>6258848</v>
      </c>
      <c r="V93" s="32">
        <v>5271000</v>
      </c>
      <c r="W93" s="32">
        <v>8000000</v>
      </c>
      <c r="X93" s="32">
        <v>28602947</v>
      </c>
      <c r="Y93" s="32">
        <v>80456124</v>
      </c>
      <c r="Z93" s="32">
        <v>3188310</v>
      </c>
      <c r="AA93" s="32">
        <v>10287981</v>
      </c>
      <c r="AB93" s="32">
        <v>7315179</v>
      </c>
      <c r="AC93" s="32">
        <v>99400310</v>
      </c>
      <c r="AD93" s="32">
        <v>14472278</v>
      </c>
      <c r="AE93" s="32">
        <v>9612615</v>
      </c>
      <c r="AF93" s="32">
        <v>12139000</v>
      </c>
      <c r="AG93" s="32">
        <v>21560115</v>
      </c>
      <c r="AH93" s="32">
        <v>33536550</v>
      </c>
      <c r="AI93" s="32">
        <v>62811719</v>
      </c>
      <c r="AJ93" s="32">
        <v>12710000</v>
      </c>
      <c r="AK93" s="32">
        <v>6623872</v>
      </c>
      <c r="AL93" s="32">
        <v>12850676</v>
      </c>
      <c r="AM93" s="32">
        <v>4049696</v>
      </c>
      <c r="AN93" s="33">
        <v>48200000</v>
      </c>
    </row>
    <row r="94" spans="1:40" ht="9.75">
      <c r="A94" s="24" t="s">
        <v>186</v>
      </c>
      <c r="B94" s="25">
        <f>IF(B178=0,0,B92*100/B178)</f>
        <v>77.16292347411083</v>
      </c>
      <c r="C94" s="25">
        <f aca="true" t="shared" si="52" ref="C94:AN94">IF(C178=0,0,C92*100/C178)</f>
        <v>122.04014666136648</v>
      </c>
      <c r="D94" s="25">
        <f t="shared" si="52"/>
        <v>82.60023773054739</v>
      </c>
      <c r="E94" s="25">
        <f t="shared" si="52"/>
        <v>15.986145340704722</v>
      </c>
      <c r="F94" s="25">
        <f t="shared" si="52"/>
        <v>571.9669565217391</v>
      </c>
      <c r="G94" s="25">
        <f t="shared" si="52"/>
        <v>335.6362347105084</v>
      </c>
      <c r="H94" s="25">
        <f t="shared" si="52"/>
        <v>219.44059523905258</v>
      </c>
      <c r="I94" s="25">
        <f t="shared" si="52"/>
        <v>51.549946915508805</v>
      </c>
      <c r="J94" s="25">
        <f t="shared" si="52"/>
        <v>46.550285756961976</v>
      </c>
      <c r="K94" s="25">
        <f t="shared" si="52"/>
        <v>0</v>
      </c>
      <c r="L94" s="25">
        <f t="shared" si="52"/>
        <v>0</v>
      </c>
      <c r="M94" s="25">
        <f t="shared" si="52"/>
        <v>0</v>
      </c>
      <c r="N94" s="25">
        <f t="shared" si="52"/>
        <v>0</v>
      </c>
      <c r="O94" s="25">
        <f t="shared" si="52"/>
        <v>0</v>
      </c>
      <c r="P94" s="25">
        <f t="shared" si="52"/>
        <v>33.32194013822636</v>
      </c>
      <c r="Q94" s="25">
        <f t="shared" si="52"/>
        <v>0</v>
      </c>
      <c r="R94" s="25">
        <f t="shared" si="52"/>
        <v>130.55552753439554</v>
      </c>
      <c r="S94" s="25">
        <f t="shared" si="52"/>
        <v>0</v>
      </c>
      <c r="T94" s="25">
        <f t="shared" si="52"/>
        <v>38.673583752336846</v>
      </c>
      <c r="U94" s="25">
        <f t="shared" si="52"/>
        <v>31.742296530028565</v>
      </c>
      <c r="V94" s="25">
        <f t="shared" si="52"/>
        <v>58.624694055944055</v>
      </c>
      <c r="W94" s="25">
        <f t="shared" si="52"/>
        <v>0</v>
      </c>
      <c r="X94" s="25">
        <f t="shared" si="52"/>
        <v>0</v>
      </c>
      <c r="Y94" s="25">
        <f t="shared" si="52"/>
        <v>0</v>
      </c>
      <c r="Z94" s="25">
        <f t="shared" si="52"/>
        <v>0</v>
      </c>
      <c r="AA94" s="25">
        <f t="shared" si="52"/>
        <v>84.34878863412074</v>
      </c>
      <c r="AB94" s="25">
        <f t="shared" si="52"/>
        <v>0</v>
      </c>
      <c r="AC94" s="25">
        <f t="shared" si="52"/>
        <v>305.52092075230127</v>
      </c>
      <c r="AD94" s="25">
        <f t="shared" si="52"/>
        <v>0</v>
      </c>
      <c r="AE94" s="25">
        <f t="shared" si="52"/>
        <v>0</v>
      </c>
      <c r="AF94" s="25">
        <f t="shared" si="52"/>
        <v>14.684165713526648</v>
      </c>
      <c r="AG94" s="25">
        <f t="shared" si="52"/>
        <v>14.212706224336928</v>
      </c>
      <c r="AH94" s="25">
        <f t="shared" si="52"/>
        <v>107.69190277050969</v>
      </c>
      <c r="AI94" s="25">
        <f t="shared" si="52"/>
        <v>62.100176882446874</v>
      </c>
      <c r="AJ94" s="25">
        <f t="shared" si="52"/>
        <v>0</v>
      </c>
      <c r="AK94" s="25">
        <f t="shared" si="52"/>
        <v>105.26473725490196</v>
      </c>
      <c r="AL94" s="25">
        <f t="shared" si="52"/>
        <v>42.53452644827797</v>
      </c>
      <c r="AM94" s="25">
        <f t="shared" si="52"/>
        <v>0</v>
      </c>
      <c r="AN94" s="26">
        <f t="shared" si="52"/>
        <v>0</v>
      </c>
    </row>
    <row r="95" spans="1:40" ht="9.75">
      <c r="A95" s="24" t="s">
        <v>187</v>
      </c>
      <c r="B95" s="25">
        <f>IF(B91=0,0,B93*100/B91)</f>
        <v>2.5467909258199835</v>
      </c>
      <c r="C95" s="25">
        <f aca="true" t="shared" si="53" ref="C95:AN95">IF(C91=0,0,C93*100/C91)</f>
        <v>2.752365166324683</v>
      </c>
      <c r="D95" s="25">
        <f t="shared" si="53"/>
        <v>1.039000157791025</v>
      </c>
      <c r="E95" s="25">
        <f t="shared" si="53"/>
        <v>0.8318135182436024</v>
      </c>
      <c r="F95" s="25">
        <f t="shared" si="53"/>
        <v>1.6788328467153284</v>
      </c>
      <c r="G95" s="25">
        <f t="shared" si="53"/>
        <v>37.7387477576805</v>
      </c>
      <c r="H95" s="25">
        <f t="shared" si="53"/>
        <v>0</v>
      </c>
      <c r="I95" s="25">
        <f t="shared" si="53"/>
        <v>1.7178888101431615</v>
      </c>
      <c r="J95" s="25">
        <f t="shared" si="53"/>
        <v>2.9684201920974598</v>
      </c>
      <c r="K95" s="25">
        <f t="shared" si="53"/>
        <v>6.4013745031333125</v>
      </c>
      <c r="L95" s="25">
        <f t="shared" si="53"/>
        <v>19.863912004873704</v>
      </c>
      <c r="M95" s="25">
        <f t="shared" si="53"/>
        <v>0.19310449472105112</v>
      </c>
      <c r="N95" s="25">
        <f t="shared" si="53"/>
        <v>2.69920280666109</v>
      </c>
      <c r="O95" s="25">
        <f t="shared" si="53"/>
        <v>2.370564963401113</v>
      </c>
      <c r="P95" s="25">
        <f t="shared" si="53"/>
        <v>0.9775377216114288</v>
      </c>
      <c r="Q95" s="25">
        <f t="shared" si="53"/>
        <v>1.2344182531669283</v>
      </c>
      <c r="R95" s="25">
        <f t="shared" si="53"/>
        <v>0.5359774945384433</v>
      </c>
      <c r="S95" s="25">
        <f t="shared" si="53"/>
        <v>1.6131743921691974</v>
      </c>
      <c r="T95" s="25">
        <f t="shared" si="53"/>
        <v>0.8766250114720994</v>
      </c>
      <c r="U95" s="25">
        <f t="shared" si="53"/>
        <v>1.3992758881061926</v>
      </c>
      <c r="V95" s="25">
        <f t="shared" si="53"/>
        <v>1.2184530124804818</v>
      </c>
      <c r="W95" s="25">
        <f t="shared" si="53"/>
        <v>3.8348931801290314</v>
      </c>
      <c r="X95" s="25">
        <f t="shared" si="53"/>
        <v>1.9788359289803372</v>
      </c>
      <c r="Y95" s="25">
        <f t="shared" si="53"/>
        <v>1.6674469126666454</v>
      </c>
      <c r="Z95" s="25">
        <f t="shared" si="53"/>
        <v>0.8428960145398432</v>
      </c>
      <c r="AA95" s="25">
        <f t="shared" si="53"/>
        <v>2.414206837501167</v>
      </c>
      <c r="AB95" s="25">
        <f t="shared" si="53"/>
        <v>1.4722982728359242</v>
      </c>
      <c r="AC95" s="25">
        <f t="shared" si="53"/>
        <v>5.4465331421121785</v>
      </c>
      <c r="AD95" s="25">
        <f t="shared" si="53"/>
        <v>2.537041567919351</v>
      </c>
      <c r="AE95" s="25">
        <f t="shared" si="53"/>
        <v>2.4205223107127174</v>
      </c>
      <c r="AF95" s="25">
        <f t="shared" si="53"/>
        <v>2.7544619060754765</v>
      </c>
      <c r="AG95" s="25">
        <f t="shared" si="53"/>
        <v>4.265381210022132</v>
      </c>
      <c r="AH95" s="25">
        <f t="shared" si="53"/>
        <v>1.336959148860604</v>
      </c>
      <c r="AI95" s="25">
        <f t="shared" si="53"/>
        <v>0.6094036963112686</v>
      </c>
      <c r="AJ95" s="25">
        <f t="shared" si="53"/>
        <v>1.4300505898342106</v>
      </c>
      <c r="AK95" s="25">
        <f t="shared" si="53"/>
        <v>1.0097880907157246</v>
      </c>
      <c r="AL95" s="25">
        <f t="shared" si="53"/>
        <v>1.7171418113353807</v>
      </c>
      <c r="AM95" s="25">
        <f t="shared" si="53"/>
        <v>1.0107847295413244</v>
      </c>
      <c r="AN95" s="26">
        <f t="shared" si="53"/>
        <v>1.1687507243996402</v>
      </c>
    </row>
    <row r="96" spans="1:40" ht="9.75">
      <c r="A96" s="24" t="s">
        <v>188</v>
      </c>
      <c r="B96" s="25">
        <f>IF(B91=0,0,(B93+B92)*100/B91)</f>
        <v>6.115627689248838</v>
      </c>
      <c r="C96" s="25">
        <f aca="true" t="shared" si="54" ref="C96:AN96">IF(C91=0,0,(C93+C92)*100/C91)</f>
        <v>8.682456588442232</v>
      </c>
      <c r="D96" s="25">
        <f t="shared" si="54"/>
        <v>3.665252831161509</v>
      </c>
      <c r="E96" s="25">
        <f t="shared" si="54"/>
        <v>1.8496689571925644</v>
      </c>
      <c r="F96" s="25">
        <f t="shared" si="54"/>
        <v>11.281197810218979</v>
      </c>
      <c r="G96" s="25">
        <f t="shared" si="54"/>
        <v>98.50530684612997</v>
      </c>
      <c r="H96" s="25">
        <f t="shared" si="54"/>
        <v>13.08452007310545</v>
      </c>
      <c r="I96" s="25">
        <f t="shared" si="54"/>
        <v>3.518319970252372</v>
      </c>
      <c r="J96" s="25">
        <f t="shared" si="54"/>
        <v>7.0728599499861255</v>
      </c>
      <c r="K96" s="25">
        <f t="shared" si="54"/>
        <v>6.4013745031333125</v>
      </c>
      <c r="L96" s="25">
        <f t="shared" si="54"/>
        <v>19.863912004873704</v>
      </c>
      <c r="M96" s="25">
        <f t="shared" si="54"/>
        <v>0.19310449472105112</v>
      </c>
      <c r="N96" s="25">
        <f t="shared" si="54"/>
        <v>2.69920280666109</v>
      </c>
      <c r="O96" s="25">
        <f t="shared" si="54"/>
        <v>2.370564963401113</v>
      </c>
      <c r="P96" s="25">
        <f t="shared" si="54"/>
        <v>3.6868930701562017</v>
      </c>
      <c r="Q96" s="25">
        <f t="shared" si="54"/>
        <v>1.2344182531669283</v>
      </c>
      <c r="R96" s="25">
        <f t="shared" si="54"/>
        <v>2.929513350788178</v>
      </c>
      <c r="S96" s="25">
        <f t="shared" si="54"/>
        <v>1.6131743921691974</v>
      </c>
      <c r="T96" s="25">
        <f t="shared" si="54"/>
        <v>2.6580879441743996</v>
      </c>
      <c r="U96" s="25">
        <f t="shared" si="54"/>
        <v>3.082650804238425</v>
      </c>
      <c r="V96" s="25">
        <f t="shared" si="54"/>
        <v>7.41974777472477</v>
      </c>
      <c r="W96" s="25">
        <f t="shared" si="54"/>
        <v>3.8348931801290314</v>
      </c>
      <c r="X96" s="25">
        <f t="shared" si="54"/>
        <v>1.9788359289803372</v>
      </c>
      <c r="Y96" s="25">
        <f t="shared" si="54"/>
        <v>1.6674469126666454</v>
      </c>
      <c r="Z96" s="25">
        <f t="shared" si="54"/>
        <v>0.8428960145398432</v>
      </c>
      <c r="AA96" s="25">
        <f t="shared" si="54"/>
        <v>6.826102889006263</v>
      </c>
      <c r="AB96" s="25">
        <f t="shared" si="54"/>
        <v>1.4722982728359242</v>
      </c>
      <c r="AC96" s="25">
        <f t="shared" si="54"/>
        <v>13.725895226326505</v>
      </c>
      <c r="AD96" s="25">
        <f t="shared" si="54"/>
        <v>2.537041567919351</v>
      </c>
      <c r="AE96" s="25">
        <f t="shared" si="54"/>
        <v>2.4205223107127174</v>
      </c>
      <c r="AF96" s="25">
        <f t="shared" si="54"/>
        <v>4.569742839315761</v>
      </c>
      <c r="AG96" s="25">
        <f t="shared" si="54"/>
        <v>7.035094494961003</v>
      </c>
      <c r="AH96" s="25">
        <f t="shared" si="54"/>
        <v>4.720814034635953</v>
      </c>
      <c r="AI96" s="25">
        <f t="shared" si="54"/>
        <v>1.590394627554631</v>
      </c>
      <c r="AJ96" s="25">
        <f t="shared" si="54"/>
        <v>1.4300505898342106</v>
      </c>
      <c r="AK96" s="25">
        <f t="shared" si="54"/>
        <v>9.193896993587508</v>
      </c>
      <c r="AL96" s="25">
        <f t="shared" si="54"/>
        <v>4.470783420305888</v>
      </c>
      <c r="AM96" s="25">
        <f t="shared" si="54"/>
        <v>1.0107847295413244</v>
      </c>
      <c r="AN96" s="26">
        <f t="shared" si="54"/>
        <v>1.1687507243996402</v>
      </c>
    </row>
    <row r="97" spans="1:40" ht="9.75">
      <c r="A97" s="24" t="s">
        <v>189</v>
      </c>
      <c r="B97" s="25">
        <f>IF(B91=0,0,B178*100/B91)</f>
        <v>4.625066810261856</v>
      </c>
      <c r="C97" s="25">
        <f aca="true" t="shared" si="55" ref="C97:AN97">IF(C91=0,0,C178*100/C91)</f>
        <v>4.859131674572794</v>
      </c>
      <c r="D97" s="25">
        <f t="shared" si="55"/>
        <v>3.179473504589246</v>
      </c>
      <c r="E97" s="25">
        <f t="shared" si="55"/>
        <v>6.367109877058653</v>
      </c>
      <c r="F97" s="25">
        <f t="shared" si="55"/>
        <v>1.6788321167883211</v>
      </c>
      <c r="G97" s="25">
        <f t="shared" si="55"/>
        <v>18.104886422904126</v>
      </c>
      <c r="H97" s="25">
        <f t="shared" si="55"/>
        <v>5.962670698578598</v>
      </c>
      <c r="I97" s="25">
        <f t="shared" si="55"/>
        <v>3.492595565733843</v>
      </c>
      <c r="J97" s="25">
        <f t="shared" si="55"/>
        <v>8.817217104354324</v>
      </c>
      <c r="K97" s="25">
        <f t="shared" si="55"/>
        <v>10.882336655326633</v>
      </c>
      <c r="L97" s="25">
        <f t="shared" si="55"/>
        <v>111.3269688023346</v>
      </c>
      <c r="M97" s="25">
        <f t="shared" si="55"/>
        <v>12.277147915698182</v>
      </c>
      <c r="N97" s="25">
        <f t="shared" si="55"/>
        <v>9.262878540360639</v>
      </c>
      <c r="O97" s="25">
        <f t="shared" si="55"/>
        <v>6.0592517653754445</v>
      </c>
      <c r="P97" s="25">
        <f t="shared" si="55"/>
        <v>8.130845134784474</v>
      </c>
      <c r="Q97" s="25">
        <f t="shared" si="55"/>
        <v>6.716881188232313</v>
      </c>
      <c r="R97" s="25">
        <f t="shared" si="55"/>
        <v>1.8333470067892337</v>
      </c>
      <c r="S97" s="25">
        <f t="shared" si="55"/>
        <v>4.365828192885918</v>
      </c>
      <c r="T97" s="25">
        <f t="shared" si="55"/>
        <v>4.6064076815603</v>
      </c>
      <c r="U97" s="25">
        <f t="shared" si="55"/>
        <v>5.303254963104957</v>
      </c>
      <c r="V97" s="25">
        <f t="shared" si="55"/>
        <v>10.577956716203158</v>
      </c>
      <c r="W97" s="25">
        <f t="shared" si="55"/>
        <v>4.793616475161289</v>
      </c>
      <c r="X97" s="25">
        <f t="shared" si="55"/>
        <v>1.9367731865304583</v>
      </c>
      <c r="Y97" s="25">
        <f t="shared" si="55"/>
        <v>2.9014891119205584</v>
      </c>
      <c r="Z97" s="25">
        <f t="shared" si="55"/>
        <v>12.927303588812508</v>
      </c>
      <c r="AA97" s="25">
        <f t="shared" si="55"/>
        <v>5.230538722544733</v>
      </c>
      <c r="AB97" s="25">
        <f t="shared" si="55"/>
        <v>3.3472762706666246</v>
      </c>
      <c r="AC97" s="25">
        <f t="shared" si="55"/>
        <v>2.7099165791421385</v>
      </c>
      <c r="AD97" s="25">
        <f t="shared" si="55"/>
        <v>7.1874451475222765</v>
      </c>
      <c r="AE97" s="25">
        <f t="shared" si="55"/>
        <v>10.50331699750658</v>
      </c>
      <c r="AF97" s="25">
        <f t="shared" si="55"/>
        <v>12.362165945649181</v>
      </c>
      <c r="AG97" s="25">
        <f t="shared" si="55"/>
        <v>19.48758555352528</v>
      </c>
      <c r="AH97" s="25">
        <f t="shared" si="55"/>
        <v>3.1421627798575607</v>
      </c>
      <c r="AI97" s="25">
        <f t="shared" si="55"/>
        <v>1.5796910419439523</v>
      </c>
      <c r="AJ97" s="25">
        <f t="shared" si="55"/>
        <v>1.7493330681727755</v>
      </c>
      <c r="AK97" s="25">
        <f t="shared" si="55"/>
        <v>7.774786805436753</v>
      </c>
      <c r="AL97" s="25">
        <f t="shared" si="55"/>
        <v>6.473897416770205</v>
      </c>
      <c r="AM97" s="25">
        <f t="shared" si="55"/>
        <v>0.39386124371217246</v>
      </c>
      <c r="AN97" s="26">
        <f t="shared" si="55"/>
        <v>1.6973558238169049</v>
      </c>
    </row>
    <row r="98" spans="1:40" ht="9.75">
      <c r="A98" s="73" t="s">
        <v>190</v>
      </c>
      <c r="B98" s="74">
        <f>IF(B7=0,0,B93*100/B7)</f>
        <v>7.574028981678141</v>
      </c>
      <c r="C98" s="74">
        <f aca="true" t="shared" si="56" ref="C98:AN98">IF(C7=0,0,C93*100/C7)</f>
        <v>4.469366148374754</v>
      </c>
      <c r="D98" s="74">
        <f t="shared" si="56"/>
        <v>3.8902971423235186</v>
      </c>
      <c r="E98" s="74">
        <f t="shared" si="56"/>
        <v>2.378176031189792</v>
      </c>
      <c r="F98" s="74">
        <f t="shared" si="56"/>
        <v>2.6376727473919273</v>
      </c>
      <c r="G98" s="74">
        <f t="shared" si="56"/>
        <v>4.901173059805117</v>
      </c>
      <c r="H98" s="74">
        <f t="shared" si="56"/>
        <v>0</v>
      </c>
      <c r="I98" s="74">
        <f t="shared" si="56"/>
        <v>4.917715726487209</v>
      </c>
      <c r="J98" s="74">
        <f t="shared" si="56"/>
        <v>7.148242871262406</v>
      </c>
      <c r="K98" s="74">
        <f t="shared" si="56"/>
        <v>0.7544492512921075</v>
      </c>
      <c r="L98" s="74">
        <f t="shared" si="56"/>
        <v>4.695029809116402</v>
      </c>
      <c r="M98" s="74">
        <f t="shared" si="56"/>
        <v>0.615037214249445</v>
      </c>
      <c r="N98" s="74">
        <f t="shared" si="56"/>
        <v>6.619758912651213</v>
      </c>
      <c r="O98" s="74">
        <f t="shared" si="56"/>
        <v>5.2583740521869835</v>
      </c>
      <c r="P98" s="74">
        <f t="shared" si="56"/>
        <v>1.2549052059759538</v>
      </c>
      <c r="Q98" s="74">
        <f t="shared" si="56"/>
        <v>2.0800884012054763</v>
      </c>
      <c r="R98" s="74">
        <f t="shared" si="56"/>
        <v>2.4642868161634888</v>
      </c>
      <c r="S98" s="74">
        <f t="shared" si="56"/>
        <v>7.549906838639537</v>
      </c>
      <c r="T98" s="74">
        <f t="shared" si="56"/>
        <v>2.4513325108513544</v>
      </c>
      <c r="U98" s="74">
        <f t="shared" si="56"/>
        <v>4.029313332260669</v>
      </c>
      <c r="V98" s="74">
        <f t="shared" si="56"/>
        <v>2.866248932409277</v>
      </c>
      <c r="W98" s="74">
        <f t="shared" si="56"/>
        <v>8.66544143101793</v>
      </c>
      <c r="X98" s="74">
        <f t="shared" si="56"/>
        <v>4.307905556010358</v>
      </c>
      <c r="Y98" s="74">
        <f t="shared" si="56"/>
        <v>8.582018672769605</v>
      </c>
      <c r="Z98" s="74">
        <f t="shared" si="56"/>
        <v>1.1505284605343091</v>
      </c>
      <c r="AA98" s="74">
        <f t="shared" si="56"/>
        <v>4.588668527082006</v>
      </c>
      <c r="AB98" s="74">
        <f t="shared" si="56"/>
        <v>2.85375113110525</v>
      </c>
      <c r="AC98" s="74">
        <f t="shared" si="56"/>
        <v>17.78133313490811</v>
      </c>
      <c r="AD98" s="74">
        <f t="shared" si="56"/>
        <v>4.582894182049694</v>
      </c>
      <c r="AE98" s="74">
        <f t="shared" si="56"/>
        <v>5.399215947176085</v>
      </c>
      <c r="AF98" s="74">
        <f t="shared" si="56"/>
        <v>3.398146390226128</v>
      </c>
      <c r="AG98" s="74">
        <f t="shared" si="56"/>
        <v>9.49018387890287</v>
      </c>
      <c r="AH98" s="74">
        <f t="shared" si="56"/>
        <v>2.9694029875022716</v>
      </c>
      <c r="AI98" s="74">
        <f t="shared" si="56"/>
        <v>4.259411291947185</v>
      </c>
      <c r="AJ98" s="74">
        <f t="shared" si="56"/>
        <v>3.764650205882233</v>
      </c>
      <c r="AK98" s="74">
        <f t="shared" si="56"/>
        <v>1.9791246893175072</v>
      </c>
      <c r="AL98" s="74">
        <f t="shared" si="56"/>
        <v>4.060233661643513</v>
      </c>
      <c r="AM98" s="74">
        <f t="shared" si="56"/>
        <v>3.132346847428662</v>
      </c>
      <c r="AN98" s="75">
        <f t="shared" si="56"/>
        <v>7.25809974040307</v>
      </c>
    </row>
    <row r="99" spans="1:40" ht="9.75">
      <c r="A99" s="9" t="s">
        <v>191</v>
      </c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1"/>
    </row>
    <row r="100" spans="1:40" ht="9.75">
      <c r="A100" s="9" t="s">
        <v>192</v>
      </c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1"/>
    </row>
    <row r="101" spans="1:40" ht="9.75">
      <c r="A101" s="21" t="s">
        <v>193</v>
      </c>
      <c r="B101" s="40">
        <v>8.5</v>
      </c>
      <c r="C101" s="40">
        <v>5</v>
      </c>
      <c r="D101" s="40">
        <v>0</v>
      </c>
      <c r="E101" s="40">
        <v>10</v>
      </c>
      <c r="F101" s="40">
        <v>0</v>
      </c>
      <c r="G101" s="40">
        <v>5.5</v>
      </c>
      <c r="H101" s="40">
        <v>-92.3</v>
      </c>
      <c r="I101" s="40">
        <v>8.3</v>
      </c>
      <c r="J101" s="40">
        <v>0</v>
      </c>
      <c r="K101" s="40">
        <v>0</v>
      </c>
      <c r="L101" s="40">
        <v>0</v>
      </c>
      <c r="M101" s="40">
        <v>0</v>
      </c>
      <c r="N101" s="40">
        <v>0</v>
      </c>
      <c r="O101" s="40">
        <v>0</v>
      </c>
      <c r="P101" s="40">
        <v>5.3</v>
      </c>
      <c r="Q101" s="40">
        <v>0</v>
      </c>
      <c r="R101" s="40">
        <v>0</v>
      </c>
      <c r="S101" s="40">
        <v>5.3</v>
      </c>
      <c r="T101" s="40">
        <v>0</v>
      </c>
      <c r="U101" s="40">
        <v>5.2</v>
      </c>
      <c r="V101" s="40">
        <v>298</v>
      </c>
      <c r="W101" s="40">
        <v>0</v>
      </c>
      <c r="X101" s="40">
        <v>0</v>
      </c>
      <c r="Y101" s="40">
        <v>0</v>
      </c>
      <c r="Z101" s="40">
        <v>423.8</v>
      </c>
      <c r="AA101" s="40">
        <v>6</v>
      </c>
      <c r="AB101" s="40">
        <v>10</v>
      </c>
      <c r="AC101" s="40">
        <v>0</v>
      </c>
      <c r="AD101" s="40">
        <v>0</v>
      </c>
      <c r="AE101" s="40">
        <v>0</v>
      </c>
      <c r="AF101" s="40">
        <v>0</v>
      </c>
      <c r="AG101" s="40">
        <v>0</v>
      </c>
      <c r="AH101" s="40">
        <v>6</v>
      </c>
      <c r="AI101" s="40">
        <v>0</v>
      </c>
      <c r="AJ101" s="40">
        <v>15306.3</v>
      </c>
      <c r="AK101" s="40">
        <v>5.3</v>
      </c>
      <c r="AL101" s="40">
        <v>0</v>
      </c>
      <c r="AM101" s="40">
        <v>0</v>
      </c>
      <c r="AN101" s="41">
        <v>0</v>
      </c>
    </row>
    <row r="102" spans="1:40" ht="9.75">
      <c r="A102" s="24" t="s">
        <v>194</v>
      </c>
      <c r="B102" s="42">
        <v>0</v>
      </c>
      <c r="C102" s="42">
        <v>0</v>
      </c>
      <c r="D102" s="42">
        <v>0</v>
      </c>
      <c r="E102" s="42">
        <v>6.8</v>
      </c>
      <c r="F102" s="42">
        <v>0</v>
      </c>
      <c r="G102" s="42">
        <v>5.5</v>
      </c>
      <c r="H102" s="42">
        <v>-82.2</v>
      </c>
      <c r="I102" s="42">
        <v>7</v>
      </c>
      <c r="J102" s="42">
        <v>0</v>
      </c>
      <c r="K102" s="42">
        <v>0</v>
      </c>
      <c r="L102" s="42">
        <v>0</v>
      </c>
      <c r="M102" s="42">
        <v>0</v>
      </c>
      <c r="N102" s="42">
        <v>0</v>
      </c>
      <c r="O102" s="42">
        <v>0</v>
      </c>
      <c r="P102" s="42">
        <v>0</v>
      </c>
      <c r="Q102" s="42">
        <v>0</v>
      </c>
      <c r="R102" s="42">
        <v>0</v>
      </c>
      <c r="S102" s="42">
        <v>5.3</v>
      </c>
      <c r="T102" s="42">
        <v>0</v>
      </c>
      <c r="U102" s="42">
        <v>0</v>
      </c>
      <c r="V102" s="42">
        <v>0</v>
      </c>
      <c r="W102" s="42">
        <v>0</v>
      </c>
      <c r="X102" s="42">
        <v>0</v>
      </c>
      <c r="Y102" s="42">
        <v>0</v>
      </c>
      <c r="Z102" s="42">
        <v>3.4</v>
      </c>
      <c r="AA102" s="42">
        <v>6</v>
      </c>
      <c r="AB102" s="42">
        <v>12</v>
      </c>
      <c r="AC102" s="42">
        <v>0</v>
      </c>
      <c r="AD102" s="42">
        <v>0</v>
      </c>
      <c r="AE102" s="42">
        <v>0</v>
      </c>
      <c r="AF102" s="42">
        <v>0</v>
      </c>
      <c r="AG102" s="42">
        <v>0</v>
      </c>
      <c r="AH102" s="42">
        <v>0</v>
      </c>
      <c r="AI102" s="42">
        <v>0</v>
      </c>
      <c r="AJ102" s="42">
        <v>-79.8</v>
      </c>
      <c r="AK102" s="42">
        <v>0</v>
      </c>
      <c r="AL102" s="42">
        <v>0</v>
      </c>
      <c r="AM102" s="42">
        <v>0</v>
      </c>
      <c r="AN102" s="43">
        <v>0</v>
      </c>
    </row>
    <row r="103" spans="1:40" ht="9.75">
      <c r="A103" s="24" t="s">
        <v>195</v>
      </c>
      <c r="B103" s="42">
        <v>1.8</v>
      </c>
      <c r="C103" s="42">
        <v>5.8</v>
      </c>
      <c r="D103" s="42">
        <v>0</v>
      </c>
      <c r="E103" s="42">
        <v>6.8</v>
      </c>
      <c r="F103" s="42">
        <v>0</v>
      </c>
      <c r="G103" s="42">
        <v>5.5</v>
      </c>
      <c r="H103" s="42">
        <v>-84.7</v>
      </c>
      <c r="I103" s="42">
        <v>7</v>
      </c>
      <c r="J103" s="42">
        <v>0</v>
      </c>
      <c r="K103" s="42">
        <v>0</v>
      </c>
      <c r="L103" s="42">
        <v>0</v>
      </c>
      <c r="M103" s="42">
        <v>0</v>
      </c>
      <c r="N103" s="42">
        <v>0</v>
      </c>
      <c r="O103" s="42">
        <v>0</v>
      </c>
      <c r="P103" s="42">
        <v>0</v>
      </c>
      <c r="Q103" s="42">
        <v>0</v>
      </c>
      <c r="R103" s="42">
        <v>0</v>
      </c>
      <c r="S103" s="42">
        <v>5.3</v>
      </c>
      <c r="T103" s="42">
        <v>0</v>
      </c>
      <c r="U103" s="42">
        <v>6.8</v>
      </c>
      <c r="V103" s="42">
        <v>0</v>
      </c>
      <c r="W103" s="42">
        <v>0</v>
      </c>
      <c r="X103" s="42">
        <v>0</v>
      </c>
      <c r="Y103" s="42">
        <v>0</v>
      </c>
      <c r="Z103" s="42">
        <v>0</v>
      </c>
      <c r="AA103" s="42">
        <v>6</v>
      </c>
      <c r="AB103" s="42">
        <v>12</v>
      </c>
      <c r="AC103" s="42">
        <v>0</v>
      </c>
      <c r="AD103" s="42">
        <v>0</v>
      </c>
      <c r="AE103" s="42">
        <v>0</v>
      </c>
      <c r="AF103" s="42">
        <v>0</v>
      </c>
      <c r="AG103" s="42">
        <v>0</v>
      </c>
      <c r="AH103" s="42">
        <v>7.2</v>
      </c>
      <c r="AI103" s="42">
        <v>0</v>
      </c>
      <c r="AJ103" s="42">
        <v>-100</v>
      </c>
      <c r="AK103" s="42">
        <v>0</v>
      </c>
      <c r="AL103" s="42">
        <v>10.3</v>
      </c>
      <c r="AM103" s="42">
        <v>0</v>
      </c>
      <c r="AN103" s="43">
        <v>0</v>
      </c>
    </row>
    <row r="104" spans="1:40" ht="9.75">
      <c r="A104" s="24" t="s">
        <v>196</v>
      </c>
      <c r="B104" s="42">
        <v>0</v>
      </c>
      <c r="C104" s="42">
        <v>8.5</v>
      </c>
      <c r="D104" s="42">
        <v>0</v>
      </c>
      <c r="E104" s="42">
        <v>6</v>
      </c>
      <c r="F104" s="42">
        <v>0</v>
      </c>
      <c r="G104" s="42">
        <v>5.5</v>
      </c>
      <c r="H104" s="42">
        <v>-88.8</v>
      </c>
      <c r="I104" s="42">
        <v>11</v>
      </c>
      <c r="J104" s="42">
        <v>0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  <c r="P104" s="42">
        <v>0</v>
      </c>
      <c r="Q104" s="42">
        <v>0</v>
      </c>
      <c r="R104" s="42">
        <v>14.7</v>
      </c>
      <c r="S104" s="42">
        <v>0</v>
      </c>
      <c r="T104" s="42">
        <v>0</v>
      </c>
      <c r="U104" s="42">
        <v>0</v>
      </c>
      <c r="V104" s="42">
        <v>0</v>
      </c>
      <c r="W104" s="42">
        <v>0</v>
      </c>
      <c r="X104" s="42">
        <v>0</v>
      </c>
      <c r="Y104" s="42">
        <v>0</v>
      </c>
      <c r="Z104" s="42">
        <v>0</v>
      </c>
      <c r="AA104" s="42">
        <v>0</v>
      </c>
      <c r="AB104" s="42">
        <v>0</v>
      </c>
      <c r="AC104" s="42">
        <v>0.9</v>
      </c>
      <c r="AD104" s="42">
        <v>0</v>
      </c>
      <c r="AE104" s="42">
        <v>0</v>
      </c>
      <c r="AF104" s="42">
        <v>0</v>
      </c>
      <c r="AG104" s="42">
        <v>0</v>
      </c>
      <c r="AH104" s="42">
        <v>0</v>
      </c>
      <c r="AI104" s="42">
        <v>6</v>
      </c>
      <c r="AJ104" s="42">
        <v>0</v>
      </c>
      <c r="AK104" s="42">
        <v>0</v>
      </c>
      <c r="AL104" s="42">
        <v>0</v>
      </c>
      <c r="AM104" s="42">
        <v>0</v>
      </c>
      <c r="AN104" s="43">
        <v>0</v>
      </c>
    </row>
    <row r="105" spans="1:40" ht="9.75">
      <c r="A105" s="24" t="s">
        <v>197</v>
      </c>
      <c r="B105" s="42">
        <v>8.1</v>
      </c>
      <c r="C105" s="42">
        <v>8.5</v>
      </c>
      <c r="D105" s="42">
        <v>0</v>
      </c>
      <c r="E105" s="42">
        <v>6</v>
      </c>
      <c r="F105" s="42">
        <v>0</v>
      </c>
      <c r="G105" s="42">
        <v>5.5</v>
      </c>
      <c r="H105" s="42">
        <v>-82.5</v>
      </c>
      <c r="I105" s="42">
        <v>11</v>
      </c>
      <c r="J105" s="42">
        <v>0</v>
      </c>
      <c r="K105" s="42">
        <v>0</v>
      </c>
      <c r="L105" s="42">
        <v>0</v>
      </c>
      <c r="M105" s="42">
        <v>0</v>
      </c>
      <c r="N105" s="42">
        <v>0</v>
      </c>
      <c r="O105" s="42">
        <v>0</v>
      </c>
      <c r="P105" s="42">
        <v>0</v>
      </c>
      <c r="Q105" s="42">
        <v>0</v>
      </c>
      <c r="R105" s="42">
        <v>14.7</v>
      </c>
      <c r="S105" s="42">
        <v>0</v>
      </c>
      <c r="T105" s="42">
        <v>0</v>
      </c>
      <c r="U105" s="42">
        <v>0</v>
      </c>
      <c r="V105" s="42">
        <v>0</v>
      </c>
      <c r="W105" s="42">
        <v>0</v>
      </c>
      <c r="X105" s="42">
        <v>0</v>
      </c>
      <c r="Y105" s="42">
        <v>6</v>
      </c>
      <c r="Z105" s="42">
        <v>0</v>
      </c>
      <c r="AA105" s="42">
        <v>0</v>
      </c>
      <c r="AB105" s="42">
        <v>0</v>
      </c>
      <c r="AC105" s="42">
        <v>128.3</v>
      </c>
      <c r="AD105" s="42">
        <v>0</v>
      </c>
      <c r="AE105" s="42">
        <v>0</v>
      </c>
      <c r="AF105" s="42">
        <v>0</v>
      </c>
      <c r="AG105" s="42">
        <v>0</v>
      </c>
      <c r="AH105" s="42">
        <v>0</v>
      </c>
      <c r="AI105" s="42">
        <v>6</v>
      </c>
      <c r="AJ105" s="42">
        <v>0</v>
      </c>
      <c r="AK105" s="42">
        <v>0</v>
      </c>
      <c r="AL105" s="42">
        <v>0</v>
      </c>
      <c r="AM105" s="42">
        <v>0</v>
      </c>
      <c r="AN105" s="43">
        <v>0</v>
      </c>
    </row>
    <row r="106" spans="1:40" ht="9.75">
      <c r="A106" s="24" t="s">
        <v>198</v>
      </c>
      <c r="B106" s="42">
        <v>8.7</v>
      </c>
      <c r="C106" s="42">
        <v>8.5</v>
      </c>
      <c r="D106" s="42">
        <v>0</v>
      </c>
      <c r="E106" s="42">
        <v>6</v>
      </c>
      <c r="F106" s="42">
        <v>0</v>
      </c>
      <c r="G106" s="42">
        <v>5.5</v>
      </c>
      <c r="H106" s="42">
        <v>-82.5</v>
      </c>
      <c r="I106" s="42">
        <v>9</v>
      </c>
      <c r="J106" s="42">
        <v>0</v>
      </c>
      <c r="K106" s="42">
        <v>0</v>
      </c>
      <c r="L106" s="42">
        <v>0</v>
      </c>
      <c r="M106" s="42">
        <v>0</v>
      </c>
      <c r="N106" s="42">
        <v>0</v>
      </c>
      <c r="O106" s="42">
        <v>0</v>
      </c>
      <c r="P106" s="42">
        <v>0</v>
      </c>
      <c r="Q106" s="42">
        <v>0</v>
      </c>
      <c r="R106" s="42">
        <v>14.7</v>
      </c>
      <c r="S106" s="42">
        <v>0</v>
      </c>
      <c r="T106" s="42">
        <v>0</v>
      </c>
      <c r="U106" s="42">
        <v>0</v>
      </c>
      <c r="V106" s="42">
        <v>0</v>
      </c>
      <c r="W106" s="42">
        <v>0</v>
      </c>
      <c r="X106" s="42">
        <v>0</v>
      </c>
      <c r="Y106" s="42">
        <v>6</v>
      </c>
      <c r="Z106" s="42">
        <v>0</v>
      </c>
      <c r="AA106" s="42">
        <v>0</v>
      </c>
      <c r="AB106" s="42">
        <v>0</v>
      </c>
      <c r="AC106" s="42">
        <v>73.2</v>
      </c>
      <c r="AD106" s="42">
        <v>0</v>
      </c>
      <c r="AE106" s="42">
        <v>0</v>
      </c>
      <c r="AF106" s="42">
        <v>0</v>
      </c>
      <c r="AG106" s="42">
        <v>0</v>
      </c>
      <c r="AH106" s="42">
        <v>0</v>
      </c>
      <c r="AI106" s="42">
        <v>6</v>
      </c>
      <c r="AJ106" s="42">
        <v>0</v>
      </c>
      <c r="AK106" s="42">
        <v>0</v>
      </c>
      <c r="AL106" s="42">
        <v>0</v>
      </c>
      <c r="AM106" s="42">
        <v>0</v>
      </c>
      <c r="AN106" s="43">
        <v>0</v>
      </c>
    </row>
    <row r="107" spans="1:40" ht="9.75">
      <c r="A107" s="24" t="s">
        <v>199</v>
      </c>
      <c r="B107" s="42">
        <v>8.7</v>
      </c>
      <c r="C107" s="42">
        <v>7.5</v>
      </c>
      <c r="D107" s="42">
        <v>0</v>
      </c>
      <c r="E107" s="42">
        <v>0</v>
      </c>
      <c r="F107" s="42">
        <v>0</v>
      </c>
      <c r="G107" s="42">
        <v>5.5</v>
      </c>
      <c r="H107" s="42">
        <v>-82.5</v>
      </c>
      <c r="I107" s="42">
        <v>8</v>
      </c>
      <c r="J107" s="42">
        <v>0</v>
      </c>
      <c r="K107" s="42">
        <v>0</v>
      </c>
      <c r="L107" s="42">
        <v>0</v>
      </c>
      <c r="M107" s="42">
        <v>0</v>
      </c>
      <c r="N107" s="42">
        <v>0</v>
      </c>
      <c r="O107" s="42">
        <v>0</v>
      </c>
      <c r="P107" s="42">
        <v>5.3</v>
      </c>
      <c r="Q107" s="42">
        <v>0</v>
      </c>
      <c r="R107" s="42">
        <v>0</v>
      </c>
      <c r="S107" s="42">
        <v>5.3</v>
      </c>
      <c r="T107" s="42">
        <v>0</v>
      </c>
      <c r="U107" s="42">
        <v>10</v>
      </c>
      <c r="V107" s="42">
        <v>-100</v>
      </c>
      <c r="W107" s="42">
        <v>0</v>
      </c>
      <c r="X107" s="42">
        <v>0</v>
      </c>
      <c r="Y107" s="42">
        <v>0</v>
      </c>
      <c r="Z107" s="42">
        <v>5.3</v>
      </c>
      <c r="AA107" s="42">
        <v>6</v>
      </c>
      <c r="AB107" s="42">
        <v>14</v>
      </c>
      <c r="AC107" s="42">
        <v>0</v>
      </c>
      <c r="AD107" s="42">
        <v>0</v>
      </c>
      <c r="AE107" s="42">
        <v>0</v>
      </c>
      <c r="AF107" s="42">
        <v>0</v>
      </c>
      <c r="AG107" s="42">
        <v>0</v>
      </c>
      <c r="AH107" s="42">
        <v>7</v>
      </c>
      <c r="AI107" s="42">
        <v>0</v>
      </c>
      <c r="AJ107" s="42">
        <v>7</v>
      </c>
      <c r="AK107" s="42">
        <v>5.3</v>
      </c>
      <c r="AL107" s="42">
        <v>0</v>
      </c>
      <c r="AM107" s="42">
        <v>0</v>
      </c>
      <c r="AN107" s="43">
        <v>0</v>
      </c>
    </row>
    <row r="108" spans="1:40" ht="9.75">
      <c r="A108" s="24" t="s">
        <v>173</v>
      </c>
      <c r="B108" s="42">
        <v>8</v>
      </c>
      <c r="C108" s="42">
        <v>8.5</v>
      </c>
      <c r="D108" s="42">
        <v>0</v>
      </c>
      <c r="E108" s="42">
        <v>0</v>
      </c>
      <c r="F108" s="42">
        <v>0</v>
      </c>
      <c r="G108" s="42">
        <v>5.5</v>
      </c>
      <c r="H108" s="42">
        <v>0</v>
      </c>
      <c r="I108" s="42">
        <v>6</v>
      </c>
      <c r="J108" s="42">
        <v>0</v>
      </c>
      <c r="K108" s="42">
        <v>0</v>
      </c>
      <c r="L108" s="42">
        <v>0</v>
      </c>
      <c r="M108" s="42">
        <v>0</v>
      </c>
      <c r="N108" s="42">
        <v>0</v>
      </c>
      <c r="O108" s="42">
        <v>0</v>
      </c>
      <c r="P108" s="42">
        <v>0</v>
      </c>
      <c r="Q108" s="42">
        <v>0</v>
      </c>
      <c r="R108" s="42">
        <v>14.7</v>
      </c>
      <c r="S108" s="42">
        <v>0</v>
      </c>
      <c r="T108" s="42">
        <v>0</v>
      </c>
      <c r="U108" s="42">
        <v>0</v>
      </c>
      <c r="V108" s="42">
        <v>-100</v>
      </c>
      <c r="W108" s="42">
        <v>0</v>
      </c>
      <c r="X108" s="42">
        <v>0</v>
      </c>
      <c r="Y108" s="42">
        <v>0</v>
      </c>
      <c r="Z108" s="42">
        <v>0</v>
      </c>
      <c r="AA108" s="42">
        <v>0</v>
      </c>
      <c r="AB108" s="42">
        <v>0</v>
      </c>
      <c r="AC108" s="42">
        <v>0</v>
      </c>
      <c r="AD108" s="42">
        <v>0</v>
      </c>
      <c r="AE108" s="42">
        <v>0</v>
      </c>
      <c r="AF108" s="42">
        <v>0</v>
      </c>
      <c r="AG108" s="42">
        <v>0</v>
      </c>
      <c r="AH108" s="42">
        <v>0</v>
      </c>
      <c r="AI108" s="42">
        <v>0</v>
      </c>
      <c r="AJ108" s="42">
        <v>0</v>
      </c>
      <c r="AK108" s="42">
        <v>0</v>
      </c>
      <c r="AL108" s="42">
        <v>0</v>
      </c>
      <c r="AM108" s="42">
        <v>0</v>
      </c>
      <c r="AN108" s="43">
        <v>0</v>
      </c>
    </row>
    <row r="109" spans="1:40" ht="9.75">
      <c r="A109" s="9" t="s">
        <v>200</v>
      </c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1"/>
    </row>
    <row r="110" spans="1:40" ht="9.75">
      <c r="A110" s="21" t="s">
        <v>193</v>
      </c>
      <c r="B110" s="44">
        <v>481.92</v>
      </c>
      <c r="C110" s="44">
        <v>472.28</v>
      </c>
      <c r="D110" s="44">
        <v>0</v>
      </c>
      <c r="E110" s="44">
        <v>499.41</v>
      </c>
      <c r="F110" s="44">
        <v>0</v>
      </c>
      <c r="G110" s="44">
        <v>355.7</v>
      </c>
      <c r="H110" s="44">
        <v>1140.21</v>
      </c>
      <c r="I110" s="44">
        <v>3783</v>
      </c>
      <c r="J110" s="44">
        <v>0</v>
      </c>
      <c r="K110" s="44">
        <v>0</v>
      </c>
      <c r="L110" s="44">
        <v>0</v>
      </c>
      <c r="M110" s="44">
        <v>0</v>
      </c>
      <c r="N110" s="44">
        <v>0</v>
      </c>
      <c r="O110" s="44">
        <v>0</v>
      </c>
      <c r="P110" s="44">
        <v>1038.52</v>
      </c>
      <c r="Q110" s="44">
        <v>0</v>
      </c>
      <c r="R110" s="44">
        <v>0</v>
      </c>
      <c r="S110" s="44">
        <v>699.19</v>
      </c>
      <c r="T110" s="44">
        <v>0</v>
      </c>
      <c r="U110" s="44">
        <v>391.17</v>
      </c>
      <c r="V110" s="44">
        <v>0.06</v>
      </c>
      <c r="W110" s="44">
        <v>0</v>
      </c>
      <c r="X110" s="44">
        <v>0</v>
      </c>
      <c r="Y110" s="44">
        <v>0</v>
      </c>
      <c r="Z110" s="44">
        <v>327.71</v>
      </c>
      <c r="AA110" s="44">
        <v>198.38</v>
      </c>
      <c r="AB110" s="44">
        <v>274.2</v>
      </c>
      <c r="AC110" s="44">
        <v>0</v>
      </c>
      <c r="AD110" s="44">
        <v>0</v>
      </c>
      <c r="AE110" s="44">
        <v>0</v>
      </c>
      <c r="AF110" s="44">
        <v>0</v>
      </c>
      <c r="AG110" s="44">
        <v>0</v>
      </c>
      <c r="AH110" s="44">
        <v>349.8</v>
      </c>
      <c r="AI110" s="44">
        <v>0</v>
      </c>
      <c r="AJ110" s="44">
        <v>54814</v>
      </c>
      <c r="AK110" s="44">
        <v>17649.72</v>
      </c>
      <c r="AL110" s="44">
        <v>0</v>
      </c>
      <c r="AM110" s="44">
        <v>0</v>
      </c>
      <c r="AN110" s="45">
        <v>0</v>
      </c>
    </row>
    <row r="111" spans="1:40" ht="9.75">
      <c r="A111" s="24" t="s">
        <v>194</v>
      </c>
      <c r="B111" s="46">
        <v>0</v>
      </c>
      <c r="C111" s="46">
        <v>0</v>
      </c>
      <c r="D111" s="46">
        <v>0</v>
      </c>
      <c r="E111" s="46">
        <v>142.04</v>
      </c>
      <c r="F111" s="46">
        <v>0</v>
      </c>
      <c r="G111" s="46">
        <v>201.22</v>
      </c>
      <c r="H111" s="46">
        <v>102.63</v>
      </c>
      <c r="I111" s="46">
        <v>192.6</v>
      </c>
      <c r="J111" s="46">
        <v>0</v>
      </c>
      <c r="K111" s="46">
        <v>0</v>
      </c>
      <c r="L111" s="46">
        <v>0</v>
      </c>
      <c r="M111" s="46">
        <v>0</v>
      </c>
      <c r="N111" s="46">
        <v>0</v>
      </c>
      <c r="O111" s="46">
        <v>0</v>
      </c>
      <c r="P111" s="46">
        <v>0</v>
      </c>
      <c r="Q111" s="46">
        <v>0</v>
      </c>
      <c r="R111" s="46">
        <v>0</v>
      </c>
      <c r="S111" s="46">
        <v>133.73</v>
      </c>
      <c r="T111" s="46">
        <v>0</v>
      </c>
      <c r="U111" s="46">
        <v>0</v>
      </c>
      <c r="V111" s="46">
        <v>0</v>
      </c>
      <c r="W111" s="46">
        <v>0</v>
      </c>
      <c r="X111" s="46">
        <v>0</v>
      </c>
      <c r="Y111" s="46">
        <v>0</v>
      </c>
      <c r="Z111" s="46">
        <v>133.85</v>
      </c>
      <c r="AA111" s="46">
        <v>142.8</v>
      </c>
      <c r="AB111" s="46">
        <v>126.19</v>
      </c>
      <c r="AC111" s="46">
        <v>0</v>
      </c>
      <c r="AD111" s="46">
        <v>0</v>
      </c>
      <c r="AE111" s="46">
        <v>0</v>
      </c>
      <c r="AF111" s="46">
        <v>0</v>
      </c>
      <c r="AG111" s="46">
        <v>0</v>
      </c>
      <c r="AH111" s="46">
        <v>0</v>
      </c>
      <c r="AI111" s="46">
        <v>0</v>
      </c>
      <c r="AJ111" s="46">
        <v>50</v>
      </c>
      <c r="AK111" s="46">
        <v>0</v>
      </c>
      <c r="AL111" s="46">
        <v>0</v>
      </c>
      <c r="AM111" s="46">
        <v>0</v>
      </c>
      <c r="AN111" s="47">
        <v>0</v>
      </c>
    </row>
    <row r="112" spans="1:40" ht="9.75">
      <c r="A112" s="24" t="s">
        <v>195</v>
      </c>
      <c r="B112" s="46">
        <v>621.59</v>
      </c>
      <c r="C112" s="46">
        <v>732.34</v>
      </c>
      <c r="D112" s="46">
        <v>0</v>
      </c>
      <c r="E112" s="46">
        <v>648.74</v>
      </c>
      <c r="F112" s="46">
        <v>0</v>
      </c>
      <c r="G112" s="46">
        <v>727.42</v>
      </c>
      <c r="H112" s="46">
        <v>1278.99</v>
      </c>
      <c r="I112" s="46">
        <v>608.25</v>
      </c>
      <c r="J112" s="46">
        <v>0</v>
      </c>
      <c r="K112" s="46">
        <v>0</v>
      </c>
      <c r="L112" s="46">
        <v>0</v>
      </c>
      <c r="M112" s="46">
        <v>0</v>
      </c>
      <c r="N112" s="46">
        <v>0</v>
      </c>
      <c r="O112" s="46">
        <v>0</v>
      </c>
      <c r="P112" s="46">
        <v>0</v>
      </c>
      <c r="Q112" s="46">
        <v>0</v>
      </c>
      <c r="R112" s="46">
        <v>0</v>
      </c>
      <c r="S112" s="46">
        <v>1003.51</v>
      </c>
      <c r="T112" s="46">
        <v>0</v>
      </c>
      <c r="U112" s="46">
        <v>247.95</v>
      </c>
      <c r="V112" s="46">
        <v>0</v>
      </c>
      <c r="W112" s="46">
        <v>0</v>
      </c>
      <c r="X112" s="46">
        <v>0</v>
      </c>
      <c r="Y112" s="46">
        <v>0</v>
      </c>
      <c r="Z112" s="46">
        <v>635.87</v>
      </c>
      <c r="AA112" s="46">
        <v>1010.08</v>
      </c>
      <c r="AB112" s="46">
        <v>762.45</v>
      </c>
      <c r="AC112" s="46">
        <v>0</v>
      </c>
      <c r="AD112" s="46">
        <v>0</v>
      </c>
      <c r="AE112" s="46">
        <v>0</v>
      </c>
      <c r="AF112" s="46">
        <v>0</v>
      </c>
      <c r="AG112" s="46">
        <v>0</v>
      </c>
      <c r="AH112" s="46">
        <v>375.2</v>
      </c>
      <c r="AI112" s="46">
        <v>0</v>
      </c>
      <c r="AJ112" s="46">
        <v>0</v>
      </c>
      <c r="AK112" s="46">
        <v>0</v>
      </c>
      <c r="AL112" s="46">
        <v>1002159.33</v>
      </c>
      <c r="AM112" s="46">
        <v>0</v>
      </c>
      <c r="AN112" s="47">
        <v>0</v>
      </c>
    </row>
    <row r="113" spans="1:40" ht="9.75">
      <c r="A113" s="24" t="s">
        <v>196</v>
      </c>
      <c r="B113" s="46">
        <v>0</v>
      </c>
      <c r="C113" s="46">
        <v>45.02</v>
      </c>
      <c r="D113" s="46">
        <v>0</v>
      </c>
      <c r="E113" s="46">
        <v>72.07</v>
      </c>
      <c r="F113" s="46">
        <v>0</v>
      </c>
      <c r="G113" s="46">
        <v>91.82</v>
      </c>
      <c r="H113" s="46">
        <v>65.03</v>
      </c>
      <c r="I113" s="46">
        <v>104.59</v>
      </c>
      <c r="J113" s="46">
        <v>0</v>
      </c>
      <c r="K113" s="46">
        <v>0</v>
      </c>
      <c r="L113" s="46">
        <v>0</v>
      </c>
      <c r="M113" s="46">
        <v>0</v>
      </c>
      <c r="N113" s="46">
        <v>0</v>
      </c>
      <c r="O113" s="46">
        <v>0</v>
      </c>
      <c r="P113" s="46">
        <v>0</v>
      </c>
      <c r="Q113" s="46">
        <v>0</v>
      </c>
      <c r="R113" s="46">
        <v>55.06</v>
      </c>
      <c r="S113" s="46">
        <v>0</v>
      </c>
      <c r="T113" s="46">
        <v>0</v>
      </c>
      <c r="U113" s="46">
        <v>0</v>
      </c>
      <c r="V113" s="46">
        <v>0</v>
      </c>
      <c r="W113" s="46">
        <v>0</v>
      </c>
      <c r="X113" s="46">
        <v>0</v>
      </c>
      <c r="Y113" s="46">
        <v>0</v>
      </c>
      <c r="Z113" s="46">
        <v>0</v>
      </c>
      <c r="AA113" s="46">
        <v>0</v>
      </c>
      <c r="AB113" s="46">
        <v>0</v>
      </c>
      <c r="AC113" s="46">
        <v>80.73</v>
      </c>
      <c r="AD113" s="46">
        <v>0</v>
      </c>
      <c r="AE113" s="46">
        <v>0</v>
      </c>
      <c r="AF113" s="46">
        <v>0</v>
      </c>
      <c r="AG113" s="46">
        <v>0</v>
      </c>
      <c r="AH113" s="46">
        <v>0</v>
      </c>
      <c r="AI113" s="46">
        <v>48.79</v>
      </c>
      <c r="AJ113" s="46">
        <v>0</v>
      </c>
      <c r="AK113" s="46">
        <v>0</v>
      </c>
      <c r="AL113" s="46">
        <v>0</v>
      </c>
      <c r="AM113" s="46">
        <v>0</v>
      </c>
      <c r="AN113" s="47">
        <v>0</v>
      </c>
    </row>
    <row r="114" spans="1:40" ht="9.75">
      <c r="A114" s="24" t="s">
        <v>197</v>
      </c>
      <c r="B114" s="46">
        <v>352.67</v>
      </c>
      <c r="C114" s="46">
        <v>347.15</v>
      </c>
      <c r="D114" s="46">
        <v>0</v>
      </c>
      <c r="E114" s="46">
        <v>188.6</v>
      </c>
      <c r="F114" s="46">
        <v>0</v>
      </c>
      <c r="G114" s="46">
        <v>345.35</v>
      </c>
      <c r="H114" s="46">
        <v>445.42</v>
      </c>
      <c r="I114" s="46">
        <v>252.5</v>
      </c>
      <c r="J114" s="46">
        <v>0</v>
      </c>
      <c r="K114" s="46">
        <v>0</v>
      </c>
      <c r="L114" s="46">
        <v>0</v>
      </c>
      <c r="M114" s="46">
        <v>0</v>
      </c>
      <c r="N114" s="46">
        <v>0</v>
      </c>
      <c r="O114" s="46">
        <v>0</v>
      </c>
      <c r="P114" s="46">
        <v>0</v>
      </c>
      <c r="Q114" s="46">
        <v>0</v>
      </c>
      <c r="R114" s="46">
        <v>196.39</v>
      </c>
      <c r="S114" s="46">
        <v>0</v>
      </c>
      <c r="T114" s="46">
        <v>0</v>
      </c>
      <c r="U114" s="46">
        <v>0</v>
      </c>
      <c r="V114" s="46">
        <v>0</v>
      </c>
      <c r="W114" s="46">
        <v>0</v>
      </c>
      <c r="X114" s="46">
        <v>0</v>
      </c>
      <c r="Y114" s="46">
        <v>288.44</v>
      </c>
      <c r="Z114" s="46">
        <v>0</v>
      </c>
      <c r="AA114" s="46">
        <v>0</v>
      </c>
      <c r="AB114" s="46">
        <v>0</v>
      </c>
      <c r="AC114" s="46">
        <v>205.19</v>
      </c>
      <c r="AD114" s="46">
        <v>0</v>
      </c>
      <c r="AE114" s="46">
        <v>0</v>
      </c>
      <c r="AF114" s="46">
        <v>0</v>
      </c>
      <c r="AG114" s="46">
        <v>0</v>
      </c>
      <c r="AH114" s="46">
        <v>0</v>
      </c>
      <c r="AI114" s="46">
        <v>6.82</v>
      </c>
      <c r="AJ114" s="46">
        <v>0</v>
      </c>
      <c r="AK114" s="46">
        <v>0</v>
      </c>
      <c r="AL114" s="46">
        <v>0</v>
      </c>
      <c r="AM114" s="46">
        <v>0</v>
      </c>
      <c r="AN114" s="47">
        <v>113.65</v>
      </c>
    </row>
    <row r="115" spans="1:40" ht="9.75">
      <c r="A115" s="24" t="s">
        <v>198</v>
      </c>
      <c r="B115" s="46">
        <v>125.01</v>
      </c>
      <c r="C115" s="46">
        <v>242.99</v>
      </c>
      <c r="D115" s="46">
        <v>0</v>
      </c>
      <c r="E115" s="46">
        <v>46.68</v>
      </c>
      <c r="F115" s="46">
        <v>0</v>
      </c>
      <c r="G115" s="46">
        <v>259.58</v>
      </c>
      <c r="H115" s="46">
        <v>101.55</v>
      </c>
      <c r="I115" s="46">
        <v>298.05</v>
      </c>
      <c r="J115" s="46">
        <v>0</v>
      </c>
      <c r="K115" s="46">
        <v>0</v>
      </c>
      <c r="L115" s="46">
        <v>0</v>
      </c>
      <c r="M115" s="46">
        <v>0</v>
      </c>
      <c r="N115" s="46">
        <v>0</v>
      </c>
      <c r="O115" s="46">
        <v>0</v>
      </c>
      <c r="P115" s="46">
        <v>0</v>
      </c>
      <c r="Q115" s="46">
        <v>0</v>
      </c>
      <c r="R115" s="46">
        <v>198.43</v>
      </c>
      <c r="S115" s="46">
        <v>0</v>
      </c>
      <c r="T115" s="46">
        <v>0</v>
      </c>
      <c r="U115" s="46">
        <v>0</v>
      </c>
      <c r="V115" s="46">
        <v>0</v>
      </c>
      <c r="W115" s="46">
        <v>0</v>
      </c>
      <c r="X115" s="46">
        <v>0</v>
      </c>
      <c r="Y115" s="46">
        <v>67.44</v>
      </c>
      <c r="Z115" s="46">
        <v>0</v>
      </c>
      <c r="AA115" s="46">
        <v>0</v>
      </c>
      <c r="AB115" s="46">
        <v>0</v>
      </c>
      <c r="AC115" s="46">
        <v>192.56</v>
      </c>
      <c r="AD115" s="46">
        <v>0</v>
      </c>
      <c r="AE115" s="46">
        <v>0</v>
      </c>
      <c r="AF115" s="46">
        <v>0</v>
      </c>
      <c r="AG115" s="46">
        <v>0</v>
      </c>
      <c r="AH115" s="46">
        <v>0</v>
      </c>
      <c r="AI115" s="46">
        <v>83.03</v>
      </c>
      <c r="AJ115" s="46">
        <v>0</v>
      </c>
      <c r="AK115" s="46">
        <v>0</v>
      </c>
      <c r="AL115" s="46">
        <v>0</v>
      </c>
      <c r="AM115" s="46">
        <v>0</v>
      </c>
      <c r="AN115" s="47">
        <v>0</v>
      </c>
    </row>
    <row r="116" spans="1:40" ht="9.75">
      <c r="A116" s="24" t="s">
        <v>199</v>
      </c>
      <c r="B116" s="46">
        <v>219.97</v>
      </c>
      <c r="C116" s="46">
        <v>109.65</v>
      </c>
      <c r="D116" s="46">
        <v>0</v>
      </c>
      <c r="E116" s="46">
        <v>96.04</v>
      </c>
      <c r="F116" s="46">
        <v>0</v>
      </c>
      <c r="G116" s="46">
        <v>89.9</v>
      </c>
      <c r="H116" s="46">
        <v>175.28</v>
      </c>
      <c r="I116" s="46">
        <v>159.83</v>
      </c>
      <c r="J116" s="46">
        <v>0</v>
      </c>
      <c r="K116" s="46">
        <v>0</v>
      </c>
      <c r="L116" s="46">
        <v>0</v>
      </c>
      <c r="M116" s="46">
        <v>0</v>
      </c>
      <c r="N116" s="46">
        <v>0</v>
      </c>
      <c r="O116" s="46">
        <v>0</v>
      </c>
      <c r="P116" s="46">
        <v>93.24</v>
      </c>
      <c r="Q116" s="46">
        <v>0</v>
      </c>
      <c r="R116" s="46">
        <v>0</v>
      </c>
      <c r="S116" s="46">
        <v>136.89</v>
      </c>
      <c r="T116" s="46">
        <v>0</v>
      </c>
      <c r="U116" s="46">
        <v>87.36</v>
      </c>
      <c r="V116" s="46">
        <v>0.06</v>
      </c>
      <c r="W116" s="46">
        <v>0</v>
      </c>
      <c r="X116" s="46">
        <v>0</v>
      </c>
      <c r="Y116" s="46">
        <v>0</v>
      </c>
      <c r="Z116" s="46">
        <v>118.54</v>
      </c>
      <c r="AA116" s="46">
        <v>143.37</v>
      </c>
      <c r="AB116" s="46">
        <v>133.34</v>
      </c>
      <c r="AC116" s="46">
        <v>0</v>
      </c>
      <c r="AD116" s="46">
        <v>0</v>
      </c>
      <c r="AE116" s="46">
        <v>0</v>
      </c>
      <c r="AF116" s="46">
        <v>0</v>
      </c>
      <c r="AG116" s="46">
        <v>0</v>
      </c>
      <c r="AH116" s="46">
        <v>224.9</v>
      </c>
      <c r="AI116" s="46">
        <v>0</v>
      </c>
      <c r="AJ116" s="46">
        <v>126.25</v>
      </c>
      <c r="AK116" s="46">
        <v>4531.6</v>
      </c>
      <c r="AL116" s="46">
        <v>0</v>
      </c>
      <c r="AM116" s="46">
        <v>0</v>
      </c>
      <c r="AN116" s="47">
        <v>0</v>
      </c>
    </row>
    <row r="117" spans="1:40" ht="9.75">
      <c r="A117" s="24" t="s">
        <v>173</v>
      </c>
      <c r="B117" s="46">
        <v>46.48</v>
      </c>
      <c r="C117" s="46">
        <v>45.02</v>
      </c>
      <c r="D117" s="46">
        <v>0</v>
      </c>
      <c r="E117" s="46">
        <v>0</v>
      </c>
      <c r="F117" s="46">
        <v>0</v>
      </c>
      <c r="G117" s="46">
        <v>23.38</v>
      </c>
      <c r="H117" s="46">
        <v>0</v>
      </c>
      <c r="I117" s="46">
        <v>39.7</v>
      </c>
      <c r="J117" s="46">
        <v>0</v>
      </c>
      <c r="K117" s="46">
        <v>0</v>
      </c>
      <c r="L117" s="46">
        <v>0</v>
      </c>
      <c r="M117" s="46">
        <v>0</v>
      </c>
      <c r="N117" s="46">
        <v>0</v>
      </c>
      <c r="O117" s="46">
        <v>0</v>
      </c>
      <c r="P117" s="46">
        <v>0</v>
      </c>
      <c r="Q117" s="46">
        <v>0</v>
      </c>
      <c r="R117" s="46">
        <v>23.02</v>
      </c>
      <c r="S117" s="46">
        <v>0</v>
      </c>
      <c r="T117" s="46">
        <v>0</v>
      </c>
      <c r="U117" s="46">
        <v>0</v>
      </c>
      <c r="V117" s="46">
        <v>0.06</v>
      </c>
      <c r="W117" s="46">
        <v>0</v>
      </c>
      <c r="X117" s="46">
        <v>0</v>
      </c>
      <c r="Y117" s="46">
        <v>0</v>
      </c>
      <c r="Z117" s="46">
        <v>0</v>
      </c>
      <c r="AA117" s="46">
        <v>0</v>
      </c>
      <c r="AB117" s="46">
        <v>0</v>
      </c>
      <c r="AC117" s="46">
        <v>0</v>
      </c>
      <c r="AD117" s="46">
        <v>0</v>
      </c>
      <c r="AE117" s="46">
        <v>0</v>
      </c>
      <c r="AF117" s="46">
        <v>0</v>
      </c>
      <c r="AG117" s="46">
        <v>0</v>
      </c>
      <c r="AH117" s="46">
        <v>0</v>
      </c>
      <c r="AI117" s="46">
        <v>0</v>
      </c>
      <c r="AJ117" s="46">
        <v>0</v>
      </c>
      <c r="AK117" s="46">
        <v>0</v>
      </c>
      <c r="AL117" s="46">
        <v>0</v>
      </c>
      <c r="AM117" s="46">
        <v>0</v>
      </c>
      <c r="AN117" s="47">
        <v>0</v>
      </c>
    </row>
    <row r="118" spans="1:40" ht="9.75">
      <c r="A118" s="24" t="s">
        <v>201</v>
      </c>
      <c r="B118" s="46">
        <v>1847.64</v>
      </c>
      <c r="C118" s="46">
        <v>1994.45</v>
      </c>
      <c r="D118" s="46">
        <v>0</v>
      </c>
      <c r="E118" s="46">
        <v>1693.57</v>
      </c>
      <c r="F118" s="46">
        <v>0</v>
      </c>
      <c r="G118" s="46">
        <v>2094.38</v>
      </c>
      <c r="H118" s="46">
        <v>3309.1</v>
      </c>
      <c r="I118" s="46">
        <v>5438.52</v>
      </c>
      <c r="J118" s="46">
        <v>0</v>
      </c>
      <c r="K118" s="46">
        <v>0</v>
      </c>
      <c r="L118" s="46">
        <v>0</v>
      </c>
      <c r="M118" s="46">
        <v>0</v>
      </c>
      <c r="N118" s="46">
        <v>0</v>
      </c>
      <c r="O118" s="46">
        <v>0</v>
      </c>
      <c r="P118" s="46">
        <v>1131.76</v>
      </c>
      <c r="Q118" s="46">
        <v>0</v>
      </c>
      <c r="R118" s="46">
        <v>472.9</v>
      </c>
      <c r="S118" s="46">
        <v>1973.32</v>
      </c>
      <c r="T118" s="46">
        <v>0</v>
      </c>
      <c r="U118" s="46">
        <v>726.48</v>
      </c>
      <c r="V118" s="46">
        <v>0.18</v>
      </c>
      <c r="W118" s="46">
        <v>0</v>
      </c>
      <c r="X118" s="46">
        <v>0</v>
      </c>
      <c r="Y118" s="46">
        <v>355.87</v>
      </c>
      <c r="Z118" s="46">
        <v>1215.97</v>
      </c>
      <c r="AA118" s="46">
        <v>1494.63</v>
      </c>
      <c r="AB118" s="46">
        <v>1296.18</v>
      </c>
      <c r="AC118" s="46">
        <v>478.48</v>
      </c>
      <c r="AD118" s="46">
        <v>0</v>
      </c>
      <c r="AE118" s="46">
        <v>0</v>
      </c>
      <c r="AF118" s="46">
        <v>0</v>
      </c>
      <c r="AG118" s="46">
        <v>0</v>
      </c>
      <c r="AH118" s="46">
        <v>949.9</v>
      </c>
      <c r="AI118" s="46">
        <v>138.64</v>
      </c>
      <c r="AJ118" s="46">
        <v>54990.25</v>
      </c>
      <c r="AK118" s="46">
        <v>22181.32</v>
      </c>
      <c r="AL118" s="46">
        <v>1002159.33</v>
      </c>
      <c r="AM118" s="46">
        <v>0</v>
      </c>
      <c r="AN118" s="47">
        <v>113.65</v>
      </c>
    </row>
    <row r="119" spans="1:40" ht="9.75">
      <c r="A119" s="12" t="s">
        <v>202</v>
      </c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20"/>
    </row>
    <row r="120" spans="1:40" ht="9.75">
      <c r="A120" s="24" t="s">
        <v>203</v>
      </c>
      <c r="B120" s="48">
        <v>253477</v>
      </c>
      <c r="C120" s="48">
        <v>394521</v>
      </c>
      <c r="D120" s="48">
        <v>18928</v>
      </c>
      <c r="E120" s="48">
        <v>9761</v>
      </c>
      <c r="F120" s="48">
        <v>890000</v>
      </c>
      <c r="G120" s="48">
        <v>21369</v>
      </c>
      <c r="H120" s="48">
        <v>14749</v>
      </c>
      <c r="I120" s="48">
        <v>0</v>
      </c>
      <c r="J120" s="48">
        <v>11872</v>
      </c>
      <c r="K120" s="48">
        <v>0</v>
      </c>
      <c r="L120" s="48">
        <v>0</v>
      </c>
      <c r="M120" s="48">
        <v>0</v>
      </c>
      <c r="N120" s="48">
        <v>8774</v>
      </c>
      <c r="O120" s="48">
        <v>34161</v>
      </c>
      <c r="P120" s="48">
        <v>0</v>
      </c>
      <c r="Q120" s="48">
        <v>0</v>
      </c>
      <c r="R120" s="48">
        <v>2300</v>
      </c>
      <c r="S120" s="48">
        <v>0</v>
      </c>
      <c r="T120" s="48">
        <v>0</v>
      </c>
      <c r="U120" s="48">
        <v>0</v>
      </c>
      <c r="V120" s="48">
        <v>81065</v>
      </c>
      <c r="W120" s="48">
        <v>0</v>
      </c>
      <c r="X120" s="48">
        <v>0</v>
      </c>
      <c r="Y120" s="48">
        <v>214221</v>
      </c>
      <c r="Z120" s="48">
        <v>0</v>
      </c>
      <c r="AA120" s="48">
        <v>0</v>
      </c>
      <c r="AB120" s="48">
        <v>0</v>
      </c>
      <c r="AC120" s="48">
        <v>97721</v>
      </c>
      <c r="AD120" s="48">
        <v>0</v>
      </c>
      <c r="AE120" s="48">
        <v>23732</v>
      </c>
      <c r="AF120" s="48">
        <v>0</v>
      </c>
      <c r="AG120" s="48">
        <v>0</v>
      </c>
      <c r="AH120" s="48">
        <v>67031</v>
      </c>
      <c r="AI120" s="48">
        <v>319346</v>
      </c>
      <c r="AJ120" s="48">
        <v>0</v>
      </c>
      <c r="AK120" s="48">
        <v>59000</v>
      </c>
      <c r="AL120" s="48">
        <v>0</v>
      </c>
      <c r="AM120" s="48">
        <v>0</v>
      </c>
      <c r="AN120" s="49">
        <v>255926</v>
      </c>
    </row>
    <row r="121" spans="1:40" ht="9.75">
      <c r="A121" s="12" t="s">
        <v>204</v>
      </c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20"/>
    </row>
    <row r="122" spans="1:40" ht="9.75">
      <c r="A122" s="24" t="s">
        <v>205</v>
      </c>
      <c r="B122" s="48">
        <v>6</v>
      </c>
      <c r="C122" s="48">
        <v>8</v>
      </c>
      <c r="D122" s="48">
        <v>6</v>
      </c>
      <c r="E122" s="48">
        <v>6</v>
      </c>
      <c r="F122" s="48">
        <v>0</v>
      </c>
      <c r="G122" s="48">
        <v>0</v>
      </c>
      <c r="H122" s="48">
        <v>0</v>
      </c>
      <c r="I122" s="48">
        <v>12</v>
      </c>
      <c r="J122" s="48">
        <v>16486</v>
      </c>
      <c r="K122" s="48">
        <v>0</v>
      </c>
      <c r="L122" s="48">
        <v>0</v>
      </c>
      <c r="M122" s="48">
        <v>0</v>
      </c>
      <c r="N122" s="48">
        <v>0</v>
      </c>
      <c r="O122" s="48">
        <v>0</v>
      </c>
      <c r="P122" s="48">
        <v>0</v>
      </c>
      <c r="Q122" s="48">
        <v>0</v>
      </c>
      <c r="R122" s="48">
        <v>55</v>
      </c>
      <c r="S122" s="48">
        <v>0</v>
      </c>
      <c r="T122" s="48">
        <v>0</v>
      </c>
      <c r="U122" s="48">
        <v>0</v>
      </c>
      <c r="V122" s="48">
        <v>0</v>
      </c>
      <c r="W122" s="48">
        <v>0</v>
      </c>
      <c r="X122" s="48">
        <v>0</v>
      </c>
      <c r="Y122" s="48">
        <v>0</v>
      </c>
      <c r="Z122" s="48">
        <v>0</v>
      </c>
      <c r="AA122" s="48">
        <v>0</v>
      </c>
      <c r="AB122" s="48">
        <v>0</v>
      </c>
      <c r="AC122" s="48">
        <v>0</v>
      </c>
      <c r="AD122" s="48">
        <v>0</v>
      </c>
      <c r="AE122" s="48">
        <v>0</v>
      </c>
      <c r="AF122" s="48">
        <v>0</v>
      </c>
      <c r="AG122" s="48">
        <v>0</v>
      </c>
      <c r="AH122" s="48">
        <v>0</v>
      </c>
      <c r="AI122" s="48">
        <v>0</v>
      </c>
      <c r="AJ122" s="48">
        <v>0</v>
      </c>
      <c r="AK122" s="48">
        <v>0</v>
      </c>
      <c r="AL122" s="48">
        <v>0</v>
      </c>
      <c r="AM122" s="48">
        <v>0</v>
      </c>
      <c r="AN122" s="49">
        <v>0</v>
      </c>
    </row>
    <row r="123" spans="1:40" ht="9.75">
      <c r="A123" s="24" t="s">
        <v>206</v>
      </c>
      <c r="B123" s="48">
        <v>50</v>
      </c>
      <c r="C123" s="48">
        <v>75</v>
      </c>
      <c r="D123" s="48">
        <v>50</v>
      </c>
      <c r="E123" s="48">
        <v>50</v>
      </c>
      <c r="F123" s="48">
        <v>0</v>
      </c>
      <c r="G123" s="48">
        <v>0</v>
      </c>
      <c r="H123" s="48">
        <v>0</v>
      </c>
      <c r="I123" s="48">
        <v>50</v>
      </c>
      <c r="J123" s="48">
        <v>19050</v>
      </c>
      <c r="K123" s="48">
        <v>0</v>
      </c>
      <c r="L123" s="48">
        <v>0</v>
      </c>
      <c r="M123" s="48">
        <v>0</v>
      </c>
      <c r="N123" s="48">
        <v>50</v>
      </c>
      <c r="O123" s="48">
        <v>0</v>
      </c>
      <c r="P123" s="48">
        <v>0</v>
      </c>
      <c r="Q123" s="48">
        <v>0</v>
      </c>
      <c r="R123" s="48">
        <v>0</v>
      </c>
      <c r="S123" s="48">
        <v>47</v>
      </c>
      <c r="T123" s="48">
        <v>0</v>
      </c>
      <c r="U123" s="48">
        <v>50</v>
      </c>
      <c r="V123" s="48">
        <v>0</v>
      </c>
      <c r="W123" s="48">
        <v>50</v>
      </c>
      <c r="X123" s="48">
        <v>0</v>
      </c>
      <c r="Y123" s="48">
        <v>0</v>
      </c>
      <c r="Z123" s="48">
        <v>0</v>
      </c>
      <c r="AA123" s="48">
        <v>50</v>
      </c>
      <c r="AB123" s="48">
        <v>0</v>
      </c>
      <c r="AC123" s="48">
        <v>0</v>
      </c>
      <c r="AD123" s="48">
        <v>6000000</v>
      </c>
      <c r="AE123" s="48">
        <v>0</v>
      </c>
      <c r="AF123" s="48">
        <v>0</v>
      </c>
      <c r="AG123" s="48">
        <v>50</v>
      </c>
      <c r="AH123" s="48">
        <v>0</v>
      </c>
      <c r="AI123" s="48">
        <v>0</v>
      </c>
      <c r="AJ123" s="48">
        <v>50</v>
      </c>
      <c r="AK123" s="48">
        <v>4155000</v>
      </c>
      <c r="AL123" s="48">
        <v>0</v>
      </c>
      <c r="AM123" s="48">
        <v>0</v>
      </c>
      <c r="AN123" s="49">
        <v>0</v>
      </c>
    </row>
    <row r="124" spans="1:40" ht="9.75">
      <c r="A124" s="9" t="s">
        <v>207</v>
      </c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1"/>
    </row>
    <row r="125" spans="1:40" ht="9.75">
      <c r="A125" s="21" t="s">
        <v>208</v>
      </c>
      <c r="B125" s="50">
        <v>51415</v>
      </c>
      <c r="C125" s="50">
        <v>100674</v>
      </c>
      <c r="D125" s="50">
        <v>7692</v>
      </c>
      <c r="E125" s="50">
        <v>4403</v>
      </c>
      <c r="F125" s="50">
        <v>0</v>
      </c>
      <c r="G125" s="50">
        <v>0</v>
      </c>
      <c r="H125" s="50">
        <v>9664</v>
      </c>
      <c r="I125" s="50">
        <v>8000</v>
      </c>
      <c r="J125" s="50">
        <v>2468</v>
      </c>
      <c r="K125" s="50">
        <v>0</v>
      </c>
      <c r="L125" s="50">
        <v>0</v>
      </c>
      <c r="M125" s="50">
        <v>0</v>
      </c>
      <c r="N125" s="50">
        <v>0</v>
      </c>
      <c r="O125" s="50">
        <v>0</v>
      </c>
      <c r="P125" s="50">
        <v>0</v>
      </c>
      <c r="Q125" s="50">
        <v>0</v>
      </c>
      <c r="R125" s="50">
        <v>0</v>
      </c>
      <c r="S125" s="50">
        <v>0</v>
      </c>
      <c r="T125" s="50">
        <v>0</v>
      </c>
      <c r="U125" s="50">
        <v>0</v>
      </c>
      <c r="V125" s="50">
        <v>0</v>
      </c>
      <c r="W125" s="50">
        <v>0</v>
      </c>
      <c r="X125" s="50">
        <v>0</v>
      </c>
      <c r="Y125" s="50">
        <v>0</v>
      </c>
      <c r="Z125" s="50">
        <v>0</v>
      </c>
      <c r="AA125" s="50">
        <v>0</v>
      </c>
      <c r="AB125" s="50">
        <v>0</v>
      </c>
      <c r="AC125" s="50">
        <v>0</v>
      </c>
      <c r="AD125" s="50">
        <v>0</v>
      </c>
      <c r="AE125" s="50">
        <v>0</v>
      </c>
      <c r="AF125" s="50">
        <v>0</v>
      </c>
      <c r="AG125" s="50">
        <v>0</v>
      </c>
      <c r="AH125" s="50">
        <v>0</v>
      </c>
      <c r="AI125" s="50">
        <v>108463</v>
      </c>
      <c r="AJ125" s="50">
        <v>0</v>
      </c>
      <c r="AK125" s="50">
        <v>0</v>
      </c>
      <c r="AL125" s="50">
        <v>0</v>
      </c>
      <c r="AM125" s="50">
        <v>0</v>
      </c>
      <c r="AN125" s="51">
        <v>0</v>
      </c>
    </row>
    <row r="126" spans="1:40" ht="9.75">
      <c r="A126" s="24" t="s">
        <v>209</v>
      </c>
      <c r="B126" s="48">
        <v>51415</v>
      </c>
      <c r="C126" s="48">
        <v>101650</v>
      </c>
      <c r="D126" s="48">
        <v>6610</v>
      </c>
      <c r="E126" s="48">
        <v>4403</v>
      </c>
      <c r="F126" s="48">
        <v>0</v>
      </c>
      <c r="G126" s="48">
        <v>0</v>
      </c>
      <c r="H126" s="48">
        <v>9664</v>
      </c>
      <c r="I126" s="48">
        <v>8000</v>
      </c>
      <c r="J126" s="48">
        <v>2468</v>
      </c>
      <c r="K126" s="48">
        <v>0</v>
      </c>
      <c r="L126" s="48">
        <v>0</v>
      </c>
      <c r="M126" s="48">
        <v>0</v>
      </c>
      <c r="N126" s="48">
        <v>0</v>
      </c>
      <c r="O126" s="48">
        <v>0</v>
      </c>
      <c r="P126" s="48">
        <v>0</v>
      </c>
      <c r="Q126" s="48">
        <v>0</v>
      </c>
      <c r="R126" s="48">
        <v>0</v>
      </c>
      <c r="S126" s="48">
        <v>0</v>
      </c>
      <c r="T126" s="48">
        <v>0</v>
      </c>
      <c r="U126" s="48">
        <v>0</v>
      </c>
      <c r="V126" s="48">
        <v>0</v>
      </c>
      <c r="W126" s="48">
        <v>0</v>
      </c>
      <c r="X126" s="48">
        <v>0</v>
      </c>
      <c r="Y126" s="48">
        <v>0</v>
      </c>
      <c r="Z126" s="48">
        <v>0</v>
      </c>
      <c r="AA126" s="48">
        <v>0</v>
      </c>
      <c r="AB126" s="48">
        <v>0</v>
      </c>
      <c r="AC126" s="48">
        <v>0</v>
      </c>
      <c r="AD126" s="48">
        <v>0</v>
      </c>
      <c r="AE126" s="48">
        <v>0</v>
      </c>
      <c r="AF126" s="48">
        <v>0</v>
      </c>
      <c r="AG126" s="48">
        <v>0</v>
      </c>
      <c r="AH126" s="48">
        <v>0</v>
      </c>
      <c r="AI126" s="48">
        <v>10195</v>
      </c>
      <c r="AJ126" s="48">
        <v>0</v>
      </c>
      <c r="AK126" s="48">
        <v>0</v>
      </c>
      <c r="AL126" s="48">
        <v>0</v>
      </c>
      <c r="AM126" s="48">
        <v>0</v>
      </c>
      <c r="AN126" s="49">
        <v>0</v>
      </c>
    </row>
    <row r="127" spans="1:40" ht="9.75">
      <c r="A127" s="24" t="s">
        <v>210</v>
      </c>
      <c r="B127" s="48">
        <v>70680</v>
      </c>
      <c r="C127" s="48">
        <v>73500</v>
      </c>
      <c r="D127" s="48">
        <v>3493</v>
      </c>
      <c r="E127" s="48">
        <v>4403</v>
      </c>
      <c r="F127" s="48">
        <v>0</v>
      </c>
      <c r="G127" s="48">
        <v>0</v>
      </c>
      <c r="H127" s="48">
        <v>9664</v>
      </c>
      <c r="I127" s="48">
        <v>7000</v>
      </c>
      <c r="J127" s="48">
        <v>2686</v>
      </c>
      <c r="K127" s="48">
        <v>0</v>
      </c>
      <c r="L127" s="48">
        <v>0</v>
      </c>
      <c r="M127" s="48">
        <v>0</v>
      </c>
      <c r="N127" s="48">
        <v>2532</v>
      </c>
      <c r="O127" s="48">
        <v>0</v>
      </c>
      <c r="P127" s="48">
        <v>0</v>
      </c>
      <c r="Q127" s="48">
        <v>0</v>
      </c>
      <c r="R127" s="48">
        <v>0</v>
      </c>
      <c r="S127" s="48">
        <v>0</v>
      </c>
      <c r="T127" s="48">
        <v>0</v>
      </c>
      <c r="U127" s="48">
        <v>0</v>
      </c>
      <c r="V127" s="48">
        <v>0</v>
      </c>
      <c r="W127" s="48">
        <v>125</v>
      </c>
      <c r="X127" s="48">
        <v>0</v>
      </c>
      <c r="Y127" s="48">
        <v>0</v>
      </c>
      <c r="Z127" s="48">
        <v>0</v>
      </c>
      <c r="AA127" s="48">
        <v>0</v>
      </c>
      <c r="AB127" s="48">
        <v>0</v>
      </c>
      <c r="AC127" s="48">
        <v>0</v>
      </c>
      <c r="AD127" s="48">
        <v>0</v>
      </c>
      <c r="AE127" s="48">
        <v>0</v>
      </c>
      <c r="AF127" s="48">
        <v>0</v>
      </c>
      <c r="AG127" s="48">
        <v>5829</v>
      </c>
      <c r="AH127" s="48">
        <v>0</v>
      </c>
      <c r="AI127" s="48">
        <v>0</v>
      </c>
      <c r="AJ127" s="48">
        <v>0</v>
      </c>
      <c r="AK127" s="48">
        <v>0</v>
      </c>
      <c r="AL127" s="48">
        <v>290</v>
      </c>
      <c r="AM127" s="48">
        <v>0</v>
      </c>
      <c r="AN127" s="49">
        <v>0</v>
      </c>
    </row>
    <row r="128" spans="1:40" ht="9.75">
      <c r="A128" s="24" t="s">
        <v>211</v>
      </c>
      <c r="B128" s="48">
        <v>51415</v>
      </c>
      <c r="C128" s="48">
        <v>94669</v>
      </c>
      <c r="D128" s="48">
        <v>6732</v>
      </c>
      <c r="E128" s="48">
        <v>4403</v>
      </c>
      <c r="F128" s="48">
        <v>0</v>
      </c>
      <c r="G128" s="48">
        <v>0</v>
      </c>
      <c r="H128" s="48">
        <v>9664</v>
      </c>
      <c r="I128" s="48">
        <v>8000</v>
      </c>
      <c r="J128" s="48">
        <v>2468</v>
      </c>
      <c r="K128" s="48">
        <v>0</v>
      </c>
      <c r="L128" s="48">
        <v>0</v>
      </c>
      <c r="M128" s="48">
        <v>0</v>
      </c>
      <c r="N128" s="48">
        <v>0</v>
      </c>
      <c r="O128" s="48">
        <v>0</v>
      </c>
      <c r="P128" s="48">
        <v>0</v>
      </c>
      <c r="Q128" s="48">
        <v>0</v>
      </c>
      <c r="R128" s="48">
        <v>0</v>
      </c>
      <c r="S128" s="48">
        <v>0</v>
      </c>
      <c r="T128" s="48">
        <v>0</v>
      </c>
      <c r="U128" s="48">
        <v>0</v>
      </c>
      <c r="V128" s="48">
        <v>0</v>
      </c>
      <c r="W128" s="48">
        <v>1712</v>
      </c>
      <c r="X128" s="48">
        <v>0</v>
      </c>
      <c r="Y128" s="48">
        <v>0</v>
      </c>
      <c r="Z128" s="48">
        <v>0</v>
      </c>
      <c r="AA128" s="48">
        <v>0</v>
      </c>
      <c r="AB128" s="48">
        <v>0</v>
      </c>
      <c r="AC128" s="48">
        <v>0</v>
      </c>
      <c r="AD128" s="48">
        <v>0</v>
      </c>
      <c r="AE128" s="48">
        <v>0</v>
      </c>
      <c r="AF128" s="48">
        <v>0</v>
      </c>
      <c r="AG128" s="48">
        <v>2500</v>
      </c>
      <c r="AH128" s="48">
        <v>0</v>
      </c>
      <c r="AI128" s="48">
        <v>0</v>
      </c>
      <c r="AJ128" s="48">
        <v>0</v>
      </c>
      <c r="AK128" s="48">
        <v>0</v>
      </c>
      <c r="AL128" s="48">
        <v>0</v>
      </c>
      <c r="AM128" s="48">
        <v>0</v>
      </c>
      <c r="AN128" s="49">
        <v>0</v>
      </c>
    </row>
    <row r="129" spans="1:40" ht="9.75">
      <c r="A129" s="9" t="s">
        <v>212</v>
      </c>
      <c r="B129" s="52">
        <v>426954269</v>
      </c>
      <c r="C129" s="52">
        <v>479387848</v>
      </c>
      <c r="D129" s="52">
        <v>21777556</v>
      </c>
      <c r="E129" s="52">
        <v>14617400</v>
      </c>
      <c r="F129" s="52">
        <v>25463000</v>
      </c>
      <c r="G129" s="52">
        <v>54189327</v>
      </c>
      <c r="H129" s="52">
        <v>25773635</v>
      </c>
      <c r="I129" s="52">
        <v>54605880</v>
      </c>
      <c r="J129" s="52">
        <v>12305527</v>
      </c>
      <c r="K129" s="52">
        <v>0</v>
      </c>
      <c r="L129" s="52">
        <v>0</v>
      </c>
      <c r="M129" s="52">
        <v>0</v>
      </c>
      <c r="N129" s="52">
        <v>231</v>
      </c>
      <c r="O129" s="52">
        <v>0</v>
      </c>
      <c r="P129" s="52">
        <v>0</v>
      </c>
      <c r="Q129" s="52">
        <v>11500000</v>
      </c>
      <c r="R129" s="52">
        <v>18410388</v>
      </c>
      <c r="S129" s="52">
        <v>2448228</v>
      </c>
      <c r="T129" s="52">
        <v>0</v>
      </c>
      <c r="U129" s="52">
        <v>4900001</v>
      </c>
      <c r="V129" s="52">
        <v>0</v>
      </c>
      <c r="W129" s="52">
        <v>4546564</v>
      </c>
      <c r="X129" s="52">
        <v>0</v>
      </c>
      <c r="Y129" s="52">
        <v>0</v>
      </c>
      <c r="Z129" s="52">
        <v>8228173</v>
      </c>
      <c r="AA129" s="52">
        <v>571088</v>
      </c>
      <c r="AB129" s="52">
        <v>10969942</v>
      </c>
      <c r="AC129" s="52">
        <v>189694315</v>
      </c>
      <c r="AD129" s="52">
        <v>0</v>
      </c>
      <c r="AE129" s="52">
        <v>0</v>
      </c>
      <c r="AF129" s="52">
        <v>0</v>
      </c>
      <c r="AG129" s="52">
        <v>8936146</v>
      </c>
      <c r="AH129" s="52">
        <v>15889624</v>
      </c>
      <c r="AI129" s="52">
        <v>690500000</v>
      </c>
      <c r="AJ129" s="52">
        <v>0</v>
      </c>
      <c r="AK129" s="52">
        <v>0</v>
      </c>
      <c r="AL129" s="52">
        <v>164795</v>
      </c>
      <c r="AM129" s="52">
        <v>0</v>
      </c>
      <c r="AN129" s="53">
        <v>0</v>
      </c>
    </row>
    <row r="130" spans="1:40" ht="9.75">
      <c r="A130" s="21" t="s">
        <v>208</v>
      </c>
      <c r="B130" s="30">
        <v>158220360</v>
      </c>
      <c r="C130" s="30">
        <v>121036388</v>
      </c>
      <c r="D130" s="30">
        <v>5968112</v>
      </c>
      <c r="E130" s="30">
        <v>4452000</v>
      </c>
      <c r="F130" s="30">
        <v>8750000</v>
      </c>
      <c r="G130" s="30">
        <v>21144083</v>
      </c>
      <c r="H130" s="30">
        <v>3770579</v>
      </c>
      <c r="I130" s="30">
        <v>5667840</v>
      </c>
      <c r="J130" s="30">
        <v>3975199</v>
      </c>
      <c r="K130" s="30">
        <v>0</v>
      </c>
      <c r="L130" s="30">
        <v>0</v>
      </c>
      <c r="M130" s="30">
        <v>0</v>
      </c>
      <c r="N130" s="30">
        <v>0</v>
      </c>
      <c r="O130" s="30">
        <v>0</v>
      </c>
      <c r="P130" s="30">
        <v>0</v>
      </c>
      <c r="Q130" s="30">
        <v>0</v>
      </c>
      <c r="R130" s="30">
        <v>18410388</v>
      </c>
      <c r="S130" s="30">
        <v>0</v>
      </c>
      <c r="T130" s="30">
        <v>0</v>
      </c>
      <c r="U130" s="30">
        <v>0</v>
      </c>
      <c r="V130" s="30">
        <v>0</v>
      </c>
      <c r="W130" s="30">
        <v>0</v>
      </c>
      <c r="X130" s="30">
        <v>0</v>
      </c>
      <c r="Y130" s="30">
        <v>0</v>
      </c>
      <c r="Z130" s="30">
        <v>0</v>
      </c>
      <c r="AA130" s="30">
        <v>0</v>
      </c>
      <c r="AB130" s="30">
        <v>0</v>
      </c>
      <c r="AC130" s="30">
        <v>107571684</v>
      </c>
      <c r="AD130" s="30">
        <v>0</v>
      </c>
      <c r="AE130" s="30">
        <v>0</v>
      </c>
      <c r="AF130" s="30">
        <v>0</v>
      </c>
      <c r="AG130" s="30">
        <v>0</v>
      </c>
      <c r="AH130" s="30">
        <v>0</v>
      </c>
      <c r="AI130" s="30">
        <v>483350000</v>
      </c>
      <c r="AJ130" s="30">
        <v>0</v>
      </c>
      <c r="AK130" s="30">
        <v>0</v>
      </c>
      <c r="AL130" s="30">
        <v>0</v>
      </c>
      <c r="AM130" s="30">
        <v>0</v>
      </c>
      <c r="AN130" s="31">
        <v>0</v>
      </c>
    </row>
    <row r="131" spans="1:40" ht="9.75">
      <c r="A131" s="24" t="s">
        <v>209</v>
      </c>
      <c r="B131" s="32">
        <v>70142973</v>
      </c>
      <c r="C131" s="32">
        <v>206546570</v>
      </c>
      <c r="D131" s="32">
        <v>6032376</v>
      </c>
      <c r="E131" s="32">
        <v>3180000</v>
      </c>
      <c r="F131" s="32">
        <v>5670000</v>
      </c>
      <c r="G131" s="32">
        <v>15012891</v>
      </c>
      <c r="H131" s="32">
        <v>5888551</v>
      </c>
      <c r="I131" s="32">
        <v>30053760</v>
      </c>
      <c r="J131" s="32">
        <v>5158142</v>
      </c>
      <c r="K131" s="32">
        <v>0</v>
      </c>
      <c r="L131" s="32">
        <v>0</v>
      </c>
      <c r="M131" s="32">
        <v>0</v>
      </c>
      <c r="N131" s="32">
        <v>0</v>
      </c>
      <c r="O131" s="32">
        <v>0</v>
      </c>
      <c r="P131" s="32">
        <v>0</v>
      </c>
      <c r="Q131" s="32">
        <v>0</v>
      </c>
      <c r="R131" s="32">
        <v>0</v>
      </c>
      <c r="S131" s="32">
        <v>0</v>
      </c>
      <c r="T131" s="32">
        <v>0</v>
      </c>
      <c r="U131" s="32">
        <v>0</v>
      </c>
      <c r="V131" s="32">
        <v>0</v>
      </c>
      <c r="W131" s="32">
        <v>0</v>
      </c>
      <c r="X131" s="32">
        <v>0</v>
      </c>
      <c r="Y131" s="32">
        <v>0</v>
      </c>
      <c r="Z131" s="32">
        <v>0</v>
      </c>
      <c r="AA131" s="32">
        <v>0</v>
      </c>
      <c r="AB131" s="32">
        <v>0</v>
      </c>
      <c r="AC131" s="32">
        <v>82122631</v>
      </c>
      <c r="AD131" s="32">
        <v>0</v>
      </c>
      <c r="AE131" s="32">
        <v>0</v>
      </c>
      <c r="AF131" s="32">
        <v>0</v>
      </c>
      <c r="AG131" s="32">
        <v>0</v>
      </c>
      <c r="AH131" s="32">
        <v>0</v>
      </c>
      <c r="AI131" s="32">
        <v>207150000</v>
      </c>
      <c r="AJ131" s="32">
        <v>0</v>
      </c>
      <c r="AK131" s="32">
        <v>0</v>
      </c>
      <c r="AL131" s="32">
        <v>0</v>
      </c>
      <c r="AM131" s="32">
        <v>0</v>
      </c>
      <c r="AN131" s="33">
        <v>0</v>
      </c>
    </row>
    <row r="132" spans="1:40" ht="9.75">
      <c r="A132" s="24" t="s">
        <v>210</v>
      </c>
      <c r="B132" s="32">
        <v>59146453</v>
      </c>
      <c r="C132" s="32">
        <v>40292000</v>
      </c>
      <c r="D132" s="32">
        <v>3018956</v>
      </c>
      <c r="E132" s="32">
        <v>2232956</v>
      </c>
      <c r="F132" s="32">
        <v>6500000</v>
      </c>
      <c r="G132" s="32">
        <v>6665318</v>
      </c>
      <c r="H132" s="32">
        <v>5950761</v>
      </c>
      <c r="I132" s="32">
        <v>3540600</v>
      </c>
      <c r="J132" s="32">
        <v>1658718</v>
      </c>
      <c r="K132" s="32">
        <v>0</v>
      </c>
      <c r="L132" s="32">
        <v>0</v>
      </c>
      <c r="M132" s="32">
        <v>0</v>
      </c>
      <c r="N132" s="32">
        <v>50</v>
      </c>
      <c r="O132" s="32">
        <v>0</v>
      </c>
      <c r="P132" s="32">
        <v>0</v>
      </c>
      <c r="Q132" s="32">
        <v>6500000</v>
      </c>
      <c r="R132" s="32">
        <v>0</v>
      </c>
      <c r="S132" s="32">
        <v>2448228</v>
      </c>
      <c r="T132" s="32">
        <v>0</v>
      </c>
      <c r="U132" s="32">
        <v>2100001</v>
      </c>
      <c r="V132" s="32">
        <v>0</v>
      </c>
      <c r="W132" s="32">
        <v>1482500</v>
      </c>
      <c r="X132" s="32">
        <v>0</v>
      </c>
      <c r="Y132" s="32">
        <v>0</v>
      </c>
      <c r="Z132" s="32">
        <v>2939564</v>
      </c>
      <c r="AA132" s="32">
        <v>571088</v>
      </c>
      <c r="AB132" s="32">
        <v>4562823</v>
      </c>
      <c r="AC132" s="32">
        <v>0</v>
      </c>
      <c r="AD132" s="32">
        <v>0</v>
      </c>
      <c r="AE132" s="32">
        <v>0</v>
      </c>
      <c r="AF132" s="32">
        <v>0</v>
      </c>
      <c r="AG132" s="32">
        <v>0</v>
      </c>
      <c r="AH132" s="32">
        <v>7889624</v>
      </c>
      <c r="AI132" s="32">
        <v>0</v>
      </c>
      <c r="AJ132" s="32">
        <v>0</v>
      </c>
      <c r="AK132" s="32">
        <v>0</v>
      </c>
      <c r="AL132" s="32">
        <v>164795</v>
      </c>
      <c r="AM132" s="32">
        <v>0</v>
      </c>
      <c r="AN132" s="33">
        <v>0</v>
      </c>
    </row>
    <row r="133" spans="1:40" ht="9.75">
      <c r="A133" s="24" t="s">
        <v>211</v>
      </c>
      <c r="B133" s="32">
        <v>129077490</v>
      </c>
      <c r="C133" s="32">
        <v>111512890</v>
      </c>
      <c r="D133" s="32">
        <v>6758112</v>
      </c>
      <c r="E133" s="32">
        <v>4770000</v>
      </c>
      <c r="F133" s="32">
        <v>4543000</v>
      </c>
      <c r="G133" s="32">
        <v>11367035</v>
      </c>
      <c r="H133" s="32">
        <v>10163743</v>
      </c>
      <c r="I133" s="32">
        <v>15343680</v>
      </c>
      <c r="J133" s="32">
        <v>1513468</v>
      </c>
      <c r="K133" s="32">
        <v>0</v>
      </c>
      <c r="L133" s="32">
        <v>0</v>
      </c>
      <c r="M133" s="32">
        <v>0</v>
      </c>
      <c r="N133" s="32">
        <v>181</v>
      </c>
      <c r="O133" s="32">
        <v>0</v>
      </c>
      <c r="P133" s="32">
        <v>0</v>
      </c>
      <c r="Q133" s="32">
        <v>5000000</v>
      </c>
      <c r="R133" s="32">
        <v>0</v>
      </c>
      <c r="S133" s="32">
        <v>0</v>
      </c>
      <c r="T133" s="32">
        <v>0</v>
      </c>
      <c r="U133" s="32">
        <v>2800000</v>
      </c>
      <c r="V133" s="32">
        <v>0</v>
      </c>
      <c r="W133" s="32">
        <v>1664064</v>
      </c>
      <c r="X133" s="32">
        <v>0</v>
      </c>
      <c r="Y133" s="32">
        <v>0</v>
      </c>
      <c r="Z133" s="32">
        <v>2349045</v>
      </c>
      <c r="AA133" s="32">
        <v>0</v>
      </c>
      <c r="AB133" s="32">
        <v>6407119</v>
      </c>
      <c r="AC133" s="32">
        <v>0</v>
      </c>
      <c r="AD133" s="32">
        <v>0</v>
      </c>
      <c r="AE133" s="32">
        <v>0</v>
      </c>
      <c r="AF133" s="32">
        <v>0</v>
      </c>
      <c r="AG133" s="32">
        <v>0</v>
      </c>
      <c r="AH133" s="32">
        <v>8000000</v>
      </c>
      <c r="AI133" s="32">
        <v>0</v>
      </c>
      <c r="AJ133" s="32">
        <v>0</v>
      </c>
      <c r="AK133" s="32">
        <v>0</v>
      </c>
      <c r="AL133" s="32">
        <v>0</v>
      </c>
      <c r="AM133" s="32">
        <v>0</v>
      </c>
      <c r="AN133" s="33">
        <v>0</v>
      </c>
    </row>
    <row r="134" spans="1:40" ht="9.75">
      <c r="A134" s="9" t="s">
        <v>213</v>
      </c>
      <c r="B134" s="54">
        <f>SUM(B135:B138)</f>
        <v>7788.8930176500235</v>
      </c>
      <c r="C134" s="54">
        <f aca="true" t="shared" si="57" ref="C134:AN134">SUM(C135:C138)</f>
        <v>4960.313860760529</v>
      </c>
      <c r="D134" s="54">
        <f t="shared" si="57"/>
        <v>3556.6654310432127</v>
      </c>
      <c r="E134" s="54">
        <f t="shared" si="57"/>
        <v>3323.8600953895075</v>
      </c>
      <c r="F134" s="54">
        <f t="shared" si="57"/>
        <v>0</v>
      </c>
      <c r="G134" s="54">
        <f t="shared" si="57"/>
        <v>0</v>
      </c>
      <c r="H134" s="54">
        <f t="shared" si="57"/>
        <v>2666.973716887417</v>
      </c>
      <c r="I134" s="54">
        <f t="shared" si="57"/>
        <v>6888.96</v>
      </c>
      <c r="J134" s="54">
        <f t="shared" si="57"/>
        <v>4931.4841283393935</v>
      </c>
      <c r="K134" s="54">
        <f t="shared" si="57"/>
        <v>0</v>
      </c>
      <c r="L134" s="54">
        <f t="shared" si="57"/>
        <v>0</v>
      </c>
      <c r="M134" s="54">
        <f t="shared" si="57"/>
        <v>0</v>
      </c>
      <c r="N134" s="54">
        <f t="shared" si="57"/>
        <v>0.019747235387045814</v>
      </c>
      <c r="O134" s="54">
        <f t="shared" si="57"/>
        <v>0</v>
      </c>
      <c r="P134" s="54">
        <f t="shared" si="57"/>
        <v>0</v>
      </c>
      <c r="Q134" s="54">
        <f t="shared" si="57"/>
        <v>0</v>
      </c>
      <c r="R134" s="54">
        <f t="shared" si="57"/>
        <v>0</v>
      </c>
      <c r="S134" s="54">
        <f t="shared" si="57"/>
        <v>0</v>
      </c>
      <c r="T134" s="54">
        <f t="shared" si="57"/>
        <v>0</v>
      </c>
      <c r="U134" s="54">
        <f t="shared" si="57"/>
        <v>0</v>
      </c>
      <c r="V134" s="54">
        <f t="shared" si="57"/>
        <v>0</v>
      </c>
      <c r="W134" s="54">
        <f t="shared" si="57"/>
        <v>12832</v>
      </c>
      <c r="X134" s="54">
        <f t="shared" si="57"/>
        <v>0</v>
      </c>
      <c r="Y134" s="54">
        <f t="shared" si="57"/>
        <v>0</v>
      </c>
      <c r="Z134" s="54">
        <f t="shared" si="57"/>
        <v>0</v>
      </c>
      <c r="AA134" s="54">
        <f t="shared" si="57"/>
        <v>0</v>
      </c>
      <c r="AB134" s="54">
        <f t="shared" si="57"/>
        <v>0</v>
      </c>
      <c r="AC134" s="54">
        <f t="shared" si="57"/>
        <v>0</v>
      </c>
      <c r="AD134" s="54">
        <f t="shared" si="57"/>
        <v>0</v>
      </c>
      <c r="AE134" s="54">
        <f t="shared" si="57"/>
        <v>0</v>
      </c>
      <c r="AF134" s="54">
        <f t="shared" si="57"/>
        <v>0</v>
      </c>
      <c r="AG134" s="54">
        <f t="shared" si="57"/>
        <v>0</v>
      </c>
      <c r="AH134" s="54">
        <f t="shared" si="57"/>
        <v>0</v>
      </c>
      <c r="AI134" s="54">
        <f t="shared" si="57"/>
        <v>24775.142107005464</v>
      </c>
      <c r="AJ134" s="54">
        <f t="shared" si="57"/>
        <v>0</v>
      </c>
      <c r="AK134" s="54">
        <f t="shared" si="57"/>
        <v>0</v>
      </c>
      <c r="AL134" s="54">
        <f t="shared" si="57"/>
        <v>568.2586206896551</v>
      </c>
      <c r="AM134" s="54">
        <f t="shared" si="57"/>
        <v>0</v>
      </c>
      <c r="AN134" s="55">
        <f t="shared" si="57"/>
        <v>0</v>
      </c>
    </row>
    <row r="135" spans="1:40" ht="9.75">
      <c r="A135" s="21" t="s">
        <v>208</v>
      </c>
      <c r="B135" s="56">
        <f>IF(B125=0,0,B130/B125)</f>
        <v>3077.319070310221</v>
      </c>
      <c r="C135" s="56">
        <f aca="true" t="shared" si="58" ref="C135:AN138">IF(C125=0,0,C130/C125)</f>
        <v>1202.260643264398</v>
      </c>
      <c r="D135" s="56">
        <f t="shared" si="58"/>
        <v>775.885595423817</v>
      </c>
      <c r="E135" s="56">
        <f t="shared" si="58"/>
        <v>1011.1287758346582</v>
      </c>
      <c r="F135" s="56">
        <f t="shared" si="58"/>
        <v>0</v>
      </c>
      <c r="G135" s="56">
        <f t="shared" si="58"/>
        <v>0</v>
      </c>
      <c r="H135" s="56">
        <f t="shared" si="58"/>
        <v>390.16752897350995</v>
      </c>
      <c r="I135" s="56">
        <f t="shared" si="58"/>
        <v>708.48</v>
      </c>
      <c r="J135" s="56">
        <f t="shared" si="58"/>
        <v>1610.6965153970827</v>
      </c>
      <c r="K135" s="56">
        <f t="shared" si="58"/>
        <v>0</v>
      </c>
      <c r="L135" s="56">
        <f t="shared" si="58"/>
        <v>0</v>
      </c>
      <c r="M135" s="56">
        <f t="shared" si="58"/>
        <v>0</v>
      </c>
      <c r="N135" s="56">
        <f t="shared" si="58"/>
        <v>0</v>
      </c>
      <c r="O135" s="56">
        <f t="shared" si="58"/>
        <v>0</v>
      </c>
      <c r="P135" s="56">
        <f t="shared" si="58"/>
        <v>0</v>
      </c>
      <c r="Q135" s="56">
        <f t="shared" si="58"/>
        <v>0</v>
      </c>
      <c r="R135" s="56">
        <f t="shared" si="58"/>
        <v>0</v>
      </c>
      <c r="S135" s="56">
        <f t="shared" si="58"/>
        <v>0</v>
      </c>
      <c r="T135" s="56">
        <f t="shared" si="58"/>
        <v>0</v>
      </c>
      <c r="U135" s="56">
        <f t="shared" si="58"/>
        <v>0</v>
      </c>
      <c r="V135" s="56">
        <f t="shared" si="58"/>
        <v>0</v>
      </c>
      <c r="W135" s="56">
        <f t="shared" si="58"/>
        <v>0</v>
      </c>
      <c r="X135" s="56">
        <f t="shared" si="58"/>
        <v>0</v>
      </c>
      <c r="Y135" s="56">
        <f t="shared" si="58"/>
        <v>0</v>
      </c>
      <c r="Z135" s="56">
        <f t="shared" si="58"/>
        <v>0</v>
      </c>
      <c r="AA135" s="56">
        <f t="shared" si="58"/>
        <v>0</v>
      </c>
      <c r="AB135" s="56">
        <f t="shared" si="58"/>
        <v>0</v>
      </c>
      <c r="AC135" s="56">
        <f t="shared" si="58"/>
        <v>0</v>
      </c>
      <c r="AD135" s="56">
        <f t="shared" si="58"/>
        <v>0</v>
      </c>
      <c r="AE135" s="56">
        <f t="shared" si="58"/>
        <v>0</v>
      </c>
      <c r="AF135" s="56">
        <f t="shared" si="58"/>
        <v>0</v>
      </c>
      <c r="AG135" s="56">
        <f t="shared" si="58"/>
        <v>0</v>
      </c>
      <c r="AH135" s="56">
        <f t="shared" si="58"/>
        <v>0</v>
      </c>
      <c r="AI135" s="56">
        <f t="shared" si="58"/>
        <v>4456.358389496879</v>
      </c>
      <c r="AJ135" s="56">
        <f t="shared" si="58"/>
        <v>0</v>
      </c>
      <c r="AK135" s="56">
        <f t="shared" si="58"/>
        <v>0</v>
      </c>
      <c r="AL135" s="56">
        <f t="shared" si="58"/>
        <v>0</v>
      </c>
      <c r="AM135" s="56">
        <f t="shared" si="58"/>
        <v>0</v>
      </c>
      <c r="AN135" s="57">
        <f t="shared" si="58"/>
        <v>0</v>
      </c>
    </row>
    <row r="136" spans="1:40" ht="9.75">
      <c r="A136" s="24" t="s">
        <v>209</v>
      </c>
      <c r="B136" s="58">
        <f>IF(B126=0,0,B131/B126)</f>
        <v>1364.2511523874355</v>
      </c>
      <c r="C136" s="58">
        <f t="shared" si="58"/>
        <v>2031.9387112641416</v>
      </c>
      <c r="D136" s="58">
        <f t="shared" si="58"/>
        <v>912.6136157337368</v>
      </c>
      <c r="E136" s="58">
        <f t="shared" si="58"/>
        <v>722.2348398818987</v>
      </c>
      <c r="F136" s="58">
        <f t="shared" si="58"/>
        <v>0</v>
      </c>
      <c r="G136" s="58">
        <f t="shared" si="58"/>
        <v>0</v>
      </c>
      <c r="H136" s="58">
        <f t="shared" si="58"/>
        <v>609.3285389072847</v>
      </c>
      <c r="I136" s="58">
        <f t="shared" si="58"/>
        <v>3756.72</v>
      </c>
      <c r="J136" s="58">
        <f t="shared" si="58"/>
        <v>2090.0089141004864</v>
      </c>
      <c r="K136" s="58">
        <f t="shared" si="58"/>
        <v>0</v>
      </c>
      <c r="L136" s="58">
        <f t="shared" si="58"/>
        <v>0</v>
      </c>
      <c r="M136" s="58">
        <f t="shared" si="58"/>
        <v>0</v>
      </c>
      <c r="N136" s="58">
        <f t="shared" si="58"/>
        <v>0</v>
      </c>
      <c r="O136" s="58">
        <f t="shared" si="58"/>
        <v>0</v>
      </c>
      <c r="P136" s="58">
        <f t="shared" si="58"/>
        <v>0</v>
      </c>
      <c r="Q136" s="58">
        <f t="shared" si="58"/>
        <v>0</v>
      </c>
      <c r="R136" s="58">
        <f t="shared" si="58"/>
        <v>0</v>
      </c>
      <c r="S136" s="58">
        <f t="shared" si="58"/>
        <v>0</v>
      </c>
      <c r="T136" s="58">
        <f t="shared" si="58"/>
        <v>0</v>
      </c>
      <c r="U136" s="58">
        <f t="shared" si="58"/>
        <v>0</v>
      </c>
      <c r="V136" s="58">
        <f t="shared" si="58"/>
        <v>0</v>
      </c>
      <c r="W136" s="58">
        <f t="shared" si="58"/>
        <v>0</v>
      </c>
      <c r="X136" s="58">
        <f t="shared" si="58"/>
        <v>0</v>
      </c>
      <c r="Y136" s="58">
        <f t="shared" si="58"/>
        <v>0</v>
      </c>
      <c r="Z136" s="58">
        <f t="shared" si="58"/>
        <v>0</v>
      </c>
      <c r="AA136" s="58">
        <f t="shared" si="58"/>
        <v>0</v>
      </c>
      <c r="AB136" s="58">
        <f t="shared" si="58"/>
        <v>0</v>
      </c>
      <c r="AC136" s="58">
        <f t="shared" si="58"/>
        <v>0</v>
      </c>
      <c r="AD136" s="58">
        <f t="shared" si="58"/>
        <v>0</v>
      </c>
      <c r="AE136" s="58">
        <f t="shared" si="58"/>
        <v>0</v>
      </c>
      <c r="AF136" s="58">
        <f t="shared" si="58"/>
        <v>0</v>
      </c>
      <c r="AG136" s="58">
        <f t="shared" si="58"/>
        <v>0</v>
      </c>
      <c r="AH136" s="58">
        <f t="shared" si="58"/>
        <v>0</v>
      </c>
      <c r="AI136" s="58">
        <f t="shared" si="58"/>
        <v>20318.783717508584</v>
      </c>
      <c r="AJ136" s="58">
        <f t="shared" si="58"/>
        <v>0</v>
      </c>
      <c r="AK136" s="58">
        <f t="shared" si="58"/>
        <v>0</v>
      </c>
      <c r="AL136" s="58">
        <f t="shared" si="58"/>
        <v>0</v>
      </c>
      <c r="AM136" s="58">
        <f t="shared" si="58"/>
        <v>0</v>
      </c>
      <c r="AN136" s="59">
        <f t="shared" si="58"/>
        <v>0</v>
      </c>
    </row>
    <row r="137" spans="1:40" ht="9.75">
      <c r="A137" s="24" t="s">
        <v>210</v>
      </c>
      <c r="B137" s="58">
        <f>IF(B127=0,0,B132/B127)</f>
        <v>836.8202178834182</v>
      </c>
      <c r="C137" s="58">
        <f t="shared" si="58"/>
        <v>548.1904761904761</v>
      </c>
      <c r="D137" s="58">
        <f t="shared" si="58"/>
        <v>864.2874320068709</v>
      </c>
      <c r="E137" s="58">
        <f t="shared" si="58"/>
        <v>507.1442198501022</v>
      </c>
      <c r="F137" s="58">
        <f t="shared" si="58"/>
        <v>0</v>
      </c>
      <c r="G137" s="58">
        <f t="shared" si="58"/>
        <v>0</v>
      </c>
      <c r="H137" s="58">
        <f t="shared" si="58"/>
        <v>615.7658319536424</v>
      </c>
      <c r="I137" s="58">
        <f t="shared" si="58"/>
        <v>505.8</v>
      </c>
      <c r="J137" s="58">
        <f t="shared" si="58"/>
        <v>617.5420699925539</v>
      </c>
      <c r="K137" s="58">
        <f t="shared" si="58"/>
        <v>0</v>
      </c>
      <c r="L137" s="58">
        <f t="shared" si="58"/>
        <v>0</v>
      </c>
      <c r="M137" s="58">
        <f t="shared" si="58"/>
        <v>0</v>
      </c>
      <c r="N137" s="58">
        <f t="shared" si="58"/>
        <v>0.019747235387045814</v>
      </c>
      <c r="O137" s="58">
        <f t="shared" si="58"/>
        <v>0</v>
      </c>
      <c r="P137" s="58">
        <f t="shared" si="58"/>
        <v>0</v>
      </c>
      <c r="Q137" s="58">
        <f t="shared" si="58"/>
        <v>0</v>
      </c>
      <c r="R137" s="58">
        <f t="shared" si="58"/>
        <v>0</v>
      </c>
      <c r="S137" s="58">
        <f t="shared" si="58"/>
        <v>0</v>
      </c>
      <c r="T137" s="58">
        <f t="shared" si="58"/>
        <v>0</v>
      </c>
      <c r="U137" s="58">
        <f t="shared" si="58"/>
        <v>0</v>
      </c>
      <c r="V137" s="58">
        <f t="shared" si="58"/>
        <v>0</v>
      </c>
      <c r="W137" s="58">
        <f t="shared" si="58"/>
        <v>11860</v>
      </c>
      <c r="X137" s="58">
        <f t="shared" si="58"/>
        <v>0</v>
      </c>
      <c r="Y137" s="58">
        <f t="shared" si="58"/>
        <v>0</v>
      </c>
      <c r="Z137" s="58">
        <f t="shared" si="58"/>
        <v>0</v>
      </c>
      <c r="AA137" s="58">
        <f t="shared" si="58"/>
        <v>0</v>
      </c>
      <c r="AB137" s="58">
        <f t="shared" si="58"/>
        <v>0</v>
      </c>
      <c r="AC137" s="58">
        <f t="shared" si="58"/>
        <v>0</v>
      </c>
      <c r="AD137" s="58">
        <f t="shared" si="58"/>
        <v>0</v>
      </c>
      <c r="AE137" s="58">
        <f t="shared" si="58"/>
        <v>0</v>
      </c>
      <c r="AF137" s="58">
        <f t="shared" si="58"/>
        <v>0</v>
      </c>
      <c r="AG137" s="58">
        <f t="shared" si="58"/>
        <v>0</v>
      </c>
      <c r="AH137" s="58">
        <f t="shared" si="58"/>
        <v>0</v>
      </c>
      <c r="AI137" s="58">
        <f t="shared" si="58"/>
        <v>0</v>
      </c>
      <c r="AJ137" s="58">
        <f t="shared" si="58"/>
        <v>0</v>
      </c>
      <c r="AK137" s="58">
        <f t="shared" si="58"/>
        <v>0</v>
      </c>
      <c r="AL137" s="58">
        <f t="shared" si="58"/>
        <v>568.2586206896551</v>
      </c>
      <c r="AM137" s="58">
        <f t="shared" si="58"/>
        <v>0</v>
      </c>
      <c r="AN137" s="59">
        <f t="shared" si="58"/>
        <v>0</v>
      </c>
    </row>
    <row r="138" spans="1:40" ht="9.75">
      <c r="A138" s="24" t="s">
        <v>211</v>
      </c>
      <c r="B138" s="58">
        <f>IF(B128=0,0,B133/B128)</f>
        <v>2510.5025770689485</v>
      </c>
      <c r="C138" s="58">
        <f t="shared" si="58"/>
        <v>1177.924030041513</v>
      </c>
      <c r="D138" s="58">
        <f t="shared" si="58"/>
        <v>1003.8787878787879</v>
      </c>
      <c r="E138" s="58">
        <f t="shared" si="58"/>
        <v>1083.352259822848</v>
      </c>
      <c r="F138" s="58">
        <f t="shared" si="58"/>
        <v>0</v>
      </c>
      <c r="G138" s="58">
        <f t="shared" si="58"/>
        <v>0</v>
      </c>
      <c r="H138" s="58">
        <f t="shared" si="58"/>
        <v>1051.7118170529802</v>
      </c>
      <c r="I138" s="58">
        <f t="shared" si="58"/>
        <v>1917.96</v>
      </c>
      <c r="J138" s="58">
        <f t="shared" si="58"/>
        <v>613.2366288492707</v>
      </c>
      <c r="K138" s="58">
        <f t="shared" si="58"/>
        <v>0</v>
      </c>
      <c r="L138" s="58">
        <f t="shared" si="58"/>
        <v>0</v>
      </c>
      <c r="M138" s="58">
        <f t="shared" si="58"/>
        <v>0</v>
      </c>
      <c r="N138" s="58">
        <f t="shared" si="58"/>
        <v>0</v>
      </c>
      <c r="O138" s="58">
        <f t="shared" si="58"/>
        <v>0</v>
      </c>
      <c r="P138" s="58">
        <f t="shared" si="58"/>
        <v>0</v>
      </c>
      <c r="Q138" s="58">
        <f t="shared" si="58"/>
        <v>0</v>
      </c>
      <c r="R138" s="58">
        <f t="shared" si="58"/>
        <v>0</v>
      </c>
      <c r="S138" s="58">
        <f t="shared" si="58"/>
        <v>0</v>
      </c>
      <c r="T138" s="58">
        <f t="shared" si="58"/>
        <v>0</v>
      </c>
      <c r="U138" s="58">
        <f t="shared" si="58"/>
        <v>0</v>
      </c>
      <c r="V138" s="58">
        <f t="shared" si="58"/>
        <v>0</v>
      </c>
      <c r="W138" s="58">
        <f t="shared" si="58"/>
        <v>972</v>
      </c>
      <c r="X138" s="58">
        <f t="shared" si="58"/>
        <v>0</v>
      </c>
      <c r="Y138" s="58">
        <f t="shared" si="58"/>
        <v>0</v>
      </c>
      <c r="Z138" s="58">
        <f t="shared" si="58"/>
        <v>0</v>
      </c>
      <c r="AA138" s="58">
        <f t="shared" si="58"/>
        <v>0</v>
      </c>
      <c r="AB138" s="58">
        <f t="shared" si="58"/>
        <v>0</v>
      </c>
      <c r="AC138" s="58">
        <f t="shared" si="58"/>
        <v>0</v>
      </c>
      <c r="AD138" s="58">
        <f t="shared" si="58"/>
        <v>0</v>
      </c>
      <c r="AE138" s="58">
        <f t="shared" si="58"/>
        <v>0</v>
      </c>
      <c r="AF138" s="58">
        <f t="shared" si="58"/>
        <v>0</v>
      </c>
      <c r="AG138" s="58">
        <f t="shared" si="58"/>
        <v>0</v>
      </c>
      <c r="AH138" s="58">
        <f t="shared" si="58"/>
        <v>0</v>
      </c>
      <c r="AI138" s="58">
        <f t="shared" si="58"/>
        <v>0</v>
      </c>
      <c r="AJ138" s="58">
        <f t="shared" si="58"/>
        <v>0</v>
      </c>
      <c r="AK138" s="58">
        <f t="shared" si="58"/>
        <v>0</v>
      </c>
      <c r="AL138" s="58">
        <f t="shared" si="58"/>
        <v>0</v>
      </c>
      <c r="AM138" s="58">
        <f t="shared" si="58"/>
        <v>0</v>
      </c>
      <c r="AN138" s="59">
        <f t="shared" si="58"/>
        <v>0</v>
      </c>
    </row>
    <row r="139" spans="1:40" ht="20.25">
      <c r="A139" s="9" t="s">
        <v>214</v>
      </c>
      <c r="B139" s="60">
        <f>+B134*B125</f>
        <v>400465934.502476</v>
      </c>
      <c r="C139" s="60">
        <f aca="true" t="shared" si="59" ref="C139:AN139">+C134*C125</f>
        <v>499374637.6182055</v>
      </c>
      <c r="D139" s="60">
        <f t="shared" si="59"/>
        <v>27357870.49558439</v>
      </c>
      <c r="E139" s="60">
        <f t="shared" si="59"/>
        <v>14634956.000000002</v>
      </c>
      <c r="F139" s="60">
        <f t="shared" si="59"/>
        <v>0</v>
      </c>
      <c r="G139" s="60">
        <f t="shared" si="59"/>
        <v>0</v>
      </c>
      <c r="H139" s="60">
        <f t="shared" si="59"/>
        <v>25773634</v>
      </c>
      <c r="I139" s="60">
        <f t="shared" si="59"/>
        <v>55111680</v>
      </c>
      <c r="J139" s="60">
        <f t="shared" si="59"/>
        <v>12170902.828741623</v>
      </c>
      <c r="K139" s="60">
        <f t="shared" si="59"/>
        <v>0</v>
      </c>
      <c r="L139" s="60">
        <f t="shared" si="59"/>
        <v>0</v>
      </c>
      <c r="M139" s="60">
        <f t="shared" si="59"/>
        <v>0</v>
      </c>
      <c r="N139" s="60">
        <f t="shared" si="59"/>
        <v>0</v>
      </c>
      <c r="O139" s="60">
        <f t="shared" si="59"/>
        <v>0</v>
      </c>
      <c r="P139" s="60">
        <f t="shared" si="59"/>
        <v>0</v>
      </c>
      <c r="Q139" s="60">
        <f t="shared" si="59"/>
        <v>0</v>
      </c>
      <c r="R139" s="60">
        <f t="shared" si="59"/>
        <v>0</v>
      </c>
      <c r="S139" s="60">
        <f t="shared" si="59"/>
        <v>0</v>
      </c>
      <c r="T139" s="60">
        <f t="shared" si="59"/>
        <v>0</v>
      </c>
      <c r="U139" s="60">
        <f t="shared" si="59"/>
        <v>0</v>
      </c>
      <c r="V139" s="60">
        <f t="shared" si="59"/>
        <v>0</v>
      </c>
      <c r="W139" s="60">
        <f t="shared" si="59"/>
        <v>0</v>
      </c>
      <c r="X139" s="60">
        <f t="shared" si="59"/>
        <v>0</v>
      </c>
      <c r="Y139" s="60">
        <f t="shared" si="59"/>
        <v>0</v>
      </c>
      <c r="Z139" s="60">
        <f t="shared" si="59"/>
        <v>0</v>
      </c>
      <c r="AA139" s="60">
        <f t="shared" si="59"/>
        <v>0</v>
      </c>
      <c r="AB139" s="60">
        <f t="shared" si="59"/>
        <v>0</v>
      </c>
      <c r="AC139" s="60">
        <f t="shared" si="59"/>
        <v>0</v>
      </c>
      <c r="AD139" s="60">
        <f t="shared" si="59"/>
        <v>0</v>
      </c>
      <c r="AE139" s="60">
        <f t="shared" si="59"/>
        <v>0</v>
      </c>
      <c r="AF139" s="60">
        <f t="shared" si="59"/>
        <v>0</v>
      </c>
      <c r="AG139" s="60">
        <f t="shared" si="59"/>
        <v>0</v>
      </c>
      <c r="AH139" s="60">
        <f t="shared" si="59"/>
        <v>0</v>
      </c>
      <c r="AI139" s="60">
        <f t="shared" si="59"/>
        <v>2687186238.3521338</v>
      </c>
      <c r="AJ139" s="60">
        <f t="shared" si="59"/>
        <v>0</v>
      </c>
      <c r="AK139" s="60">
        <f t="shared" si="59"/>
        <v>0</v>
      </c>
      <c r="AL139" s="60">
        <f t="shared" si="59"/>
        <v>0</v>
      </c>
      <c r="AM139" s="60">
        <f t="shared" si="59"/>
        <v>0</v>
      </c>
      <c r="AN139" s="61">
        <f t="shared" si="59"/>
        <v>0</v>
      </c>
    </row>
    <row r="140" spans="1:40" ht="20.25">
      <c r="A140" s="12" t="s">
        <v>215</v>
      </c>
      <c r="B140" s="62">
        <v>0</v>
      </c>
      <c r="C140" s="62">
        <v>60491463</v>
      </c>
      <c r="D140" s="62">
        <v>0</v>
      </c>
      <c r="E140" s="62">
        <v>14634956</v>
      </c>
      <c r="F140" s="62">
        <v>0</v>
      </c>
      <c r="G140" s="62">
        <v>0</v>
      </c>
      <c r="H140" s="62">
        <v>0</v>
      </c>
      <c r="I140" s="62">
        <v>2833920</v>
      </c>
      <c r="J140" s="62">
        <v>0</v>
      </c>
      <c r="K140" s="62">
        <v>0</v>
      </c>
      <c r="L140" s="62">
        <v>0</v>
      </c>
      <c r="M140" s="62">
        <v>0</v>
      </c>
      <c r="N140" s="62">
        <v>0</v>
      </c>
      <c r="O140" s="62">
        <v>0</v>
      </c>
      <c r="P140" s="62">
        <v>0</v>
      </c>
      <c r="Q140" s="62">
        <v>11500000</v>
      </c>
      <c r="R140" s="62">
        <v>0</v>
      </c>
      <c r="S140" s="62">
        <v>0</v>
      </c>
      <c r="T140" s="62">
        <v>0</v>
      </c>
      <c r="U140" s="62">
        <v>0</v>
      </c>
      <c r="V140" s="62">
        <v>0</v>
      </c>
      <c r="W140" s="62">
        <v>0</v>
      </c>
      <c r="X140" s="62">
        <v>0</v>
      </c>
      <c r="Y140" s="62">
        <v>0</v>
      </c>
      <c r="Z140" s="62">
        <v>0</v>
      </c>
      <c r="AA140" s="62">
        <v>0</v>
      </c>
      <c r="AB140" s="62">
        <v>0</v>
      </c>
      <c r="AC140" s="62">
        <v>145580</v>
      </c>
      <c r="AD140" s="62">
        <v>0</v>
      </c>
      <c r="AE140" s="62">
        <v>0</v>
      </c>
      <c r="AF140" s="62">
        <v>2340658</v>
      </c>
      <c r="AG140" s="62">
        <v>0</v>
      </c>
      <c r="AH140" s="62">
        <v>0</v>
      </c>
      <c r="AI140" s="62">
        <v>0</v>
      </c>
      <c r="AJ140" s="62">
        <v>0</v>
      </c>
      <c r="AK140" s="62">
        <v>0</v>
      </c>
      <c r="AL140" s="62">
        <v>0</v>
      </c>
      <c r="AM140" s="62">
        <v>0</v>
      </c>
      <c r="AN140" s="63">
        <v>0</v>
      </c>
    </row>
    <row r="141" spans="1:40" ht="9.75">
      <c r="A141" s="64" t="s">
        <v>216</v>
      </c>
      <c r="B141" s="65">
        <v>778048000</v>
      </c>
      <c r="C141" s="65">
        <v>939530000</v>
      </c>
      <c r="D141" s="65">
        <v>83278000</v>
      </c>
      <c r="E141" s="65">
        <v>49012000</v>
      </c>
      <c r="F141" s="65">
        <v>85578000</v>
      </c>
      <c r="G141" s="65">
        <v>88241000</v>
      </c>
      <c r="H141" s="65">
        <v>71971000</v>
      </c>
      <c r="I141" s="65">
        <v>113151000</v>
      </c>
      <c r="J141" s="65">
        <v>45406000</v>
      </c>
      <c r="K141" s="65">
        <v>88342000</v>
      </c>
      <c r="L141" s="65">
        <v>225391000</v>
      </c>
      <c r="M141" s="65">
        <v>234368000</v>
      </c>
      <c r="N141" s="65">
        <v>38154000</v>
      </c>
      <c r="O141" s="65">
        <v>97114000</v>
      </c>
      <c r="P141" s="65">
        <v>75488000</v>
      </c>
      <c r="Q141" s="65">
        <v>156192000</v>
      </c>
      <c r="R141" s="65">
        <v>785546000</v>
      </c>
      <c r="S141" s="65">
        <v>39507000</v>
      </c>
      <c r="T141" s="65">
        <v>147779000</v>
      </c>
      <c r="U141" s="65">
        <v>115774000</v>
      </c>
      <c r="V141" s="65">
        <v>136131000</v>
      </c>
      <c r="W141" s="65">
        <v>61718000</v>
      </c>
      <c r="X141" s="65">
        <v>164680000</v>
      </c>
      <c r="Y141" s="65">
        <v>524527000</v>
      </c>
      <c r="Z141" s="65">
        <v>138382000</v>
      </c>
      <c r="AA141" s="65">
        <v>136434000</v>
      </c>
      <c r="AB141" s="65">
        <v>52677000</v>
      </c>
      <c r="AC141" s="65">
        <v>258283000</v>
      </c>
      <c r="AD141" s="65">
        <v>227562000</v>
      </c>
      <c r="AE141" s="65">
        <v>135729000</v>
      </c>
      <c r="AF141" s="65">
        <v>234532000</v>
      </c>
      <c r="AG141" s="65">
        <v>165930000</v>
      </c>
      <c r="AH141" s="65">
        <v>292112000</v>
      </c>
      <c r="AI141" s="65">
        <v>791526000</v>
      </c>
      <c r="AJ141" s="65">
        <v>207642000</v>
      </c>
      <c r="AK141" s="65">
        <v>193075000</v>
      </c>
      <c r="AL141" s="65">
        <v>230525000</v>
      </c>
      <c r="AM141" s="65">
        <v>108982000</v>
      </c>
      <c r="AN141" s="66">
        <v>510344000</v>
      </c>
    </row>
    <row r="142" s="67" customFormat="1" ht="12.75"/>
    <row r="143" spans="1:40" ht="9.75" hidden="1">
      <c r="A143" s="68" t="s">
        <v>217</v>
      </c>
      <c r="B143" s="69">
        <v>4498072729</v>
      </c>
      <c r="C143" s="69">
        <v>7574668799</v>
      </c>
      <c r="D143" s="69">
        <v>175865793</v>
      </c>
      <c r="E143" s="69">
        <v>147320418</v>
      </c>
      <c r="F143" s="69">
        <v>313314000</v>
      </c>
      <c r="G143" s="69">
        <v>218436425</v>
      </c>
      <c r="H143" s="69">
        <v>128642327</v>
      </c>
      <c r="I143" s="69">
        <v>567171282</v>
      </c>
      <c r="J143" s="69">
        <v>40503328</v>
      </c>
      <c r="K143" s="69">
        <v>27215018</v>
      </c>
      <c r="L143" s="69">
        <v>29850000</v>
      </c>
      <c r="M143" s="69">
        <v>18512472</v>
      </c>
      <c r="N143" s="69">
        <v>50520892</v>
      </c>
      <c r="O143" s="69">
        <v>85877454</v>
      </c>
      <c r="P143" s="69">
        <v>72363276</v>
      </c>
      <c r="Q143" s="69">
        <v>32515260</v>
      </c>
      <c r="R143" s="69">
        <v>315627299</v>
      </c>
      <c r="S143" s="69">
        <v>188740626</v>
      </c>
      <c r="T143" s="69">
        <v>24223825</v>
      </c>
      <c r="U143" s="69">
        <v>16374373</v>
      </c>
      <c r="V143" s="69">
        <v>31846996</v>
      </c>
      <c r="W143" s="69">
        <v>27831924</v>
      </c>
      <c r="X143" s="69">
        <v>384921680</v>
      </c>
      <c r="Y143" s="69">
        <v>135952996</v>
      </c>
      <c r="Z143" s="69">
        <v>73498586</v>
      </c>
      <c r="AA143" s="69">
        <v>55791107</v>
      </c>
      <c r="AB143" s="69">
        <v>189254886</v>
      </c>
      <c r="AC143" s="69">
        <v>66768239</v>
      </c>
      <c r="AD143" s="69">
        <v>52208138</v>
      </c>
      <c r="AE143" s="69">
        <v>29278758</v>
      </c>
      <c r="AF143" s="69">
        <v>12468866</v>
      </c>
      <c r="AG143" s="69">
        <v>51180284</v>
      </c>
      <c r="AH143" s="69">
        <v>754962329</v>
      </c>
      <c r="AI143" s="69">
        <v>710990432</v>
      </c>
      <c r="AJ143" s="69">
        <v>107205156</v>
      </c>
      <c r="AK143" s="69">
        <v>29120615</v>
      </c>
      <c r="AL143" s="69">
        <v>69478323</v>
      </c>
      <c r="AM143" s="69">
        <v>10165932</v>
      </c>
      <c r="AN143" s="69">
        <v>110263788</v>
      </c>
    </row>
    <row r="144" spans="1:40" ht="9.75" hidden="1">
      <c r="A144" s="70" t="s">
        <v>218</v>
      </c>
      <c r="B144" s="32">
        <v>4611808711</v>
      </c>
      <c r="C144" s="32">
        <v>7683885040</v>
      </c>
      <c r="D144" s="32">
        <v>183224621</v>
      </c>
      <c r="E144" s="32">
        <v>141949930</v>
      </c>
      <c r="F144" s="32">
        <v>292591591</v>
      </c>
      <c r="G144" s="32">
        <v>213222060</v>
      </c>
      <c r="H144" s="32">
        <v>94214517</v>
      </c>
      <c r="I144" s="32">
        <v>578743257</v>
      </c>
      <c r="J144" s="32">
        <v>33660864</v>
      </c>
      <c r="K144" s="32">
        <v>1400000</v>
      </c>
      <c r="L144" s="32">
        <v>12950000</v>
      </c>
      <c r="M144" s="32">
        <v>26774000</v>
      </c>
      <c r="N144" s="32">
        <v>39937549</v>
      </c>
      <c r="O144" s="32">
        <v>78596248</v>
      </c>
      <c r="P144" s="32">
        <v>30107362</v>
      </c>
      <c r="Q144" s="32">
        <v>158189261</v>
      </c>
      <c r="R144" s="32">
        <v>384153843</v>
      </c>
      <c r="S144" s="32">
        <v>219518065</v>
      </c>
      <c r="T144" s="32">
        <v>10069005</v>
      </c>
      <c r="U144" s="32">
        <v>20787194</v>
      </c>
      <c r="V144" s="32">
        <v>5607613</v>
      </c>
      <c r="W144" s="32">
        <v>11470984</v>
      </c>
      <c r="X144" s="32">
        <v>395096856</v>
      </c>
      <c r="Y144" s="32">
        <v>232820248</v>
      </c>
      <c r="Z144" s="32">
        <v>66212201</v>
      </c>
      <c r="AA144" s="32">
        <v>59055183</v>
      </c>
      <c r="AB144" s="32">
        <v>168457962</v>
      </c>
      <c r="AC144" s="32">
        <v>160545137</v>
      </c>
      <c r="AD144" s="32">
        <v>31396192</v>
      </c>
      <c r="AE144" s="32">
        <v>9966000</v>
      </c>
      <c r="AF144" s="32">
        <v>5385229</v>
      </c>
      <c r="AG144" s="32">
        <v>22439165</v>
      </c>
      <c r="AH144" s="32">
        <v>733633267</v>
      </c>
      <c r="AI144" s="32">
        <v>284756486</v>
      </c>
      <c r="AJ144" s="32">
        <v>99128818</v>
      </c>
      <c r="AK144" s="32">
        <v>20077980</v>
      </c>
      <c r="AL144" s="32">
        <v>61915432</v>
      </c>
      <c r="AM144" s="32">
        <v>11031457</v>
      </c>
      <c r="AN144" s="32">
        <v>39611246</v>
      </c>
    </row>
    <row r="145" spans="1:40" ht="9.75" hidden="1">
      <c r="A145" s="70" t="s">
        <v>219</v>
      </c>
      <c r="B145" s="32">
        <v>292779203</v>
      </c>
      <c r="C145" s="32">
        <v>758435020</v>
      </c>
      <c r="D145" s="32">
        <v>15120775</v>
      </c>
      <c r="E145" s="32">
        <v>7491070</v>
      </c>
      <c r="F145" s="32">
        <v>49902000</v>
      </c>
      <c r="G145" s="32">
        <v>30151142</v>
      </c>
      <c r="H145" s="32">
        <v>17658470</v>
      </c>
      <c r="I145" s="32">
        <v>43794295</v>
      </c>
      <c r="J145" s="32">
        <v>30046595</v>
      </c>
      <c r="K145" s="32">
        <v>20765020</v>
      </c>
      <c r="L145" s="32">
        <v>16900000</v>
      </c>
      <c r="M145" s="32">
        <v>20699498</v>
      </c>
      <c r="N145" s="32">
        <v>24339445</v>
      </c>
      <c r="O145" s="32">
        <v>9921206</v>
      </c>
      <c r="P145" s="32">
        <v>15469014</v>
      </c>
      <c r="Q145" s="32">
        <v>31618740</v>
      </c>
      <c r="R145" s="32">
        <v>61176473</v>
      </c>
      <c r="S145" s="32">
        <v>22709374</v>
      </c>
      <c r="T145" s="32">
        <v>17605622</v>
      </c>
      <c r="U145" s="32">
        <v>8670812</v>
      </c>
      <c r="V145" s="32">
        <v>30380279</v>
      </c>
      <c r="W145" s="32">
        <v>14460760</v>
      </c>
      <c r="X145" s="32">
        <v>81472567</v>
      </c>
      <c r="Y145" s="32">
        <v>71671286</v>
      </c>
      <c r="Z145" s="32">
        <v>34293054</v>
      </c>
      <c r="AA145" s="32">
        <v>5831124</v>
      </c>
      <c r="AB145" s="32">
        <v>24670799</v>
      </c>
      <c r="AC145" s="32">
        <v>26153888</v>
      </c>
      <c r="AD145" s="32">
        <v>11375582</v>
      </c>
      <c r="AE145" s="32">
        <v>23097239</v>
      </c>
      <c r="AF145" s="32">
        <v>7215113</v>
      </c>
      <c r="AG145" s="32">
        <v>29339868</v>
      </c>
      <c r="AH145" s="32">
        <v>72932569</v>
      </c>
      <c r="AI145" s="32">
        <v>362027799</v>
      </c>
      <c r="AJ145" s="32">
        <v>14043173</v>
      </c>
      <c r="AK145" s="32">
        <v>9042635</v>
      </c>
      <c r="AL145" s="32">
        <v>11120555</v>
      </c>
      <c r="AM145" s="32">
        <v>3150264</v>
      </c>
      <c r="AN145" s="32">
        <v>70652535</v>
      </c>
    </row>
    <row r="146" spans="1:40" ht="9.75" hidden="1">
      <c r="A146" s="70" t="s">
        <v>220</v>
      </c>
      <c r="B146" s="32">
        <v>1643283735</v>
      </c>
      <c r="C146" s="32">
        <v>2366608257</v>
      </c>
      <c r="D146" s="32">
        <v>5519997</v>
      </c>
      <c r="E146" s="32">
        <v>1000000</v>
      </c>
      <c r="F146" s="32">
        <v>4987000</v>
      </c>
      <c r="G146" s="32">
        <v>13381785</v>
      </c>
      <c r="H146" s="32">
        <v>21273067</v>
      </c>
      <c r="I146" s="32">
        <v>53560788</v>
      </c>
      <c r="J146" s="32">
        <v>0</v>
      </c>
      <c r="K146" s="32">
        <v>249892000</v>
      </c>
      <c r="L146" s="32">
        <v>105250279</v>
      </c>
      <c r="M146" s="32">
        <v>6902981</v>
      </c>
      <c r="N146" s="32">
        <v>3550718</v>
      </c>
      <c r="O146" s="32">
        <v>34000000</v>
      </c>
      <c r="P146" s="32">
        <v>1265817</v>
      </c>
      <c r="Q146" s="32">
        <v>1800000</v>
      </c>
      <c r="R146" s="32">
        <v>-271072709</v>
      </c>
      <c r="S146" s="32">
        <v>391386</v>
      </c>
      <c r="T146" s="32">
        <v>75579473</v>
      </c>
      <c r="U146" s="32">
        <v>10381333</v>
      </c>
      <c r="V146" s="32">
        <v>197340473</v>
      </c>
      <c r="W146" s="32">
        <v>196432</v>
      </c>
      <c r="X146" s="32">
        <v>133036972</v>
      </c>
      <c r="Y146" s="32">
        <v>342000000</v>
      </c>
      <c r="Z146" s="32">
        <v>107909752</v>
      </c>
      <c r="AA146" s="32">
        <v>206320701</v>
      </c>
      <c r="AB146" s="32">
        <v>1765153</v>
      </c>
      <c r="AC146" s="32">
        <v>8320905</v>
      </c>
      <c r="AD146" s="32">
        <v>161165460</v>
      </c>
      <c r="AE146" s="32">
        <v>122095086</v>
      </c>
      <c r="AF146" s="32">
        <v>110246595</v>
      </c>
      <c r="AG146" s="32">
        <v>36997413</v>
      </c>
      <c r="AH146" s="32">
        <v>194454394</v>
      </c>
      <c r="AI146" s="32">
        <v>706541664</v>
      </c>
      <c r="AJ146" s="32">
        <v>42241652</v>
      </c>
      <c r="AK146" s="32">
        <v>55000000</v>
      </c>
      <c r="AL146" s="32">
        <v>43362103</v>
      </c>
      <c r="AM146" s="32">
        <v>22000000</v>
      </c>
      <c r="AN146" s="32">
        <v>36369344</v>
      </c>
    </row>
    <row r="147" spans="1:40" ht="9.75" hidden="1">
      <c r="A147" s="70" t="s">
        <v>221</v>
      </c>
      <c r="B147" s="32">
        <v>1060015169</v>
      </c>
      <c r="C147" s="32">
        <v>2157729281</v>
      </c>
      <c r="D147" s="32">
        <v>90278914</v>
      </c>
      <c r="E147" s="32">
        <v>12425000</v>
      </c>
      <c r="F147" s="32">
        <v>116847000</v>
      </c>
      <c r="G147" s="32">
        <v>0</v>
      </c>
      <c r="H147" s="32">
        <v>25618000</v>
      </c>
      <c r="I147" s="32">
        <v>87054449</v>
      </c>
      <c r="J147" s="32">
        <v>41797160</v>
      </c>
      <c r="K147" s="32">
        <v>32000000</v>
      </c>
      <c r="L147" s="32">
        <v>15750000</v>
      </c>
      <c r="M147" s="32">
        <v>48231852</v>
      </c>
      <c r="N147" s="32">
        <v>31630492</v>
      </c>
      <c r="O147" s="32">
        <v>27085625</v>
      </c>
      <c r="P147" s="32">
        <v>22345739</v>
      </c>
      <c r="Q147" s="32">
        <v>248500000</v>
      </c>
      <c r="R147" s="32">
        <v>870488786</v>
      </c>
      <c r="S147" s="32">
        <v>0</v>
      </c>
      <c r="T147" s="32">
        <v>30588025</v>
      </c>
      <c r="U147" s="32">
        <v>26425000</v>
      </c>
      <c r="V147" s="32">
        <v>14066901</v>
      </c>
      <c r="W147" s="32">
        <v>18402520</v>
      </c>
      <c r="X147" s="32">
        <v>104165492</v>
      </c>
      <c r="Y147" s="32">
        <v>103829800</v>
      </c>
      <c r="Z147" s="32">
        <v>38144064</v>
      </c>
      <c r="AA147" s="32">
        <v>19131249</v>
      </c>
      <c r="AB147" s="32">
        <v>259431749</v>
      </c>
      <c r="AC147" s="32">
        <v>15089710</v>
      </c>
      <c r="AD147" s="32">
        <v>2265148</v>
      </c>
      <c r="AE147" s="32">
        <v>26300000</v>
      </c>
      <c r="AF147" s="32">
        <v>11500000</v>
      </c>
      <c r="AG147" s="32">
        <v>8288728</v>
      </c>
      <c r="AH147" s="32">
        <v>195880278</v>
      </c>
      <c r="AI147" s="32">
        <v>334697304</v>
      </c>
      <c r="AJ147" s="32">
        <v>34736573</v>
      </c>
      <c r="AK147" s="32">
        <v>0</v>
      </c>
      <c r="AL147" s="32">
        <v>33059970</v>
      </c>
      <c r="AM147" s="32">
        <v>19897653</v>
      </c>
      <c r="AN147" s="32">
        <v>175995000</v>
      </c>
    </row>
    <row r="148" spans="1:40" ht="9.75" hidden="1">
      <c r="A148" s="70" t="s">
        <v>222</v>
      </c>
      <c r="B148" s="32">
        <v>937997170</v>
      </c>
      <c r="C148" s="32">
        <v>1475209710</v>
      </c>
      <c r="D148" s="32">
        <v>35154037</v>
      </c>
      <c r="E148" s="32">
        <v>35000000</v>
      </c>
      <c r="F148" s="32">
        <v>95000000</v>
      </c>
      <c r="G148" s="32">
        <v>-34960942</v>
      </c>
      <c r="H148" s="32">
        <v>61834699</v>
      </c>
      <c r="I148" s="32">
        <v>42559000</v>
      </c>
      <c r="J148" s="32">
        <v>48018458</v>
      </c>
      <c r="K148" s="32">
        <v>4203000</v>
      </c>
      <c r="L148" s="32">
        <v>6223335</v>
      </c>
      <c r="M148" s="32">
        <v>36345383</v>
      </c>
      <c r="N148" s="32">
        <v>11252498</v>
      </c>
      <c r="O148" s="32">
        <v>12789360</v>
      </c>
      <c r="P148" s="32">
        <v>19546231</v>
      </c>
      <c r="Q148" s="32">
        <v>112751986</v>
      </c>
      <c r="R148" s="32">
        <v>236416844</v>
      </c>
      <c r="S148" s="32">
        <v>191254115</v>
      </c>
      <c r="T148" s="32">
        <v>4193557</v>
      </c>
      <c r="U148" s="32">
        <v>16060964</v>
      </c>
      <c r="V148" s="32">
        <v>3364123</v>
      </c>
      <c r="W148" s="32">
        <v>7519387</v>
      </c>
      <c r="X148" s="32">
        <v>345077488</v>
      </c>
      <c r="Y148" s="32">
        <v>248471158</v>
      </c>
      <c r="Z148" s="32">
        <v>47617001</v>
      </c>
      <c r="AA148" s="32">
        <v>13550470</v>
      </c>
      <c r="AB148" s="32">
        <v>32438276</v>
      </c>
      <c r="AC148" s="32">
        <v>121294506</v>
      </c>
      <c r="AD148" s="32">
        <v>67803839</v>
      </c>
      <c r="AE148" s="32">
        <v>1319107</v>
      </c>
      <c r="AF148" s="32">
        <v>12035029</v>
      </c>
      <c r="AG148" s="32">
        <v>28639774</v>
      </c>
      <c r="AH148" s="32">
        <v>32896595</v>
      </c>
      <c r="AI148" s="32">
        <v>163243249</v>
      </c>
      <c r="AJ148" s="32">
        <v>12914336</v>
      </c>
      <c r="AK148" s="32">
        <v>1933956</v>
      </c>
      <c r="AL148" s="32">
        <v>28061636</v>
      </c>
      <c r="AM148" s="32">
        <v>0</v>
      </c>
      <c r="AN148" s="32">
        <v>25500000</v>
      </c>
    </row>
    <row r="149" spans="1:40" ht="9.75" hidden="1">
      <c r="A149" s="70" t="s">
        <v>223</v>
      </c>
      <c r="B149" s="32">
        <v>880000000</v>
      </c>
      <c r="C149" s="32">
        <v>480634653</v>
      </c>
      <c r="D149" s="32">
        <v>17167249</v>
      </c>
      <c r="E149" s="32">
        <v>5000000</v>
      </c>
      <c r="F149" s="32">
        <v>25600000</v>
      </c>
      <c r="G149" s="32">
        <v>24803365</v>
      </c>
      <c r="H149" s="32">
        <v>0</v>
      </c>
      <c r="I149" s="32">
        <v>31184000</v>
      </c>
      <c r="J149" s="32">
        <v>19013821</v>
      </c>
      <c r="K149" s="32">
        <v>0</v>
      </c>
      <c r="L149" s="32">
        <v>0</v>
      </c>
      <c r="M149" s="32">
        <v>6096192</v>
      </c>
      <c r="N149" s="32">
        <v>0</v>
      </c>
      <c r="O149" s="32">
        <v>8174748</v>
      </c>
      <c r="P149" s="32">
        <v>9988402</v>
      </c>
      <c r="Q149" s="32">
        <v>26386228</v>
      </c>
      <c r="R149" s="32">
        <v>9775773</v>
      </c>
      <c r="S149" s="32">
        <v>6564877</v>
      </c>
      <c r="T149" s="32">
        <v>8986761</v>
      </c>
      <c r="U149" s="32">
        <v>12490000</v>
      </c>
      <c r="V149" s="32">
        <v>0</v>
      </c>
      <c r="W149" s="32">
        <v>1375336</v>
      </c>
      <c r="X149" s="32">
        <v>83788917</v>
      </c>
      <c r="Y149" s="32">
        <v>133155426</v>
      </c>
      <c r="Z149" s="32">
        <v>11733752</v>
      </c>
      <c r="AA149" s="32">
        <v>12630064</v>
      </c>
      <c r="AB149" s="32">
        <v>46089664</v>
      </c>
      <c r="AC149" s="32">
        <v>26275063</v>
      </c>
      <c r="AD149" s="32">
        <v>67803839</v>
      </c>
      <c r="AE149" s="32">
        <v>15006297</v>
      </c>
      <c r="AF149" s="32">
        <v>4411893</v>
      </c>
      <c r="AG149" s="32">
        <v>0</v>
      </c>
      <c r="AH149" s="32">
        <v>53026948</v>
      </c>
      <c r="AI149" s="32">
        <v>4883639</v>
      </c>
      <c r="AJ149" s="32">
        <v>12933318</v>
      </c>
      <c r="AK149" s="32">
        <v>14433672</v>
      </c>
      <c r="AL149" s="32">
        <v>29281295</v>
      </c>
      <c r="AM149" s="32">
        <v>2136214</v>
      </c>
      <c r="AN149" s="32">
        <v>0</v>
      </c>
    </row>
    <row r="150" spans="1:40" ht="9.75" hidden="1">
      <c r="A150" s="70" t="s">
        <v>224</v>
      </c>
      <c r="B150" s="32">
        <v>79860</v>
      </c>
      <c r="C150" s="32">
        <v>67262311</v>
      </c>
      <c r="D150" s="32">
        <v>0</v>
      </c>
      <c r="E150" s="32">
        <v>8000</v>
      </c>
      <c r="F150" s="32">
        <v>0</v>
      </c>
      <c r="G150" s="32">
        <v>0</v>
      </c>
      <c r="H150" s="32">
        <v>0</v>
      </c>
      <c r="I150" s="32">
        <v>64751</v>
      </c>
      <c r="J150" s="32">
        <v>0</v>
      </c>
      <c r="K150" s="32">
        <v>0</v>
      </c>
      <c r="L150" s="32">
        <v>0</v>
      </c>
      <c r="M150" s="32">
        <v>0</v>
      </c>
      <c r="N150" s="32">
        <v>0</v>
      </c>
      <c r="O150" s="32">
        <v>228889</v>
      </c>
      <c r="P150" s="32">
        <v>0</v>
      </c>
      <c r="Q150" s="32">
        <v>0</v>
      </c>
      <c r="R150" s="32">
        <v>1710906</v>
      </c>
      <c r="S150" s="32">
        <v>0</v>
      </c>
      <c r="T150" s="32">
        <v>0</v>
      </c>
      <c r="U150" s="32">
        <v>0</v>
      </c>
      <c r="V150" s="32">
        <v>0</v>
      </c>
      <c r="W150" s="32">
        <v>0</v>
      </c>
      <c r="X150" s="32">
        <v>0</v>
      </c>
      <c r="Y150" s="32">
        <v>0</v>
      </c>
      <c r="Z150" s="32">
        <v>0</v>
      </c>
      <c r="AA150" s="32">
        <v>0</v>
      </c>
      <c r="AB150" s="32">
        <v>0</v>
      </c>
      <c r="AC150" s="32">
        <v>0</v>
      </c>
      <c r="AD150" s="32">
        <v>0</v>
      </c>
      <c r="AE150" s="32">
        <v>0</v>
      </c>
      <c r="AF150" s="32">
        <v>0</v>
      </c>
      <c r="AG150" s="32">
        <v>0</v>
      </c>
      <c r="AH150" s="32">
        <v>0</v>
      </c>
      <c r="AI150" s="32">
        <v>0</v>
      </c>
      <c r="AJ150" s="32">
        <v>0</v>
      </c>
      <c r="AK150" s="32">
        <v>0</v>
      </c>
      <c r="AL150" s="32">
        <v>0</v>
      </c>
      <c r="AM150" s="32">
        <v>0</v>
      </c>
      <c r="AN150" s="32">
        <v>0</v>
      </c>
    </row>
    <row r="151" spans="1:40" ht="9.75" hidden="1">
      <c r="A151" s="70" t="s">
        <v>225</v>
      </c>
      <c r="B151" s="32">
        <v>336094982</v>
      </c>
      <c r="C151" s="32">
        <v>1272794300</v>
      </c>
      <c r="D151" s="32">
        <v>0</v>
      </c>
      <c r="E151" s="32">
        <v>0</v>
      </c>
      <c r="F151" s="32">
        <v>5500000</v>
      </c>
      <c r="G151" s="32">
        <v>0</v>
      </c>
      <c r="H151" s="32">
        <v>0</v>
      </c>
      <c r="I151" s="32">
        <v>2776000</v>
      </c>
      <c r="J151" s="32">
        <v>0</v>
      </c>
      <c r="K151" s="32">
        <v>1068000</v>
      </c>
      <c r="L151" s="32">
        <v>0</v>
      </c>
      <c r="M151" s="32">
        <v>0</v>
      </c>
      <c r="N151" s="32">
        <v>0</v>
      </c>
      <c r="O151" s="32">
        <v>0</v>
      </c>
      <c r="P151" s="32">
        <v>0</v>
      </c>
      <c r="Q151" s="32">
        <v>0</v>
      </c>
      <c r="R151" s="32">
        <v>37440081</v>
      </c>
      <c r="S151" s="32">
        <v>0</v>
      </c>
      <c r="T151" s="32">
        <v>0</v>
      </c>
      <c r="U151" s="32">
        <v>0</v>
      </c>
      <c r="V151" s="32">
        <v>0</v>
      </c>
      <c r="W151" s="32">
        <v>0</v>
      </c>
      <c r="X151" s="32">
        <v>0</v>
      </c>
      <c r="Y151" s="32">
        <v>0</v>
      </c>
      <c r="Z151" s="32">
        <v>10466000</v>
      </c>
      <c r="AA151" s="32">
        <v>179069568</v>
      </c>
      <c r="AB151" s="32">
        <v>0</v>
      </c>
      <c r="AC151" s="32">
        <v>17922255</v>
      </c>
      <c r="AD151" s="32">
        <v>0</v>
      </c>
      <c r="AE151" s="32">
        <v>0</v>
      </c>
      <c r="AF151" s="32">
        <v>0</v>
      </c>
      <c r="AG151" s="32">
        <v>0</v>
      </c>
      <c r="AH151" s="32">
        <v>0</v>
      </c>
      <c r="AI151" s="32">
        <v>0</v>
      </c>
      <c r="AJ151" s="32">
        <v>0</v>
      </c>
      <c r="AK151" s="32">
        <v>0</v>
      </c>
      <c r="AL151" s="32">
        <v>0</v>
      </c>
      <c r="AM151" s="32">
        <v>0</v>
      </c>
      <c r="AN151" s="32">
        <v>95500000</v>
      </c>
    </row>
    <row r="152" spans="1:40" ht="9.75" hidden="1">
      <c r="A152" s="70" t="s">
        <v>226</v>
      </c>
      <c r="B152" s="32">
        <v>4702595585</v>
      </c>
      <c r="C152" s="32">
        <v>8128994227</v>
      </c>
      <c r="D152" s="32">
        <v>250625419</v>
      </c>
      <c r="E152" s="32">
        <v>181618080</v>
      </c>
      <c r="F152" s="32">
        <v>325782888</v>
      </c>
      <c r="G152" s="32">
        <v>255093739</v>
      </c>
      <c r="H152" s="32">
        <v>139372253</v>
      </c>
      <c r="I152" s="32">
        <v>575193927</v>
      </c>
      <c r="J152" s="32">
        <v>77606951</v>
      </c>
      <c r="K152" s="32">
        <v>84621108</v>
      </c>
      <c r="L152" s="32">
        <v>232804961</v>
      </c>
      <c r="M152" s="32">
        <v>251027913</v>
      </c>
      <c r="N152" s="32">
        <v>64409467</v>
      </c>
      <c r="O152" s="32">
        <v>180502406</v>
      </c>
      <c r="P152" s="32">
        <v>101853778</v>
      </c>
      <c r="Q152" s="32">
        <v>274592676</v>
      </c>
      <c r="R152" s="32">
        <v>1030101059</v>
      </c>
      <c r="S152" s="32">
        <v>180735800</v>
      </c>
      <c r="T152" s="32">
        <v>142439039</v>
      </c>
      <c r="U152" s="32">
        <v>129282868</v>
      </c>
      <c r="V152" s="32">
        <v>97563793</v>
      </c>
      <c r="W152" s="32">
        <v>76174495</v>
      </c>
      <c r="X152" s="32">
        <v>604345965</v>
      </c>
      <c r="Y152" s="32">
        <v>647407930</v>
      </c>
      <c r="Z152" s="32">
        <v>220295708</v>
      </c>
      <c r="AA152" s="32">
        <v>166735719</v>
      </c>
      <c r="AB152" s="32">
        <v>187703435</v>
      </c>
      <c r="AC152" s="32">
        <v>334029297</v>
      </c>
      <c r="AD152" s="32">
        <v>173744403</v>
      </c>
      <c r="AE152" s="32">
        <v>106091134</v>
      </c>
      <c r="AF152" s="32">
        <v>222692015</v>
      </c>
      <c r="AG152" s="32">
        <v>144658379</v>
      </c>
      <c r="AH152" s="32">
        <v>864097531</v>
      </c>
      <c r="AI152" s="32">
        <v>773969423</v>
      </c>
      <c r="AJ152" s="32">
        <v>259539065</v>
      </c>
      <c r="AK152" s="32">
        <v>109352036</v>
      </c>
      <c r="AL152" s="32">
        <v>218716471</v>
      </c>
      <c r="AM152" s="32">
        <v>99090860</v>
      </c>
      <c r="AN152" s="32">
        <v>416951700</v>
      </c>
    </row>
    <row r="153" spans="1:40" ht="9.75" hidden="1">
      <c r="A153" s="70" t="s">
        <v>227</v>
      </c>
      <c r="B153" s="32">
        <v>343696466</v>
      </c>
      <c r="C153" s="32">
        <v>541605230</v>
      </c>
      <c r="D153" s="32">
        <v>3500000</v>
      </c>
      <c r="E153" s="32">
        <v>9505000</v>
      </c>
      <c r="F153" s="32">
        <v>20000000</v>
      </c>
      <c r="G153" s="32">
        <v>22779024</v>
      </c>
      <c r="H153" s="32">
        <v>25097929</v>
      </c>
      <c r="I153" s="32">
        <v>41429399</v>
      </c>
      <c r="J153" s="32">
        <v>22754764</v>
      </c>
      <c r="K153" s="32">
        <v>0</v>
      </c>
      <c r="L153" s="32">
        <v>1010344</v>
      </c>
      <c r="M153" s="32">
        <v>28961000</v>
      </c>
      <c r="N153" s="32">
        <v>12500000</v>
      </c>
      <c r="O153" s="32">
        <v>2500000</v>
      </c>
      <c r="P153" s="32">
        <v>2169600</v>
      </c>
      <c r="Q153" s="32">
        <v>22222733</v>
      </c>
      <c r="R153" s="32">
        <v>108195340</v>
      </c>
      <c r="S153" s="32">
        <v>4200000</v>
      </c>
      <c r="T153" s="32">
        <v>641132</v>
      </c>
      <c r="U153" s="32">
        <v>6000000</v>
      </c>
      <c r="V153" s="32">
        <v>2000000</v>
      </c>
      <c r="W153" s="32">
        <v>2000000</v>
      </c>
      <c r="X153" s="32">
        <v>22496360</v>
      </c>
      <c r="Y153" s="32">
        <v>200000000</v>
      </c>
      <c r="Z153" s="32">
        <v>7810820</v>
      </c>
      <c r="AA153" s="32">
        <v>4962966</v>
      </c>
      <c r="AB153" s="32">
        <v>2575000</v>
      </c>
      <c r="AC153" s="32">
        <v>75020004</v>
      </c>
      <c r="AD153" s="32">
        <v>9000000</v>
      </c>
      <c r="AE153" s="32">
        <v>8416000</v>
      </c>
      <c r="AF153" s="32">
        <v>3171000</v>
      </c>
      <c r="AG153" s="32">
        <v>0</v>
      </c>
      <c r="AH153" s="32">
        <v>29539809</v>
      </c>
      <c r="AI153" s="32">
        <v>87671211</v>
      </c>
      <c r="AJ153" s="32">
        <v>5000000</v>
      </c>
      <c r="AK153" s="32">
        <v>5000000</v>
      </c>
      <c r="AL153" s="32">
        <v>2100735</v>
      </c>
      <c r="AM153" s="32">
        <v>1578000</v>
      </c>
      <c r="AN153" s="32">
        <v>25500000</v>
      </c>
    </row>
    <row r="154" spans="1:40" ht="9.75" hidden="1">
      <c r="A154" s="70" t="s">
        <v>228</v>
      </c>
      <c r="B154" s="32">
        <v>570580248</v>
      </c>
      <c r="C154" s="32">
        <v>886776943</v>
      </c>
      <c r="D154" s="32">
        <v>76472941</v>
      </c>
      <c r="E154" s="32">
        <v>27396294</v>
      </c>
      <c r="F154" s="32">
        <v>75655332</v>
      </c>
      <c r="G154" s="32">
        <v>57609382</v>
      </c>
      <c r="H154" s="32">
        <v>36728973</v>
      </c>
      <c r="I154" s="32">
        <v>104804211</v>
      </c>
      <c r="J154" s="32">
        <v>27086673</v>
      </c>
      <c r="K154" s="32">
        <v>46225912</v>
      </c>
      <c r="L154" s="32">
        <v>49481195</v>
      </c>
      <c r="M154" s="32">
        <v>31763244</v>
      </c>
      <c r="N154" s="32">
        <v>32677760</v>
      </c>
      <c r="O154" s="32">
        <v>26316100</v>
      </c>
      <c r="P154" s="32">
        <v>18804476</v>
      </c>
      <c r="Q154" s="32">
        <v>42247175</v>
      </c>
      <c r="R154" s="32">
        <v>249055746</v>
      </c>
      <c r="S154" s="32">
        <v>41633470</v>
      </c>
      <c r="T154" s="32">
        <v>39574404</v>
      </c>
      <c r="U154" s="32">
        <v>25024104</v>
      </c>
      <c r="V154" s="32">
        <v>56050101</v>
      </c>
      <c r="W154" s="32">
        <v>20527000</v>
      </c>
      <c r="X154" s="32">
        <v>62173001</v>
      </c>
      <c r="Y154" s="32">
        <v>218849554</v>
      </c>
      <c r="Z154" s="32">
        <v>56821211</v>
      </c>
      <c r="AA154" s="32">
        <v>42275953</v>
      </c>
      <c r="AB154" s="32">
        <v>31295506</v>
      </c>
      <c r="AC154" s="32">
        <v>110318672</v>
      </c>
      <c r="AD154" s="32">
        <v>86880651</v>
      </c>
      <c r="AE154" s="32">
        <v>61915694</v>
      </c>
      <c r="AF154" s="32">
        <v>54280927</v>
      </c>
      <c r="AG154" s="32">
        <v>70517495</v>
      </c>
      <c r="AH154" s="32">
        <v>152949667</v>
      </c>
      <c r="AI154" s="32">
        <v>445846196</v>
      </c>
      <c r="AJ154" s="32">
        <v>57525258</v>
      </c>
      <c r="AK154" s="32">
        <v>108301221</v>
      </c>
      <c r="AL154" s="32">
        <v>74703937</v>
      </c>
      <c r="AM154" s="32">
        <v>23460018</v>
      </c>
      <c r="AN154" s="32">
        <v>123030680</v>
      </c>
    </row>
    <row r="155" spans="1:40" ht="9.75" hidden="1">
      <c r="A155" s="70" t="s">
        <v>229</v>
      </c>
      <c r="B155" s="32">
        <v>40</v>
      </c>
      <c r="C155" s="32">
        <v>100</v>
      </c>
      <c r="D155" s="32">
        <v>40</v>
      </c>
      <c r="E155" s="32">
        <v>40</v>
      </c>
      <c r="F155" s="32">
        <v>40</v>
      </c>
      <c r="G155" s="32">
        <v>40</v>
      </c>
      <c r="H155" s="32">
        <v>40</v>
      </c>
      <c r="I155" s="32">
        <v>100</v>
      </c>
      <c r="J155" s="32">
        <v>40</v>
      </c>
      <c r="K155" s="32">
        <v>40</v>
      </c>
      <c r="L155" s="32">
        <v>40</v>
      </c>
      <c r="M155" s="32">
        <v>40</v>
      </c>
      <c r="N155" s="32">
        <v>40</v>
      </c>
      <c r="O155" s="32">
        <v>40</v>
      </c>
      <c r="P155" s="32">
        <v>40</v>
      </c>
      <c r="Q155" s="32">
        <v>40</v>
      </c>
      <c r="R155" s="32">
        <v>80</v>
      </c>
      <c r="S155" s="32">
        <v>40</v>
      </c>
      <c r="T155" s="32">
        <v>40</v>
      </c>
      <c r="U155" s="32">
        <v>40</v>
      </c>
      <c r="V155" s="32">
        <v>40</v>
      </c>
      <c r="W155" s="32">
        <v>40</v>
      </c>
      <c r="X155" s="32">
        <v>40</v>
      </c>
      <c r="Y155" s="32">
        <v>40</v>
      </c>
      <c r="Z155" s="32">
        <v>40</v>
      </c>
      <c r="AA155" s="32">
        <v>40</v>
      </c>
      <c r="AB155" s="32">
        <v>40</v>
      </c>
      <c r="AC155" s="32">
        <v>40</v>
      </c>
      <c r="AD155" s="32">
        <v>40</v>
      </c>
      <c r="AE155" s="32">
        <v>40</v>
      </c>
      <c r="AF155" s="32">
        <v>40</v>
      </c>
      <c r="AG155" s="32">
        <v>40</v>
      </c>
      <c r="AH155" s="32">
        <v>40</v>
      </c>
      <c r="AI155" s="32">
        <v>40</v>
      </c>
      <c r="AJ155" s="32">
        <v>40</v>
      </c>
      <c r="AK155" s="32">
        <v>40</v>
      </c>
      <c r="AL155" s="32">
        <v>40</v>
      </c>
      <c r="AM155" s="32">
        <v>40</v>
      </c>
      <c r="AN155" s="32">
        <v>40</v>
      </c>
    </row>
    <row r="156" spans="1:40" ht="9.75" hidden="1">
      <c r="A156" s="70" t="s">
        <v>230</v>
      </c>
      <c r="B156" s="32">
        <v>6200028485</v>
      </c>
      <c r="C156" s="32">
        <v>9363535871</v>
      </c>
      <c r="D156" s="32">
        <v>316921117</v>
      </c>
      <c r="E156" s="32">
        <v>198567710</v>
      </c>
      <c r="F156" s="32">
        <v>400217000</v>
      </c>
      <c r="G156" s="32">
        <v>314834191</v>
      </c>
      <c r="H156" s="32">
        <v>163415869</v>
      </c>
      <c r="I156" s="32">
        <v>684339120</v>
      </c>
      <c r="J156" s="32">
        <v>102991273</v>
      </c>
      <c r="K156" s="32">
        <v>140353500</v>
      </c>
      <c r="L156" s="32">
        <v>345104108</v>
      </c>
      <c r="M156" s="32">
        <v>285147512</v>
      </c>
      <c r="N156" s="32">
        <v>109386508</v>
      </c>
      <c r="O156" s="32">
        <v>225620519</v>
      </c>
      <c r="P156" s="32">
        <v>114048618</v>
      </c>
      <c r="Q156" s="32">
        <v>364647065</v>
      </c>
      <c r="R156" s="32">
        <v>1429558064</v>
      </c>
      <c r="S156" s="32">
        <v>305908860</v>
      </c>
      <c r="T156" s="32">
        <v>165398000</v>
      </c>
      <c r="U156" s="32">
        <v>154568094</v>
      </c>
      <c r="V156" s="32">
        <v>164447300</v>
      </c>
      <c r="W156" s="32">
        <v>92299534</v>
      </c>
      <c r="X156" s="32">
        <v>667952771</v>
      </c>
      <c r="Y156" s="32">
        <v>1039393424</v>
      </c>
      <c r="Z156" s="32">
        <v>346921058</v>
      </c>
      <c r="AA156" s="32">
        <v>205902024</v>
      </c>
      <c r="AB156" s="32">
        <v>218955496</v>
      </c>
      <c r="AC156" s="32">
        <v>509347982</v>
      </c>
      <c r="AD156" s="32">
        <v>309391699</v>
      </c>
      <c r="AE156" s="32">
        <v>174055265</v>
      </c>
      <c r="AF156" s="32">
        <v>333258959</v>
      </c>
      <c r="AG156" s="32">
        <v>197209069</v>
      </c>
      <c r="AH156" s="32">
        <v>1063180958</v>
      </c>
      <c r="AI156" s="32">
        <v>1386725296</v>
      </c>
      <c r="AJ156" s="32">
        <v>321106488</v>
      </c>
      <c r="AK156" s="32">
        <v>308088494</v>
      </c>
      <c r="AL156" s="32">
        <v>272812393</v>
      </c>
      <c r="AM156" s="32">
        <v>132696937</v>
      </c>
      <c r="AN156" s="32">
        <v>558517251</v>
      </c>
    </row>
    <row r="157" spans="1:40" ht="9.75" hidden="1">
      <c r="A157" s="70" t="s">
        <v>231</v>
      </c>
      <c r="B157" s="32">
        <v>1421961287</v>
      </c>
      <c r="C157" s="32">
        <v>2177931330</v>
      </c>
      <c r="D157" s="32">
        <v>29579265</v>
      </c>
      <c r="E157" s="32">
        <v>13478010</v>
      </c>
      <c r="F157" s="32">
        <v>67345000</v>
      </c>
      <c r="G157" s="32">
        <v>103976211</v>
      </c>
      <c r="H157" s="32">
        <v>48950035</v>
      </c>
      <c r="I157" s="32">
        <v>176766234</v>
      </c>
      <c r="J157" s="32">
        <v>14600451</v>
      </c>
      <c r="K157" s="32">
        <v>0</v>
      </c>
      <c r="L157" s="32">
        <v>5700000</v>
      </c>
      <c r="M157" s="32">
        <v>19472000</v>
      </c>
      <c r="N157" s="32">
        <v>25790820</v>
      </c>
      <c r="O157" s="32">
        <v>17659223</v>
      </c>
      <c r="P157" s="32">
        <v>28779832</v>
      </c>
      <c r="Q157" s="32">
        <v>76208713</v>
      </c>
      <c r="R157" s="32">
        <v>0</v>
      </c>
      <c r="S157" s="32">
        <v>42525876</v>
      </c>
      <c r="T157" s="32">
        <v>7500000</v>
      </c>
      <c r="U157" s="32">
        <v>4615315</v>
      </c>
      <c r="V157" s="32">
        <v>4279211</v>
      </c>
      <c r="W157" s="32">
        <v>5778548</v>
      </c>
      <c r="X157" s="32">
        <v>105875099</v>
      </c>
      <c r="Y157" s="32">
        <v>0</v>
      </c>
      <c r="Z157" s="32">
        <v>28254505</v>
      </c>
      <c r="AA157" s="32">
        <v>8146650</v>
      </c>
      <c r="AB157" s="32">
        <v>38548980</v>
      </c>
      <c r="AC157" s="32">
        <v>0</v>
      </c>
      <c r="AD157" s="32">
        <v>28628147</v>
      </c>
      <c r="AE157" s="32">
        <v>8416000</v>
      </c>
      <c r="AF157" s="32">
        <v>7404502</v>
      </c>
      <c r="AG157" s="32">
        <v>21015215</v>
      </c>
      <c r="AH157" s="32">
        <v>246182733</v>
      </c>
      <c r="AI157" s="32">
        <v>0</v>
      </c>
      <c r="AJ157" s="32">
        <v>35612498</v>
      </c>
      <c r="AK157" s="32">
        <v>15508500</v>
      </c>
      <c r="AL157" s="32">
        <v>23570591</v>
      </c>
      <c r="AM157" s="32">
        <v>9118974</v>
      </c>
      <c r="AN157" s="32">
        <v>0</v>
      </c>
    </row>
    <row r="158" spans="1:40" ht="9.75" hidden="1">
      <c r="A158" s="70" t="s">
        <v>232</v>
      </c>
      <c r="B158" s="32">
        <v>1225284909</v>
      </c>
      <c r="C158" s="32">
        <v>1882347183</v>
      </c>
      <c r="D158" s="32">
        <v>43595320</v>
      </c>
      <c r="E158" s="32">
        <v>12254010</v>
      </c>
      <c r="F158" s="32">
        <v>64080000</v>
      </c>
      <c r="G158" s="32">
        <v>99663588</v>
      </c>
      <c r="H158" s="32">
        <v>35770728</v>
      </c>
      <c r="I158" s="32">
        <v>160564962</v>
      </c>
      <c r="J158" s="32">
        <v>12018927</v>
      </c>
      <c r="K158" s="32">
        <v>0</v>
      </c>
      <c r="L158" s="32">
        <v>4246202</v>
      </c>
      <c r="M158" s="32">
        <v>19472000</v>
      </c>
      <c r="N158" s="32">
        <v>17000000</v>
      </c>
      <c r="O158" s="32">
        <v>16771392</v>
      </c>
      <c r="P158" s="32">
        <v>23322181</v>
      </c>
      <c r="Q158" s="32">
        <v>80859171</v>
      </c>
      <c r="R158" s="32">
        <v>0</v>
      </c>
      <c r="S158" s="32">
        <v>43501000</v>
      </c>
      <c r="T158" s="32">
        <v>3609380</v>
      </c>
      <c r="U158" s="32">
        <v>4302469</v>
      </c>
      <c r="V158" s="32">
        <v>3858564</v>
      </c>
      <c r="W158" s="32">
        <v>5451460</v>
      </c>
      <c r="X158" s="32">
        <v>100833427</v>
      </c>
      <c r="Y158" s="32">
        <v>0</v>
      </c>
      <c r="Z158" s="32">
        <v>18804349</v>
      </c>
      <c r="AA158" s="32">
        <v>7685518</v>
      </c>
      <c r="AB158" s="32">
        <v>25665183</v>
      </c>
      <c r="AC158" s="32">
        <v>0</v>
      </c>
      <c r="AD158" s="32">
        <v>29627679</v>
      </c>
      <c r="AE158" s="32">
        <v>11700000</v>
      </c>
      <c r="AF158" s="32">
        <v>6053932</v>
      </c>
      <c r="AG158" s="32">
        <v>9130347</v>
      </c>
      <c r="AH158" s="32">
        <v>242247861</v>
      </c>
      <c r="AI158" s="32">
        <v>0</v>
      </c>
      <c r="AJ158" s="32">
        <v>52204073</v>
      </c>
      <c r="AK158" s="32">
        <v>14699978</v>
      </c>
      <c r="AL158" s="32">
        <v>22341795</v>
      </c>
      <c r="AM158" s="32">
        <v>10360447</v>
      </c>
      <c r="AN158" s="32">
        <v>0</v>
      </c>
    </row>
    <row r="159" spans="1:40" ht="9.75" hidden="1">
      <c r="A159" s="70" t="s">
        <v>233</v>
      </c>
      <c r="B159" s="32">
        <v>1971883163</v>
      </c>
      <c r="C159" s="32">
        <v>3964692030</v>
      </c>
      <c r="D159" s="32">
        <v>101549211</v>
      </c>
      <c r="E159" s="32">
        <v>104155380</v>
      </c>
      <c r="F159" s="32">
        <v>122723380</v>
      </c>
      <c r="G159" s="32">
        <v>61154609</v>
      </c>
      <c r="H159" s="32">
        <v>16290302</v>
      </c>
      <c r="I159" s="32">
        <v>247164869</v>
      </c>
      <c r="J159" s="32">
        <v>437439</v>
      </c>
      <c r="K159" s="32">
        <v>0</v>
      </c>
      <c r="L159" s="32">
        <v>0</v>
      </c>
      <c r="M159" s="32">
        <v>0</v>
      </c>
      <c r="N159" s="32">
        <v>3400872</v>
      </c>
      <c r="O159" s="32">
        <v>45161354</v>
      </c>
      <c r="P159" s="32">
        <v>0</v>
      </c>
      <c r="Q159" s="32">
        <v>61763690</v>
      </c>
      <c r="R159" s="32">
        <v>0</v>
      </c>
      <c r="S159" s="32">
        <v>124689718</v>
      </c>
      <c r="T159" s="32">
        <v>0</v>
      </c>
      <c r="U159" s="32">
        <v>10570229</v>
      </c>
      <c r="V159" s="32">
        <v>0</v>
      </c>
      <c r="W159" s="32">
        <v>4682500</v>
      </c>
      <c r="X159" s="32">
        <v>241833559</v>
      </c>
      <c r="Y159" s="32">
        <v>0</v>
      </c>
      <c r="Z159" s="32">
        <v>25983014</v>
      </c>
      <c r="AA159" s="32">
        <v>41712079</v>
      </c>
      <c r="AB159" s="32">
        <v>98609548</v>
      </c>
      <c r="AC159" s="32">
        <v>0</v>
      </c>
      <c r="AD159" s="32">
        <v>0</v>
      </c>
      <c r="AE159" s="32">
        <v>0</v>
      </c>
      <c r="AF159" s="32">
        <v>-2290658</v>
      </c>
      <c r="AG159" s="32">
        <v>0</v>
      </c>
      <c r="AH159" s="32">
        <v>418513317</v>
      </c>
      <c r="AI159" s="32">
        <v>0</v>
      </c>
      <c r="AJ159" s="32">
        <v>51956560</v>
      </c>
      <c r="AK159" s="32">
        <v>0</v>
      </c>
      <c r="AL159" s="32">
        <v>35076375</v>
      </c>
      <c r="AM159" s="32">
        <v>0</v>
      </c>
      <c r="AN159" s="32">
        <v>0</v>
      </c>
    </row>
    <row r="160" spans="1:40" ht="9.75" hidden="1">
      <c r="A160" s="70" t="s">
        <v>234</v>
      </c>
      <c r="B160" s="32">
        <v>1806438896</v>
      </c>
      <c r="C160" s="32">
        <v>3748824934</v>
      </c>
      <c r="D160" s="32">
        <v>92105584</v>
      </c>
      <c r="E160" s="32">
        <v>98068890</v>
      </c>
      <c r="F160" s="32">
        <v>118542000</v>
      </c>
      <c r="G160" s="32">
        <v>58510460</v>
      </c>
      <c r="H160" s="32">
        <v>15237382</v>
      </c>
      <c r="I160" s="32">
        <v>230404808</v>
      </c>
      <c r="J160" s="32">
        <v>1453081</v>
      </c>
      <c r="K160" s="32">
        <v>0</v>
      </c>
      <c r="L160" s="32">
        <v>0</v>
      </c>
      <c r="M160" s="32">
        <v>0</v>
      </c>
      <c r="N160" s="32">
        <v>7574654</v>
      </c>
      <c r="O160" s="32">
        <v>41643360</v>
      </c>
      <c r="P160" s="32">
        <v>0</v>
      </c>
      <c r="Q160" s="32">
        <v>59395734</v>
      </c>
      <c r="R160" s="32">
        <v>0</v>
      </c>
      <c r="S160" s="32">
        <v>152881848</v>
      </c>
      <c r="T160" s="32">
        <v>0</v>
      </c>
      <c r="U160" s="32">
        <v>10765149</v>
      </c>
      <c r="V160" s="32">
        <v>0</v>
      </c>
      <c r="W160" s="32">
        <v>9130000</v>
      </c>
      <c r="X160" s="32">
        <v>234935694</v>
      </c>
      <c r="Y160" s="32">
        <v>0</v>
      </c>
      <c r="Z160" s="32">
        <v>24319557</v>
      </c>
      <c r="AA160" s="32">
        <v>31942186</v>
      </c>
      <c r="AB160" s="32">
        <v>83809787</v>
      </c>
      <c r="AC160" s="32">
        <v>0</v>
      </c>
      <c r="AD160" s="32">
        <v>0</v>
      </c>
      <c r="AE160" s="32">
        <v>0</v>
      </c>
      <c r="AF160" s="32">
        <v>0</v>
      </c>
      <c r="AG160" s="32">
        <v>0</v>
      </c>
      <c r="AH160" s="32">
        <v>388763515</v>
      </c>
      <c r="AI160" s="32">
        <v>0</v>
      </c>
      <c r="AJ160" s="32">
        <v>47417044</v>
      </c>
      <c r="AK160" s="32">
        <v>0</v>
      </c>
      <c r="AL160" s="32">
        <v>29561786</v>
      </c>
      <c r="AM160" s="32">
        <v>0</v>
      </c>
      <c r="AN160" s="32">
        <v>0</v>
      </c>
    </row>
    <row r="161" spans="1:40" ht="9.75" hidden="1">
      <c r="A161" s="70" t="s">
        <v>235</v>
      </c>
      <c r="B161" s="32">
        <v>563042545</v>
      </c>
      <c r="C161" s="32">
        <v>749546520</v>
      </c>
      <c r="D161" s="32">
        <v>25470173</v>
      </c>
      <c r="E161" s="32">
        <v>12987860</v>
      </c>
      <c r="F161" s="32">
        <v>70490607</v>
      </c>
      <c r="G161" s="32">
        <v>27839773</v>
      </c>
      <c r="H161" s="32">
        <v>14066764</v>
      </c>
      <c r="I161" s="32">
        <v>67702208</v>
      </c>
      <c r="J161" s="32">
        <v>10753865</v>
      </c>
      <c r="K161" s="32">
        <v>0</v>
      </c>
      <c r="L161" s="32">
        <v>0</v>
      </c>
      <c r="M161" s="32">
        <v>0</v>
      </c>
      <c r="N161" s="32">
        <v>0</v>
      </c>
      <c r="O161" s="32">
        <v>0</v>
      </c>
      <c r="P161" s="32">
        <v>0</v>
      </c>
      <c r="Q161" s="32">
        <v>0</v>
      </c>
      <c r="R161" s="32">
        <v>248188873</v>
      </c>
      <c r="S161" s="32">
        <v>0</v>
      </c>
      <c r="T161" s="32">
        <v>0</v>
      </c>
      <c r="U161" s="32">
        <v>0</v>
      </c>
      <c r="V161" s="32">
        <v>0</v>
      </c>
      <c r="W161" s="32">
        <v>0</v>
      </c>
      <c r="X161" s="32">
        <v>0</v>
      </c>
      <c r="Y161" s="32">
        <v>178574017</v>
      </c>
      <c r="Z161" s="32">
        <v>0</v>
      </c>
      <c r="AA161" s="32">
        <v>0</v>
      </c>
      <c r="AB161" s="32">
        <v>0</v>
      </c>
      <c r="AC161" s="32">
        <v>115255045</v>
      </c>
      <c r="AD161" s="32">
        <v>0</v>
      </c>
      <c r="AE161" s="32">
        <v>0</v>
      </c>
      <c r="AF161" s="32">
        <v>0</v>
      </c>
      <c r="AG161" s="32">
        <v>0</v>
      </c>
      <c r="AH161" s="32">
        <v>0</v>
      </c>
      <c r="AI161" s="32">
        <v>199289174</v>
      </c>
      <c r="AJ161" s="32">
        <v>0</v>
      </c>
      <c r="AK161" s="32">
        <v>0</v>
      </c>
      <c r="AL161" s="32">
        <v>0</v>
      </c>
      <c r="AM161" s="32">
        <v>0</v>
      </c>
      <c r="AN161" s="32">
        <v>35000928</v>
      </c>
    </row>
    <row r="162" spans="1:40" ht="9.75" hidden="1">
      <c r="A162" s="70" t="s">
        <v>236</v>
      </c>
      <c r="B162" s="32">
        <v>479126770</v>
      </c>
      <c r="C162" s="32">
        <v>714593671</v>
      </c>
      <c r="D162" s="32">
        <v>30538095</v>
      </c>
      <c r="E162" s="32">
        <v>12311820</v>
      </c>
      <c r="F162" s="32">
        <v>49587000</v>
      </c>
      <c r="G162" s="32">
        <v>27020076</v>
      </c>
      <c r="H162" s="32">
        <v>10652524</v>
      </c>
      <c r="I162" s="32">
        <v>58871483</v>
      </c>
      <c r="J162" s="32">
        <v>9533151</v>
      </c>
      <c r="K162" s="32">
        <v>0</v>
      </c>
      <c r="L162" s="32">
        <v>0</v>
      </c>
      <c r="M162" s="32">
        <v>0</v>
      </c>
      <c r="N162" s="32">
        <v>0</v>
      </c>
      <c r="O162" s="32">
        <v>0</v>
      </c>
      <c r="P162" s="32">
        <v>0</v>
      </c>
      <c r="Q162" s="32">
        <v>0</v>
      </c>
      <c r="R162" s="32">
        <v>186544952</v>
      </c>
      <c r="S162" s="32">
        <v>0</v>
      </c>
      <c r="T162" s="32">
        <v>0</v>
      </c>
      <c r="U162" s="32">
        <v>0</v>
      </c>
      <c r="V162" s="32">
        <v>0</v>
      </c>
      <c r="W162" s="32">
        <v>0</v>
      </c>
      <c r="X162" s="32">
        <v>0</v>
      </c>
      <c r="Y162" s="32">
        <v>151559606</v>
      </c>
      <c r="Z162" s="32">
        <v>0</v>
      </c>
      <c r="AA162" s="32">
        <v>0</v>
      </c>
      <c r="AB162" s="32">
        <v>0</v>
      </c>
      <c r="AC162" s="32">
        <v>106557915</v>
      </c>
      <c r="AD162" s="32">
        <v>0</v>
      </c>
      <c r="AE162" s="32">
        <v>0</v>
      </c>
      <c r="AF162" s="32">
        <v>0</v>
      </c>
      <c r="AG162" s="32">
        <v>0</v>
      </c>
      <c r="AH162" s="32">
        <v>0</v>
      </c>
      <c r="AI162" s="32">
        <v>268583183</v>
      </c>
      <c r="AJ162" s="32">
        <v>0</v>
      </c>
      <c r="AK162" s="32">
        <v>0</v>
      </c>
      <c r="AL162" s="32">
        <v>0</v>
      </c>
      <c r="AM162" s="32">
        <v>0</v>
      </c>
      <c r="AN162" s="32">
        <v>20054000</v>
      </c>
    </row>
    <row r="163" spans="1:40" ht="9.75" hidden="1">
      <c r="A163" s="70" t="s">
        <v>237</v>
      </c>
      <c r="B163" s="32">
        <v>4594245979</v>
      </c>
      <c r="C163" s="32">
        <v>7646766580</v>
      </c>
      <c r="D163" s="32">
        <v>182375596</v>
      </c>
      <c r="E163" s="32">
        <v>141416850</v>
      </c>
      <c r="F163" s="32">
        <v>291166591</v>
      </c>
      <c r="G163" s="32">
        <v>212956719</v>
      </c>
      <c r="H163" s="32">
        <v>94146400</v>
      </c>
      <c r="I163" s="32">
        <v>576862665</v>
      </c>
      <c r="J163" s="32">
        <v>33258921</v>
      </c>
      <c r="K163" s="32">
        <v>0</v>
      </c>
      <c r="L163" s="32">
        <v>7350000</v>
      </c>
      <c r="M163" s="32">
        <v>23572000</v>
      </c>
      <c r="N163" s="32">
        <v>39660873</v>
      </c>
      <c r="O163" s="32">
        <v>73538766</v>
      </c>
      <c r="P163" s="32">
        <v>29535155</v>
      </c>
      <c r="Q163" s="32">
        <v>157459261</v>
      </c>
      <c r="R163" s="32">
        <v>383847276</v>
      </c>
      <c r="S163" s="32">
        <v>216706592</v>
      </c>
      <c r="T163" s="32">
        <v>8400000</v>
      </c>
      <c r="U163" s="32">
        <v>19814134</v>
      </c>
      <c r="V163" s="32">
        <v>5363954</v>
      </c>
      <c r="W163" s="32">
        <v>11470984</v>
      </c>
      <c r="X163" s="32">
        <v>392348003</v>
      </c>
      <c r="Y163" s="32">
        <v>232820248</v>
      </c>
      <c r="Z163" s="32">
        <v>57164434</v>
      </c>
      <c r="AA163" s="32">
        <v>58959889</v>
      </c>
      <c r="AB163" s="32">
        <v>165148641</v>
      </c>
      <c r="AC163" s="32">
        <v>159854419</v>
      </c>
      <c r="AD163" s="32">
        <v>29914192</v>
      </c>
      <c r="AE163" s="32">
        <v>9416000</v>
      </c>
      <c r="AF163" s="32">
        <v>5340708</v>
      </c>
      <c r="AG163" s="32">
        <v>22392593</v>
      </c>
      <c r="AH163" s="32">
        <v>715037729</v>
      </c>
      <c r="AI163" s="32">
        <v>284698626</v>
      </c>
      <c r="AJ163" s="32">
        <v>97428818</v>
      </c>
      <c r="AK163" s="32">
        <v>17008500</v>
      </c>
      <c r="AL163" s="32">
        <v>61012025</v>
      </c>
      <c r="AM163" s="32">
        <v>9434574</v>
      </c>
      <c r="AN163" s="32">
        <v>39171740</v>
      </c>
    </row>
    <row r="164" spans="1:40" ht="9.75" hidden="1">
      <c r="A164" s="70" t="s">
        <v>238</v>
      </c>
      <c r="B164" s="32">
        <v>4237179750</v>
      </c>
      <c r="C164" s="32">
        <v>6989796053</v>
      </c>
      <c r="D164" s="32">
        <v>190881135</v>
      </c>
      <c r="E164" s="32">
        <v>132962680</v>
      </c>
      <c r="F164" s="32">
        <v>257143000</v>
      </c>
      <c r="G164" s="32">
        <v>197782093</v>
      </c>
      <c r="H164" s="32">
        <v>69671735</v>
      </c>
      <c r="I164" s="32">
        <v>530658614</v>
      </c>
      <c r="J164" s="32">
        <v>31056205</v>
      </c>
      <c r="K164" s="32">
        <v>0</v>
      </c>
      <c r="L164" s="32">
        <v>5513202</v>
      </c>
      <c r="M164" s="32">
        <v>23571866</v>
      </c>
      <c r="N164" s="32">
        <v>30230492</v>
      </c>
      <c r="O164" s="32">
        <v>68573472</v>
      </c>
      <c r="P164" s="32">
        <v>24039487</v>
      </c>
      <c r="Q164" s="32">
        <v>157708355</v>
      </c>
      <c r="R164" s="32">
        <v>272908204</v>
      </c>
      <c r="S164" s="32">
        <v>220628350</v>
      </c>
      <c r="T164" s="32">
        <v>4349380</v>
      </c>
      <c r="U164" s="32">
        <v>18567618</v>
      </c>
      <c r="V164" s="32">
        <v>4897036</v>
      </c>
      <c r="W164" s="32">
        <v>18272380</v>
      </c>
      <c r="X164" s="32">
        <v>380297415</v>
      </c>
      <c r="Y164" s="32">
        <v>187499902</v>
      </c>
      <c r="Z164" s="32">
        <v>45867688</v>
      </c>
      <c r="AA164" s="32">
        <v>42827183</v>
      </c>
      <c r="AB164" s="32">
        <v>123821493</v>
      </c>
      <c r="AC164" s="32">
        <v>135396288</v>
      </c>
      <c r="AD164" s="32">
        <v>30846679</v>
      </c>
      <c r="AE164" s="32">
        <v>11800000</v>
      </c>
      <c r="AF164" s="32">
        <v>6314143</v>
      </c>
      <c r="AG164" s="32">
        <v>10445187</v>
      </c>
      <c r="AH164" s="32">
        <v>681479374</v>
      </c>
      <c r="AI164" s="32">
        <v>268583183</v>
      </c>
      <c r="AJ164" s="32">
        <v>108103458</v>
      </c>
      <c r="AK164" s="32">
        <v>18237326</v>
      </c>
      <c r="AL164" s="32">
        <v>54037997</v>
      </c>
      <c r="AM164" s="32">
        <v>10910446</v>
      </c>
      <c r="AN164" s="32">
        <v>23586200</v>
      </c>
    </row>
    <row r="165" spans="1:40" ht="9.75" hidden="1">
      <c r="A165" s="70" t="s">
        <v>239</v>
      </c>
      <c r="B165" s="32">
        <v>1471672870</v>
      </c>
      <c r="C165" s="32">
        <v>1814474396</v>
      </c>
      <c r="D165" s="32">
        <v>97441111</v>
      </c>
      <c r="E165" s="32">
        <v>55539280</v>
      </c>
      <c r="F165" s="32">
        <v>92497000</v>
      </c>
      <c r="G165" s="32">
        <v>97910190</v>
      </c>
      <c r="H165" s="32">
        <v>94751301</v>
      </c>
      <c r="I165" s="32">
        <v>123618286</v>
      </c>
      <c r="J165" s="32">
        <v>52927503</v>
      </c>
      <c r="K165" s="32">
        <v>92582000</v>
      </c>
      <c r="L165" s="32">
        <v>232176000</v>
      </c>
      <c r="M165" s="32">
        <v>238283597</v>
      </c>
      <c r="N165" s="32">
        <v>45547000</v>
      </c>
      <c r="O165" s="32">
        <v>102914700</v>
      </c>
      <c r="P165" s="32">
        <v>95935267</v>
      </c>
      <c r="Q165" s="32">
        <v>168633598</v>
      </c>
      <c r="R165" s="32">
        <v>819537078</v>
      </c>
      <c r="S165" s="32">
        <v>47534000</v>
      </c>
      <c r="T165" s="32">
        <v>154899000</v>
      </c>
      <c r="U165" s="32">
        <v>123829410</v>
      </c>
      <c r="V165" s="32">
        <v>140410999</v>
      </c>
      <c r="W165" s="32">
        <v>65789000</v>
      </c>
      <c r="X165" s="32">
        <v>180369000</v>
      </c>
      <c r="Y165" s="32">
        <v>600324802</v>
      </c>
      <c r="Z165" s="32">
        <v>173745000</v>
      </c>
      <c r="AA165" s="32">
        <v>144317750</v>
      </c>
      <c r="AB165" s="32">
        <v>60456000</v>
      </c>
      <c r="AC165" s="32">
        <v>368285922</v>
      </c>
      <c r="AD165" s="32">
        <v>231918000</v>
      </c>
      <c r="AE165" s="32">
        <v>142974000</v>
      </c>
      <c r="AF165" s="32">
        <v>259523000</v>
      </c>
      <c r="AG165" s="32">
        <v>171124814</v>
      </c>
      <c r="AH165" s="32">
        <v>321330607</v>
      </c>
      <c r="AI165" s="32">
        <v>798523002</v>
      </c>
      <c r="AJ165" s="32">
        <v>215541500</v>
      </c>
      <c r="AK165" s="32">
        <v>270391898</v>
      </c>
      <c r="AL165" s="32">
        <v>235523000</v>
      </c>
      <c r="AM165" s="32">
        <v>113211000</v>
      </c>
      <c r="AN165" s="32">
        <v>536743000</v>
      </c>
    </row>
    <row r="166" spans="1:40" ht="9.75" hidden="1">
      <c r="A166" s="70" t="s">
        <v>240</v>
      </c>
      <c r="B166" s="32">
        <v>1368105621</v>
      </c>
      <c r="C166" s="32">
        <v>1543703529</v>
      </c>
      <c r="D166" s="32">
        <v>107438965</v>
      </c>
      <c r="E166" s="32">
        <v>53500500</v>
      </c>
      <c r="F166" s="32">
        <v>98589000</v>
      </c>
      <c r="G166" s="32">
        <v>89484076</v>
      </c>
      <c r="H166" s="32">
        <v>71843426</v>
      </c>
      <c r="I166" s="32">
        <v>114219000</v>
      </c>
      <c r="J166" s="32">
        <v>49449600</v>
      </c>
      <c r="K166" s="32">
        <v>89310000</v>
      </c>
      <c r="L166" s="32">
        <v>224411000</v>
      </c>
      <c r="M166" s="32">
        <v>231062000</v>
      </c>
      <c r="N166" s="32">
        <v>39036000</v>
      </c>
      <c r="O166" s="32">
        <v>101163700</v>
      </c>
      <c r="P166" s="32">
        <v>79014361</v>
      </c>
      <c r="Q166" s="32">
        <v>173261710</v>
      </c>
      <c r="R166" s="32">
        <v>780372763</v>
      </c>
      <c r="S166" s="32">
        <v>54380000</v>
      </c>
      <c r="T166" s="32">
        <v>147333000</v>
      </c>
      <c r="U166" s="32">
        <v>123838050</v>
      </c>
      <c r="V166" s="32">
        <v>137849000</v>
      </c>
      <c r="W166" s="32">
        <v>64414504</v>
      </c>
      <c r="X166" s="32">
        <v>188402800</v>
      </c>
      <c r="Y166" s="32">
        <v>629803845</v>
      </c>
      <c r="Z166" s="32">
        <v>169215000</v>
      </c>
      <c r="AA166" s="32">
        <v>139520101</v>
      </c>
      <c r="AB166" s="32">
        <v>71468228</v>
      </c>
      <c r="AC166" s="32">
        <v>355444400</v>
      </c>
      <c r="AD166" s="32">
        <v>214481000</v>
      </c>
      <c r="AE166" s="32">
        <v>130627000</v>
      </c>
      <c r="AF166" s="32">
        <v>247723000</v>
      </c>
      <c r="AG166" s="32">
        <v>163311000</v>
      </c>
      <c r="AH166" s="32">
        <v>293207765</v>
      </c>
      <c r="AI166" s="32">
        <v>735126000</v>
      </c>
      <c r="AJ166" s="32">
        <v>193512400</v>
      </c>
      <c r="AK166" s="32">
        <v>251324580</v>
      </c>
      <c r="AL166" s="32">
        <v>204938900</v>
      </c>
      <c r="AM166" s="32">
        <v>104073998</v>
      </c>
      <c r="AN166" s="32">
        <v>467480000</v>
      </c>
    </row>
    <row r="167" spans="1:40" ht="9.75" hidden="1">
      <c r="A167" s="70" t="s">
        <v>241</v>
      </c>
      <c r="B167" s="32">
        <v>803900240</v>
      </c>
      <c r="C167" s="32">
        <v>997533669</v>
      </c>
      <c r="D167" s="32">
        <v>44517000</v>
      </c>
      <c r="E167" s="32">
        <v>69411150</v>
      </c>
      <c r="F167" s="32">
        <v>68497572</v>
      </c>
      <c r="G167" s="32">
        <v>25468550</v>
      </c>
      <c r="H167" s="32">
        <v>62482000</v>
      </c>
      <c r="I167" s="32">
        <v>39826700</v>
      </c>
      <c r="J167" s="32">
        <v>14411500</v>
      </c>
      <c r="K167" s="32">
        <v>0</v>
      </c>
      <c r="L167" s="32">
        <v>79138000</v>
      </c>
      <c r="M167" s="32">
        <v>71584000</v>
      </c>
      <c r="N167" s="32">
        <v>17116000</v>
      </c>
      <c r="O167" s="32">
        <v>31252300</v>
      </c>
      <c r="P167" s="32">
        <v>26347900</v>
      </c>
      <c r="Q167" s="32">
        <v>34637400</v>
      </c>
      <c r="R167" s="32">
        <v>513004730</v>
      </c>
      <c r="S167" s="32">
        <v>22862000</v>
      </c>
      <c r="T167" s="32">
        <v>55962000</v>
      </c>
      <c r="U167" s="32">
        <v>44278900</v>
      </c>
      <c r="V167" s="32">
        <v>41794000</v>
      </c>
      <c r="W167" s="32">
        <v>17911994</v>
      </c>
      <c r="X167" s="32">
        <v>0</v>
      </c>
      <c r="Y167" s="32">
        <v>471919198</v>
      </c>
      <c r="Z167" s="32">
        <v>67795000</v>
      </c>
      <c r="AA167" s="32">
        <v>44850250</v>
      </c>
      <c r="AB167" s="32">
        <v>23801000</v>
      </c>
      <c r="AC167" s="32">
        <v>209500000</v>
      </c>
      <c r="AD167" s="32">
        <v>79325988</v>
      </c>
      <c r="AE167" s="32">
        <v>83420000</v>
      </c>
      <c r="AF167" s="32">
        <v>96269000</v>
      </c>
      <c r="AG167" s="32">
        <v>62611060</v>
      </c>
      <c r="AH167" s="32">
        <v>314202519</v>
      </c>
      <c r="AI167" s="32">
        <v>1022330000</v>
      </c>
      <c r="AJ167" s="32">
        <v>98435100</v>
      </c>
      <c r="AK167" s="32">
        <v>76707000</v>
      </c>
      <c r="AL167" s="32">
        <v>72446000</v>
      </c>
      <c r="AM167" s="32">
        <v>77078950</v>
      </c>
      <c r="AN167" s="32">
        <v>544914000</v>
      </c>
    </row>
    <row r="168" spans="1:40" ht="9.75" hidden="1">
      <c r="A168" s="70" t="s">
        <v>242</v>
      </c>
      <c r="B168" s="32">
        <v>795307160</v>
      </c>
      <c r="C168" s="32">
        <v>1321666736</v>
      </c>
      <c r="D168" s="32">
        <v>64760430</v>
      </c>
      <c r="E168" s="32">
        <v>31309900</v>
      </c>
      <c r="F168" s="32">
        <v>263299000</v>
      </c>
      <c r="G168" s="32">
        <v>35413610</v>
      </c>
      <c r="H168" s="32">
        <v>69406048</v>
      </c>
      <c r="I168" s="32">
        <v>34660300</v>
      </c>
      <c r="J168" s="32">
        <v>17812400</v>
      </c>
      <c r="K168" s="32">
        <v>0</v>
      </c>
      <c r="L168" s="32">
        <v>75027000</v>
      </c>
      <c r="M168" s="32">
        <v>68776000</v>
      </c>
      <c r="N168" s="32">
        <v>15371000</v>
      </c>
      <c r="O168" s="32">
        <v>32145300</v>
      </c>
      <c r="P168" s="32">
        <v>24691350</v>
      </c>
      <c r="Q168" s="32">
        <v>45389300</v>
      </c>
      <c r="R168" s="32">
        <v>442422325</v>
      </c>
      <c r="S168" s="32">
        <v>25313000</v>
      </c>
      <c r="T168" s="32">
        <v>48235000</v>
      </c>
      <c r="U168" s="32">
        <v>32357950</v>
      </c>
      <c r="V168" s="32">
        <v>52156000</v>
      </c>
      <c r="W168" s="32">
        <v>33045050</v>
      </c>
      <c r="X168" s="32">
        <v>66283976</v>
      </c>
      <c r="Y168" s="32">
        <v>514254155</v>
      </c>
      <c r="Z168" s="32">
        <v>70222000</v>
      </c>
      <c r="AA168" s="32">
        <v>42159250</v>
      </c>
      <c r="AB168" s="32">
        <v>37456000</v>
      </c>
      <c r="AC168" s="32">
        <v>254155000</v>
      </c>
      <c r="AD168" s="32">
        <v>69937000</v>
      </c>
      <c r="AE168" s="32">
        <v>60339000</v>
      </c>
      <c r="AF168" s="32">
        <v>94813000</v>
      </c>
      <c r="AG168" s="32">
        <v>58989000</v>
      </c>
      <c r="AH168" s="32">
        <v>134978187</v>
      </c>
      <c r="AI168" s="32">
        <v>1099649000</v>
      </c>
      <c r="AJ168" s="32">
        <v>170708284</v>
      </c>
      <c r="AK168" s="32">
        <v>80190000</v>
      </c>
      <c r="AL168" s="32">
        <v>113800100</v>
      </c>
      <c r="AM168" s="32">
        <v>80913002</v>
      </c>
      <c r="AN168" s="32">
        <v>535274000</v>
      </c>
    </row>
    <row r="169" spans="1:40" ht="9.75" hidden="1">
      <c r="A169" s="70" t="s">
        <v>243</v>
      </c>
      <c r="B169" s="32">
        <v>6198139550</v>
      </c>
      <c r="C169" s="32">
        <v>9488809423</v>
      </c>
      <c r="D169" s="32">
        <v>397933594</v>
      </c>
      <c r="E169" s="32">
        <v>239415730</v>
      </c>
      <c r="F169" s="32">
        <v>472097882</v>
      </c>
      <c r="G169" s="32">
        <v>306341823</v>
      </c>
      <c r="H169" s="32">
        <v>187981120</v>
      </c>
      <c r="I169" s="32">
        <v>744842257</v>
      </c>
      <c r="J169" s="32">
        <v>123913919</v>
      </c>
      <c r="K169" s="32">
        <v>140353500</v>
      </c>
      <c r="L169" s="32">
        <v>413274858</v>
      </c>
      <c r="M169" s="32">
        <v>398232042</v>
      </c>
      <c r="N169" s="32">
        <v>127043260</v>
      </c>
      <c r="O169" s="32">
        <v>225620519</v>
      </c>
      <c r="P169" s="32">
        <v>137143785</v>
      </c>
      <c r="Q169" s="32">
        <v>364647056</v>
      </c>
      <c r="R169" s="32">
        <v>1389929479</v>
      </c>
      <c r="S169" s="32">
        <v>301926166</v>
      </c>
      <c r="T169" s="32">
        <v>163302953</v>
      </c>
      <c r="U169" s="32">
        <v>194845468</v>
      </c>
      <c r="V169" s="32">
        <v>192761800</v>
      </c>
      <c r="W169" s="32">
        <v>96279350</v>
      </c>
      <c r="X169" s="32">
        <v>672958771</v>
      </c>
      <c r="Y169" s="32">
        <v>1285880765</v>
      </c>
      <c r="Z169" s="32">
        <v>328966738</v>
      </c>
      <c r="AA169" s="32">
        <v>220145948</v>
      </c>
      <c r="AB169" s="32">
        <v>228950466</v>
      </c>
      <c r="AC169" s="32">
        <v>518271972</v>
      </c>
      <c r="AD169" s="32">
        <v>379328233</v>
      </c>
      <c r="AE169" s="32">
        <v>272906485</v>
      </c>
      <c r="AF169" s="32">
        <v>314680658</v>
      </c>
      <c r="AG169" s="32">
        <v>165199824</v>
      </c>
      <c r="AH169" s="32">
        <v>1189493824</v>
      </c>
      <c r="AI169" s="32">
        <v>1383009390</v>
      </c>
      <c r="AJ169" s="32">
        <v>321075679</v>
      </c>
      <c r="AK169" s="32">
        <v>249242000</v>
      </c>
      <c r="AL169" s="32">
        <v>301508973</v>
      </c>
      <c r="AM169" s="32">
        <v>122800739</v>
      </c>
      <c r="AN169" s="32">
        <v>533041181</v>
      </c>
    </row>
    <row r="170" spans="1:40" ht="9.75" hidden="1">
      <c r="A170" s="70" t="s">
        <v>244</v>
      </c>
      <c r="B170" s="32">
        <v>1961117601</v>
      </c>
      <c r="C170" s="32">
        <v>3272707652</v>
      </c>
      <c r="D170" s="32">
        <v>136617502</v>
      </c>
      <c r="E170" s="32">
        <v>81899350</v>
      </c>
      <c r="F170" s="32">
        <v>182284239</v>
      </c>
      <c r="G170" s="32">
        <v>144401687</v>
      </c>
      <c r="H170" s="32">
        <v>72661395</v>
      </c>
      <c r="I170" s="32">
        <v>272802493</v>
      </c>
      <c r="J170" s="32">
        <v>54444732</v>
      </c>
      <c r="K170" s="32">
        <v>44976208</v>
      </c>
      <c r="L170" s="32">
        <v>107640072</v>
      </c>
      <c r="M170" s="32">
        <v>189390760</v>
      </c>
      <c r="N170" s="32">
        <v>50444467</v>
      </c>
      <c r="O170" s="32">
        <v>117083245</v>
      </c>
      <c r="P170" s="32">
        <v>66807170</v>
      </c>
      <c r="Q170" s="32">
        <v>149305714</v>
      </c>
      <c r="R170" s="32">
        <v>836089557</v>
      </c>
      <c r="S170" s="32">
        <v>86885000</v>
      </c>
      <c r="T170" s="32">
        <v>116360971</v>
      </c>
      <c r="U170" s="32">
        <v>85277813</v>
      </c>
      <c r="V170" s="32">
        <v>78242534</v>
      </c>
      <c r="W170" s="32">
        <v>47901309</v>
      </c>
      <c r="X170" s="32">
        <v>265938793</v>
      </c>
      <c r="Y170" s="32">
        <v>308843099</v>
      </c>
      <c r="Z170" s="32">
        <v>98540463</v>
      </c>
      <c r="AA170" s="32">
        <v>87122340</v>
      </c>
      <c r="AB170" s="32">
        <v>95188237</v>
      </c>
      <c r="AC170" s="32">
        <v>204357707</v>
      </c>
      <c r="AD170" s="32">
        <v>143497095</v>
      </c>
      <c r="AE170" s="32">
        <v>71166461</v>
      </c>
      <c r="AF170" s="32">
        <v>136961596</v>
      </c>
      <c r="AG170" s="32">
        <v>95075129</v>
      </c>
      <c r="AH170" s="32">
        <v>442922790</v>
      </c>
      <c r="AI170" s="32">
        <v>533190058</v>
      </c>
      <c r="AJ170" s="32">
        <v>114330288</v>
      </c>
      <c r="AK170" s="32">
        <v>77304090</v>
      </c>
      <c r="AL170" s="32">
        <v>107802195</v>
      </c>
      <c r="AM170" s="32">
        <v>60560517</v>
      </c>
      <c r="AN170" s="32">
        <v>271303322</v>
      </c>
    </row>
    <row r="171" spans="1:40" ht="9.75" hidden="1">
      <c r="A171" s="70" t="s">
        <v>245</v>
      </c>
      <c r="B171" s="32">
        <v>1748499622</v>
      </c>
      <c r="C171" s="32">
        <v>2842251176</v>
      </c>
      <c r="D171" s="32">
        <v>126433974</v>
      </c>
      <c r="E171" s="32">
        <v>78417300</v>
      </c>
      <c r="F171" s="32">
        <v>167600951</v>
      </c>
      <c r="G171" s="32">
        <v>125877071</v>
      </c>
      <c r="H171" s="32">
        <v>54366637</v>
      </c>
      <c r="I171" s="32">
        <v>256021500</v>
      </c>
      <c r="J171" s="32">
        <v>47155366</v>
      </c>
      <c r="K171" s="32">
        <v>47956900</v>
      </c>
      <c r="L171" s="32">
        <v>112994309</v>
      </c>
      <c r="M171" s="32">
        <v>175121000</v>
      </c>
      <c r="N171" s="32">
        <v>59948263</v>
      </c>
      <c r="O171" s="32">
        <v>113567743</v>
      </c>
      <c r="P171" s="32">
        <v>62514326</v>
      </c>
      <c r="Q171" s="32">
        <v>134397864</v>
      </c>
      <c r="R171" s="32">
        <v>733533591</v>
      </c>
      <c r="S171" s="32">
        <v>75000000</v>
      </c>
      <c r="T171" s="32">
        <v>105749311</v>
      </c>
      <c r="U171" s="32">
        <v>78925621</v>
      </c>
      <c r="V171" s="32">
        <v>72568370</v>
      </c>
      <c r="W171" s="32">
        <v>36822308</v>
      </c>
      <c r="X171" s="32">
        <v>243674452</v>
      </c>
      <c r="Y171" s="32">
        <v>349186660</v>
      </c>
      <c r="Z171" s="32">
        <v>91241775</v>
      </c>
      <c r="AA171" s="32">
        <v>85656694</v>
      </c>
      <c r="AB171" s="32">
        <v>87589097</v>
      </c>
      <c r="AC171" s="32">
        <v>186950616</v>
      </c>
      <c r="AD171" s="32">
        <v>127870000</v>
      </c>
      <c r="AE171" s="32">
        <v>71409412</v>
      </c>
      <c r="AF171" s="32">
        <v>131882581</v>
      </c>
      <c r="AG171" s="32">
        <v>65339441</v>
      </c>
      <c r="AH171" s="32">
        <v>422758657</v>
      </c>
      <c r="AI171" s="32">
        <v>446254490</v>
      </c>
      <c r="AJ171" s="32">
        <v>105526044</v>
      </c>
      <c r="AK171" s="32">
        <v>68362359</v>
      </c>
      <c r="AL171" s="32">
        <v>107441676</v>
      </c>
      <c r="AM171" s="32">
        <v>55330223</v>
      </c>
      <c r="AN171" s="32">
        <v>251939834</v>
      </c>
    </row>
    <row r="172" spans="1:40" ht="9.75" hidden="1">
      <c r="A172" s="70" t="s">
        <v>246</v>
      </c>
      <c r="B172" s="32">
        <v>7370440</v>
      </c>
      <c r="C172" s="32">
        <v>137430810</v>
      </c>
      <c r="D172" s="32">
        <v>4546944</v>
      </c>
      <c r="E172" s="32">
        <v>3396800</v>
      </c>
      <c r="F172" s="32">
        <v>3582290</v>
      </c>
      <c r="G172" s="32">
        <v>5855358</v>
      </c>
      <c r="H172" s="32">
        <v>3011094</v>
      </c>
      <c r="I172" s="32">
        <v>11345165</v>
      </c>
      <c r="J172" s="32">
        <v>2564798</v>
      </c>
      <c r="K172" s="32">
        <v>0</v>
      </c>
      <c r="L172" s="32">
        <v>0</v>
      </c>
      <c r="M172" s="32">
        <v>0</v>
      </c>
      <c r="N172" s="32">
        <v>900000</v>
      </c>
      <c r="O172" s="32">
        <v>1750000</v>
      </c>
      <c r="P172" s="32">
        <v>453916</v>
      </c>
      <c r="Q172" s="32">
        <v>3944671</v>
      </c>
      <c r="R172" s="32">
        <v>16962005</v>
      </c>
      <c r="S172" s="32">
        <v>0</v>
      </c>
      <c r="T172" s="32">
        <v>0</v>
      </c>
      <c r="U172" s="32">
        <v>1535000</v>
      </c>
      <c r="V172" s="32">
        <v>199880</v>
      </c>
      <c r="W172" s="32">
        <v>0</v>
      </c>
      <c r="X172" s="32">
        <v>10192360</v>
      </c>
      <c r="Y172" s="32">
        <v>0</v>
      </c>
      <c r="Z172" s="32">
        <v>0</v>
      </c>
      <c r="AA172" s="32">
        <v>180200</v>
      </c>
      <c r="AB172" s="32">
        <v>1477752</v>
      </c>
      <c r="AC172" s="32">
        <v>7673384</v>
      </c>
      <c r="AD172" s="32">
        <v>0</v>
      </c>
      <c r="AE172" s="32">
        <v>571240</v>
      </c>
      <c r="AF172" s="32">
        <v>6686808</v>
      </c>
      <c r="AG172" s="32">
        <v>0</v>
      </c>
      <c r="AH172" s="32">
        <v>16197350</v>
      </c>
      <c r="AI172" s="32">
        <v>20654205</v>
      </c>
      <c r="AJ172" s="32">
        <v>2350000</v>
      </c>
      <c r="AK172" s="32">
        <v>0</v>
      </c>
      <c r="AL172" s="32">
        <v>1244295</v>
      </c>
      <c r="AM172" s="32">
        <v>0</v>
      </c>
      <c r="AN172" s="32">
        <v>0</v>
      </c>
    </row>
    <row r="173" spans="1:40" ht="9.75" hidden="1">
      <c r="A173" s="70" t="s">
        <v>247</v>
      </c>
      <c r="B173" s="32">
        <v>1451899000</v>
      </c>
      <c r="C173" s="32">
        <v>3036474770</v>
      </c>
      <c r="D173" s="32">
        <v>82368100</v>
      </c>
      <c r="E173" s="32">
        <v>81777780</v>
      </c>
      <c r="F173" s="32">
        <v>75065000</v>
      </c>
      <c r="G173" s="32">
        <v>41000000</v>
      </c>
      <c r="H173" s="32">
        <v>14749492</v>
      </c>
      <c r="I173" s="32">
        <v>200945145</v>
      </c>
      <c r="J173" s="32">
        <v>4888643</v>
      </c>
      <c r="K173" s="32">
        <v>0</v>
      </c>
      <c r="L173" s="32">
        <v>0</v>
      </c>
      <c r="M173" s="32">
        <v>0</v>
      </c>
      <c r="N173" s="32">
        <v>8700000</v>
      </c>
      <c r="O173" s="32">
        <v>30049600</v>
      </c>
      <c r="P173" s="32">
        <v>0</v>
      </c>
      <c r="Q173" s="32">
        <v>55000000</v>
      </c>
      <c r="R173" s="32">
        <v>0</v>
      </c>
      <c r="S173" s="32">
        <v>65000000</v>
      </c>
      <c r="T173" s="32">
        <v>0</v>
      </c>
      <c r="U173" s="32">
        <v>15070000</v>
      </c>
      <c r="V173" s="32">
        <v>0</v>
      </c>
      <c r="W173" s="32">
        <v>11930971</v>
      </c>
      <c r="X173" s="32">
        <v>267213408</v>
      </c>
      <c r="Y173" s="32">
        <v>0</v>
      </c>
      <c r="Z173" s="32">
        <v>26599079</v>
      </c>
      <c r="AA173" s="32">
        <v>34506416</v>
      </c>
      <c r="AB173" s="32">
        <v>77868000</v>
      </c>
      <c r="AC173" s="32">
        <v>0</v>
      </c>
      <c r="AD173" s="32">
        <v>0</v>
      </c>
      <c r="AE173" s="32">
        <v>0</v>
      </c>
      <c r="AF173" s="32">
        <v>0</v>
      </c>
      <c r="AG173" s="32">
        <v>0</v>
      </c>
      <c r="AH173" s="32">
        <v>306543054</v>
      </c>
      <c r="AI173" s="32">
        <v>0</v>
      </c>
      <c r="AJ173" s="32">
        <v>42000000</v>
      </c>
      <c r="AK173" s="32">
        <v>0</v>
      </c>
      <c r="AL173" s="32">
        <v>33594401</v>
      </c>
      <c r="AM173" s="32">
        <v>0</v>
      </c>
      <c r="AN173" s="32">
        <v>0</v>
      </c>
    </row>
    <row r="174" spans="1:40" ht="9.75" hidden="1">
      <c r="A174" s="70" t="s">
        <v>248</v>
      </c>
      <c r="B174" s="32">
        <v>1352869074</v>
      </c>
      <c r="C174" s="32">
        <v>2871187163</v>
      </c>
      <c r="D174" s="32">
        <v>61836782</v>
      </c>
      <c r="E174" s="32">
        <v>75734050</v>
      </c>
      <c r="F174" s="32">
        <v>95050000</v>
      </c>
      <c r="G174" s="32">
        <v>37436316</v>
      </c>
      <c r="H174" s="32">
        <v>16538849</v>
      </c>
      <c r="I174" s="32">
        <v>187239233</v>
      </c>
      <c r="J174" s="32">
        <v>4683104</v>
      </c>
      <c r="K174" s="32">
        <v>0</v>
      </c>
      <c r="L174" s="32">
        <v>0</v>
      </c>
      <c r="M174" s="32">
        <v>0</v>
      </c>
      <c r="N174" s="32">
        <v>8763500</v>
      </c>
      <c r="O174" s="32">
        <v>28000000</v>
      </c>
      <c r="P174" s="32">
        <v>0</v>
      </c>
      <c r="Q174" s="32">
        <v>50000000</v>
      </c>
      <c r="R174" s="32">
        <v>0</v>
      </c>
      <c r="S174" s="32">
        <v>77665200</v>
      </c>
      <c r="T174" s="32">
        <v>0</v>
      </c>
      <c r="U174" s="32">
        <v>16550000</v>
      </c>
      <c r="V174" s="32">
        <v>0</v>
      </c>
      <c r="W174" s="32">
        <v>3312784</v>
      </c>
      <c r="X174" s="32">
        <v>207429564</v>
      </c>
      <c r="Y174" s="32">
        <v>0</v>
      </c>
      <c r="Z174" s="32">
        <v>24784830</v>
      </c>
      <c r="AA174" s="32">
        <v>30024004</v>
      </c>
      <c r="AB174" s="32">
        <v>72000000</v>
      </c>
      <c r="AC174" s="32">
        <v>0</v>
      </c>
      <c r="AD174" s="32">
        <v>515156</v>
      </c>
      <c r="AE174" s="32">
        <v>0</v>
      </c>
      <c r="AF174" s="32">
        <v>0</v>
      </c>
      <c r="AG174" s="32">
        <v>0</v>
      </c>
      <c r="AH174" s="32">
        <v>285634601</v>
      </c>
      <c r="AI174" s="32">
        <v>0</v>
      </c>
      <c r="AJ174" s="32">
        <v>43010004</v>
      </c>
      <c r="AK174" s="32">
        <v>0</v>
      </c>
      <c r="AL174" s="32">
        <v>31303017</v>
      </c>
      <c r="AM174" s="32">
        <v>0</v>
      </c>
      <c r="AN174" s="32">
        <v>0</v>
      </c>
    </row>
    <row r="175" spans="1:40" ht="9.75" hidden="1">
      <c r="A175" s="70" t="s">
        <v>249</v>
      </c>
      <c r="B175" s="32">
        <v>246610600</v>
      </c>
      <c r="C175" s="32">
        <v>145457720</v>
      </c>
      <c r="D175" s="32">
        <v>0</v>
      </c>
      <c r="E175" s="32">
        <v>900000</v>
      </c>
      <c r="F175" s="32">
        <v>8000000</v>
      </c>
      <c r="G175" s="32">
        <v>7500000</v>
      </c>
      <c r="H175" s="32">
        <v>11506408</v>
      </c>
      <c r="I175" s="32">
        <v>40530500</v>
      </c>
      <c r="J175" s="32">
        <v>126360</v>
      </c>
      <c r="K175" s="32">
        <v>0</v>
      </c>
      <c r="L175" s="32">
        <v>0</v>
      </c>
      <c r="M175" s="32">
        <v>0</v>
      </c>
      <c r="N175" s="32">
        <v>0</v>
      </c>
      <c r="O175" s="32">
        <v>0</v>
      </c>
      <c r="P175" s="32">
        <v>0</v>
      </c>
      <c r="Q175" s="32">
        <v>0</v>
      </c>
      <c r="R175" s="32">
        <v>100672274</v>
      </c>
      <c r="S175" s="32">
        <v>0</v>
      </c>
      <c r="T175" s="32">
        <v>0</v>
      </c>
      <c r="U175" s="32">
        <v>0</v>
      </c>
      <c r="V175" s="32">
        <v>0</v>
      </c>
      <c r="W175" s="32">
        <v>0</v>
      </c>
      <c r="X175" s="32">
        <v>0</v>
      </c>
      <c r="Y175" s="32">
        <v>26138535</v>
      </c>
      <c r="Z175" s="32">
        <v>0</v>
      </c>
      <c r="AA175" s="32">
        <v>0</v>
      </c>
      <c r="AB175" s="32">
        <v>0</v>
      </c>
      <c r="AC175" s="32">
        <v>10000000</v>
      </c>
      <c r="AD175" s="32">
        <v>0</v>
      </c>
      <c r="AE175" s="32">
        <v>0</v>
      </c>
      <c r="AF175" s="32">
        <v>0</v>
      </c>
      <c r="AG175" s="32">
        <v>0</v>
      </c>
      <c r="AH175" s="32">
        <v>0</v>
      </c>
      <c r="AI175" s="32">
        <v>70500000</v>
      </c>
      <c r="AJ175" s="32">
        <v>0</v>
      </c>
      <c r="AK175" s="32">
        <v>0</v>
      </c>
      <c r="AL175" s="32">
        <v>0</v>
      </c>
      <c r="AM175" s="32">
        <v>0</v>
      </c>
      <c r="AN175" s="32">
        <v>6000000</v>
      </c>
    </row>
    <row r="176" spans="1:40" ht="9.75" hidden="1">
      <c r="A176" s="70" t="s">
        <v>250</v>
      </c>
      <c r="B176" s="32">
        <v>225297436</v>
      </c>
      <c r="C176" s="32">
        <v>134260230</v>
      </c>
      <c r="D176" s="32">
        <v>0</v>
      </c>
      <c r="E176" s="32">
        <v>900000</v>
      </c>
      <c r="F176" s="32">
        <v>6000000</v>
      </c>
      <c r="G176" s="32">
        <v>11199996</v>
      </c>
      <c r="H176" s="32">
        <v>4460371</v>
      </c>
      <c r="I176" s="32">
        <v>38384018</v>
      </c>
      <c r="J176" s="32">
        <v>120000</v>
      </c>
      <c r="K176" s="32">
        <v>0</v>
      </c>
      <c r="L176" s="32">
        <v>0</v>
      </c>
      <c r="M176" s="32">
        <v>0</v>
      </c>
      <c r="N176" s="32">
        <v>0</v>
      </c>
      <c r="O176" s="32">
        <v>0</v>
      </c>
      <c r="P176" s="32">
        <v>0</v>
      </c>
      <c r="Q176" s="32">
        <v>0</v>
      </c>
      <c r="R176" s="32">
        <v>112000000</v>
      </c>
      <c r="S176" s="32">
        <v>0</v>
      </c>
      <c r="T176" s="32">
        <v>0</v>
      </c>
      <c r="U176" s="32">
        <v>0</v>
      </c>
      <c r="V176" s="32">
        <v>0</v>
      </c>
      <c r="W176" s="32">
        <v>0</v>
      </c>
      <c r="X176" s="32">
        <v>0</v>
      </c>
      <c r="Y176" s="32">
        <v>24893843</v>
      </c>
      <c r="Z176" s="32">
        <v>0</v>
      </c>
      <c r="AA176" s="32">
        <v>0</v>
      </c>
      <c r="AB176" s="32">
        <v>0</v>
      </c>
      <c r="AC176" s="32">
        <v>9000000</v>
      </c>
      <c r="AD176" s="32">
        <v>0</v>
      </c>
      <c r="AE176" s="32">
        <v>0</v>
      </c>
      <c r="AF176" s="32">
        <v>0</v>
      </c>
      <c r="AG176" s="32">
        <v>0</v>
      </c>
      <c r="AH176" s="32">
        <v>0</v>
      </c>
      <c r="AI176" s="32">
        <v>73550000</v>
      </c>
      <c r="AJ176" s="32">
        <v>0</v>
      </c>
      <c r="AK176" s="32">
        <v>0</v>
      </c>
      <c r="AL176" s="32">
        <v>0</v>
      </c>
      <c r="AM176" s="32">
        <v>0</v>
      </c>
      <c r="AN176" s="32">
        <v>3000000</v>
      </c>
    </row>
    <row r="177" spans="1:40" ht="9.75" hidden="1">
      <c r="A177" s="70" t="s">
        <v>251</v>
      </c>
      <c r="B177" s="32">
        <v>65035043</v>
      </c>
      <c r="C177" s="32">
        <v>73450700</v>
      </c>
      <c r="D177" s="32">
        <v>9883760</v>
      </c>
      <c r="E177" s="32">
        <v>4073940</v>
      </c>
      <c r="F177" s="32">
        <v>9774499</v>
      </c>
      <c r="G177" s="32">
        <v>7576585</v>
      </c>
      <c r="H177" s="32">
        <v>7173406</v>
      </c>
      <c r="I177" s="32">
        <v>12783832</v>
      </c>
      <c r="J177" s="32">
        <v>3476617</v>
      </c>
      <c r="K177" s="32">
        <v>8179900</v>
      </c>
      <c r="L177" s="32">
        <v>24667637</v>
      </c>
      <c r="M177" s="32">
        <v>29096945</v>
      </c>
      <c r="N177" s="32">
        <v>4600000</v>
      </c>
      <c r="O177" s="32">
        <v>13243862</v>
      </c>
      <c r="P177" s="32">
        <v>9439403</v>
      </c>
      <c r="Q177" s="32">
        <v>16448162</v>
      </c>
      <c r="R177" s="32">
        <v>16033915</v>
      </c>
      <c r="S177" s="32">
        <v>6949800</v>
      </c>
      <c r="T177" s="32">
        <v>16738232</v>
      </c>
      <c r="U177" s="32">
        <v>13702560</v>
      </c>
      <c r="V177" s="32">
        <v>15621259</v>
      </c>
      <c r="W177" s="32">
        <v>8722009</v>
      </c>
      <c r="X177" s="32">
        <v>30223461</v>
      </c>
      <c r="Y177" s="32">
        <v>11071478</v>
      </c>
      <c r="Z177" s="32">
        <v>12398298</v>
      </c>
      <c r="AA177" s="32">
        <v>13355431</v>
      </c>
      <c r="AB177" s="32">
        <v>8833407</v>
      </c>
      <c r="AC177" s="32">
        <v>6304647</v>
      </c>
      <c r="AD177" s="32">
        <v>22954288</v>
      </c>
      <c r="AE177" s="32">
        <v>13297433</v>
      </c>
      <c r="AF177" s="32">
        <v>23060527</v>
      </c>
      <c r="AG177" s="32">
        <v>25626004</v>
      </c>
      <c r="AH177" s="32">
        <v>26588519</v>
      </c>
      <c r="AI177" s="32">
        <v>27914679</v>
      </c>
      <c r="AJ177" s="32">
        <v>20227228</v>
      </c>
      <c r="AK177" s="32">
        <v>17757986</v>
      </c>
      <c r="AL177" s="32">
        <v>24090966</v>
      </c>
      <c r="AM177" s="32">
        <v>10979366</v>
      </c>
      <c r="AN177" s="32">
        <v>10293058</v>
      </c>
    </row>
    <row r="178" spans="1:40" ht="9.75" hidden="1">
      <c r="A178" s="70" t="s">
        <v>252</v>
      </c>
      <c r="B178" s="32">
        <v>896425520</v>
      </c>
      <c r="C178" s="32">
        <v>817711732</v>
      </c>
      <c r="D178" s="32">
        <v>35452743</v>
      </c>
      <c r="E178" s="32">
        <v>37532500</v>
      </c>
      <c r="F178" s="32">
        <v>11500000</v>
      </c>
      <c r="G178" s="32">
        <v>8089216</v>
      </c>
      <c r="H178" s="32">
        <v>37802896</v>
      </c>
      <c r="I178" s="32">
        <v>75357226</v>
      </c>
      <c r="J178" s="32">
        <v>24797996</v>
      </c>
      <c r="K178" s="32">
        <v>1700000</v>
      </c>
      <c r="L178" s="32">
        <v>70000000</v>
      </c>
      <c r="M178" s="32">
        <v>112814000</v>
      </c>
      <c r="N178" s="32">
        <v>25000000</v>
      </c>
      <c r="O178" s="32">
        <v>28000000</v>
      </c>
      <c r="P178" s="32">
        <v>15052845</v>
      </c>
      <c r="Q178" s="32">
        <v>40810000</v>
      </c>
      <c r="R178" s="32">
        <v>106863686</v>
      </c>
      <c r="S178" s="32">
        <v>60185602</v>
      </c>
      <c r="T178" s="32">
        <v>23646182</v>
      </c>
      <c r="U178" s="32">
        <v>23721031</v>
      </c>
      <c r="V178" s="32">
        <v>45760000</v>
      </c>
      <c r="W178" s="32">
        <v>10000000</v>
      </c>
      <c r="X178" s="32">
        <v>27994954</v>
      </c>
      <c r="Y178" s="32">
        <v>140000000</v>
      </c>
      <c r="Z178" s="32">
        <v>48898382</v>
      </c>
      <c r="AA178" s="32">
        <v>22289591</v>
      </c>
      <c r="AB178" s="32">
        <v>16631090</v>
      </c>
      <c r="AC178" s="32">
        <v>49456515</v>
      </c>
      <c r="AD178" s="32">
        <v>41000000</v>
      </c>
      <c r="AE178" s="32">
        <v>41711800</v>
      </c>
      <c r="AF178" s="32">
        <v>54480453</v>
      </c>
      <c r="AG178" s="32">
        <v>98503408</v>
      </c>
      <c r="AH178" s="32">
        <v>78818638</v>
      </c>
      <c r="AI178" s="32">
        <v>162820000</v>
      </c>
      <c r="AJ178" s="32">
        <v>15547718</v>
      </c>
      <c r="AK178" s="32">
        <v>51000000</v>
      </c>
      <c r="AL178" s="32">
        <v>48449090</v>
      </c>
      <c r="AM178" s="32">
        <v>1578000</v>
      </c>
      <c r="AN178" s="32">
        <v>70000000</v>
      </c>
    </row>
    <row r="179" spans="1:40" ht="9.75" hidden="1">
      <c r="A179" s="70" t="s">
        <v>253</v>
      </c>
      <c r="B179" s="32">
        <v>857589107</v>
      </c>
      <c r="C179" s="32">
        <v>1369473185</v>
      </c>
      <c r="D179" s="32">
        <v>15941268</v>
      </c>
      <c r="E179" s="32">
        <v>8373180</v>
      </c>
      <c r="F179" s="32">
        <v>12459150</v>
      </c>
      <c r="G179" s="32">
        <v>51000356</v>
      </c>
      <c r="H179" s="32">
        <v>29896603</v>
      </c>
      <c r="I179" s="32">
        <v>45111332</v>
      </c>
      <c r="J179" s="32">
        <v>13540599</v>
      </c>
      <c r="K179" s="32">
        <v>2300000</v>
      </c>
      <c r="L179" s="32">
        <v>100497252</v>
      </c>
      <c r="M179" s="32">
        <v>20510208</v>
      </c>
      <c r="N179" s="32">
        <v>0</v>
      </c>
      <c r="O179" s="32">
        <v>20075699</v>
      </c>
      <c r="P179" s="32">
        <v>23482205</v>
      </c>
      <c r="Q179" s="32">
        <v>35529800</v>
      </c>
      <c r="R179" s="32">
        <v>29560500</v>
      </c>
      <c r="S179" s="32">
        <v>8424000</v>
      </c>
      <c r="T179" s="32">
        <v>9339836</v>
      </c>
      <c r="U179" s="32">
        <v>12726709</v>
      </c>
      <c r="V179" s="32">
        <v>0</v>
      </c>
      <c r="W179" s="32">
        <v>7166206</v>
      </c>
      <c r="X179" s="32">
        <v>40657303</v>
      </c>
      <c r="Y179" s="32">
        <v>124153273</v>
      </c>
      <c r="Z179" s="32">
        <v>82704668</v>
      </c>
      <c r="AA179" s="32">
        <v>28298148</v>
      </c>
      <c r="AB179" s="32">
        <v>4980000</v>
      </c>
      <c r="AC179" s="32">
        <v>100683943</v>
      </c>
      <c r="AD179" s="32">
        <v>2120000</v>
      </c>
      <c r="AE179" s="32">
        <v>12790440</v>
      </c>
      <c r="AF179" s="32">
        <v>52103396</v>
      </c>
      <c r="AG179" s="32">
        <v>23957246</v>
      </c>
      <c r="AH179" s="32">
        <v>57965905</v>
      </c>
      <c r="AI179" s="32">
        <v>42663616</v>
      </c>
      <c r="AJ179" s="32">
        <v>82831549</v>
      </c>
      <c r="AK179" s="32">
        <v>12909960</v>
      </c>
      <c r="AL179" s="32">
        <v>50670875</v>
      </c>
      <c r="AM179" s="32">
        <v>27550977</v>
      </c>
      <c r="AN179" s="32">
        <v>108547209</v>
      </c>
    </row>
    <row r="180" spans="1:40" ht="9.75" hidden="1">
      <c r="A180" s="70" t="s">
        <v>254</v>
      </c>
      <c r="B180" s="27">
        <v>218101791</v>
      </c>
      <c r="C180" s="27">
        <v>296332402</v>
      </c>
      <c r="D180" s="27">
        <v>0</v>
      </c>
      <c r="E180" s="27">
        <v>9039600</v>
      </c>
      <c r="F180" s="27">
        <v>0</v>
      </c>
      <c r="G180" s="27">
        <v>0</v>
      </c>
      <c r="H180" s="27">
        <v>0</v>
      </c>
      <c r="I180" s="27">
        <v>0</v>
      </c>
      <c r="J180" s="27">
        <v>0</v>
      </c>
      <c r="K180" s="27">
        <v>0</v>
      </c>
      <c r="L180" s="27">
        <v>0</v>
      </c>
      <c r="M180" s="27">
        <v>0</v>
      </c>
      <c r="N180" s="27">
        <v>0</v>
      </c>
      <c r="O180" s="27">
        <v>0</v>
      </c>
      <c r="P180" s="27">
        <v>0</v>
      </c>
      <c r="Q180" s="27">
        <v>0</v>
      </c>
      <c r="R180" s="27">
        <v>0</v>
      </c>
      <c r="S180" s="27">
        <v>0</v>
      </c>
      <c r="T180" s="27">
        <v>0</v>
      </c>
      <c r="U180" s="27">
        <v>0</v>
      </c>
      <c r="V180" s="27">
        <v>0</v>
      </c>
      <c r="W180" s="27">
        <v>0</v>
      </c>
      <c r="X180" s="27">
        <v>0</v>
      </c>
      <c r="Y180" s="27">
        <v>0</v>
      </c>
      <c r="Z180" s="27">
        <v>0</v>
      </c>
      <c r="AA180" s="27">
        <v>0</v>
      </c>
      <c r="AB180" s="27">
        <v>0</v>
      </c>
      <c r="AC180" s="27">
        <v>0</v>
      </c>
      <c r="AD180" s="27">
        <v>0</v>
      </c>
      <c r="AE180" s="27">
        <v>0</v>
      </c>
      <c r="AF180" s="27">
        <v>0</v>
      </c>
      <c r="AG180" s="27">
        <v>0</v>
      </c>
      <c r="AH180" s="27">
        <v>0</v>
      </c>
      <c r="AI180" s="27">
        <v>0</v>
      </c>
      <c r="AJ180" s="27">
        <v>0</v>
      </c>
      <c r="AK180" s="27">
        <v>0</v>
      </c>
      <c r="AL180" s="27">
        <v>0</v>
      </c>
      <c r="AM180" s="27">
        <v>0</v>
      </c>
      <c r="AN180" s="27">
        <v>0</v>
      </c>
    </row>
    <row r="181" spans="1:40" ht="9.75" hidden="1">
      <c r="A181" s="70" t="s">
        <v>255</v>
      </c>
      <c r="B181" s="27">
        <v>85405</v>
      </c>
      <c r="C181" s="27">
        <v>208403563</v>
      </c>
      <c r="D181" s="27">
        <v>0</v>
      </c>
      <c r="E181" s="27">
        <v>4136937</v>
      </c>
      <c r="F181" s="27">
        <v>0</v>
      </c>
      <c r="G181" s="27">
        <v>0</v>
      </c>
      <c r="H181" s="27">
        <v>0</v>
      </c>
      <c r="I181" s="27">
        <v>0</v>
      </c>
      <c r="J181" s="27">
        <v>0</v>
      </c>
      <c r="K181" s="27">
        <v>0</v>
      </c>
      <c r="L181" s="27">
        <v>0</v>
      </c>
      <c r="M181" s="27">
        <v>0</v>
      </c>
      <c r="N181" s="27">
        <v>0</v>
      </c>
      <c r="O181" s="27">
        <v>0</v>
      </c>
      <c r="P181" s="27">
        <v>0</v>
      </c>
      <c r="Q181" s="27">
        <v>0</v>
      </c>
      <c r="R181" s="27">
        <v>9036120</v>
      </c>
      <c r="S181" s="27">
        <v>0</v>
      </c>
      <c r="T181" s="27">
        <v>0</v>
      </c>
      <c r="U181" s="27">
        <v>0</v>
      </c>
      <c r="V181" s="27">
        <v>0</v>
      </c>
      <c r="W181" s="27">
        <v>0</v>
      </c>
      <c r="X181" s="27">
        <v>0</v>
      </c>
      <c r="Y181" s="27">
        <v>0</v>
      </c>
      <c r="Z181" s="27">
        <v>0</v>
      </c>
      <c r="AA181" s="27">
        <v>0</v>
      </c>
      <c r="AB181" s="27">
        <v>0</v>
      </c>
      <c r="AC181" s="27">
        <v>0</v>
      </c>
      <c r="AD181" s="27">
        <v>0</v>
      </c>
      <c r="AE181" s="27">
        <v>0</v>
      </c>
      <c r="AF181" s="27">
        <v>0</v>
      </c>
      <c r="AG181" s="27">
        <v>0</v>
      </c>
      <c r="AH181" s="27">
        <v>0</v>
      </c>
      <c r="AI181" s="27">
        <v>11889927</v>
      </c>
      <c r="AJ181" s="27">
        <v>0</v>
      </c>
      <c r="AK181" s="27">
        <v>0</v>
      </c>
      <c r="AL181" s="27">
        <v>0</v>
      </c>
      <c r="AM181" s="27">
        <v>0</v>
      </c>
      <c r="AN181" s="27">
        <v>0</v>
      </c>
    </row>
    <row r="182" spans="1:40" ht="9.75" hidden="1">
      <c r="A182" s="70" t="s">
        <v>256</v>
      </c>
      <c r="B182" s="27">
        <v>59667138</v>
      </c>
      <c r="C182" s="27">
        <v>83305638</v>
      </c>
      <c r="D182" s="27">
        <v>0</v>
      </c>
      <c r="E182" s="27">
        <v>1500000</v>
      </c>
      <c r="F182" s="27">
        <v>7500000</v>
      </c>
      <c r="G182" s="27">
        <v>-5628857</v>
      </c>
      <c r="H182" s="27">
        <v>4596000</v>
      </c>
      <c r="I182" s="27">
        <v>13246993</v>
      </c>
      <c r="J182" s="27">
        <v>0</v>
      </c>
      <c r="K182" s="27">
        <v>0</v>
      </c>
      <c r="L182" s="27">
        <v>0</v>
      </c>
      <c r="M182" s="27">
        <v>0</v>
      </c>
      <c r="N182" s="27">
        <v>418000</v>
      </c>
      <c r="O182" s="27">
        <v>0</v>
      </c>
      <c r="P182" s="27">
        <v>0</v>
      </c>
      <c r="Q182" s="27">
        <v>0</v>
      </c>
      <c r="R182" s="27">
        <v>0</v>
      </c>
      <c r="S182" s="27">
        <v>0</v>
      </c>
      <c r="T182" s="27">
        <v>0</v>
      </c>
      <c r="U182" s="27">
        <v>941180</v>
      </c>
      <c r="V182" s="27">
        <v>0</v>
      </c>
      <c r="W182" s="27">
        <v>2000004</v>
      </c>
      <c r="X182" s="27">
        <v>0</v>
      </c>
      <c r="Y182" s="27">
        <v>0</v>
      </c>
      <c r="Z182" s="27">
        <v>0</v>
      </c>
      <c r="AA182" s="27">
        <v>840916</v>
      </c>
      <c r="AB182" s="27">
        <v>211096</v>
      </c>
      <c r="AC182" s="27">
        <v>5904892</v>
      </c>
      <c r="AD182" s="27">
        <v>696012</v>
      </c>
      <c r="AE182" s="27">
        <v>0</v>
      </c>
      <c r="AF182" s="27">
        <v>0</v>
      </c>
      <c r="AG182" s="27">
        <v>0</v>
      </c>
      <c r="AH182" s="27">
        <v>53295333</v>
      </c>
      <c r="AI182" s="27">
        <v>0</v>
      </c>
      <c r="AJ182" s="27">
        <v>0</v>
      </c>
      <c r="AK182" s="27">
        <v>0</v>
      </c>
      <c r="AL182" s="27">
        <v>0</v>
      </c>
      <c r="AM182" s="27">
        <v>0</v>
      </c>
      <c r="AN182" s="27">
        <v>0</v>
      </c>
    </row>
    <row r="183" spans="1:40" ht="9.75" hidden="1">
      <c r="A183" s="70" t="s">
        <v>257</v>
      </c>
      <c r="B183" s="27">
        <v>59817900</v>
      </c>
      <c r="C183" s="27">
        <v>142392290</v>
      </c>
      <c r="D183" s="27">
        <v>5575600</v>
      </c>
      <c r="E183" s="27">
        <v>3810830</v>
      </c>
      <c r="F183" s="27">
        <v>7500000</v>
      </c>
      <c r="G183" s="27">
        <v>1419111</v>
      </c>
      <c r="H183" s="27">
        <v>3384949</v>
      </c>
      <c r="I183" s="27">
        <v>3020625</v>
      </c>
      <c r="J183" s="27">
        <v>1130000</v>
      </c>
      <c r="K183" s="27">
        <v>0</v>
      </c>
      <c r="L183" s="27">
        <v>0</v>
      </c>
      <c r="M183" s="27">
        <v>30000</v>
      </c>
      <c r="N183" s="27">
        <v>665000</v>
      </c>
      <c r="O183" s="27">
        <v>50000</v>
      </c>
      <c r="P183" s="27">
        <v>2100000</v>
      </c>
      <c r="Q183" s="27">
        <v>2809000</v>
      </c>
      <c r="R183" s="27">
        <v>25139014</v>
      </c>
      <c r="S183" s="27">
        <v>4000000</v>
      </c>
      <c r="T183" s="27">
        <v>0</v>
      </c>
      <c r="U183" s="27">
        <v>2215786</v>
      </c>
      <c r="V183" s="27">
        <v>200000</v>
      </c>
      <c r="W183" s="27">
        <v>454000</v>
      </c>
      <c r="X183" s="27">
        <v>154000</v>
      </c>
      <c r="Y183" s="27">
        <v>1260000</v>
      </c>
      <c r="Z183" s="27">
        <v>53200</v>
      </c>
      <c r="AA183" s="27">
        <v>3163384</v>
      </c>
      <c r="AB183" s="27">
        <v>459107</v>
      </c>
      <c r="AC183" s="27">
        <v>3378000</v>
      </c>
      <c r="AD183" s="27">
        <v>1173020</v>
      </c>
      <c r="AE183" s="27">
        <v>368200</v>
      </c>
      <c r="AF183" s="27">
        <v>0</v>
      </c>
      <c r="AG183" s="27">
        <v>0</v>
      </c>
      <c r="AH183" s="27">
        <v>29969854</v>
      </c>
      <c r="AI183" s="27">
        <v>85000</v>
      </c>
      <c r="AJ183" s="27">
        <v>0</v>
      </c>
      <c r="AK183" s="27">
        <v>0</v>
      </c>
      <c r="AL183" s="27">
        <v>400000</v>
      </c>
      <c r="AM183" s="27">
        <v>0</v>
      </c>
      <c r="AN183" s="27">
        <v>808111</v>
      </c>
    </row>
    <row r="184" spans="1:40" ht="9.75" hidden="1">
      <c r="A184" s="70" t="s">
        <v>258</v>
      </c>
      <c r="B184" s="27">
        <v>1818095664</v>
      </c>
      <c r="C184" s="27">
        <v>2023106754</v>
      </c>
      <c r="D184" s="27">
        <v>52321286</v>
      </c>
      <c r="E184" s="27">
        <v>40012000</v>
      </c>
      <c r="F184" s="27">
        <v>120600000</v>
      </c>
      <c r="G184" s="27">
        <v>-10157577</v>
      </c>
      <c r="H184" s="27">
        <v>61834699</v>
      </c>
      <c r="I184" s="27">
        <v>73810751</v>
      </c>
      <c r="J184" s="27">
        <v>67192819</v>
      </c>
      <c r="K184" s="27">
        <v>4203000</v>
      </c>
      <c r="L184" s="27">
        <v>6223335</v>
      </c>
      <c r="M184" s="27">
        <v>42441575</v>
      </c>
      <c r="N184" s="27">
        <v>11252498</v>
      </c>
      <c r="O184" s="27">
        <v>21339071</v>
      </c>
      <c r="P184" s="27">
        <v>29534633</v>
      </c>
      <c r="Q184" s="27">
        <v>139138214</v>
      </c>
      <c r="R184" s="27">
        <v>247903523</v>
      </c>
      <c r="S184" s="27">
        <v>208067475</v>
      </c>
      <c r="T184" s="27">
        <v>13180318</v>
      </c>
      <c r="U184" s="27">
        <v>28550964</v>
      </c>
      <c r="V184" s="27">
        <v>3364123</v>
      </c>
      <c r="W184" s="27">
        <v>8894723</v>
      </c>
      <c r="X184" s="27">
        <v>428866405</v>
      </c>
      <c r="Y184" s="27">
        <v>381626584</v>
      </c>
      <c r="Z184" s="27">
        <v>59350753</v>
      </c>
      <c r="AA184" s="27">
        <v>26180534</v>
      </c>
      <c r="AB184" s="27">
        <v>78527940</v>
      </c>
      <c r="AC184" s="27">
        <v>147569569</v>
      </c>
      <c r="AD184" s="27">
        <v>135607678</v>
      </c>
      <c r="AE184" s="27">
        <v>16325404</v>
      </c>
      <c r="AF184" s="27">
        <v>16674086</v>
      </c>
      <c r="AG184" s="27">
        <v>28993543</v>
      </c>
      <c r="AH184" s="27">
        <v>85923543</v>
      </c>
      <c r="AI184" s="27">
        <v>170651317</v>
      </c>
      <c r="AJ184" s="27">
        <v>25847654</v>
      </c>
      <c r="AK184" s="27">
        <v>16367628</v>
      </c>
      <c r="AL184" s="27">
        <v>58337284</v>
      </c>
      <c r="AM184" s="27">
        <v>2136214</v>
      </c>
      <c r="AN184" s="27">
        <v>25500000</v>
      </c>
    </row>
    <row r="185" spans="1:40" ht="9.75" hidden="1">
      <c r="A185" s="70" t="s">
        <v>259</v>
      </c>
      <c r="B185" s="27">
        <v>4794576773</v>
      </c>
      <c r="C185" s="27">
        <v>8011964640</v>
      </c>
      <c r="D185" s="27">
        <v>194953328</v>
      </c>
      <c r="E185" s="27">
        <v>146855630</v>
      </c>
      <c r="F185" s="27">
        <v>300809591</v>
      </c>
      <c r="G185" s="27">
        <v>223834131</v>
      </c>
      <c r="H185" s="27">
        <v>105183452</v>
      </c>
      <c r="I185" s="27">
        <v>601290166</v>
      </c>
      <c r="J185" s="27">
        <v>45420472</v>
      </c>
      <c r="K185" s="27">
        <v>19200000</v>
      </c>
      <c r="L185" s="27">
        <v>16950000</v>
      </c>
      <c r="M185" s="27">
        <v>36751498</v>
      </c>
      <c r="N185" s="27">
        <v>42266880</v>
      </c>
      <c r="O185" s="27">
        <v>88036248</v>
      </c>
      <c r="P185" s="27">
        <v>37152316</v>
      </c>
      <c r="Q185" s="27">
        <v>182569261</v>
      </c>
      <c r="R185" s="27">
        <v>389872624</v>
      </c>
      <c r="S185" s="27">
        <v>225918548</v>
      </c>
      <c r="T185" s="27">
        <v>11069005</v>
      </c>
      <c r="U185" s="27">
        <v>28218232</v>
      </c>
      <c r="V185" s="27">
        <v>13607613</v>
      </c>
      <c r="W185" s="27">
        <v>17260744</v>
      </c>
      <c r="X185" s="27">
        <v>427603568</v>
      </c>
      <c r="Y185" s="27">
        <v>272029922</v>
      </c>
      <c r="Z185" s="27">
        <v>69954044</v>
      </c>
      <c r="AA185" s="27">
        <v>76281183</v>
      </c>
      <c r="AB185" s="27">
        <v>176621092</v>
      </c>
      <c r="AC185" s="27">
        <v>188593276</v>
      </c>
      <c r="AD185" s="27">
        <v>72495468</v>
      </c>
      <c r="AE185" s="27">
        <v>13018000</v>
      </c>
      <c r="AF185" s="27">
        <v>14978229</v>
      </c>
      <c r="AG185" s="27">
        <v>27317403</v>
      </c>
      <c r="AH185" s="27">
        <v>773709023</v>
      </c>
      <c r="AI185" s="27">
        <v>319406486</v>
      </c>
      <c r="AJ185" s="27">
        <v>113996535</v>
      </c>
      <c r="AK185" s="27">
        <v>55252414</v>
      </c>
      <c r="AL185" s="27">
        <v>73863013</v>
      </c>
      <c r="AM185" s="27">
        <v>13293260</v>
      </c>
      <c r="AN185" s="27">
        <v>56690131</v>
      </c>
    </row>
    <row r="186" spans="1:40" ht="9.75" hidden="1">
      <c r="A186" s="70" t="s">
        <v>260</v>
      </c>
      <c r="B186" s="27">
        <v>0</v>
      </c>
      <c r="C186" s="27">
        <v>-3202967</v>
      </c>
      <c r="D186" s="27">
        <v>0</v>
      </c>
      <c r="E186" s="27">
        <v>0</v>
      </c>
      <c r="F186" s="27">
        <v>0</v>
      </c>
      <c r="G186" s="27">
        <v>0</v>
      </c>
      <c r="H186" s="27">
        <v>0</v>
      </c>
      <c r="I186" s="27">
        <v>0</v>
      </c>
      <c r="J186" s="27">
        <v>376644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-72000000</v>
      </c>
      <c r="R186" s="27">
        <v>0</v>
      </c>
      <c r="S186" s="27">
        <v>0</v>
      </c>
      <c r="T186" s="27">
        <v>0</v>
      </c>
      <c r="U186" s="27">
        <v>6500000</v>
      </c>
      <c r="V186" s="27">
        <v>0</v>
      </c>
      <c r="W186" s="27">
        <v>0</v>
      </c>
      <c r="X186" s="27">
        <v>0</v>
      </c>
      <c r="Y186" s="27">
        <v>0</v>
      </c>
      <c r="Z186" s="27">
        <v>0</v>
      </c>
      <c r="AA186" s="27">
        <v>0</v>
      </c>
      <c r="AB186" s="27">
        <v>0</v>
      </c>
      <c r="AC186" s="27">
        <v>0</v>
      </c>
      <c r="AD186" s="27">
        <v>9436368</v>
      </c>
      <c r="AE186" s="27">
        <v>2737926</v>
      </c>
      <c r="AF186" s="27">
        <v>0</v>
      </c>
      <c r="AG186" s="27">
        <v>0</v>
      </c>
      <c r="AH186" s="27">
        <v>0</v>
      </c>
      <c r="AI186" s="27">
        <v>0</v>
      </c>
      <c r="AJ186" s="27">
        <v>0</v>
      </c>
      <c r="AK186" s="27">
        <v>0</v>
      </c>
      <c r="AL186" s="27">
        <v>0</v>
      </c>
      <c r="AM186" s="27">
        <v>0</v>
      </c>
      <c r="AN186" s="27">
        <v>0</v>
      </c>
    </row>
    <row r="187" spans="1:40" ht="9.75" hidden="1">
      <c r="A187" s="70" t="s">
        <v>261</v>
      </c>
      <c r="B187" s="27">
        <v>0</v>
      </c>
      <c r="C187" s="27">
        <v>0</v>
      </c>
      <c r="D187" s="27">
        <v>0</v>
      </c>
      <c r="E187" s="27">
        <v>0</v>
      </c>
      <c r="F187" s="27">
        <v>0</v>
      </c>
      <c r="G187" s="27">
        <v>0</v>
      </c>
      <c r="H187" s="27">
        <v>0</v>
      </c>
      <c r="I187" s="27">
        <v>0</v>
      </c>
      <c r="J187" s="27">
        <v>0</v>
      </c>
      <c r="K187" s="27">
        <v>0</v>
      </c>
      <c r="L187" s="27">
        <v>0</v>
      </c>
      <c r="M187" s="27">
        <v>0</v>
      </c>
      <c r="N187" s="27">
        <v>0</v>
      </c>
      <c r="O187" s="27">
        <v>0</v>
      </c>
      <c r="P187" s="27">
        <v>0</v>
      </c>
      <c r="Q187" s="27">
        <v>0</v>
      </c>
      <c r="R187" s="27">
        <v>0</v>
      </c>
      <c r="S187" s="27">
        <v>0</v>
      </c>
      <c r="T187" s="27">
        <v>0</v>
      </c>
      <c r="U187" s="27">
        <v>0</v>
      </c>
      <c r="V187" s="27">
        <v>0</v>
      </c>
      <c r="W187" s="27">
        <v>0</v>
      </c>
      <c r="X187" s="27">
        <v>0</v>
      </c>
      <c r="Y187" s="27">
        <v>0</v>
      </c>
      <c r="Z187" s="27">
        <v>0</v>
      </c>
      <c r="AA187" s="27">
        <v>0</v>
      </c>
      <c r="AB187" s="27">
        <v>0</v>
      </c>
      <c r="AC187" s="27">
        <v>0</v>
      </c>
      <c r="AD187" s="27">
        <v>0</v>
      </c>
      <c r="AE187" s="27">
        <v>0</v>
      </c>
      <c r="AF187" s="27">
        <v>0</v>
      </c>
      <c r="AG187" s="27">
        <v>0</v>
      </c>
      <c r="AH187" s="27">
        <v>0</v>
      </c>
      <c r="AI187" s="27">
        <v>453</v>
      </c>
      <c r="AJ187" s="27">
        <v>0</v>
      </c>
      <c r="AK187" s="27">
        <v>0</v>
      </c>
      <c r="AL187" s="27">
        <v>0</v>
      </c>
      <c r="AM187" s="27">
        <v>0</v>
      </c>
      <c r="AN187" s="27">
        <v>0</v>
      </c>
    </row>
    <row r="188" spans="1:40" ht="9.75" hidden="1">
      <c r="A188" s="70" t="s">
        <v>262</v>
      </c>
      <c r="B188" s="27">
        <v>21131451042</v>
      </c>
      <c r="C188" s="27">
        <v>15313914816</v>
      </c>
      <c r="D188" s="27">
        <v>1096337568</v>
      </c>
      <c r="E188" s="27">
        <v>580461738</v>
      </c>
      <c r="F188" s="27">
        <v>803211000</v>
      </c>
      <c r="G188" s="27">
        <v>25930438</v>
      </c>
      <c r="H188" s="27">
        <v>686109698</v>
      </c>
      <c r="I188" s="27">
        <v>2257653133</v>
      </c>
      <c r="J188" s="27">
        <v>328884460</v>
      </c>
      <c r="K188" s="27">
        <v>186808645</v>
      </c>
      <c r="L188" s="27">
        <v>171075565</v>
      </c>
      <c r="M188" s="27">
        <v>900438272</v>
      </c>
      <c r="N188" s="27">
        <v>312284437</v>
      </c>
      <c r="O188" s="27">
        <v>495074833</v>
      </c>
      <c r="P188" s="27">
        <v>219048472</v>
      </c>
      <c r="Q188" s="27">
        <v>456324539</v>
      </c>
      <c r="R188" s="27">
        <v>4839648020</v>
      </c>
      <c r="S188" s="27">
        <v>1456143170</v>
      </c>
      <c r="T188" s="27">
        <v>615053367</v>
      </c>
      <c r="U188" s="27">
        <v>419217895</v>
      </c>
      <c r="V188" s="27">
        <v>623908740</v>
      </c>
      <c r="W188" s="27">
        <v>222748197</v>
      </c>
      <c r="X188" s="27">
        <v>2270572320</v>
      </c>
      <c r="Y188" s="27">
        <v>5393187430</v>
      </c>
      <c r="Z188" s="27">
        <v>519956743</v>
      </c>
      <c r="AA188" s="27">
        <v>625688489</v>
      </c>
      <c r="AB188" s="27">
        <v>409641167</v>
      </c>
      <c r="AC188" s="27">
        <v>1885333897</v>
      </c>
      <c r="AD188" s="27">
        <v>1275682818</v>
      </c>
      <c r="AE188" s="27">
        <v>497724315</v>
      </c>
      <c r="AF188" s="27">
        <v>603909918</v>
      </c>
      <c r="AG188" s="27">
        <v>556384926</v>
      </c>
      <c r="AH188" s="27">
        <v>2585100922</v>
      </c>
      <c r="AI188" s="27">
        <v>10883263606</v>
      </c>
      <c r="AJ188" s="27">
        <v>918539725</v>
      </c>
      <c r="AK188" s="27">
        <v>750269502</v>
      </c>
      <c r="AL188" s="27">
        <v>820204268</v>
      </c>
      <c r="AM188" s="27">
        <v>425340538</v>
      </c>
      <c r="AN188" s="27">
        <v>4010543904</v>
      </c>
    </row>
    <row r="189" spans="1:40" ht="9.75" hidden="1">
      <c r="A189" s="70" t="s">
        <v>263</v>
      </c>
      <c r="B189" s="27">
        <v>3590140339</v>
      </c>
      <c r="C189" s="27">
        <v>4528234678</v>
      </c>
      <c r="D189" s="27">
        <v>62027171</v>
      </c>
      <c r="E189" s="27">
        <v>42204000</v>
      </c>
      <c r="F189" s="27">
        <v>131287000</v>
      </c>
      <c r="G189" s="27">
        <v>3224208</v>
      </c>
      <c r="H189" s="27">
        <v>83377866</v>
      </c>
      <c r="I189" s="27">
        <v>131820286</v>
      </c>
      <c r="J189" s="27">
        <v>69319498</v>
      </c>
      <c r="K189" s="27">
        <v>254095000</v>
      </c>
      <c r="L189" s="27">
        <v>111473614</v>
      </c>
      <c r="M189" s="27">
        <v>59255010</v>
      </c>
      <c r="N189" s="27">
        <v>14803216</v>
      </c>
      <c r="O189" s="27">
        <v>56551051</v>
      </c>
      <c r="P189" s="27">
        <v>34146150</v>
      </c>
      <c r="Q189" s="27">
        <v>141488214</v>
      </c>
      <c r="R189" s="27">
        <v>254616842</v>
      </c>
      <c r="S189" s="27">
        <v>209625219</v>
      </c>
      <c r="T189" s="27">
        <v>70426966</v>
      </c>
      <c r="U189" s="27">
        <v>38932297</v>
      </c>
      <c r="V189" s="27">
        <v>200704596</v>
      </c>
      <c r="W189" s="27">
        <v>11363598</v>
      </c>
      <c r="X189" s="27">
        <v>561903377</v>
      </c>
      <c r="Y189" s="27">
        <v>731710095</v>
      </c>
      <c r="Z189" s="27">
        <v>167525485</v>
      </c>
      <c r="AA189" s="27">
        <v>233392235</v>
      </c>
      <c r="AB189" s="27">
        <v>80115553</v>
      </c>
      <c r="AC189" s="27">
        <v>154963233</v>
      </c>
      <c r="AD189" s="27">
        <v>297082138</v>
      </c>
      <c r="AE189" s="27">
        <v>140045939</v>
      </c>
      <c r="AF189" s="27">
        <v>127280492</v>
      </c>
      <c r="AG189" s="27">
        <v>71219756</v>
      </c>
      <c r="AH189" s="27">
        <v>288642334</v>
      </c>
      <c r="AI189" s="27">
        <v>895835905</v>
      </c>
      <c r="AJ189" s="27">
        <v>69103236</v>
      </c>
      <c r="AK189" s="27">
        <v>72241387</v>
      </c>
      <c r="AL189" s="27">
        <v>102086750</v>
      </c>
      <c r="AM189" s="27">
        <v>25022442</v>
      </c>
      <c r="AN189" s="27">
        <v>70526331</v>
      </c>
    </row>
    <row r="190" spans="1:40" ht="9.75" hidden="1">
      <c r="A190" s="70" t="s">
        <v>264</v>
      </c>
      <c r="B190" s="27">
        <v>1394977209</v>
      </c>
      <c r="C190" s="27">
        <v>2646569816</v>
      </c>
      <c r="D190" s="27">
        <v>102467644</v>
      </c>
      <c r="E190" s="27">
        <v>19075000</v>
      </c>
      <c r="F190" s="27">
        <v>130597000</v>
      </c>
      <c r="G190" s="27">
        <v>0</v>
      </c>
      <c r="H190" s="27">
        <v>30270392</v>
      </c>
      <c r="I190" s="27">
        <v>133877152</v>
      </c>
      <c r="J190" s="27">
        <v>45880633</v>
      </c>
      <c r="K190" s="27">
        <v>33068000</v>
      </c>
      <c r="L190" s="27">
        <v>52710000</v>
      </c>
      <c r="M190" s="27">
        <v>82696089</v>
      </c>
      <c r="N190" s="27">
        <v>33050366</v>
      </c>
      <c r="O190" s="27">
        <v>43454522</v>
      </c>
      <c r="P190" s="27">
        <v>22345739</v>
      </c>
      <c r="Q190" s="27">
        <v>263257328</v>
      </c>
      <c r="R190" s="27">
        <v>610845697</v>
      </c>
      <c r="S190" s="27">
        <v>55906404</v>
      </c>
      <c r="T190" s="27">
        <v>30588025</v>
      </c>
      <c r="U190" s="27">
        <v>50022299</v>
      </c>
      <c r="V190" s="27">
        <v>16066901</v>
      </c>
      <c r="W190" s="27">
        <v>21251515</v>
      </c>
      <c r="X190" s="27">
        <v>163671086</v>
      </c>
      <c r="Y190" s="27">
        <v>113992375</v>
      </c>
      <c r="Z190" s="27">
        <v>46010529</v>
      </c>
      <c r="AA190" s="27">
        <v>33062326</v>
      </c>
      <c r="AB190" s="27">
        <v>277380001</v>
      </c>
      <c r="AC190" s="27">
        <v>41059454</v>
      </c>
      <c r="AD190" s="27">
        <v>61409482</v>
      </c>
      <c r="AE190" s="27">
        <v>42763800</v>
      </c>
      <c r="AF190" s="27">
        <v>26761728</v>
      </c>
      <c r="AG190" s="27">
        <v>34086279</v>
      </c>
      <c r="AH190" s="27">
        <v>259376987</v>
      </c>
      <c r="AI190" s="27">
        <v>338139504</v>
      </c>
      <c r="AJ190" s="27">
        <v>35532647</v>
      </c>
      <c r="AK190" s="27">
        <v>0</v>
      </c>
      <c r="AL190" s="27">
        <v>36049340</v>
      </c>
      <c r="AM190" s="27">
        <v>21031724</v>
      </c>
      <c r="AN190" s="27">
        <v>189247101</v>
      </c>
    </row>
    <row r="191" spans="1:40" ht="9.75" hidden="1">
      <c r="A191" s="70" t="s">
        <v>265</v>
      </c>
      <c r="B191" s="27">
        <v>1643283735</v>
      </c>
      <c r="C191" s="27">
        <v>2366608257</v>
      </c>
      <c r="D191" s="27">
        <v>2871997</v>
      </c>
      <c r="E191" s="27">
        <v>1000000</v>
      </c>
      <c r="F191" s="27">
        <v>4987000</v>
      </c>
      <c r="G191" s="27">
        <v>13381785</v>
      </c>
      <c r="H191" s="27">
        <v>21273067</v>
      </c>
      <c r="I191" s="27">
        <v>53560788</v>
      </c>
      <c r="J191" s="27">
        <v>0</v>
      </c>
      <c r="K191" s="27">
        <v>249892000</v>
      </c>
      <c r="L191" s="27">
        <v>105250279</v>
      </c>
      <c r="M191" s="27">
        <v>6902981</v>
      </c>
      <c r="N191" s="27">
        <v>3550718</v>
      </c>
      <c r="O191" s="27">
        <v>34000000</v>
      </c>
      <c r="P191" s="27">
        <v>1265817</v>
      </c>
      <c r="Q191" s="27">
        <v>1800000</v>
      </c>
      <c r="R191" s="27">
        <v>0</v>
      </c>
      <c r="S191" s="27">
        <v>391386</v>
      </c>
      <c r="T191" s="27">
        <v>6595965</v>
      </c>
      <c r="U191" s="27">
        <v>10381333</v>
      </c>
      <c r="V191" s="27">
        <v>197340473</v>
      </c>
      <c r="W191" s="27">
        <v>1323860</v>
      </c>
      <c r="X191" s="27">
        <v>133036972</v>
      </c>
      <c r="Y191" s="27">
        <v>342000000</v>
      </c>
      <c r="Z191" s="27">
        <v>107909752</v>
      </c>
      <c r="AA191" s="27">
        <v>206320701</v>
      </c>
      <c r="AB191" s="27">
        <v>1254788</v>
      </c>
      <c r="AC191" s="27">
        <v>5015824</v>
      </c>
      <c r="AD191" s="27">
        <v>161165460</v>
      </c>
      <c r="AE191" s="27">
        <v>122095086</v>
      </c>
      <c r="AF191" s="27">
        <v>110246595</v>
      </c>
      <c r="AG191" s="27">
        <v>36997413</v>
      </c>
      <c r="AH191" s="27">
        <v>194454394</v>
      </c>
      <c r="AI191" s="27">
        <v>706541664</v>
      </c>
      <c r="AJ191" s="27">
        <v>42241652</v>
      </c>
      <c r="AK191" s="27">
        <v>55000000</v>
      </c>
      <c r="AL191" s="27">
        <v>43362103</v>
      </c>
      <c r="AM191" s="27">
        <v>22000000</v>
      </c>
      <c r="AN191" s="27">
        <v>36369344</v>
      </c>
    </row>
    <row r="192" spans="1:40" ht="9.75" hidden="1">
      <c r="A192" s="70" t="s">
        <v>266</v>
      </c>
      <c r="B192" s="27">
        <v>1818015804</v>
      </c>
      <c r="C192" s="27">
        <v>1955844443</v>
      </c>
      <c r="D192" s="27">
        <v>52321286</v>
      </c>
      <c r="E192" s="27">
        <v>40004000</v>
      </c>
      <c r="F192" s="27">
        <v>120600000</v>
      </c>
      <c r="G192" s="27">
        <v>-10157577</v>
      </c>
      <c r="H192" s="27">
        <v>61834699</v>
      </c>
      <c r="I192" s="27">
        <v>73746000</v>
      </c>
      <c r="J192" s="27">
        <v>67192819</v>
      </c>
      <c r="K192" s="27">
        <v>4203000</v>
      </c>
      <c r="L192" s="27">
        <v>6223335</v>
      </c>
      <c r="M192" s="27">
        <v>42441575</v>
      </c>
      <c r="N192" s="27">
        <v>11252498</v>
      </c>
      <c r="O192" s="27">
        <v>21110182</v>
      </c>
      <c r="P192" s="27">
        <v>29534633</v>
      </c>
      <c r="Q192" s="27">
        <v>139138214</v>
      </c>
      <c r="R192" s="27">
        <v>246192617</v>
      </c>
      <c r="S192" s="27">
        <v>208067475</v>
      </c>
      <c r="T192" s="27">
        <v>13180318</v>
      </c>
      <c r="U192" s="27">
        <v>28550964</v>
      </c>
      <c r="V192" s="27">
        <v>3364123</v>
      </c>
      <c r="W192" s="27">
        <v>8894723</v>
      </c>
      <c r="X192" s="27">
        <v>428866405</v>
      </c>
      <c r="Y192" s="27">
        <v>381626584</v>
      </c>
      <c r="Z192" s="27">
        <v>59350753</v>
      </c>
      <c r="AA192" s="27">
        <v>26180534</v>
      </c>
      <c r="AB192" s="27">
        <v>78527940</v>
      </c>
      <c r="AC192" s="27">
        <v>147569569</v>
      </c>
      <c r="AD192" s="27">
        <v>135607678</v>
      </c>
      <c r="AE192" s="27">
        <v>16325404</v>
      </c>
      <c r="AF192" s="27">
        <v>16674086</v>
      </c>
      <c r="AG192" s="27">
        <v>28993543</v>
      </c>
      <c r="AH192" s="27">
        <v>85923543</v>
      </c>
      <c r="AI192" s="27">
        <v>170651317</v>
      </c>
      <c r="AJ192" s="27">
        <v>25847654</v>
      </c>
      <c r="AK192" s="27">
        <v>16367628</v>
      </c>
      <c r="AL192" s="27">
        <v>58337284</v>
      </c>
      <c r="AM192" s="27">
        <v>2136214</v>
      </c>
      <c r="AN192" s="27">
        <v>25500000</v>
      </c>
    </row>
    <row r="193" spans="1:40" ht="9.75" hidden="1">
      <c r="A193" s="70" t="s">
        <v>267</v>
      </c>
      <c r="B193" s="27">
        <v>69000001</v>
      </c>
      <c r="C193" s="27">
        <v>148289700</v>
      </c>
      <c r="D193" s="27">
        <v>0</v>
      </c>
      <c r="E193" s="27">
        <v>0</v>
      </c>
      <c r="F193" s="27">
        <v>0</v>
      </c>
      <c r="G193" s="27">
        <v>23065000</v>
      </c>
      <c r="H193" s="27">
        <v>0</v>
      </c>
      <c r="I193" s="27">
        <v>0</v>
      </c>
      <c r="J193" s="27">
        <v>0</v>
      </c>
      <c r="K193" s="27">
        <v>0</v>
      </c>
      <c r="L193" s="27">
        <v>0</v>
      </c>
      <c r="M193" s="27">
        <v>0</v>
      </c>
      <c r="N193" s="27">
        <v>0</v>
      </c>
      <c r="O193" s="27">
        <v>0</v>
      </c>
      <c r="P193" s="27">
        <v>0</v>
      </c>
      <c r="Q193" s="27">
        <v>0</v>
      </c>
      <c r="R193" s="27">
        <v>0</v>
      </c>
      <c r="S193" s="27">
        <v>0</v>
      </c>
      <c r="T193" s="27">
        <v>0</v>
      </c>
      <c r="U193" s="27">
        <v>15000000</v>
      </c>
      <c r="V193" s="27">
        <v>0</v>
      </c>
      <c r="W193" s="27">
        <v>0</v>
      </c>
      <c r="X193" s="27">
        <v>0</v>
      </c>
      <c r="Y193" s="27">
        <v>0</v>
      </c>
      <c r="Z193" s="27">
        <v>0</v>
      </c>
      <c r="AA193" s="27">
        <v>0</v>
      </c>
      <c r="AB193" s="27">
        <v>0</v>
      </c>
      <c r="AC193" s="27">
        <v>0</v>
      </c>
      <c r="AD193" s="27">
        <v>0</v>
      </c>
      <c r="AE193" s="27">
        <v>0</v>
      </c>
      <c r="AF193" s="27">
        <v>0</v>
      </c>
      <c r="AG193" s="27">
        <v>0</v>
      </c>
      <c r="AH193" s="27">
        <v>0</v>
      </c>
      <c r="AI193" s="27">
        <v>0</v>
      </c>
      <c r="AJ193" s="27">
        <v>0</v>
      </c>
      <c r="AK193" s="27">
        <v>0</v>
      </c>
      <c r="AL193" s="27">
        <v>0</v>
      </c>
      <c r="AM193" s="27">
        <v>0</v>
      </c>
      <c r="AN193" s="27">
        <v>0</v>
      </c>
    </row>
    <row r="194" spans="1:40" ht="9.75" hidden="1">
      <c r="A194" s="70" t="s">
        <v>268</v>
      </c>
      <c r="B194" s="27">
        <v>4249677530</v>
      </c>
      <c r="C194" s="27">
        <v>7264428253</v>
      </c>
      <c r="D194" s="27">
        <v>169609307</v>
      </c>
      <c r="E194" s="27">
        <v>132482934</v>
      </c>
      <c r="F194" s="27">
        <v>302814000</v>
      </c>
      <c r="G194" s="27">
        <v>195919915</v>
      </c>
      <c r="H194" s="27">
        <v>54166877</v>
      </c>
      <c r="I194" s="27">
        <v>536482275</v>
      </c>
      <c r="J194" s="27">
        <v>23281251</v>
      </c>
      <c r="K194" s="27">
        <v>0</v>
      </c>
      <c r="L194" s="27">
        <v>7350000</v>
      </c>
      <c r="M194" s="27">
        <v>10800000</v>
      </c>
      <c r="N194" s="27">
        <v>28008780</v>
      </c>
      <c r="O194" s="27">
        <v>73538766</v>
      </c>
      <c r="P194" s="27">
        <v>60309000</v>
      </c>
      <c r="Q194" s="27">
        <v>94426524</v>
      </c>
      <c r="R194" s="27">
        <v>268693097</v>
      </c>
      <c r="S194" s="27">
        <v>175691022</v>
      </c>
      <c r="T194" s="27">
        <v>8400000</v>
      </c>
      <c r="U194" s="27">
        <v>12748573</v>
      </c>
      <c r="V194" s="27">
        <v>3820869</v>
      </c>
      <c r="W194" s="27">
        <v>18560928</v>
      </c>
      <c r="X194" s="27">
        <v>330611934</v>
      </c>
      <c r="Y194" s="27">
        <v>88099997</v>
      </c>
      <c r="Z194" s="27">
        <v>39732804</v>
      </c>
      <c r="AA194" s="27">
        <v>52101779</v>
      </c>
      <c r="AB194" s="27">
        <v>163766922</v>
      </c>
      <c r="AC194" s="27">
        <v>63941772</v>
      </c>
      <c r="AD194" s="27">
        <v>29914190</v>
      </c>
      <c r="AE194" s="27">
        <v>3945600</v>
      </c>
      <c r="AF194" s="27">
        <v>6566250</v>
      </c>
      <c r="AG194" s="27">
        <v>22392600</v>
      </c>
      <c r="AH194" s="27">
        <v>698309849</v>
      </c>
      <c r="AI194" s="27">
        <v>197026964</v>
      </c>
      <c r="AJ194" s="27">
        <v>97428816</v>
      </c>
      <c r="AK194" s="27">
        <v>17008500</v>
      </c>
      <c r="AL194" s="27">
        <v>61012029</v>
      </c>
      <c r="AM194" s="27">
        <v>5786988</v>
      </c>
      <c r="AN194" s="27">
        <v>39171744</v>
      </c>
    </row>
    <row r="195" spans="1:40" ht="9.75" hidden="1">
      <c r="A195" s="70" t="s">
        <v>269</v>
      </c>
      <c r="B195" s="27">
        <v>182768062</v>
      </c>
      <c r="C195" s="27">
        <v>106591640</v>
      </c>
      <c r="D195" s="27">
        <v>11048772</v>
      </c>
      <c r="E195" s="27">
        <v>4319845</v>
      </c>
      <c r="F195" s="27">
        <v>7300000</v>
      </c>
      <c r="G195" s="27">
        <v>10612071</v>
      </c>
      <c r="H195" s="27">
        <v>3752190</v>
      </c>
      <c r="I195" s="27">
        <v>21497900</v>
      </c>
      <c r="J195" s="27">
        <v>5958048</v>
      </c>
      <c r="K195" s="27">
        <v>17000000</v>
      </c>
      <c r="L195" s="27">
        <v>4000000</v>
      </c>
      <c r="M195" s="27">
        <v>2499996</v>
      </c>
      <c r="N195" s="27">
        <v>2329328</v>
      </c>
      <c r="O195" s="27">
        <v>6800000</v>
      </c>
      <c r="P195" s="27">
        <v>7044960</v>
      </c>
      <c r="Q195" s="27">
        <v>3620004</v>
      </c>
      <c r="R195" s="27">
        <v>4874199</v>
      </c>
      <c r="S195" s="27">
        <v>5248392</v>
      </c>
      <c r="T195" s="27">
        <v>1000000</v>
      </c>
      <c r="U195" s="27">
        <v>3930408</v>
      </c>
      <c r="V195" s="27">
        <v>6891582</v>
      </c>
      <c r="W195" s="27">
        <v>5789760</v>
      </c>
      <c r="X195" s="27">
        <v>12506712</v>
      </c>
      <c r="Y195" s="27">
        <v>34580154</v>
      </c>
      <c r="Z195" s="27">
        <v>3680488</v>
      </c>
      <c r="AA195" s="27">
        <v>16967076</v>
      </c>
      <c r="AB195" s="27">
        <v>8163132</v>
      </c>
      <c r="AC195" s="27">
        <v>13637260</v>
      </c>
      <c r="AD195" s="27">
        <v>41099272</v>
      </c>
      <c r="AE195" s="27">
        <v>3052008</v>
      </c>
      <c r="AF195" s="27">
        <v>8103540</v>
      </c>
      <c r="AG195" s="27">
        <v>4878240</v>
      </c>
      <c r="AH195" s="27">
        <v>40075761</v>
      </c>
      <c r="AI195" s="27">
        <v>34650001</v>
      </c>
      <c r="AJ195" s="27">
        <v>14867724</v>
      </c>
      <c r="AK195" s="27">
        <v>35174434</v>
      </c>
      <c r="AL195" s="27">
        <v>11947699</v>
      </c>
      <c r="AM195" s="27">
        <v>2261808</v>
      </c>
      <c r="AN195" s="27">
        <v>17078880</v>
      </c>
    </row>
  </sheetData>
  <sheetProtection/>
  <mergeCells count="2">
    <mergeCell ref="A1:AN1"/>
    <mergeCell ref="B2:AN2"/>
  </mergeCells>
  <printOptions/>
  <pageMargins left="0.75" right="0.75" top="1" bottom="1" header="0.5" footer="0.5"/>
  <pageSetup horizontalDpi="600" verticalDpi="600" orientation="portrait" scale="60" r:id="rId1"/>
  <rowBreaks count="1" manualBreakCount="1">
    <brk id="98" max="3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cp:lastPrinted>2018-11-13T13:06:54Z</cp:lastPrinted>
  <dcterms:created xsi:type="dcterms:W3CDTF">2018-11-13T12:06:38Z</dcterms:created>
  <dcterms:modified xsi:type="dcterms:W3CDTF">2018-11-13T13:07:10Z</dcterms:modified>
  <cp:category/>
  <cp:version/>
  <cp:contentType/>
  <cp:contentStatus/>
</cp:coreProperties>
</file>