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A281912C-93A1-4F1D-BE31-3C35F4E240D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C - Tabling Dates - 2021 MTREF" sheetId="1" r:id="rId1"/>
  </sheets>
  <externalReferences>
    <externalReference r:id="rId2"/>
  </externalReferences>
  <definedNames>
    <definedName name="_xlnm.Print_Area" localSheetId="0">'WC - Tabling Dates - 2021 MTREF'!$A$1:$V$40</definedName>
    <definedName name="_xlnm.Print_Titles" localSheetId="0">'WC - Tabling Dates - 2021 MTREF'!$A:$B,'WC - Tabling Dates - 2021 MTREF'!$3:$9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F42" i="1"/>
  <c r="E42" i="1"/>
  <c r="V40" i="1"/>
  <c r="U40" i="1"/>
  <c r="T40" i="1"/>
  <c r="L40" i="1"/>
  <c r="K40" i="1"/>
  <c r="J40" i="1"/>
  <c r="I40" i="1"/>
  <c r="H40" i="1"/>
  <c r="G40" i="1"/>
  <c r="F40" i="1"/>
  <c r="E40" i="1"/>
  <c r="D40" i="1"/>
  <c r="C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B3" i="1"/>
  <c r="AC3" i="1" s="1"/>
  <c r="AD3" i="1" s="1"/>
  <c r="AE3" i="1" s="1"/>
  <c r="AF3" i="1" s="1"/>
  <c r="AA3" i="1"/>
  <c r="A40" i="1" l="1"/>
</calcChain>
</file>

<file path=xl/sharedStrings.xml><?xml version="1.0" encoding="utf-8"?>
<sst xmlns="http://schemas.openxmlformats.org/spreadsheetml/2006/main" count="279" uniqueCount="75">
  <si>
    <t>Annexure A: Municipalities in Western Cape 2021/22 MTREF</t>
  </si>
  <si>
    <t>Tabling of Annual Budgets</t>
  </si>
  <si>
    <t>Yes</t>
  </si>
  <si>
    <t>No</t>
  </si>
  <si>
    <t>N/R</t>
  </si>
  <si>
    <t>N/A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</si>
  <si>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</si>
  <si>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</si>
  <si>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Western Cape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</si>
  <si>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</si>
  <si>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</si>
  <si>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</si>
  <si>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</si>
  <si>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</si>
  <si>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</si>
  <si>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</si>
  <si>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</si>
  <si>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</si>
  <si>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</si>
  <si>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</si>
  <si>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</si>
  <si>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</si>
  <si>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</si>
  <si>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</si>
  <si>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</si>
  <si>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</si>
  <si>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</si>
  <si>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</si>
  <si>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</si>
  <si>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</si>
  <si>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</si>
  <si>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</si>
  <si>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</si>
  <si>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</si>
  <si>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</si>
  <si>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CPT</t>
  </si>
  <si>
    <t>WC011</t>
  </si>
  <si>
    <t>WC012</t>
  </si>
  <si>
    <t>WC013</t>
  </si>
  <si>
    <t>WC014</t>
  </si>
  <si>
    <t>WC015</t>
  </si>
  <si>
    <t>DC1</t>
  </si>
  <si>
    <t>WC022</t>
  </si>
  <si>
    <t>WC023</t>
  </si>
  <si>
    <t>WC024</t>
  </si>
  <si>
    <t>WC025</t>
  </si>
  <si>
    <t>WC026</t>
  </si>
  <si>
    <t>DC2</t>
  </si>
  <si>
    <t>WC031</t>
  </si>
  <si>
    <t>WC032</t>
  </si>
  <si>
    <t>WC033</t>
  </si>
  <si>
    <t>WC034</t>
  </si>
  <si>
    <t>DC3</t>
  </si>
  <si>
    <t>WC041</t>
  </si>
  <si>
    <t>WC042</t>
  </si>
  <si>
    <t>WC043</t>
  </si>
  <si>
    <t>WC044</t>
  </si>
  <si>
    <t>WC045</t>
  </si>
  <si>
    <t>WC047</t>
  </si>
  <si>
    <t>WC048</t>
  </si>
  <si>
    <t>DC4</t>
  </si>
  <si>
    <t>WC051</t>
  </si>
  <si>
    <t>WC052</t>
  </si>
  <si>
    <t>WC053</t>
  </si>
  <si>
    <t>DC5</t>
  </si>
  <si>
    <t>NO RESPONSE</t>
  </si>
  <si>
    <t xml:space="preserve">Siyanda Business Solutions assists the Municipality. </t>
  </si>
  <si>
    <t>Changes needed to be made to the budget, and speaker subsequently postponed meeting.</t>
  </si>
  <si>
    <t>Both internally and the use of consultants</t>
  </si>
  <si>
    <t>Mubesko</t>
  </si>
  <si>
    <t>24/2/2021</t>
  </si>
  <si>
    <t>29/04/2021</t>
  </si>
  <si>
    <t>N/a</t>
  </si>
  <si>
    <t>Initial draft budget had a negative cash flow position and couldn’t be presented to council in that form. Delays in tabling adjustments budget.</t>
  </si>
  <si>
    <t xml:space="preserve">Unsuccessful attempts to convene a legally constituted council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</si>
</sst>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1C09]dd\ mmmm\ yyyy;@"/>
    <numFmt numFmtId="166" formatCode="_ * #,##0_ ;_ * \-#,##0_ ;_ * &quot;-&quot;_ ;_ @_ "/>
  </numFmts>
  <fonts count="1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2" fillId="0" borderId="0" xfId="1" applyNumberFormat="1" applyAlignment="1" applyProtection="1">
      <alignment horizontal="center"/>
      <protection locked="0"/>
    </xf>
    <xf numFmtId="49" fontId="2" fillId="0" borderId="0" xfId="1" applyNumberFormat="1" applyAlignment="1" applyProtection="1">
      <alignment horizontal="left"/>
      <protection locked="0"/>
    </xf>
    <xf numFmtId="0" fontId="2" fillId="0" borderId="0" xfId="1" applyAlignment="1" applyProtection="1">
      <alignment horizontal="left"/>
      <protection locked="0"/>
    </xf>
    <xf numFmtId="0" fontId="2" fillId="0" borderId="0" xfId="1" applyAlignment="1" applyProtection="1">
      <alignment horizontal="center"/>
      <protection locked="0"/>
    </xf>
    <xf numFmtId="49" fontId="2" fillId="0" borderId="0" xfId="1" applyNumberForma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2" fillId="0" borderId="0" xfId="0" applyFont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  <xf numFmtId="0" fontId="3" fillId="0" borderId="0" xfId="0" applyFont="1"/>
    <xf numFmtId="0" fontId="10" fillId="0" borderId="4" xfId="0" applyFont="1" applyBorder="1" applyAlignment="1">
      <alignment vertical="top" wrapText="1"/>
    </xf>
    <xf numFmtId="0" fontId="11" fillId="0" borderId="0" xfId="0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164" fontId="3" fillId="0" borderId="26" xfId="1" applyNumberFormat="1" applyFont="1" applyBorder="1" applyAlignment="1">
      <alignment horizontal="center" vertical="top" wrapText="1"/>
    </xf>
    <xf numFmtId="49" fontId="11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49" fontId="11" fillId="0" borderId="25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2" fillId="4" borderId="32" xfId="0" applyFont="1" applyFill="1" applyBorder="1" applyAlignment="1">
      <alignment horizontal="left"/>
    </xf>
    <xf numFmtId="0" fontId="12" fillId="4" borderId="33" xfId="0" applyFont="1" applyFill="1" applyBorder="1" applyAlignment="1">
      <alignment horizontal="left"/>
    </xf>
    <xf numFmtId="164" fontId="11" fillId="4" borderId="34" xfId="0" applyNumberFormat="1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165" fontId="11" fillId="4" borderId="36" xfId="0" applyNumberFormat="1" applyFont="1" applyFill="1" applyBorder="1" applyAlignment="1" applyProtection="1">
      <alignment horizontal="center" vertical="center"/>
      <protection locked="0"/>
    </xf>
    <xf numFmtId="164" fontId="11" fillId="5" borderId="34" xfId="0" applyNumberFormat="1" applyFont="1" applyFill="1" applyBorder="1" applyAlignment="1" applyProtection="1">
      <alignment horizontal="center" vertical="center"/>
      <protection locked="0"/>
    </xf>
    <xf numFmtId="164" fontId="11" fillId="4" borderId="37" xfId="0" applyNumberFormat="1" applyFont="1" applyFill="1" applyBorder="1" applyAlignment="1" applyProtection="1">
      <alignment horizontal="center" vertical="center"/>
      <protection locked="0"/>
    </xf>
    <xf numFmtId="164" fontId="11" fillId="4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2" fillId="2" borderId="38" xfId="0" applyFont="1" applyFill="1" applyBorder="1" applyAlignment="1">
      <alignment horizontal="left"/>
    </xf>
    <xf numFmtId="0" fontId="12" fillId="0" borderId="39" xfId="0" applyFont="1" applyBorder="1" applyAlignment="1">
      <alignment horizontal="left"/>
    </xf>
    <xf numFmtId="164" fontId="11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164" fontId="11" fillId="3" borderId="40" xfId="0" applyNumberFormat="1" applyFont="1" applyFill="1" applyBorder="1" applyAlignment="1" applyProtection="1">
      <alignment horizontal="center" vertical="center"/>
      <protection locked="0"/>
    </xf>
    <xf numFmtId="165" fontId="11" fillId="2" borderId="42" xfId="0" applyNumberFormat="1" applyFont="1" applyFill="1" applyBorder="1" applyAlignment="1" applyProtection="1">
      <alignment horizontal="center" vertical="center"/>
      <protection locked="0"/>
    </xf>
    <xf numFmtId="164" fontId="11" fillId="6" borderId="40" xfId="0" applyNumberFormat="1" applyFont="1" applyFill="1" applyBorder="1" applyAlignment="1" applyProtection="1">
      <alignment horizontal="center" vertical="center"/>
      <protection locked="0"/>
    </xf>
    <xf numFmtId="164" fontId="11" fillId="2" borderId="43" xfId="0" applyNumberFormat="1" applyFont="1" applyFill="1" applyBorder="1" applyAlignment="1" applyProtection="1">
      <alignment horizontal="center" vertical="center"/>
      <protection locked="0"/>
    </xf>
    <xf numFmtId="164" fontId="11" fillId="2" borderId="39" xfId="0" applyNumberFormat="1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>
      <alignment horizontal="left"/>
    </xf>
    <xf numFmtId="164" fontId="11" fillId="0" borderId="40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165" fontId="11" fillId="0" borderId="42" xfId="0" applyNumberFormat="1" applyFont="1" applyBorder="1" applyAlignment="1" applyProtection="1">
      <alignment horizontal="center" vertical="center"/>
      <protection locked="0"/>
    </xf>
    <xf numFmtId="164" fontId="11" fillId="0" borderId="43" xfId="0" applyNumberFormat="1" applyFont="1" applyBorder="1" applyAlignment="1" applyProtection="1">
      <alignment horizontal="center" vertical="center"/>
      <protection locked="0"/>
    </xf>
    <xf numFmtId="164" fontId="11" fillId="0" borderId="39" xfId="0" applyNumberFormat="1" applyFont="1" applyBorder="1" applyAlignment="1" applyProtection="1">
      <alignment horizontal="center" vertical="center"/>
      <protection locked="0"/>
    </xf>
    <xf numFmtId="164" fontId="11" fillId="2" borderId="40" xfId="1" applyNumberFormat="1" applyFont="1" applyFill="1" applyBorder="1" applyAlignment="1" applyProtection="1">
      <alignment horizontal="center" vertical="center"/>
      <protection locked="0"/>
    </xf>
    <xf numFmtId="165" fontId="11" fillId="2" borderId="42" xfId="1" applyNumberFormat="1" applyFont="1" applyFill="1" applyBorder="1" applyAlignment="1" applyProtection="1">
      <alignment horizontal="center" vertical="center"/>
      <protection locked="0"/>
    </xf>
    <xf numFmtId="165" fontId="11" fillId="2" borderId="42" xfId="0" applyNumberFormat="1" applyFont="1" applyFill="1" applyBorder="1" applyAlignment="1" applyProtection="1">
      <alignment horizontal="center" vertical="center" wrapText="1"/>
      <protection locked="0"/>
    </xf>
    <xf numFmtId="15" fontId="1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left"/>
    </xf>
    <xf numFmtId="164" fontId="11" fillId="4" borderId="40" xfId="0" applyNumberFormat="1" applyFont="1" applyFill="1" applyBorder="1" applyAlignment="1" applyProtection="1">
      <alignment horizontal="center" vertical="center"/>
      <protection locked="0"/>
    </xf>
    <xf numFmtId="0" fontId="11" fillId="4" borderId="41" xfId="0" applyFont="1" applyFill="1" applyBorder="1" applyAlignment="1" applyProtection="1">
      <alignment horizontal="center" vertical="center" wrapText="1"/>
      <protection locked="0"/>
    </xf>
    <xf numFmtId="165" fontId="11" fillId="4" borderId="42" xfId="0" applyNumberFormat="1" applyFont="1" applyFill="1" applyBorder="1" applyAlignment="1" applyProtection="1">
      <alignment horizontal="center" vertical="center"/>
      <protection locked="0"/>
    </xf>
    <xf numFmtId="0" fontId="11" fillId="4" borderId="41" xfId="0" applyFont="1" applyFill="1" applyBorder="1" applyAlignment="1" applyProtection="1">
      <alignment horizontal="center" vertical="center"/>
      <protection locked="0"/>
    </xf>
    <xf numFmtId="164" fontId="11" fillId="5" borderId="40" xfId="0" applyNumberFormat="1" applyFont="1" applyFill="1" applyBorder="1" applyAlignment="1" applyProtection="1">
      <alignment horizontal="center" vertical="center"/>
      <protection locked="0"/>
    </xf>
    <xf numFmtId="164" fontId="11" fillId="4" borderId="43" xfId="0" applyNumberFormat="1" applyFont="1" applyFill="1" applyBorder="1" applyAlignment="1" applyProtection="1">
      <alignment horizontal="center" vertical="center"/>
      <protection locked="0"/>
    </xf>
    <xf numFmtId="164" fontId="11" fillId="4" borderId="39" xfId="0" applyNumberFormat="1" applyFont="1" applyFill="1" applyBorder="1" applyAlignment="1" applyProtection="1">
      <alignment horizontal="center" vertical="center"/>
      <protection locked="0"/>
    </xf>
    <xf numFmtId="164" fontId="11" fillId="4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top" wrapText="1"/>
      <protection locked="0"/>
    </xf>
    <xf numFmtId="165" fontId="11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47" xfId="1" applyNumberFormat="1" applyFont="1" applyFill="1" applyBorder="1" applyAlignment="1">
      <alignment horizontal="right" vertical="center" wrapText="1"/>
    </xf>
    <xf numFmtId="1" fontId="13" fillId="4" borderId="48" xfId="1" applyNumberFormat="1" applyFont="1" applyFill="1" applyBorder="1" applyAlignment="1">
      <alignment horizontal="right" vertical="center" wrapText="1"/>
    </xf>
    <xf numFmtId="1" fontId="13" fillId="3" borderId="4" xfId="1" applyNumberFormat="1" applyFont="1" applyFill="1" applyBorder="1" applyAlignment="1">
      <alignment horizontal="right" vertical="center" wrapText="1"/>
    </xf>
    <xf numFmtId="1" fontId="13" fillId="7" borderId="48" xfId="1" applyNumberFormat="1" applyFont="1" applyFill="1" applyBorder="1" applyAlignment="1">
      <alignment horizontal="right" vertical="center" wrapText="1"/>
    </xf>
    <xf numFmtId="1" fontId="13" fillId="4" borderId="49" xfId="1" applyNumberFormat="1" applyFont="1" applyFill="1" applyBorder="1" applyAlignment="1">
      <alignment horizontal="right" vertical="center" wrapText="1"/>
    </xf>
    <xf numFmtId="1" fontId="13" fillId="3" borderId="49" xfId="1" applyNumberFormat="1" applyFont="1" applyFill="1" applyBorder="1" applyAlignment="1">
      <alignment horizontal="right" vertical="center" wrapText="1"/>
    </xf>
    <xf numFmtId="1" fontId="13" fillId="2" borderId="48" xfId="1" applyNumberFormat="1" applyFont="1" applyFill="1" applyBorder="1" applyAlignment="1">
      <alignment horizontal="right" vertical="center" wrapText="1"/>
    </xf>
    <xf numFmtId="1" fontId="13" fillId="4" borderId="46" xfId="1" applyNumberFormat="1" applyFont="1" applyFill="1" applyBorder="1" applyAlignment="1">
      <alignment horizontal="right" vertical="center" wrapText="1"/>
    </xf>
    <xf numFmtId="1" fontId="13" fillId="4" borderId="50" xfId="1" applyNumberFormat="1" applyFont="1" applyFill="1" applyBorder="1" applyAlignment="1">
      <alignment horizontal="center" vertical="center" wrapText="1"/>
    </xf>
    <xf numFmtId="1" fontId="13" fillId="4" borderId="4" xfId="1" applyNumberFormat="1" applyFont="1" applyFill="1" applyBorder="1" applyAlignment="1">
      <alignment vertical="center" wrapText="1"/>
    </xf>
    <xf numFmtId="1" fontId="13" fillId="4" borderId="46" xfId="1" applyNumberFormat="1" applyFont="1" applyFill="1" applyBorder="1" applyAlignment="1">
      <alignment vertical="center" wrapText="1"/>
    </xf>
    <xf numFmtId="1" fontId="13" fillId="4" borderId="50" xfId="1" applyNumberFormat="1" applyFont="1" applyFill="1" applyBorder="1" applyAlignment="1">
      <alignment vertical="center" wrapText="1"/>
    </xf>
    <xf numFmtId="1" fontId="13" fillId="4" borderId="51" xfId="1" applyNumberFormat="1" applyFont="1" applyFill="1" applyBorder="1" applyAlignment="1">
      <alignment vertical="center" wrapText="1"/>
    </xf>
    <xf numFmtId="1" fontId="13" fillId="2" borderId="52" xfId="1" applyNumberFormat="1" applyFont="1" applyFill="1" applyBorder="1" applyAlignment="1">
      <alignment horizontal="right" vertical="center" wrapText="1"/>
    </xf>
    <xf numFmtId="0" fontId="11" fillId="2" borderId="3" xfId="0" applyFont="1" applyFill="1" applyBorder="1"/>
    <xf numFmtId="0" fontId="7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7" borderId="0" xfId="0" applyFont="1" applyFill="1" applyAlignment="1">
      <alignment wrapText="1"/>
    </xf>
    <xf numFmtId="0" fontId="14" fillId="7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/>
    <xf numFmtId="0" fontId="16" fillId="7" borderId="0" xfId="0" applyFont="1" applyFill="1" applyAlignment="1">
      <alignment horizontal="center"/>
    </xf>
    <xf numFmtId="164" fontId="16" fillId="7" borderId="0" xfId="0" applyNumberFormat="1" applyFont="1" applyFill="1" applyAlignment="1">
      <alignment horizontal="center"/>
    </xf>
    <xf numFmtId="0" fontId="14" fillId="8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164" fontId="15" fillId="8" borderId="0" xfId="0" applyNumberFormat="1" applyFont="1" applyFill="1" applyAlignment="1">
      <alignment horizontal="center"/>
    </xf>
    <xf numFmtId="0" fontId="15" fillId="8" borderId="0" xfId="0" applyFont="1" applyFill="1" applyAlignment="1">
      <alignment wrapText="1"/>
    </xf>
    <xf numFmtId="0" fontId="16" fillId="7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1" fillId="4" borderId="42" xfId="1" applyNumberFormat="1" applyFont="1" applyFill="1" applyBorder="1" applyAlignment="1" applyProtection="1">
      <alignment horizontal="center" vertical="center" wrapText="1"/>
      <protection locked="0"/>
    </xf>
    <xf numFmtId="166" fontId="11" fillId="4" borderId="53" xfId="0" applyNumberFormat="1" applyFont="1" applyFill="1" applyBorder="1" applyAlignment="1" applyProtection="1">
      <alignment horizontal="center" vertical="center"/>
      <protection locked="0"/>
    </xf>
    <xf numFmtId="49" fontId="11" fillId="2" borderId="42" xfId="1" applyNumberFormat="1" applyFont="1" applyFill="1" applyBorder="1" applyAlignment="1" applyProtection="1">
      <alignment horizontal="center" vertical="center" wrapText="1"/>
      <protection locked="0"/>
    </xf>
    <xf numFmtId="166" fontId="11" fillId="2" borderId="54" xfId="0" applyNumberFormat="1" applyFont="1" applyFill="1" applyBorder="1" applyAlignment="1" applyProtection="1">
      <alignment horizontal="center" vertical="center"/>
      <protection locked="0"/>
    </xf>
    <xf numFmtId="165" fontId="11" fillId="0" borderId="42" xfId="0" applyNumberFormat="1" applyFont="1" applyBorder="1" applyAlignment="1" applyProtection="1">
      <alignment horizontal="center" vertical="center" wrapText="1"/>
      <protection locked="0"/>
    </xf>
    <xf numFmtId="166" fontId="11" fillId="0" borderId="54" xfId="0" applyNumberFormat="1" applyFont="1" applyBorder="1" applyAlignment="1" applyProtection="1">
      <alignment horizontal="center" vertical="center" wrapText="1"/>
      <protection locked="0"/>
    </xf>
    <xf numFmtId="166" fontId="11" fillId="4" borderId="54" xfId="0" applyNumberFormat="1" applyFont="1" applyFill="1" applyBorder="1" applyAlignment="1" applyProtection="1">
      <alignment horizontal="center" vertical="center"/>
      <protection locked="0"/>
    </xf>
    <xf numFmtId="166" fontId="11" fillId="0" borderId="54" xfId="0" applyNumberFormat="1" applyFont="1" applyBorder="1" applyAlignment="1" applyProtection="1">
      <alignment horizontal="center" vertical="center"/>
      <protection locked="0"/>
    </xf>
    <xf numFmtId="164" fontId="1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Alignment="1">
      <alignment horizontal="left" wrapText="1"/>
    </xf>
    <xf numFmtId="0" fontId="8" fillId="0" borderId="0" xfId="1" applyFont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45" xfId="0" applyNumberFormat="1" applyFont="1" applyFill="1" applyBorder="1" applyAlignment="1">
      <alignment horizontal="center" vertical="center" wrapText="1"/>
    </xf>
    <xf numFmtId="1" fontId="3" fillId="2" borderId="4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2/02.%20Master%20-%20Tabling%20Dates%20-%202021%20MTR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- Tabling Dates - 2021 MTREF"/>
      <sheetName val="FS - Tabling Dates - 2021 MTREF"/>
      <sheetName val="GT - Tabling Dates - 2021 MTREF"/>
      <sheetName val="KZ - Tabling Dates - 2021 MTREF"/>
      <sheetName val="LP - Tabling Dates - 2021 MTREF"/>
      <sheetName val="MP - Tabling Dates - 2021 MTREF"/>
      <sheetName val="NC - Tabling Dates - 2021 MTREF"/>
      <sheetName val="NW - Tabling Dates - 2021 MTREF"/>
      <sheetName val="WC - Tabling Dates - 2021 MTREF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137"/>
  <sheetViews>
    <sheetView showGridLines="0" tabSelected="1" topLeftCell="A12" zoomScale="80" zoomScaleNormal="80" zoomScaleSheetLayoutView="85" workbookViewId="0">
      <selection activeCell="D38" sqref="D38"/>
    </sheetView>
  </sheetViews>
  <sheetFormatPr defaultColWidth="9.1796875" defaultRowHeight="12.5" x14ac:dyDescent="0.25"/>
  <cols>
    <col min="1" max="1" width="24.81640625" style="16" customWidth="1"/>
    <col min="2" max="2" width="9.453125" style="136" customWidth="1"/>
    <col min="3" max="3" width="16.1796875" style="137" customWidth="1"/>
    <col min="4" max="4" width="30.7265625" style="136" customWidth="1"/>
    <col min="5" max="5" width="23.7265625" style="136" hidden="1" customWidth="1"/>
    <col min="6" max="6" width="27.26953125" style="136" hidden="1" customWidth="1"/>
    <col min="7" max="7" width="16.26953125" style="137" bestFit="1" customWidth="1"/>
    <col min="8" max="8" width="24.7265625" style="136" customWidth="1"/>
    <col min="9" max="9" width="26.7265625" style="136" hidden="1" customWidth="1"/>
    <col min="10" max="10" width="28.54296875" style="136" hidden="1" customWidth="1"/>
    <col min="11" max="11" width="16.54296875" style="136" customWidth="1"/>
    <col min="12" max="12" width="24.7265625" style="136" customWidth="1"/>
    <col min="13" max="13" width="17.1796875" style="136" customWidth="1"/>
    <col min="14" max="19" width="15" style="136" customWidth="1"/>
    <col min="20" max="21" width="12" style="136" customWidth="1"/>
    <col min="22" max="22" width="25.26953125" style="136" customWidth="1"/>
    <col min="23" max="27" width="9.1796875" style="16"/>
    <col min="28" max="28" width="9.1796875" style="16" customWidth="1"/>
    <col min="29" max="16384" width="9.1796875" style="16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1" customFormat="1" ht="18" x14ac:dyDescent="0.4">
      <c r="B2" s="2"/>
      <c r="C2" s="3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6.5" customHeight="1" x14ac:dyDescent="0.35">
      <c r="A3" s="4" t="s">
        <v>1</v>
      </c>
      <c r="B3" s="5"/>
      <c r="C3" s="6"/>
      <c r="D3" s="7"/>
      <c r="E3" s="7"/>
      <c r="F3" s="7"/>
      <c r="G3" s="6"/>
      <c r="H3" s="8"/>
      <c r="I3" s="8"/>
      <c r="J3" s="8"/>
      <c r="K3" s="9"/>
      <c r="L3" s="10"/>
      <c r="M3" s="9"/>
      <c r="N3" s="9"/>
      <c r="O3" s="9"/>
      <c r="P3" s="9"/>
      <c r="Q3" s="9"/>
      <c r="R3" s="11" t="s">
        <v>2</v>
      </c>
      <c r="S3" s="11" t="s">
        <v>3</v>
      </c>
      <c r="T3" s="11"/>
      <c r="U3" s="11"/>
      <c r="V3" s="11" t="s">
        <v>4</v>
      </c>
      <c r="W3" s="12" t="s">
        <v>5</v>
      </c>
      <c r="X3" s="13" t="s">
        <v>2</v>
      </c>
      <c r="Y3" s="14" t="s">
        <v>3</v>
      </c>
      <c r="Z3" s="15">
        <v>0</v>
      </c>
      <c r="AA3" s="15">
        <f t="shared" ref="AA3:AF3" si="0">Z3+1</f>
        <v>1</v>
      </c>
      <c r="AB3" s="15">
        <f t="shared" si="0"/>
        <v>2</v>
      </c>
      <c r="AC3" s="15">
        <f t="shared" si="0"/>
        <v>3</v>
      </c>
      <c r="AD3" s="15">
        <f t="shared" si="0"/>
        <v>4</v>
      </c>
      <c r="AE3" s="15">
        <f t="shared" si="0"/>
        <v>5</v>
      </c>
      <c r="AF3" s="15">
        <f t="shared" si="0"/>
        <v>6</v>
      </c>
      <c r="AG3" s="14" t="s">
        <v>6</v>
      </c>
    </row>
    <row r="4" spans="1:33" s="23" customFormat="1" ht="3" customHeight="1" x14ac:dyDescent="0.3">
      <c r="A4" s="17"/>
      <c r="B4" s="18"/>
      <c r="C4" s="19"/>
      <c r="D4" s="20"/>
      <c r="E4" s="20"/>
      <c r="F4" s="20"/>
      <c r="G4" s="19"/>
      <c r="H4" s="21"/>
      <c r="I4" s="21"/>
      <c r="J4" s="21"/>
      <c r="K4" s="18"/>
      <c r="L4" s="22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33" s="23" customFormat="1" ht="55.5" customHeight="1" x14ac:dyDescent="0.3">
      <c r="A5" s="149" t="s">
        <v>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33" s="26" customFormat="1" ht="16" thickBot="1" x14ac:dyDescent="0.4">
      <c r="A6" s="24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33" s="26" customFormat="1" ht="115.5" customHeight="1" x14ac:dyDescent="0.35">
      <c r="A7" s="27" t="s">
        <v>9</v>
      </c>
      <c r="B7" s="28" t="s">
        <v>10</v>
      </c>
      <c r="C7" s="29" t="s">
        <v>11</v>
      </c>
      <c r="D7" s="30" t="s">
        <v>12</v>
      </c>
      <c r="E7" s="31" t="s">
        <v>13</v>
      </c>
      <c r="F7" s="31" t="s">
        <v>14</v>
      </c>
      <c r="G7" s="32" t="s">
        <v>15</v>
      </c>
      <c r="H7" s="30" t="s">
        <v>16</v>
      </c>
      <c r="I7" s="31" t="s">
        <v>17</v>
      </c>
      <c r="J7" s="31" t="s">
        <v>18</v>
      </c>
      <c r="K7" s="33" t="s">
        <v>19</v>
      </c>
      <c r="L7" s="34" t="s">
        <v>20</v>
      </c>
      <c r="M7" s="35" t="s">
        <v>21</v>
      </c>
      <c r="N7" s="150" t="s">
        <v>22</v>
      </c>
      <c r="O7" s="151"/>
      <c r="P7" s="151"/>
      <c r="Q7" s="151"/>
      <c r="R7" s="151"/>
      <c r="S7" s="152"/>
      <c r="T7" s="153" t="s">
        <v>23</v>
      </c>
      <c r="U7" s="154"/>
      <c r="V7" s="36" t="s">
        <v>24</v>
      </c>
    </row>
    <row r="8" spans="1:33" s="26" customFormat="1" ht="31" x14ac:dyDescent="0.35">
      <c r="A8" s="37"/>
      <c r="B8" s="38"/>
      <c r="C8" s="39" t="s">
        <v>25</v>
      </c>
      <c r="D8" s="40"/>
      <c r="E8" s="41"/>
      <c r="F8" s="41"/>
      <c r="G8" s="39" t="s">
        <v>25</v>
      </c>
      <c r="H8" s="40"/>
      <c r="I8" s="41"/>
      <c r="J8" s="41"/>
      <c r="K8" s="42" t="s">
        <v>26</v>
      </c>
      <c r="L8" s="43"/>
      <c r="M8" s="44"/>
      <c r="N8" s="45" t="s">
        <v>27</v>
      </c>
      <c r="O8" s="45" t="s">
        <v>28</v>
      </c>
      <c r="P8" s="45" t="s">
        <v>29</v>
      </c>
      <c r="Q8" s="45" t="s">
        <v>30</v>
      </c>
      <c r="R8" s="45" t="s">
        <v>31</v>
      </c>
      <c r="S8" s="46" t="s">
        <v>32</v>
      </c>
      <c r="T8" s="47" t="s">
        <v>33</v>
      </c>
      <c r="U8" s="47" t="s">
        <v>34</v>
      </c>
      <c r="V8" s="48" t="s">
        <v>26</v>
      </c>
    </row>
    <row r="9" spans="1:33" s="26" customFormat="1" ht="15.5" x14ac:dyDescent="0.35">
      <c r="A9" s="49"/>
      <c r="B9" s="50"/>
      <c r="C9" s="51"/>
      <c r="D9" s="52"/>
      <c r="E9" s="53"/>
      <c r="F9" s="53"/>
      <c r="G9" s="51"/>
      <c r="H9" s="54"/>
      <c r="I9" s="53"/>
      <c r="J9" s="53"/>
      <c r="K9" s="51"/>
      <c r="L9" s="55"/>
      <c r="M9" s="56"/>
      <c r="N9" s="57"/>
      <c r="O9" s="57"/>
      <c r="P9" s="57"/>
      <c r="Q9" s="57"/>
      <c r="R9" s="57"/>
      <c r="S9" s="58"/>
      <c r="T9" s="155" t="s">
        <v>26</v>
      </c>
      <c r="U9" s="156"/>
      <c r="V9" s="59"/>
    </row>
    <row r="10" spans="1:33" s="68" customFormat="1" ht="15.5" x14ac:dyDescent="0.35">
      <c r="A10" s="60" t="str">
        <f>VLOOKUP($B10,[1]Sheet2!$B$2:$E$258,2,FALSE)</f>
        <v>Cape Town</v>
      </c>
      <c r="B10" s="61" t="s">
        <v>35</v>
      </c>
      <c r="C10" s="62">
        <v>44286</v>
      </c>
      <c r="D10" s="63" t="s">
        <v>5</v>
      </c>
      <c r="E10" s="62"/>
      <c r="F10" s="62"/>
      <c r="G10" s="64">
        <v>44342</v>
      </c>
      <c r="H10" s="63" t="s">
        <v>5</v>
      </c>
      <c r="I10" s="65"/>
      <c r="J10" s="65"/>
      <c r="K10" s="62" t="s">
        <v>2</v>
      </c>
      <c r="L10" s="139" t="s">
        <v>5</v>
      </c>
      <c r="M10" s="140">
        <v>3</v>
      </c>
      <c r="N10" s="66">
        <v>44063</v>
      </c>
      <c r="O10" s="62">
        <v>44224</v>
      </c>
      <c r="P10" s="62">
        <v>44315</v>
      </c>
      <c r="Q10" s="62"/>
      <c r="R10" s="62"/>
      <c r="S10" s="67"/>
      <c r="T10" s="62"/>
      <c r="U10" s="62" t="s">
        <v>2</v>
      </c>
      <c r="V10" s="62" t="s">
        <v>2</v>
      </c>
      <c r="W10" s="62" t="s">
        <v>2</v>
      </c>
    </row>
    <row r="11" spans="1:33" s="68" customFormat="1" ht="15.5" x14ac:dyDescent="0.35">
      <c r="A11" s="69" t="str">
        <f>VLOOKUP($B11,[1]Sheet2!$B$2:$E$258,2,FALSE)</f>
        <v>Matzikama</v>
      </c>
      <c r="B11" s="70" t="s">
        <v>36</v>
      </c>
      <c r="C11" s="71">
        <v>44285</v>
      </c>
      <c r="D11" s="72" t="s">
        <v>5</v>
      </c>
      <c r="E11" s="73"/>
      <c r="F11" s="73"/>
      <c r="G11" s="74">
        <v>44344</v>
      </c>
      <c r="H11" s="72" t="s">
        <v>5</v>
      </c>
      <c r="I11" s="75"/>
      <c r="J11" s="75"/>
      <c r="K11" s="71" t="s">
        <v>2</v>
      </c>
      <c r="L11" s="141" t="s">
        <v>5</v>
      </c>
      <c r="M11" s="142">
        <v>5</v>
      </c>
      <c r="N11" s="76">
        <v>44056</v>
      </c>
      <c r="O11" s="71">
        <v>44180</v>
      </c>
      <c r="P11" s="71">
        <v>44252</v>
      </c>
      <c r="Q11" s="71">
        <v>44274</v>
      </c>
      <c r="R11" s="71">
        <v>44376</v>
      </c>
      <c r="S11" s="77"/>
      <c r="T11" s="71"/>
      <c r="U11" s="71" t="s">
        <v>2</v>
      </c>
      <c r="V11" s="71" t="s">
        <v>2</v>
      </c>
      <c r="W11" s="71" t="s">
        <v>2</v>
      </c>
    </row>
    <row r="12" spans="1:33" s="68" customFormat="1" ht="46.5" x14ac:dyDescent="0.35">
      <c r="A12" s="69" t="str">
        <f>VLOOKUP($B12,[1]Sheet2!$B$2:$E$258,2,FALSE)</f>
        <v>Cederberg</v>
      </c>
      <c r="B12" s="78" t="s">
        <v>37</v>
      </c>
      <c r="C12" s="79">
        <v>44286</v>
      </c>
      <c r="D12" s="80" t="s">
        <v>5</v>
      </c>
      <c r="E12" s="73"/>
      <c r="F12" s="73"/>
      <c r="G12" s="81">
        <v>44347</v>
      </c>
      <c r="H12" s="72" t="s">
        <v>5</v>
      </c>
      <c r="I12" s="75"/>
      <c r="J12" s="75"/>
      <c r="K12" s="79" t="s">
        <v>3</v>
      </c>
      <c r="L12" s="143" t="s">
        <v>66</v>
      </c>
      <c r="M12" s="144">
        <v>5</v>
      </c>
      <c r="N12" s="82">
        <v>44042</v>
      </c>
      <c r="O12" s="71">
        <v>44104</v>
      </c>
      <c r="P12" s="79">
        <v>44186</v>
      </c>
      <c r="Q12" s="79">
        <v>44253</v>
      </c>
      <c r="R12" s="79">
        <v>44308</v>
      </c>
      <c r="S12" s="83"/>
      <c r="T12" s="79"/>
      <c r="U12" s="79" t="s">
        <v>2</v>
      </c>
      <c r="V12" s="79" t="s">
        <v>2</v>
      </c>
      <c r="W12" s="79" t="s">
        <v>2</v>
      </c>
    </row>
    <row r="13" spans="1:33" s="68" customFormat="1" ht="15.5" x14ac:dyDescent="0.35">
      <c r="A13" s="69" t="str">
        <f>VLOOKUP($B13,[1]Sheet2!$B$2:$E$258,2,FALSE)</f>
        <v>Bergrivier</v>
      </c>
      <c r="B13" s="78" t="s">
        <v>38</v>
      </c>
      <c r="C13" s="84">
        <v>44285</v>
      </c>
      <c r="D13" s="72" t="s">
        <v>5</v>
      </c>
      <c r="E13" s="73"/>
      <c r="F13" s="73"/>
      <c r="G13" s="85">
        <v>44341</v>
      </c>
      <c r="H13" s="72" t="s">
        <v>5</v>
      </c>
      <c r="I13" s="75"/>
      <c r="J13" s="75"/>
      <c r="K13" s="71" t="s">
        <v>2</v>
      </c>
      <c r="L13" s="141" t="s">
        <v>5</v>
      </c>
      <c r="M13" s="142">
        <v>4</v>
      </c>
      <c r="N13" s="76">
        <v>44068</v>
      </c>
      <c r="O13" s="71">
        <v>44250</v>
      </c>
      <c r="P13" s="71">
        <v>44314</v>
      </c>
      <c r="Q13" s="71">
        <v>44341</v>
      </c>
      <c r="R13" s="71"/>
      <c r="S13" s="77"/>
      <c r="T13" s="84"/>
      <c r="U13" s="84" t="s">
        <v>2</v>
      </c>
      <c r="V13" s="84" t="s">
        <v>2</v>
      </c>
      <c r="W13" s="84" t="s">
        <v>2</v>
      </c>
    </row>
    <row r="14" spans="1:33" s="68" customFormat="1" ht="15.5" x14ac:dyDescent="0.35">
      <c r="A14" s="69" t="str">
        <f>VLOOKUP($B14,[1]Sheet2!$B$2:$E$258,2,FALSE)</f>
        <v>Saldanha Bay</v>
      </c>
      <c r="B14" s="78" t="s">
        <v>39</v>
      </c>
      <c r="C14" s="71">
        <v>44285</v>
      </c>
      <c r="D14" s="72" t="s">
        <v>5</v>
      </c>
      <c r="E14" s="73"/>
      <c r="F14" s="73"/>
      <c r="G14" s="74">
        <v>44343</v>
      </c>
      <c r="H14" s="72" t="s">
        <v>5</v>
      </c>
      <c r="I14" s="75"/>
      <c r="J14" s="75"/>
      <c r="K14" s="71" t="s">
        <v>2</v>
      </c>
      <c r="L14" s="141" t="s">
        <v>5</v>
      </c>
      <c r="M14" s="142">
        <v>3</v>
      </c>
      <c r="N14" s="76">
        <v>44068</v>
      </c>
      <c r="O14" s="71">
        <v>44224</v>
      </c>
      <c r="P14" s="71">
        <v>44343</v>
      </c>
      <c r="Q14" s="71"/>
      <c r="R14" s="71"/>
      <c r="S14" s="77"/>
      <c r="T14" s="71"/>
      <c r="U14" s="71" t="s">
        <v>2</v>
      </c>
      <c r="V14" s="71"/>
      <c r="W14" s="71"/>
    </row>
    <row r="15" spans="1:33" s="68" customFormat="1" ht="15.5" x14ac:dyDescent="0.35">
      <c r="A15" s="69" t="str">
        <f>VLOOKUP($B15,[1]Sheet2!$B$2:$E$258,2,FALSE)</f>
        <v>Swartland</v>
      </c>
      <c r="B15" s="78" t="s">
        <v>40</v>
      </c>
      <c r="C15" s="71">
        <v>44284</v>
      </c>
      <c r="D15" s="72" t="s">
        <v>5</v>
      </c>
      <c r="E15" s="73"/>
      <c r="F15" s="73"/>
      <c r="G15" s="86">
        <v>44343</v>
      </c>
      <c r="H15" s="72" t="s">
        <v>5</v>
      </c>
      <c r="I15" s="75"/>
      <c r="J15" s="75"/>
      <c r="K15" s="71" t="s">
        <v>2</v>
      </c>
      <c r="L15" s="141" t="s">
        <v>5</v>
      </c>
      <c r="M15" s="142">
        <v>3</v>
      </c>
      <c r="N15" s="76">
        <v>44068</v>
      </c>
      <c r="O15" s="71">
        <v>44224</v>
      </c>
      <c r="P15" s="71">
        <v>44315</v>
      </c>
      <c r="Q15" s="71"/>
      <c r="R15" s="71"/>
      <c r="S15" s="77"/>
      <c r="T15" s="71"/>
      <c r="U15" s="71" t="s">
        <v>2</v>
      </c>
      <c r="V15" s="71" t="s">
        <v>2</v>
      </c>
      <c r="W15" s="71" t="s">
        <v>2</v>
      </c>
    </row>
    <row r="16" spans="1:33" s="68" customFormat="1" ht="15.5" x14ac:dyDescent="0.35">
      <c r="A16" s="69" t="str">
        <f>VLOOKUP($B16,[1]Sheet2!$B$2:$E$258,2,FALSE)</f>
        <v>West Coast</v>
      </c>
      <c r="B16" s="78" t="s">
        <v>41</v>
      </c>
      <c r="C16" s="71">
        <v>44284</v>
      </c>
      <c r="D16" s="72" t="s">
        <v>5</v>
      </c>
      <c r="E16" s="73"/>
      <c r="F16" s="73"/>
      <c r="G16" s="74">
        <v>44342</v>
      </c>
      <c r="H16" s="72" t="s">
        <v>5</v>
      </c>
      <c r="I16" s="75"/>
      <c r="J16" s="75"/>
      <c r="K16" s="71" t="s">
        <v>2</v>
      </c>
      <c r="L16" s="141" t="s">
        <v>5</v>
      </c>
      <c r="M16" s="142">
        <v>1</v>
      </c>
      <c r="N16" s="76">
        <v>44229</v>
      </c>
      <c r="O16" s="71"/>
      <c r="P16" s="71"/>
      <c r="Q16" s="71"/>
      <c r="R16" s="71"/>
      <c r="S16" s="77"/>
      <c r="T16" s="71"/>
      <c r="U16" s="71" t="s">
        <v>2</v>
      </c>
      <c r="V16" s="71" t="s">
        <v>2</v>
      </c>
      <c r="W16" s="71" t="s">
        <v>2</v>
      </c>
    </row>
    <row r="17" spans="1:23" s="68" customFormat="1" ht="15.5" x14ac:dyDescent="0.35">
      <c r="A17" s="69" t="str">
        <f>VLOOKUP($B17,[1]Sheet2!$B$2:$E$258,2,FALSE)</f>
        <v>Witzenberg</v>
      </c>
      <c r="B17" s="78" t="s">
        <v>42</v>
      </c>
      <c r="C17" s="71">
        <v>44286</v>
      </c>
      <c r="D17" s="72" t="s">
        <v>5</v>
      </c>
      <c r="E17" s="73"/>
      <c r="F17" s="73"/>
      <c r="G17" s="86">
        <v>44342</v>
      </c>
      <c r="H17" s="72" t="s">
        <v>5</v>
      </c>
      <c r="I17" s="75"/>
      <c r="J17" s="75"/>
      <c r="K17" s="71" t="s">
        <v>2</v>
      </c>
      <c r="L17" s="141" t="s">
        <v>5</v>
      </c>
      <c r="M17" s="142">
        <v>2</v>
      </c>
      <c r="N17" s="76">
        <v>44068</v>
      </c>
      <c r="O17" s="71">
        <v>44251</v>
      </c>
      <c r="P17" s="71"/>
      <c r="Q17" s="71"/>
      <c r="R17" s="71"/>
      <c r="S17" s="77"/>
      <c r="T17" s="71"/>
      <c r="U17" s="71"/>
      <c r="V17" s="71"/>
      <c r="W17" s="71"/>
    </row>
    <row r="18" spans="1:23" s="68" customFormat="1" ht="15.5" x14ac:dyDescent="0.35">
      <c r="A18" s="69" t="str">
        <f>VLOOKUP($B18,[1]Sheet2!$B$2:$E$258,2,FALSE)</f>
        <v>Drakenstein</v>
      </c>
      <c r="B18" s="78" t="s">
        <v>43</v>
      </c>
      <c r="C18" s="71">
        <v>44286</v>
      </c>
      <c r="D18" s="72" t="s">
        <v>5</v>
      </c>
      <c r="E18" s="73"/>
      <c r="F18" s="73"/>
      <c r="G18" s="74">
        <v>44347</v>
      </c>
      <c r="H18" s="72" t="s">
        <v>5</v>
      </c>
      <c r="I18" s="75"/>
      <c r="J18" s="75"/>
      <c r="K18" s="71" t="s">
        <v>2</v>
      </c>
      <c r="L18" s="141" t="s">
        <v>5</v>
      </c>
      <c r="M18" s="142">
        <v>6</v>
      </c>
      <c r="N18" s="76">
        <v>44068</v>
      </c>
      <c r="O18" s="71">
        <v>44132</v>
      </c>
      <c r="P18" s="71">
        <v>44175</v>
      </c>
      <c r="Q18" s="71">
        <v>44253</v>
      </c>
      <c r="R18" s="71">
        <v>44315</v>
      </c>
      <c r="S18" s="77">
        <v>44370</v>
      </c>
      <c r="T18" s="71"/>
      <c r="U18" s="71" t="s">
        <v>2</v>
      </c>
      <c r="V18" s="71" t="s">
        <v>2</v>
      </c>
      <c r="W18" s="71" t="s">
        <v>2</v>
      </c>
    </row>
    <row r="19" spans="1:23" s="68" customFormat="1" ht="15.5" x14ac:dyDescent="0.35">
      <c r="A19" s="69" t="str">
        <f>VLOOKUP($B19,[1]Sheet2!$B$2:$E$258,2,FALSE)</f>
        <v>Stellenbosch</v>
      </c>
      <c r="B19" s="78" t="s">
        <v>44</v>
      </c>
      <c r="C19" s="71">
        <v>44286</v>
      </c>
      <c r="D19" s="72" t="s">
        <v>5</v>
      </c>
      <c r="E19" s="73"/>
      <c r="F19" s="73"/>
      <c r="G19" s="74">
        <v>44342</v>
      </c>
      <c r="H19" s="72" t="s">
        <v>5</v>
      </c>
      <c r="I19" s="75"/>
      <c r="J19" s="75"/>
      <c r="K19" s="71" t="s">
        <v>2</v>
      </c>
      <c r="L19" s="141" t="s">
        <v>5</v>
      </c>
      <c r="M19" s="142">
        <v>6</v>
      </c>
      <c r="N19" s="76">
        <v>44041</v>
      </c>
      <c r="O19" s="71">
        <v>44067</v>
      </c>
      <c r="P19" s="71">
        <v>44132</v>
      </c>
      <c r="Q19" s="71">
        <v>44160</v>
      </c>
      <c r="R19" s="71">
        <v>44251</v>
      </c>
      <c r="S19" s="77">
        <v>44314</v>
      </c>
      <c r="T19" s="71"/>
      <c r="U19" s="71" t="s">
        <v>2</v>
      </c>
      <c r="V19" s="71" t="s">
        <v>2</v>
      </c>
      <c r="W19" s="71" t="s">
        <v>2</v>
      </c>
    </row>
    <row r="20" spans="1:23" s="68" customFormat="1" ht="15.5" x14ac:dyDescent="0.35">
      <c r="A20" s="69" t="str">
        <f>VLOOKUP($B20,[1]Sheet2!$B$2:$E$258,2,FALSE)</f>
        <v>Breede Valley</v>
      </c>
      <c r="B20" s="78" t="s">
        <v>45</v>
      </c>
      <c r="C20" s="71">
        <v>44285</v>
      </c>
      <c r="D20" s="72" t="s">
        <v>5</v>
      </c>
      <c r="E20" s="73"/>
      <c r="F20" s="73"/>
      <c r="G20" s="74">
        <v>44341</v>
      </c>
      <c r="H20" s="72" t="s">
        <v>5</v>
      </c>
      <c r="I20" s="75"/>
      <c r="J20" s="75"/>
      <c r="K20" s="71" t="s">
        <v>2</v>
      </c>
      <c r="L20" s="141" t="s">
        <v>5</v>
      </c>
      <c r="M20" s="142">
        <v>6</v>
      </c>
      <c r="N20" s="76">
        <v>44068</v>
      </c>
      <c r="O20" s="71">
        <v>44103</v>
      </c>
      <c r="P20" s="71">
        <v>44159</v>
      </c>
      <c r="Q20" s="71">
        <v>44222</v>
      </c>
      <c r="R20" s="71">
        <v>44250</v>
      </c>
      <c r="S20" s="77">
        <v>44314</v>
      </c>
      <c r="T20" s="71"/>
      <c r="U20" s="71" t="s">
        <v>2</v>
      </c>
      <c r="V20" s="71" t="s">
        <v>2</v>
      </c>
      <c r="W20" s="71" t="s">
        <v>2</v>
      </c>
    </row>
    <row r="21" spans="1:23" s="68" customFormat="1" ht="15.5" x14ac:dyDescent="0.35">
      <c r="A21" s="69" t="str">
        <f>VLOOKUP($B21,[1]Sheet2!$B$2:$E$258,2,FALSE)</f>
        <v>Langeberg</v>
      </c>
      <c r="B21" s="78" t="s">
        <v>46</v>
      </c>
      <c r="C21" s="71">
        <v>44285</v>
      </c>
      <c r="D21" s="72" t="s">
        <v>5</v>
      </c>
      <c r="E21" s="73"/>
      <c r="F21" s="73"/>
      <c r="G21" s="74">
        <v>44341</v>
      </c>
      <c r="H21" s="72" t="s">
        <v>5</v>
      </c>
      <c r="I21" s="75"/>
      <c r="J21" s="75"/>
      <c r="K21" s="71" t="s">
        <v>2</v>
      </c>
      <c r="L21" s="141" t="s">
        <v>5</v>
      </c>
      <c r="M21" s="142" t="s">
        <v>6</v>
      </c>
      <c r="N21" s="76">
        <v>44068</v>
      </c>
      <c r="O21" s="71">
        <v>44131</v>
      </c>
      <c r="P21" s="71">
        <v>44151</v>
      </c>
      <c r="Q21" s="71">
        <v>44166</v>
      </c>
      <c r="R21" s="71">
        <v>44223</v>
      </c>
      <c r="S21" s="77">
        <v>44250</v>
      </c>
      <c r="T21" s="71"/>
      <c r="U21" s="71" t="s">
        <v>2</v>
      </c>
      <c r="V21" s="71" t="s">
        <v>2</v>
      </c>
      <c r="W21" s="71" t="s">
        <v>2</v>
      </c>
    </row>
    <row r="22" spans="1:23" s="68" customFormat="1" ht="15.5" x14ac:dyDescent="0.35">
      <c r="A22" s="69" t="str">
        <f>VLOOKUP($B22,[1]Sheet2!$B$2:$E$258,2,FALSE)</f>
        <v>Cape Winelands DM</v>
      </c>
      <c r="B22" s="78" t="s">
        <v>47</v>
      </c>
      <c r="C22" s="71">
        <v>44280</v>
      </c>
      <c r="D22" s="72" t="s">
        <v>5</v>
      </c>
      <c r="E22" s="73"/>
      <c r="F22" s="73"/>
      <c r="G22" s="74">
        <v>44343</v>
      </c>
      <c r="H22" s="72" t="s">
        <v>5</v>
      </c>
      <c r="I22" s="75"/>
      <c r="J22" s="75"/>
      <c r="K22" s="71" t="s">
        <v>2</v>
      </c>
      <c r="L22" s="141" t="s">
        <v>5</v>
      </c>
      <c r="M22" s="142">
        <v>4</v>
      </c>
      <c r="N22" s="76">
        <v>44042</v>
      </c>
      <c r="O22" s="71">
        <v>44168</v>
      </c>
      <c r="P22" s="71">
        <v>44224</v>
      </c>
      <c r="Q22" s="71">
        <v>44280</v>
      </c>
      <c r="R22" s="71"/>
      <c r="S22" s="77"/>
      <c r="T22" s="71"/>
      <c r="U22" s="71" t="s">
        <v>2</v>
      </c>
      <c r="V22" s="71" t="s">
        <v>2</v>
      </c>
      <c r="W22" s="71" t="s">
        <v>2</v>
      </c>
    </row>
    <row r="23" spans="1:23" s="68" customFormat="1" ht="15.5" x14ac:dyDescent="0.35">
      <c r="A23" s="69" t="str">
        <f>VLOOKUP($B23,[1]Sheet2!$B$2:$E$258,2,FALSE)</f>
        <v>Theewaterskloof</v>
      </c>
      <c r="B23" s="78" t="s">
        <v>48</v>
      </c>
      <c r="C23" s="71">
        <v>44285</v>
      </c>
      <c r="D23" s="72" t="s">
        <v>5</v>
      </c>
      <c r="E23" s="73"/>
      <c r="F23" s="73"/>
      <c r="G23" s="86">
        <v>44354</v>
      </c>
      <c r="H23" s="72" t="s">
        <v>5</v>
      </c>
      <c r="I23" s="75"/>
      <c r="J23" s="75"/>
      <c r="K23" s="71" t="s">
        <v>2</v>
      </c>
      <c r="L23" s="141" t="s">
        <v>5</v>
      </c>
      <c r="M23" s="142">
        <v>5</v>
      </c>
      <c r="N23" s="76">
        <v>44068</v>
      </c>
      <c r="O23" s="71">
        <v>44103</v>
      </c>
      <c r="P23" s="71">
        <v>44160</v>
      </c>
      <c r="Q23" s="71">
        <v>44175</v>
      </c>
      <c r="R23" s="71">
        <v>44273</v>
      </c>
      <c r="S23" s="77"/>
      <c r="T23" s="71"/>
      <c r="U23" s="71" t="s">
        <v>2</v>
      </c>
      <c r="V23" s="71" t="s">
        <v>2</v>
      </c>
      <c r="W23" s="71" t="s">
        <v>2</v>
      </c>
    </row>
    <row r="24" spans="1:23" s="68" customFormat="1" ht="15.5" x14ac:dyDescent="0.35">
      <c r="A24" s="69" t="str">
        <f>VLOOKUP($B24,[1]Sheet2!$B$2:$E$258,2,FALSE)</f>
        <v>Overstrand</v>
      </c>
      <c r="B24" s="78" t="s">
        <v>49</v>
      </c>
      <c r="C24" s="71">
        <v>44286</v>
      </c>
      <c r="D24" s="72" t="s">
        <v>5</v>
      </c>
      <c r="E24" s="73"/>
      <c r="F24" s="73"/>
      <c r="G24" s="74">
        <v>44342</v>
      </c>
      <c r="H24" s="72" t="s">
        <v>5</v>
      </c>
      <c r="I24" s="75"/>
      <c r="J24" s="75"/>
      <c r="K24" s="71" t="s">
        <v>2</v>
      </c>
      <c r="L24" s="141" t="s">
        <v>5</v>
      </c>
      <c r="M24" s="142">
        <v>4</v>
      </c>
      <c r="N24" s="76">
        <v>44104</v>
      </c>
      <c r="O24" s="71">
        <v>44223</v>
      </c>
      <c r="P24" s="71">
        <v>44314</v>
      </c>
      <c r="Q24" s="71">
        <v>44342</v>
      </c>
      <c r="R24" s="71"/>
      <c r="S24" s="77"/>
      <c r="T24" s="71"/>
      <c r="U24" s="71" t="s">
        <v>2</v>
      </c>
      <c r="V24" s="71" t="s">
        <v>2</v>
      </c>
      <c r="W24" s="71" t="s">
        <v>2</v>
      </c>
    </row>
    <row r="25" spans="1:23" s="68" customFormat="1" ht="15.5" x14ac:dyDescent="0.35">
      <c r="A25" s="69" t="str">
        <f>VLOOKUP($B25,[1]Sheet2!$B$2:$E$258,2,FALSE)</f>
        <v>Cape Agulhas</v>
      </c>
      <c r="B25" s="78" t="s">
        <v>50</v>
      </c>
      <c r="C25" s="71">
        <v>44285</v>
      </c>
      <c r="D25" s="72" t="s">
        <v>5</v>
      </c>
      <c r="E25" s="73"/>
      <c r="F25" s="73"/>
      <c r="G25" s="74">
        <v>44341</v>
      </c>
      <c r="H25" s="72" t="s">
        <v>5</v>
      </c>
      <c r="I25" s="75"/>
      <c r="J25" s="75"/>
      <c r="K25" s="71" t="s">
        <v>2</v>
      </c>
      <c r="L25" s="141" t="s">
        <v>5</v>
      </c>
      <c r="M25" s="142">
        <v>3</v>
      </c>
      <c r="N25" s="76">
        <v>43856</v>
      </c>
      <c r="O25" s="71">
        <v>44103</v>
      </c>
      <c r="P25" s="71">
        <v>44377</v>
      </c>
      <c r="Q25" s="71"/>
      <c r="R25" s="71"/>
      <c r="S25" s="77"/>
      <c r="T25" s="71"/>
      <c r="U25" s="71" t="s">
        <v>2</v>
      </c>
      <c r="V25" s="71" t="s">
        <v>2</v>
      </c>
      <c r="W25" s="71" t="s">
        <v>2</v>
      </c>
    </row>
    <row r="26" spans="1:23" s="68" customFormat="1" ht="15.5" x14ac:dyDescent="0.35">
      <c r="A26" s="69" t="str">
        <f>VLOOKUP($B26,[1]Sheet2!$B$2:$E$258,2,FALSE)</f>
        <v>Swellendam</v>
      </c>
      <c r="B26" s="78" t="s">
        <v>51</v>
      </c>
      <c r="C26" s="71">
        <v>44286</v>
      </c>
      <c r="D26" s="72" t="s">
        <v>5</v>
      </c>
      <c r="E26" s="73"/>
      <c r="F26" s="73"/>
      <c r="G26" s="74">
        <v>44343</v>
      </c>
      <c r="H26" s="72" t="s">
        <v>5</v>
      </c>
      <c r="I26" s="75"/>
      <c r="J26" s="75"/>
      <c r="K26" s="71" t="s">
        <v>2</v>
      </c>
      <c r="L26" s="141" t="s">
        <v>5</v>
      </c>
      <c r="M26" s="142">
        <v>3</v>
      </c>
      <c r="N26" s="76">
        <v>44070</v>
      </c>
      <c r="O26" s="71">
        <v>44252</v>
      </c>
      <c r="P26" s="71">
        <v>44371</v>
      </c>
      <c r="Q26" s="71"/>
      <c r="R26" s="71"/>
      <c r="S26" s="77"/>
      <c r="T26" s="71"/>
      <c r="U26" s="71" t="s">
        <v>2</v>
      </c>
      <c r="V26" s="71" t="s">
        <v>2</v>
      </c>
      <c r="W26" s="71" t="s">
        <v>2</v>
      </c>
    </row>
    <row r="27" spans="1:23" s="68" customFormat="1" ht="15.5" x14ac:dyDescent="0.35">
      <c r="A27" s="69" t="str">
        <f>VLOOKUP($B27,[1]Sheet2!$B$2:$E$258,2,FALSE)</f>
        <v>Overberg</v>
      </c>
      <c r="B27" s="78" t="s">
        <v>52</v>
      </c>
      <c r="C27" s="71">
        <v>44284</v>
      </c>
      <c r="D27" s="72" t="s">
        <v>5</v>
      </c>
      <c r="E27" s="73"/>
      <c r="F27" s="73"/>
      <c r="G27" s="74">
        <v>44340</v>
      </c>
      <c r="H27" s="72" t="s">
        <v>5</v>
      </c>
      <c r="I27" s="75"/>
      <c r="J27" s="75"/>
      <c r="K27" s="71" t="s">
        <v>2</v>
      </c>
      <c r="L27" s="141" t="s">
        <v>5</v>
      </c>
      <c r="M27" s="142">
        <v>2</v>
      </c>
      <c r="N27" s="76">
        <v>44060</v>
      </c>
      <c r="O27" s="71">
        <v>44249</v>
      </c>
      <c r="P27" s="71"/>
      <c r="Q27" s="71"/>
      <c r="R27" s="71"/>
      <c r="S27" s="77"/>
      <c r="T27" s="71"/>
      <c r="U27" s="71" t="s">
        <v>2</v>
      </c>
      <c r="V27" s="71" t="s">
        <v>2</v>
      </c>
      <c r="W27" s="71" t="s">
        <v>2</v>
      </c>
    </row>
    <row r="28" spans="1:23" s="68" customFormat="1" ht="77.5" x14ac:dyDescent="0.35">
      <c r="A28" s="69" t="str">
        <f>VLOOKUP($B28,[1]Sheet2!$B$2:$E$258,2,FALSE)</f>
        <v>Kannaland</v>
      </c>
      <c r="B28" s="78" t="s">
        <v>53</v>
      </c>
      <c r="C28" s="71">
        <v>44286</v>
      </c>
      <c r="D28" s="72" t="s">
        <v>5</v>
      </c>
      <c r="E28" s="73"/>
      <c r="F28" s="73"/>
      <c r="G28" s="74">
        <v>44383</v>
      </c>
      <c r="H28" s="87" t="s">
        <v>67</v>
      </c>
      <c r="I28" s="75"/>
      <c r="J28" s="75"/>
      <c r="K28" s="71" t="s">
        <v>2</v>
      </c>
      <c r="L28" s="141" t="s">
        <v>5</v>
      </c>
      <c r="M28" s="142">
        <v>3</v>
      </c>
      <c r="N28" s="76">
        <v>43997</v>
      </c>
      <c r="O28" s="71">
        <v>44103</v>
      </c>
      <c r="P28" s="71">
        <v>44472</v>
      </c>
      <c r="Q28" s="71"/>
      <c r="R28" s="71"/>
      <c r="S28" s="77"/>
      <c r="T28" s="71"/>
      <c r="U28" s="71" t="s">
        <v>2</v>
      </c>
      <c r="V28" s="71" t="s">
        <v>2</v>
      </c>
      <c r="W28" s="71" t="s">
        <v>2</v>
      </c>
    </row>
    <row r="29" spans="1:23" s="68" customFormat="1" ht="15.5" x14ac:dyDescent="0.35">
      <c r="A29" s="69" t="str">
        <f>VLOOKUP($B29,[1]Sheet2!$B$2:$E$258,2,FALSE)</f>
        <v>Hessequa</v>
      </c>
      <c r="B29" s="78" t="s">
        <v>54</v>
      </c>
      <c r="C29" s="71">
        <v>44286</v>
      </c>
      <c r="D29" s="88" t="s">
        <v>5</v>
      </c>
      <c r="E29" s="73"/>
      <c r="F29" s="73"/>
      <c r="G29" s="74">
        <v>44344</v>
      </c>
      <c r="H29" s="72" t="s">
        <v>5</v>
      </c>
      <c r="I29" s="75"/>
      <c r="J29" s="75"/>
      <c r="K29" s="71" t="s">
        <v>2</v>
      </c>
      <c r="L29" s="141" t="s">
        <v>5</v>
      </c>
      <c r="M29" s="142">
        <v>4</v>
      </c>
      <c r="N29" s="76">
        <v>44104</v>
      </c>
      <c r="O29" s="71">
        <v>44168</v>
      </c>
      <c r="P29" s="71">
        <v>44250</v>
      </c>
      <c r="Q29" s="71">
        <v>44315</v>
      </c>
      <c r="R29" s="71"/>
      <c r="S29" s="77"/>
      <c r="T29" s="71"/>
      <c r="U29" s="71" t="s">
        <v>2</v>
      </c>
      <c r="V29" s="71" t="s">
        <v>2</v>
      </c>
      <c r="W29" s="71" t="s">
        <v>2</v>
      </c>
    </row>
    <row r="30" spans="1:23" s="68" customFormat="1" ht="15.5" x14ac:dyDescent="0.35">
      <c r="A30" s="69" t="str">
        <f>VLOOKUP($B30,[1]Sheet2!$B$2:$E$258,2,FALSE)</f>
        <v>Mossel Bay</v>
      </c>
      <c r="B30" s="78" t="s">
        <v>55</v>
      </c>
      <c r="C30" s="71">
        <v>44286</v>
      </c>
      <c r="D30" s="72" t="s">
        <v>5</v>
      </c>
      <c r="E30" s="73"/>
      <c r="F30" s="73"/>
      <c r="G30" s="74">
        <v>44343</v>
      </c>
      <c r="H30" s="72" t="s">
        <v>5</v>
      </c>
      <c r="I30" s="75"/>
      <c r="J30" s="75"/>
      <c r="K30" s="71" t="s">
        <v>2</v>
      </c>
      <c r="L30" s="141" t="s">
        <v>5</v>
      </c>
      <c r="M30" s="142">
        <v>4</v>
      </c>
      <c r="N30" s="76">
        <v>44068</v>
      </c>
      <c r="O30" s="71">
        <v>44224</v>
      </c>
      <c r="P30" s="71">
        <v>44252</v>
      </c>
      <c r="Q30" s="71">
        <v>44315</v>
      </c>
      <c r="R30" s="71"/>
      <c r="S30" s="77"/>
      <c r="T30" s="71"/>
      <c r="U30" s="71"/>
      <c r="V30" s="71"/>
      <c r="W30" s="71"/>
    </row>
    <row r="31" spans="1:23" s="68" customFormat="1" ht="15.5" x14ac:dyDescent="0.35">
      <c r="A31" s="89" t="str">
        <f>VLOOKUP($B31,[1]Sheet2!$B$2:$E$258,2,FALSE)</f>
        <v>George</v>
      </c>
      <c r="B31" s="90" t="s">
        <v>56</v>
      </c>
      <c r="C31" s="91">
        <v>44286</v>
      </c>
      <c r="D31" s="92" t="s">
        <v>5</v>
      </c>
      <c r="E31" s="91"/>
      <c r="F31" s="91"/>
      <c r="G31" s="93">
        <v>44343</v>
      </c>
      <c r="H31" s="94" t="s">
        <v>5</v>
      </c>
      <c r="I31" s="95"/>
      <c r="J31" s="95"/>
      <c r="K31" s="91" t="s">
        <v>2</v>
      </c>
      <c r="L31" s="139" t="s">
        <v>5</v>
      </c>
      <c r="M31" s="145">
        <v>5</v>
      </c>
      <c r="N31" s="96">
        <v>44068</v>
      </c>
      <c r="O31" s="91">
        <v>44165</v>
      </c>
      <c r="P31" s="91">
        <v>44252</v>
      </c>
      <c r="Q31" s="91">
        <v>44286</v>
      </c>
      <c r="R31" s="91">
        <v>44308</v>
      </c>
      <c r="S31" s="97"/>
      <c r="T31" s="98"/>
      <c r="U31" s="98" t="s">
        <v>2</v>
      </c>
      <c r="V31" s="98" t="s">
        <v>2</v>
      </c>
      <c r="W31" s="98" t="s">
        <v>2</v>
      </c>
    </row>
    <row r="32" spans="1:23" s="68" customFormat="1" ht="15.5" x14ac:dyDescent="0.35">
      <c r="A32" s="69" t="str">
        <f>VLOOKUP($B32,[1]Sheet2!$B$2:$E$258,2,FALSE)</f>
        <v>Oudtshoorn</v>
      </c>
      <c r="B32" s="78" t="s">
        <v>57</v>
      </c>
      <c r="C32" s="79">
        <v>44286</v>
      </c>
      <c r="D32" s="99" t="s">
        <v>5</v>
      </c>
      <c r="E32" s="73"/>
      <c r="F32" s="73"/>
      <c r="G32" s="81">
        <v>44354</v>
      </c>
      <c r="H32" s="80" t="s">
        <v>5</v>
      </c>
      <c r="I32" s="75"/>
      <c r="J32" s="75"/>
      <c r="K32" s="79" t="s">
        <v>2</v>
      </c>
      <c r="L32" s="141" t="s">
        <v>5</v>
      </c>
      <c r="M32" s="146">
        <v>4</v>
      </c>
      <c r="N32" s="82">
        <v>44068</v>
      </c>
      <c r="O32" s="79">
        <v>44132</v>
      </c>
      <c r="P32" s="79">
        <v>44252</v>
      </c>
      <c r="Q32" s="79">
        <v>44315</v>
      </c>
      <c r="R32" s="79"/>
      <c r="S32" s="83"/>
      <c r="T32" s="79"/>
      <c r="U32" s="79" t="s">
        <v>2</v>
      </c>
      <c r="V32" s="79" t="s">
        <v>2</v>
      </c>
      <c r="W32" s="79" t="s">
        <v>2</v>
      </c>
    </row>
    <row r="33" spans="1:85" s="68" customFormat="1" ht="15.5" x14ac:dyDescent="0.35">
      <c r="A33" s="69" t="str">
        <f>VLOOKUP($B33,[1]Sheet2!$B$2:$E$258,2,FALSE)</f>
        <v>Bitou</v>
      </c>
      <c r="B33" s="78" t="s">
        <v>58</v>
      </c>
      <c r="C33" s="71">
        <v>44286</v>
      </c>
      <c r="D33" s="72" t="s">
        <v>5</v>
      </c>
      <c r="E33" s="73"/>
      <c r="F33" s="73"/>
      <c r="G33" s="74">
        <v>44355</v>
      </c>
      <c r="H33" s="72" t="s">
        <v>5</v>
      </c>
      <c r="I33" s="75"/>
      <c r="J33" s="75"/>
      <c r="K33" s="71" t="s">
        <v>2</v>
      </c>
      <c r="L33" s="141" t="s">
        <v>5</v>
      </c>
      <c r="M33" s="142">
        <v>2</v>
      </c>
      <c r="N33" s="76">
        <v>44134</v>
      </c>
      <c r="O33" s="71">
        <v>44253</v>
      </c>
      <c r="P33" s="71"/>
      <c r="Q33" s="71"/>
      <c r="R33" s="71"/>
      <c r="S33" s="77"/>
      <c r="T33" s="71"/>
      <c r="U33" s="71" t="s">
        <v>2</v>
      </c>
      <c r="V33" s="71" t="s">
        <v>2</v>
      </c>
      <c r="W33" s="71" t="s">
        <v>2</v>
      </c>
    </row>
    <row r="34" spans="1:85" s="68" customFormat="1" ht="46.5" x14ac:dyDescent="0.35">
      <c r="A34" s="69" t="str">
        <f>VLOOKUP($B34,[1]Sheet2!$B$2:$E$258,2,FALSE)</f>
        <v>Knysna</v>
      </c>
      <c r="B34" s="78" t="s">
        <v>59</v>
      </c>
      <c r="C34" s="71">
        <v>44286</v>
      </c>
      <c r="D34" s="72" t="s">
        <v>5</v>
      </c>
      <c r="E34" s="73"/>
      <c r="F34" s="73"/>
      <c r="G34" s="74">
        <v>44347</v>
      </c>
      <c r="H34" s="72" t="s">
        <v>5</v>
      </c>
      <c r="I34" s="75"/>
      <c r="J34" s="75"/>
      <c r="K34" s="147" t="s">
        <v>68</v>
      </c>
      <c r="L34" s="74" t="s">
        <v>69</v>
      </c>
      <c r="M34" s="142">
        <v>3</v>
      </c>
      <c r="N34" s="76">
        <v>44068</v>
      </c>
      <c r="O34" s="71" t="s">
        <v>70</v>
      </c>
      <c r="P34" s="71" t="s">
        <v>71</v>
      </c>
      <c r="Q34" s="71"/>
      <c r="R34" s="71"/>
      <c r="S34" s="77"/>
      <c r="T34" s="71"/>
      <c r="U34" s="71" t="s">
        <v>2</v>
      </c>
      <c r="V34" s="71" t="s">
        <v>2</v>
      </c>
      <c r="W34" s="71" t="s">
        <v>2</v>
      </c>
    </row>
    <row r="35" spans="1:85" s="68" customFormat="1" ht="15.5" x14ac:dyDescent="0.35">
      <c r="A35" s="69" t="str">
        <f>VLOOKUP($B35,[1]Sheet2!$B$2:$E$258,2,FALSE)</f>
        <v>Eden</v>
      </c>
      <c r="B35" s="78" t="s">
        <v>60</v>
      </c>
      <c r="C35" s="71">
        <v>44286</v>
      </c>
      <c r="D35" s="72" t="s">
        <v>5</v>
      </c>
      <c r="E35" s="73"/>
      <c r="F35" s="73"/>
      <c r="G35" s="74">
        <v>44341</v>
      </c>
      <c r="H35" s="72" t="s">
        <v>5</v>
      </c>
      <c r="I35" s="75"/>
      <c r="J35" s="75"/>
      <c r="K35" s="71" t="s">
        <v>2</v>
      </c>
      <c r="L35" s="141" t="s">
        <v>5</v>
      </c>
      <c r="M35" s="142">
        <v>5</v>
      </c>
      <c r="N35" s="76">
        <v>44068</v>
      </c>
      <c r="O35" s="71">
        <v>44161</v>
      </c>
      <c r="P35" s="71">
        <v>44175</v>
      </c>
      <c r="Q35" s="71">
        <v>44250</v>
      </c>
      <c r="R35" s="71">
        <v>44341</v>
      </c>
      <c r="S35" s="77" t="s">
        <v>72</v>
      </c>
      <c r="T35" s="71"/>
      <c r="U35" s="71" t="s">
        <v>2</v>
      </c>
      <c r="V35" s="71" t="s">
        <v>2</v>
      </c>
      <c r="W35" s="71" t="s">
        <v>2</v>
      </c>
    </row>
    <row r="36" spans="1:85" s="68" customFormat="1" ht="15.5" x14ac:dyDescent="0.35">
      <c r="A36" s="69" t="str">
        <f>VLOOKUP($B36,[1]Sheet2!$B$2:$E$258,2,FALSE)</f>
        <v>Laingsburg</v>
      </c>
      <c r="B36" s="78" t="s">
        <v>61</v>
      </c>
      <c r="C36" s="71">
        <v>44285</v>
      </c>
      <c r="D36" s="88" t="s">
        <v>5</v>
      </c>
      <c r="E36" s="73"/>
      <c r="F36" s="73"/>
      <c r="G36" s="74">
        <v>44347</v>
      </c>
      <c r="H36" s="72" t="s">
        <v>5</v>
      </c>
      <c r="I36" s="75"/>
      <c r="J36" s="75"/>
      <c r="K36" s="71" t="s">
        <v>2</v>
      </c>
      <c r="L36" s="141" t="s">
        <v>5</v>
      </c>
      <c r="M36" s="142">
        <v>2</v>
      </c>
      <c r="N36" s="76">
        <v>44179</v>
      </c>
      <c r="O36" s="71">
        <v>44299</v>
      </c>
      <c r="P36" s="71"/>
      <c r="Q36" s="71"/>
      <c r="R36" s="71"/>
      <c r="S36" s="77"/>
      <c r="T36" s="71"/>
      <c r="U36" s="71" t="s">
        <v>2</v>
      </c>
      <c r="V36" s="71" t="s">
        <v>2</v>
      </c>
      <c r="W36" s="71" t="s">
        <v>2</v>
      </c>
    </row>
    <row r="37" spans="1:85" s="68" customFormat="1" ht="15.5" x14ac:dyDescent="0.35">
      <c r="A37" s="69" t="str">
        <f>VLOOKUP($B37,[1]Sheet2!$B$2:$E$258,2,FALSE)</f>
        <v>Prince Albert</v>
      </c>
      <c r="B37" s="78" t="s">
        <v>62</v>
      </c>
      <c r="C37" s="71">
        <v>44286</v>
      </c>
      <c r="D37" s="72" t="s">
        <v>5</v>
      </c>
      <c r="E37" s="73"/>
      <c r="F37" s="73"/>
      <c r="G37" s="74">
        <v>44347</v>
      </c>
      <c r="H37" s="72" t="s">
        <v>5</v>
      </c>
      <c r="I37" s="75"/>
      <c r="J37" s="75"/>
      <c r="K37" s="71" t="s">
        <v>2</v>
      </c>
      <c r="L37" s="141" t="s">
        <v>5</v>
      </c>
      <c r="M37" s="142">
        <v>2</v>
      </c>
      <c r="N37" s="76">
        <v>44074</v>
      </c>
      <c r="O37" s="71">
        <v>44249</v>
      </c>
      <c r="P37" s="71"/>
      <c r="Q37" s="71"/>
      <c r="R37" s="71"/>
      <c r="S37" s="77"/>
      <c r="T37" s="71"/>
      <c r="U37" s="71" t="s">
        <v>2</v>
      </c>
      <c r="V37" s="71" t="s">
        <v>2</v>
      </c>
      <c r="W37" s="71" t="s">
        <v>2</v>
      </c>
    </row>
    <row r="38" spans="1:85" s="68" customFormat="1" ht="93" x14ac:dyDescent="0.35">
      <c r="A38" s="69" t="str">
        <f>VLOOKUP($B38,[1]Sheet2!$B$2:$E$258,2,FALSE)</f>
        <v>Beaufort West</v>
      </c>
      <c r="B38" s="78" t="s">
        <v>63</v>
      </c>
      <c r="C38" s="71">
        <v>44301</v>
      </c>
      <c r="D38" s="88" t="s">
        <v>73</v>
      </c>
      <c r="E38" s="73"/>
      <c r="F38" s="73"/>
      <c r="G38" s="74">
        <v>44362</v>
      </c>
      <c r="H38" s="72" t="s">
        <v>5</v>
      </c>
      <c r="I38" s="75"/>
      <c r="J38" s="75"/>
      <c r="K38" s="71" t="s">
        <v>2</v>
      </c>
      <c r="L38" s="141" t="s">
        <v>5</v>
      </c>
      <c r="M38" s="142">
        <v>2</v>
      </c>
      <c r="N38" s="76">
        <v>44104</v>
      </c>
      <c r="O38" s="71">
        <v>44485</v>
      </c>
      <c r="P38" s="71"/>
      <c r="Q38" s="71"/>
      <c r="R38" s="71"/>
      <c r="S38" s="77"/>
      <c r="T38" s="71"/>
      <c r="U38" s="71" t="s">
        <v>2</v>
      </c>
      <c r="V38" s="71" t="s">
        <v>2</v>
      </c>
      <c r="W38" s="71" t="s">
        <v>2</v>
      </c>
    </row>
    <row r="39" spans="1:85" s="68" customFormat="1" ht="62" x14ac:dyDescent="0.35">
      <c r="A39" s="69" t="str">
        <f>VLOOKUP($B39,[1]Sheet2!$B$2:$E$258,2,FALSE)</f>
        <v>Central Karoo</v>
      </c>
      <c r="B39" s="78" t="s">
        <v>64</v>
      </c>
      <c r="C39" s="71">
        <v>44393</v>
      </c>
      <c r="D39" s="100" t="s">
        <v>74</v>
      </c>
      <c r="E39" s="73"/>
      <c r="F39" s="73"/>
      <c r="G39" s="101">
        <v>44404</v>
      </c>
      <c r="H39" s="88" t="s">
        <v>74</v>
      </c>
      <c r="I39" s="75"/>
      <c r="J39" s="75"/>
      <c r="K39" s="71" t="s">
        <v>2</v>
      </c>
      <c r="L39" s="141" t="s">
        <v>5</v>
      </c>
      <c r="M39" s="142">
        <v>3</v>
      </c>
      <c r="N39" s="76">
        <v>44104</v>
      </c>
      <c r="O39" s="71">
        <v>44162</v>
      </c>
      <c r="P39" s="71">
        <v>44284</v>
      </c>
      <c r="Q39" s="71"/>
      <c r="R39" s="71"/>
      <c r="S39" s="77"/>
      <c r="T39" s="102"/>
      <c r="U39" s="102" t="s">
        <v>2</v>
      </c>
      <c r="V39" s="102" t="s">
        <v>2</v>
      </c>
      <c r="W39" s="102" t="s">
        <v>2</v>
      </c>
    </row>
    <row r="40" spans="1:85" s="117" customFormat="1" ht="16" thickBot="1" x14ac:dyDescent="0.4">
      <c r="A40" s="157" t="str">
        <f>COUNTA($A$10:$A$39) &amp; " Municipalities in total"</f>
        <v>30 Municipalities in total</v>
      </c>
      <c r="B40" s="158"/>
      <c r="C40" s="103">
        <f>COUNTA(C10:C39)</f>
        <v>30</v>
      </c>
      <c r="D40" s="104">
        <f>COUNTIF(D10:D39,"N/A")</f>
        <v>28</v>
      </c>
      <c r="E40" s="105">
        <f>COUNTIF(E10:E39,"Yes")</f>
        <v>0</v>
      </c>
      <c r="F40" s="105">
        <f>COUNTIF(F10:F39,"Yes")</f>
        <v>0</v>
      </c>
      <c r="G40" s="106">
        <f>COUNTA($G$10:$G$39)</f>
        <v>30</v>
      </c>
      <c r="H40" s="107">
        <f>COUNTIF(H10:H39,"N/A")</f>
        <v>28</v>
      </c>
      <c r="I40" s="108">
        <f>COUNTIF(I10:I39,"Yes")</f>
        <v>0</v>
      </c>
      <c r="J40" s="108">
        <f>COUNTIF(J10:J39,"Yes")</f>
        <v>0</v>
      </c>
      <c r="K40" s="109">
        <f>COUNTIF($K$10:$K$39,"Yes")</f>
        <v>28</v>
      </c>
      <c r="L40" s="110">
        <f>COUNTIF(L10:L39,"N/A")</f>
        <v>28</v>
      </c>
      <c r="M40" s="111"/>
      <c r="N40" s="112"/>
      <c r="O40" s="112"/>
      <c r="P40" s="112"/>
      <c r="Q40" s="112"/>
      <c r="R40" s="112"/>
      <c r="S40" s="113"/>
      <c r="T40" s="114">
        <f>COUNTIF(T10:T39,"YES")</f>
        <v>0</v>
      </c>
      <c r="U40" s="115">
        <f>COUNTIF(U10:U39,"YES")</f>
        <v>28</v>
      </c>
      <c r="V40" s="116">
        <f>COUNTIF(V10:V39,"Yes")</f>
        <v>27</v>
      </c>
    </row>
    <row r="41" spans="1:85" s="123" customFormat="1" ht="11.25" customHeight="1" x14ac:dyDescent="0.3">
      <c r="A41" s="148"/>
      <c r="B41" s="148"/>
      <c r="C41" s="148"/>
      <c r="D41" s="148"/>
      <c r="E41" s="118"/>
      <c r="F41" s="118"/>
      <c r="G41" s="119"/>
      <c r="H41" s="119"/>
      <c r="I41" s="119"/>
      <c r="J41" s="119"/>
      <c r="K41" s="120"/>
      <c r="L41" s="120"/>
      <c r="M41" s="121"/>
      <c r="N41" s="120"/>
      <c r="O41" s="120"/>
      <c r="P41" s="120"/>
      <c r="Q41" s="120"/>
      <c r="R41" s="120"/>
      <c r="S41" s="120"/>
      <c r="T41" s="120"/>
      <c r="U41" s="120"/>
      <c r="V41" s="120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</row>
    <row r="42" spans="1:85" s="124" customFormat="1" ht="15.75" customHeight="1" x14ac:dyDescent="0.3">
      <c r="B42" s="125"/>
      <c r="C42" s="126"/>
      <c r="D42" s="127" t="s">
        <v>65</v>
      </c>
      <c r="E42" s="128">
        <f>COUNTIF(E10:E39,"N/R")</f>
        <v>0</v>
      </c>
      <c r="F42" s="128">
        <f>COUNTIF(F10:F39,"N/R")</f>
        <v>0</v>
      </c>
      <c r="G42" s="129"/>
      <c r="H42" s="130"/>
      <c r="I42" s="128">
        <f>COUNTIF(I10:I39,"N/R")</f>
        <v>0</v>
      </c>
      <c r="J42" s="128">
        <f>COUNTIF(J10:J39,"N/R")</f>
        <v>0</v>
      </c>
      <c r="K42" s="125"/>
      <c r="L42" s="125"/>
      <c r="M42" s="131"/>
      <c r="N42" s="125"/>
      <c r="O42" s="125"/>
      <c r="P42" s="125"/>
      <c r="Q42" s="125"/>
      <c r="R42" s="125"/>
      <c r="S42" s="125"/>
      <c r="T42" s="125"/>
      <c r="U42" s="125"/>
      <c r="V42" s="125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</row>
    <row r="43" spans="1:85" s="124" customFormat="1" x14ac:dyDescent="0.25">
      <c r="B43" s="125"/>
      <c r="C43" s="126"/>
      <c r="D43" s="125"/>
      <c r="E43" s="133"/>
      <c r="F43" s="133"/>
      <c r="G43" s="134"/>
      <c r="H43" s="133"/>
      <c r="I43" s="133"/>
      <c r="J43" s="133"/>
      <c r="K43" s="125"/>
      <c r="L43" s="125"/>
      <c r="M43" s="131"/>
      <c r="N43" s="125"/>
      <c r="O43" s="125"/>
      <c r="P43" s="125"/>
      <c r="Q43" s="125"/>
      <c r="R43" s="125"/>
      <c r="S43" s="125"/>
      <c r="T43" s="125"/>
      <c r="U43" s="125"/>
      <c r="V43" s="125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</row>
    <row r="44" spans="1:85" x14ac:dyDescent="0.25">
      <c r="A44" s="135"/>
      <c r="M44" s="138"/>
    </row>
    <row r="45" spans="1:85" x14ac:dyDescent="0.25">
      <c r="A45" s="136"/>
      <c r="M45" s="138"/>
    </row>
    <row r="46" spans="1:85" x14ac:dyDescent="0.25">
      <c r="A46" s="135"/>
      <c r="M46" s="138"/>
    </row>
    <row r="47" spans="1:85" x14ac:dyDescent="0.25">
      <c r="M47" s="138"/>
    </row>
    <row r="48" spans="1:85" x14ac:dyDescent="0.25">
      <c r="M48" s="138"/>
    </row>
    <row r="49" spans="1:1" x14ac:dyDescent="0.25">
      <c r="A49" s="136"/>
    </row>
    <row r="52" spans="1:1" x14ac:dyDescent="0.25">
      <c r="A52" s="136"/>
    </row>
    <row r="54" spans="1:1" x14ac:dyDescent="0.25">
      <c r="A54" s="136"/>
    </row>
    <row r="57" spans="1:1" x14ac:dyDescent="0.25">
      <c r="A57" s="136"/>
    </row>
    <row r="136" spans="2:2" x14ac:dyDescent="0.25">
      <c r="B136" s="132" t="s">
        <v>2</v>
      </c>
    </row>
    <row r="137" spans="2:2" x14ac:dyDescent="0.25">
      <c r="B137" s="132" t="s">
        <v>3</v>
      </c>
    </row>
  </sheetData>
  <mergeCells count="6">
    <mergeCell ref="A41:D41"/>
    <mergeCell ref="A5:V5"/>
    <mergeCell ref="N7:S7"/>
    <mergeCell ref="T7:U7"/>
    <mergeCell ref="T9:U9"/>
    <mergeCell ref="A40:B40"/>
  </mergeCells>
  <dataValidations count="4">
    <dataValidation type="list" allowBlank="1" showInputMessage="1" showErrorMessage="1" sqref="T10:V39" xr:uid="{45A59E08-7ABE-4C2A-BA00-E47D711A1413}">
      <formula1>$R$3:$S$3</formula1>
    </dataValidation>
    <dataValidation type="list" allowBlank="1" showInputMessage="1" showErrorMessage="1" sqref="E10:F39 I10:J39" xr:uid="{1D116578-109B-451C-8B63-AB1A2BCD128B}">
      <formula1>$W$3:$Y$3</formula1>
    </dataValidation>
    <dataValidation type="list" allowBlank="1" showInputMessage="1" showErrorMessage="1" sqref="M10:M39" xr:uid="{01B0911E-AEF3-4138-8947-CCCEA988AAC0}">
      <formula1>$Z$3:$AG$3</formula1>
    </dataValidation>
    <dataValidation type="list" allowBlank="1" showInputMessage="1" showErrorMessage="1" sqref="K10:K39" xr:uid="{06BAEAF4-9DA3-468C-B40F-97C6C565A2BA}">
      <formula1>$X$3:$Y$3</formula1>
    </dataValidation>
  </dataValidations>
  <pageMargins left="0.39370078740157483" right="0.19685039370078741" top="0.39370078740157483" bottom="0.19685039370078741" header="0.39370078740157483" footer="0.39370078740157483"/>
  <pageSetup paperSize="9" scale="53" fitToWidth="0" orientation="landscape" r:id="rId1"/>
  <headerFooter alignWithMargins="0">
    <oddHeader>&amp;R&amp;"Arial,Bold"&amp;12Annexure I - &amp;A</oddHeader>
  </headerFooter>
  <colBreaks count="1" manualBreakCount="1">
    <brk id="1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020781-FE33-498B-A816-7B0B5F3BABF9}"/>
</file>

<file path=customXml/itemProps2.xml><?xml version="1.0" encoding="utf-8"?>
<ds:datastoreItem xmlns:ds="http://schemas.openxmlformats.org/officeDocument/2006/customXml" ds:itemID="{F4A7C3C0-BA60-43AD-BC54-298229AA138D}"/>
</file>

<file path=customXml/itemProps3.xml><?xml version="1.0" encoding="utf-8"?>
<ds:datastoreItem xmlns:ds="http://schemas.openxmlformats.org/officeDocument/2006/customXml" ds:itemID="{F0E7A75E-22E9-416A-BD42-61332F7E8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WC - Tabling Dates - 2021 MTREF</vt:lpstr>
      <vt:lpstr>'WC - Tabling Dates - 2021 MTREF'!Print_Area</vt:lpstr>
      <vt:lpstr>'WC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2021-08-06T14:51:11Z</dcterms:created>
  <dcterms:modified xsi:type="dcterms:W3CDTF">2022-09-29T09:53:47Z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2022-09-29T08:46:45Z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25f539be-e09d-4917-bc51-a4f40d7cd081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