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21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21'!$A$1:$M$83</definedName>
    <definedName name="_xlnm.Print_Area" localSheetId="11">'WC'!$A$1:$M$83</definedName>
  </definedNames>
  <calcPr calcMode="manual" fullCalcOnLoad="1"/>
</workbook>
</file>

<file path=xl/sharedStrings.xml><?xml version="1.0" encoding="utf-8"?>
<sst xmlns="http://schemas.openxmlformats.org/spreadsheetml/2006/main" count="1211" uniqueCount="669">
  <si>
    <t>Published Figures as at 2011/05/12</t>
  </si>
  <si>
    <t>ANALYSIS OF SOURCES OF REVENUE AS AT 3rd QUARTER ENDED 31 MARCH 2011</t>
  </si>
  <si>
    <t>Third Quarter 2010/11</t>
  </si>
  <si>
    <t>Third Quarter 2009/10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</si>
  <si>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</si>
  <si>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</si>
  <si>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</si>
  <si>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</si>
  <si>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</si>
  <si>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</si>
  <si>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</si>
  <si>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</si>
  <si>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</si>
  <si>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</si>
  <si>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</si>
  <si>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</si>
  <si>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</si>
  <si>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</si>
  <si>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</si>
  <si>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</si>
  <si>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</si>
  <si>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</si>
  <si>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</si>
  <si>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</si>
  <si>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</si>
  <si>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</si>
  <si>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</si>
  <si>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</si>
  <si>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</si>
  <si>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</si>
  <si>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</si>
  <si>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</si>
  <si>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</si>
  <si>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</si>
  <si>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</si>
  <si>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</si>
  <si>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</si>
  <si>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</si>
  <si>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</si>
  <si>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</si>
  <si>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Nelson Mandela Bay</t>
  </si>
  <si>
    <t>NMA</t>
  </si>
  <si>
    <t>City Of Tshwane</t>
  </si>
  <si>
    <t>TSH</t>
  </si>
  <si>
    <t>Summary per Top 21</t>
  </si>
  <si>
    <t>Buffalo City</t>
  </si>
  <si>
    <t>EC125</t>
  </si>
  <si>
    <t>Mangaung</t>
  </si>
  <si>
    <t>FS172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</si>
  <si>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</si>
  <si>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</si>
  <si>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</si>
  <si>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</si>
  <si>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</si>
  <si>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</si>
  <si>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</si>
  <si>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</si>
  <si>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</si>
  <si>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</si>
  <si>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</si>
  <si>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</si>
  <si>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</si>
  <si>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</si>
  <si>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</si>
  <si>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</si>
  <si>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</si>
  <si>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</si>
  <si>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</si>
  <si>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</si>
  <si>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</si>
  <si>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</si>
  <si>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</si>
  <si>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</si>
  <si>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</si>
  <si>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</si>
  <si>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</si>
  <si>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</si>
  <si>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</si>
  <si>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</si>
  <si>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</si>
  <si>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</si>
  <si>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</si>
  <si>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</si>
  <si>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</si>
  <si>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</si>
  <si>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</si>
  <si>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</si>
  <si>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</si>
  <si>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</si>
  <si>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</si>
  <si>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</si>
  <si>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</si>
  <si>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</si>
  <si>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</si>
  <si>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</si>
  <si>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</si>
  <si>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</si>
  <si>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</si>
  <si>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</si>
  <si>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</si>
  <si>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</si>
  <si>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</si>
  <si>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</si>
  <si>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</si>
  <si>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</si>
  <si>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</si>
  <si>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</si>
  <si>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</si>
  <si>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</si>
  <si>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</si>
  <si>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</si>
  <si>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</si>
  <si>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</si>
  <si>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</si>
  <si>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</si>
  <si>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</si>
  <si>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</si>
  <si>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</si>
  <si>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</si>
  <si>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</si>
  <si>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</si>
  <si>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</si>
  <si>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</si>
  <si>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</si>
  <si>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</si>
  <si>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</si>
  <si>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</si>
  <si>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</si>
  <si>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</si>
  <si>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</si>
  <si>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</si>
  <si>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</si>
  <si>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</si>
  <si>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</si>
  <si>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</si>
  <si>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</si>
  <si>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</si>
  <si>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</si>
  <si>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</si>
  <si>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</si>
  <si>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</si>
  <si>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</si>
  <si>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</si>
  <si>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</si>
  <si>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</si>
  <si>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</si>
  <si>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</si>
  <si>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</si>
  <si>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</si>
  <si>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</si>
  <si>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</si>
  <si>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</si>
  <si>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</si>
  <si>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</si>
  <si>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</si>
  <si>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</si>
  <si>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</si>
  <si>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</si>
  <si>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</si>
  <si>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</si>
  <si>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</si>
  <si>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</si>
  <si>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</si>
  <si>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</si>
  <si>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</si>
  <si>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</si>
  <si>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</si>
  <si>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</si>
  <si>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</si>
  <si>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</si>
  <si>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</si>
  <si>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</si>
  <si>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</si>
  <si>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</si>
  <si>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</si>
  <si>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</si>
  <si>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</si>
  <si>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</si>
  <si>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</si>
  <si>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</si>
  <si>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</si>
  <si>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</si>
  <si>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</si>
  <si>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</si>
  <si>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</si>
  <si>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</si>
  <si>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</si>
  <si>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</si>
  <si>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</si>
  <si>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</si>
  <si>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</si>
  <si>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</si>
  <si>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</si>
  <si>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</si>
  <si>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</si>
  <si>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</si>
  <si>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</si>
  <si>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</si>
  <si>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</si>
  <si>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</si>
  <si>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</si>
  <si>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</si>
  <si>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</si>
  <si>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</si>
  <si>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</si>
  <si>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</si>
  <si>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</si>
  <si>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</si>
  <si>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</si>
  <si>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</si>
  <si>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</si>
  <si>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</si>
  <si>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</si>
  <si>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</si>
  <si>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</si>
  <si>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</si>
  <si>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</si>
  <si>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</si>
  <si>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</si>
  <si>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</si>
  <si>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</si>
  <si>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</si>
  <si>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</si>
  <si>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</si>
  <si>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</si>
  <si>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</si>
  <si>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</si>
  <si>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</si>
  <si>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</si>
  <si>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</si>
  <si>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</si>
  <si>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</si>
  <si>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</si>
  <si>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</si>
  <si>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</si>
  <si>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</si>
  <si>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</si>
  <si>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</si>
  <si>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</si>
  <si>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</si>
  <si>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</si>
  <si>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</si>
  <si>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</si>
  <si>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</si>
  <si>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</si>
  <si>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</si>
  <si>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</si>
  <si>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</si>
  <si>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</si>
  <si>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</si>
  <si>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</si>
  <si>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</si>
  <si>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</si>
  <si>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</si>
  <si>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</si>
  <si>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</si>
  <si>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</si>
  <si>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</si>
  <si>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</si>
  <si>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</si>
  <si>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</si>
  <si>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</si>
  <si>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</si>
  <si>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</si>
  <si>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</si>
  <si>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</si>
  <si>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</si>
  <si>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</si>
  <si>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</si>
  <si>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</si>
  <si>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</si>
  <si>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</si>
  <si>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</si>
  <si>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</si>
  <si>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</si>
  <si>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</si>
  <si>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</si>
  <si>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</si>
  <si>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</si>
  <si>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</si>
  <si>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</si>
  <si>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</si>
  <si>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</si>
  <si>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</si>
  <si>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</si>
  <si>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</si>
  <si>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</si>
  <si>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</si>
  <si>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</si>
  <si>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</si>
  <si>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</si>
  <si>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</si>
  <si>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</si>
  <si>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</si>
  <si>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</si>
  <si>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</si>
  <si>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</si>
  <si>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</si>
  <si>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</si>
  <si>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</si>
  <si>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</si>
  <si>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</si>
  <si>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</si>
  <si>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</si>
  <si>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</si>
  <si>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</si>
  <si>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</si>
  <si>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</si>
  <si>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</si>
  <si>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</si>
  <si>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</si>
  <si>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</si>
  <si>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</si>
  <si>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</si>
  <si>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</si>
  <si>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</si>
  <si>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</si>
  <si>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</si>
  <si>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</si>
  <si>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</si>
  <si>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</si>
  <si>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</si>
  <si>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</si>
  <si>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</si>
  <si>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</si>
  <si>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</si>
  <si>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</si>
  <si>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</si>
  <si>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</si>
  <si>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</si>
  <si>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</si>
  <si>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</si>
  <si>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</si>
  <si>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</si>
  <si>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</si>
  <si>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</si>
  <si>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</si>
  <si>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</si>
  <si>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</si>
  <si>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</si>
  <si>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</si>
  <si>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</si>
  <si>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</si>
  <si>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</si>
  <si>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</si>
  <si>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</si>
  <si>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</si>
  <si>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</si>
  <si>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</si>
  <si>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</si>
  <si>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</si>
  <si>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</si>
  <si>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</si>
  <si>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</si>
  <si>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</si>
  <si>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</si>
  <si>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</si>
  <si>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</si>
  <si>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</si>
  <si>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</si>
  <si>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</si>
  <si>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</si>
  <si>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</si>
  <si>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</si>
  <si>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</si>
  <si>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</si>
  <si>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</si>
  <si>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</si>
  <si>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</si>
  <si>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</si>
  <si>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</si>
  <si>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</si>
  <si>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</si>
  <si>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</si>
  <si>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</si>
  <si>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</si>
  <si>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</si>
  <si>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</si>
  <si>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</si>
  <si>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</si>
  <si>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</si>
  <si>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</si>
  <si>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</si>
  <si>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</si>
  <si>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</si>
  <si>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</si>
  <si>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</si>
  <si>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</si>
  <si>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</si>
  <si>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</si>
  <si>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</si>
  <si>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</si>
  <si>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</si>
  <si>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</si>
  <si>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</si>
  <si>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</si>
  <si>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</si>
  <si>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</si>
  <si>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</si>
  <si>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</si>
  <si>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</si>
  <si>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</si>
  <si>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</si>
  <si>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</si>
  <si>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</si>
  <si>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</si>
  <si>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</si>
  <si>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</si>
  <si>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</si>
  <si>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</si>
  <si>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</si>
  <si>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</si>
  <si>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</si>
  <si>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</si>
  <si>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</si>
  <si>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</si>
  <si>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</si>
  <si>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</si>
  <si>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</si>
  <si>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</si>
  <si>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</si>
  <si>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</si>
  <si>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</si>
  <si>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</si>
  <si>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</si>
  <si>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</si>
  <si>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</si>
  <si>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</si>
  <si>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</si>
  <si>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</si>
  <si>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</si>
  <si>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</si>
  <si>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</si>
  <si>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</si>
  <si>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</si>
  <si>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</si>
  <si>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</si>
  <si>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</si>
  <si>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</si>
  <si>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</si>
  <si>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</si>
  <si>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</si>
  <si>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</si>
  <si>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</si>
  <si>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</si>
  <si>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</si>
  <si>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</si>
  <si>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</si>
  <si>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</si>
  <si>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</si>
  <si>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</si>
  <si>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</si>
  <si>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</si>
  <si>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</si>
  <si>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</si>
  <si>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</si>
  <si>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</si>
  <si>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</si>
  <si>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</si>
  <si>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</si>
  <si>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</si>
  <si>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</si>
  <si>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</si>
  <si>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</si>
  <si>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</si>
  <si>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</si>
  <si>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</si>
  <si>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</si>
  <si>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</si>
  <si>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</si>
  <si>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</si>
  <si>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</si>
  <si>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</si>
  <si>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</si>
  <si>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</si>
  <si>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</si>
  <si>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</si>
  <si>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</si>
  <si>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</si>
  <si>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</si>
  <si>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</si>
  <si>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</si>
  <si>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</si>
  <si>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</si>
  <si>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</si>
  <si>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</si>
  <si>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</si>
  <si>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</si>
  <si>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</si>
  <si>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</si>
  <si>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</si>
  <si>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</si>
  <si>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</si>
  <si>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</si>
  <si>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</si>
  <si>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</si>
  <si>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</si>
  <si>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</si>
  <si>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</si>
  <si>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</si>
  <si>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</si>
  <si>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</si>
  <si>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</si>
  <si>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</si>
  <si>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</si>
  <si>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</si>
  <si>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</si>
  <si>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</si>
  <si>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</si>
  <si>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</si>
  <si>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</si>
  <si>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</si>
  <si>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</si>
  <si>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</si>
  <si>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</si>
  <si>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</si>
  <si>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</si>
  <si>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</si>
  <si>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</si>
  <si>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</si>
  <si>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</si>
  <si>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</si>
  <si>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</si>
  <si>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</si>
  <si>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</si>
  <si>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</si>
  <si>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</si>
  <si>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</si>
  <si>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</si>
  <si>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</si>
  <si>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</si>
  <si>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</si>
  <si>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</si>
  <si>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</si>
  <si>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</si>
  <si>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</si>
  <si>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</si>
  <si>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</si>
  <si>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</si>
  <si>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</si>
  <si>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</si>
  <si>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</si>
  <si>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</si>
  <si>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</si>
  <si>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</si>
  <si>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</si>
  <si>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</si>
  <si>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</si>
  <si>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</si>
  <si>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</si>
  <si>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</si>
  <si>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</si>
  <si>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</si>
  <si>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</si>
  <si>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</si>
  <si>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</si>
  <si>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</si>
  <si>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</si>
  <si>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</si>
  <si>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</si>
  <si>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</si>
  <si>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</si>
  <si>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</si>
  <si>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</si>
  <si>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</si>
  <si>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</si>
  <si>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</si>
  <si>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</si>
  <si>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</si>
  <si>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</si>
  <si>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</si>
  <si>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</si>
  <si>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</si>
  <si>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</si>
  <si>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</si>
  <si>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</si>
  <si>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</si>
  <si>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</si>
  <si>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</si>
  <si>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</si>
  <si>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</si>
  <si>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</si>
  <si>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</si>
  <si>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</si>
  <si>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</si>
  <si>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</si>
  <si>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</si>
  <si>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</si>
  <si>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</si>
  <si>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</si>
  <si>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</si>
  <si>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</si>
  <si>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</si>
  <si>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</si>
  <si>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</si>
  <si>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</si>
  <si>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</si>
  <si>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</si>
  <si>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</si>
  <si>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</si>
  <si>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</si>
  <si>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</si>
  <si>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</si>
  <si>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</si>
  <si>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</si>
  <si>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</si>
  <si>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</si>
  <si>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</si>
  <si>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</si>
  <si>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</si>
  <si>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</si>
  <si>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</si>
  <si>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</si>
  <si>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</si>
  <si>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</si>
  <si>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</si>
  <si>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</si>
  <si>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</si>
  <si>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</si>
  <si>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</si>
  <si>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</si>
  <si>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</si>
  <si>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</si>
  <si>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</si>
  <si>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</si>
  <si>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</si>
  <si>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</si>
  <si>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</si>
  <si>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</si>
  <si>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</si>
  <si>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</si>
  <si>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</si>
  <si>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</si>
  <si>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</si>
  <si>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</si>
  <si>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</si>
  <si>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</si>
  <si>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</si>
  <si>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</si>
  <si>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</si>
  <si>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</si>
  <si>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</si>
  <si>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</si>
  <si>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</si>
  <si>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</si>
  <si>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</si>
  <si>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</si>
  <si>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</si>
  <si>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</si>
  <si>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</si>
  <si>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</si>
  <si>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</si>
  <si>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</si>
  <si>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</si>
  <si>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</si>
  <si>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</si>
  <si>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</si>
  <si>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</si>
  <si>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</si>
  <si>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</si>
  <si>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</si>
  <si>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</si>
  <si>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</si>
  <si>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</si>
  <si>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</si>
  <si>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</si>
  <si>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</si>
  <si>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</si>
  <si>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21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</si>
</sst>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_(* #,##0_);_(* \(#,##0\);_(* &quot;- &quot;?_);_(@_)"/>
    <numFmt numFmtId="17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9" fontId="7" fillId="0" borderId="19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169" fontId="7" fillId="0" borderId="21" xfId="0" applyNumberFormat="1" applyFont="1" applyBorder="1" applyAlignment="1" applyProtection="1">
      <alignment/>
      <protection/>
    </xf>
    <xf numFmtId="169" fontId="7" fillId="0" borderId="22" xfId="0" applyNumberFormat="1" applyFont="1" applyBorder="1" applyAlignment="1" applyProtection="1">
      <alignment/>
      <protection/>
    </xf>
    <xf numFmtId="169" fontId="7" fillId="0" borderId="23" xfId="0" applyNumberFormat="1" applyFont="1" applyBorder="1" applyAlignment="1" applyProtection="1">
      <alignment/>
      <protection/>
    </xf>
    <xf numFmtId="169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20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41" fontId="7" fillId="0" borderId="22" xfId="0" applyNumberFormat="1" applyFont="1" applyBorder="1" applyAlignment="1" applyProtection="1">
      <alignment/>
      <protection/>
    </xf>
    <xf numFmtId="41" fontId="7" fillId="0" borderId="23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69" fontId="7" fillId="0" borderId="30" xfId="0" applyNumberFormat="1" applyFont="1" applyBorder="1" applyAlignment="1" applyProtection="1">
      <alignment/>
      <protection/>
    </xf>
    <xf numFmtId="169" fontId="7" fillId="0" borderId="28" xfId="0" applyNumberFormat="1" applyFont="1" applyBorder="1" applyAlignment="1" applyProtection="1">
      <alignment/>
      <protection/>
    </xf>
    <xf numFmtId="169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0" fontId="8" fillId="0" borderId="14" xfId="0" applyNumberFormat="1" applyFont="1" applyBorder="1" applyAlignment="1" applyProtection="1">
      <alignment horizontal="left" indent="1"/>
      <protection/>
    </xf>
    <xf numFmtId="170" fontId="8" fillId="0" borderId="13" xfId="0" applyNumberFormat="1" applyFont="1" applyBorder="1" applyAlignment="1" applyProtection="1">
      <alignment wrapText="1"/>
      <protection/>
    </xf>
    <xf numFmtId="170" fontId="7" fillId="0" borderId="14" xfId="0" applyNumberFormat="1" applyFont="1" applyBorder="1" applyAlignment="1" applyProtection="1">
      <alignment horizontal="left" indent="1"/>
      <protection/>
    </xf>
    <xf numFmtId="170" fontId="4" fillId="0" borderId="14" xfId="0" applyNumberFormat="1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 horizontal="right"/>
      <protection/>
    </xf>
    <xf numFmtId="170" fontId="4" fillId="0" borderId="22" xfId="0" applyNumberFormat="1" applyFont="1" applyBorder="1" applyAlignment="1" applyProtection="1">
      <alignment horizontal="right"/>
      <protection/>
    </xf>
    <xf numFmtId="170" fontId="4" fillId="0" borderId="23" xfId="0" applyNumberFormat="1" applyFont="1" applyBorder="1" applyAlignment="1" applyProtection="1">
      <alignment horizontal="right"/>
      <protection/>
    </xf>
    <xf numFmtId="170" fontId="7" fillId="0" borderId="17" xfId="0" applyNumberFormat="1" applyFont="1" applyBorder="1" applyAlignment="1" applyProtection="1">
      <alignment/>
      <protection/>
    </xf>
    <xf numFmtId="170" fontId="7" fillId="0" borderId="18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28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8" fillId="0" borderId="15" xfId="0" applyNumberFormat="1" applyFont="1" applyBorder="1" applyAlignment="1" applyProtection="1">
      <alignment horizontal="left" indent="1"/>
      <protection/>
    </xf>
    <xf numFmtId="170" fontId="4" fillId="0" borderId="15" xfId="0" applyNumberFormat="1" applyFont="1" applyBorder="1" applyAlignment="1" applyProtection="1">
      <alignment horizontal="left"/>
      <protection/>
    </xf>
    <xf numFmtId="170" fontId="4" fillId="0" borderId="13" xfId="0" applyNumberFormat="1" applyFont="1" applyBorder="1" applyAlignment="1" applyProtection="1">
      <alignment wrapText="1"/>
      <protection/>
    </xf>
    <xf numFmtId="170" fontId="7" fillId="0" borderId="18" xfId="0" applyNumberFormat="1" applyFont="1" applyBorder="1" applyAlignment="1" applyProtection="1">
      <alignment horizontal="left" indent="2"/>
      <protection/>
    </xf>
    <xf numFmtId="170" fontId="7" fillId="0" borderId="18" xfId="0" applyNumberFormat="1" applyFont="1" applyBorder="1" applyAlignment="1" applyProtection="1">
      <alignment horizontal="center"/>
      <protection/>
    </xf>
    <xf numFmtId="170" fontId="7" fillId="0" borderId="30" xfId="0" applyNumberFormat="1" applyFont="1" applyBorder="1" applyAlignment="1" applyProtection="1">
      <alignment/>
      <protection/>
    </xf>
    <xf numFmtId="170" fontId="7" fillId="0" borderId="28" xfId="0" applyNumberFormat="1" applyFont="1" applyBorder="1" applyAlignment="1" applyProtection="1">
      <alignment/>
      <protection/>
    </xf>
    <xf numFmtId="170" fontId="7" fillId="0" borderId="29" xfId="0" applyNumberFormat="1" applyFont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left" wrapText="1" indent="2"/>
      <protection/>
    </xf>
    <xf numFmtId="170" fontId="7" fillId="0" borderId="0" xfId="0" applyNumberFormat="1" applyFont="1" applyAlignment="1" applyProtection="1">
      <alignment horizontal="left" indent="2"/>
      <protection/>
    </xf>
    <xf numFmtId="170" fontId="4" fillId="0" borderId="14" xfId="0" applyNumberFormat="1" applyFont="1" applyBorder="1" applyAlignment="1" applyProtection="1">
      <alignment horizontal="left"/>
      <protection/>
    </xf>
    <xf numFmtId="170" fontId="8" fillId="0" borderId="17" xfId="0" applyNumberFormat="1" applyFont="1" applyBorder="1" applyAlignment="1" applyProtection="1">
      <alignment horizontal="left" indent="1"/>
      <protection/>
    </xf>
    <xf numFmtId="170" fontId="8" fillId="0" borderId="16" xfId="0" applyNumberFormat="1" applyFont="1" applyBorder="1" applyAlignment="1" applyProtection="1">
      <alignment wrapText="1"/>
      <protection/>
    </xf>
    <xf numFmtId="170" fontId="7" fillId="0" borderId="30" xfId="0" applyNumberFormat="1" applyFont="1" applyFill="1" applyBorder="1" applyAlignment="1" applyProtection="1">
      <alignment/>
      <protection/>
    </xf>
    <xf numFmtId="170" fontId="7" fillId="0" borderId="28" xfId="0" applyNumberFormat="1" applyFont="1" applyFill="1" applyBorder="1" applyAlignment="1" applyProtection="1">
      <alignment/>
      <protection/>
    </xf>
    <xf numFmtId="170" fontId="8" fillId="0" borderId="29" xfId="0" applyNumberFormat="1" applyFont="1" applyBorder="1" applyAlignment="1" applyProtection="1">
      <alignment horizontal="right" wrapText="1"/>
      <protection/>
    </xf>
    <xf numFmtId="170" fontId="8" fillId="0" borderId="30" xfId="0" applyNumberFormat="1" applyFont="1" applyBorder="1" applyAlignment="1" applyProtection="1">
      <alignment horizontal="right" wrapText="1"/>
      <protection/>
    </xf>
    <xf numFmtId="170" fontId="8" fillId="0" borderId="28" xfId="0" applyNumberFormat="1" applyFont="1" applyBorder="1" applyAlignment="1" applyProtection="1">
      <alignment horizontal="right" wrapText="1"/>
      <protection/>
    </xf>
    <xf numFmtId="170" fontId="7" fillId="0" borderId="29" xfId="0" applyNumberFormat="1" applyFont="1" applyFill="1" applyBorder="1" applyAlignment="1" applyProtection="1">
      <alignment/>
      <protection/>
    </xf>
    <xf numFmtId="170" fontId="9" fillId="0" borderId="0" xfId="0" applyNumberFormat="1" applyFont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170" fontId="7" fillId="0" borderId="22" xfId="0" applyNumberFormat="1" applyFont="1" applyFill="1" applyBorder="1" applyAlignment="1" applyProtection="1">
      <alignment/>
      <protection/>
    </xf>
    <xf numFmtId="170" fontId="7" fillId="0" borderId="23" xfId="0" applyNumberFormat="1" applyFont="1" applyFill="1" applyBorder="1" applyAlignment="1" applyProtection="1">
      <alignment/>
      <protection/>
    </xf>
    <xf numFmtId="170" fontId="8" fillId="0" borderId="24" xfId="0" applyNumberFormat="1" applyFont="1" applyBorder="1" applyAlignment="1" applyProtection="1">
      <alignment wrapText="1"/>
      <protection/>
    </xf>
    <xf numFmtId="170" fontId="8" fillId="0" borderId="22" xfId="0" applyNumberFormat="1" applyFont="1" applyBorder="1" applyAlignment="1" applyProtection="1">
      <alignment wrapText="1"/>
      <protection/>
    </xf>
    <xf numFmtId="170" fontId="8" fillId="0" borderId="23" xfId="0" applyNumberFormat="1" applyFont="1" applyBorder="1" applyAlignment="1" applyProtection="1">
      <alignment wrapText="1"/>
      <protection/>
    </xf>
    <xf numFmtId="170" fontId="7" fillId="0" borderId="24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 wrapText="1"/>
      <protection/>
    </xf>
    <xf numFmtId="170" fontId="4" fillId="0" borderId="22" xfId="0" applyNumberFormat="1" applyFont="1" applyBorder="1" applyAlignment="1" applyProtection="1">
      <alignment wrapText="1"/>
      <protection/>
    </xf>
    <xf numFmtId="170" fontId="4" fillId="0" borderId="23" xfId="0" applyNumberFormat="1" applyFont="1" applyBorder="1" applyAlignment="1" applyProtection="1">
      <alignment wrapText="1"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/>
      <protection/>
    </xf>
    <xf numFmtId="170" fontId="4" fillId="0" borderId="22" xfId="0" applyNumberFormat="1" applyFont="1" applyBorder="1" applyAlignment="1" applyProtection="1">
      <alignment/>
      <protection/>
    </xf>
    <xf numFmtId="170" fontId="4" fillId="0" borderId="23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4"/>
  <sheetViews>
    <sheetView showGridLines="0" tabSelected="1" zoomScalePageLayoutView="0" workbookViewId="0" topLeftCell="A1">
      <selection activeCell="I54" sqref="I54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s="8" customFormat="1" ht="15.75" customHeight="1">
      <c r="A3" s="5"/>
      <c r="B3" s="6"/>
      <c r="C3" s="7"/>
      <c r="D3" s="95" t="s">
        <v>2</v>
      </c>
      <c r="E3" s="96"/>
      <c r="F3" s="96"/>
      <c r="G3" s="96"/>
      <c r="H3" s="97"/>
      <c r="I3" s="98" t="s">
        <v>3</v>
      </c>
      <c r="J3" s="99"/>
      <c r="K3" s="99"/>
      <c r="L3" s="99"/>
      <c r="M3" s="100"/>
    </row>
    <row r="4" spans="1:13" s="8" customFormat="1" ht="15.75" customHeight="1">
      <c r="A4" s="9"/>
      <c r="B4" s="10"/>
      <c r="C4" s="11"/>
      <c r="D4" s="95" t="s">
        <v>4</v>
      </c>
      <c r="E4" s="96"/>
      <c r="F4" s="101"/>
      <c r="G4" s="29"/>
      <c r="H4" s="30"/>
      <c r="I4" s="95" t="s">
        <v>4</v>
      </c>
      <c r="J4" s="96"/>
      <c r="K4" s="101"/>
      <c r="L4" s="31"/>
      <c r="M4" s="30"/>
    </row>
    <row r="5" spans="1:13" s="8" customFormat="1" ht="25.5">
      <c r="A5" s="12"/>
      <c r="B5" s="13" t="s">
        <v>5</v>
      </c>
      <c r="C5" s="14" t="s">
        <v>6</v>
      </c>
      <c r="D5" s="32" t="s">
        <v>7</v>
      </c>
      <c r="E5" s="33" t="s">
        <v>8</v>
      </c>
      <c r="F5" s="33" t="s">
        <v>9</v>
      </c>
      <c r="G5" s="34" t="s">
        <v>10</v>
      </c>
      <c r="H5" s="35" t="s">
        <v>11</v>
      </c>
      <c r="I5" s="32" t="s">
        <v>7</v>
      </c>
      <c r="J5" s="33" t="s">
        <v>8</v>
      </c>
      <c r="K5" s="33" t="s">
        <v>9</v>
      </c>
      <c r="L5" s="34" t="s">
        <v>10</v>
      </c>
      <c r="M5" s="35" t="s">
        <v>11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13</v>
      </c>
      <c r="C9" s="57" t="s">
        <v>14</v>
      </c>
      <c r="D9" s="105">
        <v>249646798</v>
      </c>
      <c r="E9" s="106">
        <v>1462666122</v>
      </c>
      <c r="F9" s="106">
        <v>1498276664</v>
      </c>
      <c r="G9" s="106">
        <v>410708000</v>
      </c>
      <c r="H9" s="107">
        <v>3621297584</v>
      </c>
      <c r="I9" s="108">
        <v>64344287</v>
      </c>
      <c r="J9" s="109">
        <v>1982162999</v>
      </c>
      <c r="K9" s="106">
        <v>1199791599</v>
      </c>
      <c r="L9" s="109">
        <v>491956000</v>
      </c>
      <c r="M9" s="107">
        <v>3738254885</v>
      </c>
    </row>
    <row r="10" spans="1:13" s="8" customFormat="1" ht="12.75">
      <c r="A10" s="24"/>
      <c r="B10" s="56" t="s">
        <v>15</v>
      </c>
      <c r="C10" s="57" t="s">
        <v>16</v>
      </c>
      <c r="D10" s="105">
        <v>385880577</v>
      </c>
      <c r="E10" s="106">
        <v>922514304</v>
      </c>
      <c r="F10" s="106">
        <v>560092836</v>
      </c>
      <c r="G10" s="106">
        <v>163427000</v>
      </c>
      <c r="H10" s="107">
        <v>2031914717</v>
      </c>
      <c r="I10" s="108">
        <v>314222702</v>
      </c>
      <c r="J10" s="109">
        <v>752810717</v>
      </c>
      <c r="K10" s="106">
        <v>705066543</v>
      </c>
      <c r="L10" s="109">
        <v>48959000</v>
      </c>
      <c r="M10" s="107">
        <v>1821058962</v>
      </c>
    </row>
    <row r="11" spans="1:13" s="8" customFormat="1" ht="12.75">
      <c r="A11" s="24"/>
      <c r="B11" s="56" t="s">
        <v>17</v>
      </c>
      <c r="C11" s="57" t="s">
        <v>18</v>
      </c>
      <c r="D11" s="105">
        <v>3146773268</v>
      </c>
      <c r="E11" s="106">
        <v>8858875464</v>
      </c>
      <c r="F11" s="106">
        <v>3555033260</v>
      </c>
      <c r="G11" s="106">
        <v>450980000</v>
      </c>
      <c r="H11" s="107">
        <v>16011661992</v>
      </c>
      <c r="I11" s="108">
        <v>2337294469</v>
      </c>
      <c r="J11" s="109">
        <v>7027984229</v>
      </c>
      <c r="K11" s="106">
        <v>2626080677</v>
      </c>
      <c r="L11" s="109">
        <v>1006319000</v>
      </c>
      <c r="M11" s="107">
        <v>12997678375</v>
      </c>
    </row>
    <row r="12" spans="1:13" s="8" customFormat="1" ht="12.75">
      <c r="A12" s="24"/>
      <c r="B12" s="56" t="s">
        <v>19</v>
      </c>
      <c r="C12" s="57" t="s">
        <v>20</v>
      </c>
      <c r="D12" s="105">
        <v>1352919915</v>
      </c>
      <c r="E12" s="106">
        <v>3671778152</v>
      </c>
      <c r="F12" s="106">
        <v>3343304022</v>
      </c>
      <c r="G12" s="106">
        <v>133748000</v>
      </c>
      <c r="H12" s="107">
        <v>8501750089</v>
      </c>
      <c r="I12" s="108">
        <v>1593068896</v>
      </c>
      <c r="J12" s="109">
        <v>3011365094</v>
      </c>
      <c r="K12" s="106">
        <v>2943669014</v>
      </c>
      <c r="L12" s="109">
        <v>398419926</v>
      </c>
      <c r="M12" s="107">
        <v>7946522930</v>
      </c>
    </row>
    <row r="13" spans="1:13" s="8" customFormat="1" ht="12.75">
      <c r="A13" s="24"/>
      <c r="B13" s="56" t="s">
        <v>21</v>
      </c>
      <c r="C13" s="57" t="s">
        <v>22</v>
      </c>
      <c r="D13" s="105">
        <v>157282453</v>
      </c>
      <c r="E13" s="106">
        <v>492640591</v>
      </c>
      <c r="F13" s="106">
        <v>1633680776</v>
      </c>
      <c r="G13" s="106">
        <v>232069000</v>
      </c>
      <c r="H13" s="107">
        <v>2515672820</v>
      </c>
      <c r="I13" s="108">
        <v>108217314</v>
      </c>
      <c r="J13" s="109">
        <v>427125931</v>
      </c>
      <c r="K13" s="106">
        <v>2252528913</v>
      </c>
      <c r="L13" s="109">
        <v>376309000</v>
      </c>
      <c r="M13" s="107">
        <v>3164181158</v>
      </c>
    </row>
    <row r="14" spans="1:13" s="8" customFormat="1" ht="12.75">
      <c r="A14" s="24"/>
      <c r="B14" s="56" t="s">
        <v>23</v>
      </c>
      <c r="C14" s="57" t="s">
        <v>24</v>
      </c>
      <c r="D14" s="105">
        <v>230673369</v>
      </c>
      <c r="E14" s="106">
        <v>801896293</v>
      </c>
      <c r="F14" s="106">
        <v>792874089</v>
      </c>
      <c r="G14" s="106">
        <v>169195000</v>
      </c>
      <c r="H14" s="107">
        <v>1994638751</v>
      </c>
      <c r="I14" s="108">
        <v>197506803</v>
      </c>
      <c r="J14" s="109">
        <v>651372367</v>
      </c>
      <c r="K14" s="106">
        <v>637688550</v>
      </c>
      <c r="L14" s="109">
        <v>140844000</v>
      </c>
      <c r="M14" s="107">
        <v>1627411720</v>
      </c>
    </row>
    <row r="15" spans="1:13" s="8" customFormat="1" ht="12.75">
      <c r="A15" s="24"/>
      <c r="B15" s="56" t="s">
        <v>25</v>
      </c>
      <c r="C15" s="57" t="s">
        <v>26</v>
      </c>
      <c r="D15" s="105">
        <v>195740745</v>
      </c>
      <c r="E15" s="106">
        <v>829938663</v>
      </c>
      <c r="F15" s="106">
        <v>826439699</v>
      </c>
      <c r="G15" s="106">
        <v>112328000</v>
      </c>
      <c r="H15" s="107">
        <v>1964447107</v>
      </c>
      <c r="I15" s="108">
        <v>216074533</v>
      </c>
      <c r="J15" s="109">
        <v>843055604</v>
      </c>
      <c r="K15" s="106">
        <v>1033027271</v>
      </c>
      <c r="L15" s="109">
        <v>141070000</v>
      </c>
      <c r="M15" s="107">
        <v>2233227408</v>
      </c>
    </row>
    <row r="16" spans="1:13" s="8" customFormat="1" ht="12.75">
      <c r="A16" s="24"/>
      <c r="B16" s="56" t="s">
        <v>27</v>
      </c>
      <c r="C16" s="57" t="s">
        <v>28</v>
      </c>
      <c r="D16" s="105">
        <v>121470755</v>
      </c>
      <c r="E16" s="106">
        <v>1302410917</v>
      </c>
      <c r="F16" s="106">
        <v>355223493</v>
      </c>
      <c r="G16" s="106">
        <v>24396000</v>
      </c>
      <c r="H16" s="107">
        <v>1803501165</v>
      </c>
      <c r="I16" s="108">
        <v>33541271</v>
      </c>
      <c r="J16" s="109">
        <v>354844785</v>
      </c>
      <c r="K16" s="106">
        <v>466515739</v>
      </c>
      <c r="L16" s="109">
        <v>43733000</v>
      </c>
      <c r="M16" s="107">
        <v>898634795</v>
      </c>
    </row>
    <row r="17" spans="1:13" s="8" customFormat="1" ht="12.75">
      <c r="A17" s="24"/>
      <c r="B17" s="58" t="s">
        <v>29</v>
      </c>
      <c r="C17" s="57" t="s">
        <v>30</v>
      </c>
      <c r="D17" s="105">
        <v>1423763246</v>
      </c>
      <c r="E17" s="106">
        <v>4011672569</v>
      </c>
      <c r="F17" s="106">
        <v>3558276692</v>
      </c>
      <c r="G17" s="106">
        <v>391263000</v>
      </c>
      <c r="H17" s="107">
        <v>9384975507</v>
      </c>
      <c r="I17" s="108">
        <v>1184669798</v>
      </c>
      <c r="J17" s="109">
        <v>3261666116</v>
      </c>
      <c r="K17" s="106">
        <v>3645597148</v>
      </c>
      <c r="L17" s="109">
        <v>180853000</v>
      </c>
      <c r="M17" s="107">
        <v>8272786062</v>
      </c>
    </row>
    <row r="18" spans="1:13" s="8" customFormat="1" ht="12.75">
      <c r="A18" s="25"/>
      <c r="B18" s="59" t="s">
        <v>667</v>
      </c>
      <c r="C18" s="60"/>
      <c r="D18" s="61">
        <f aca="true" t="shared" si="0" ref="D18:M18">SUM(D9:D17)</f>
        <v>7264151126</v>
      </c>
      <c r="E18" s="62">
        <f t="shared" si="0"/>
        <v>22354393075</v>
      </c>
      <c r="F18" s="62">
        <f t="shared" si="0"/>
        <v>16123201531</v>
      </c>
      <c r="G18" s="62">
        <f t="shared" si="0"/>
        <v>2088114000</v>
      </c>
      <c r="H18" s="63">
        <f t="shared" si="0"/>
        <v>47829859732</v>
      </c>
      <c r="I18" s="64">
        <f t="shared" si="0"/>
        <v>6048940073</v>
      </c>
      <c r="J18" s="65">
        <f t="shared" si="0"/>
        <v>18312387842</v>
      </c>
      <c r="K18" s="62">
        <f t="shared" si="0"/>
        <v>15509965454</v>
      </c>
      <c r="L18" s="65">
        <f t="shared" si="0"/>
        <v>2828462926</v>
      </c>
      <c r="M18" s="63">
        <f t="shared" si="0"/>
        <v>42699756295</v>
      </c>
    </row>
    <row r="19" spans="1:13" s="8" customFormat="1" ht="12.75">
      <c r="A19" s="26"/>
      <c r="B19" s="66"/>
      <c r="C19" s="67"/>
      <c r="D19" s="68"/>
      <c r="E19" s="69"/>
      <c r="F19" s="69"/>
      <c r="G19" s="69"/>
      <c r="H19" s="70"/>
      <c r="I19" s="68"/>
      <c r="J19" s="69"/>
      <c r="K19" s="69"/>
      <c r="L19" s="69"/>
      <c r="M19" s="70"/>
    </row>
    <row r="20" spans="1:13" s="8" customFormat="1" ht="12.75">
      <c r="A20" s="27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3" ht="12.75">
      <c r="A21" s="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12.75">
      <c r="A22" s="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12.75">
      <c r="A23" s="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2.75">
      <c r="A24" s="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12.75">
      <c r="A25" s="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 ht="12.75">
      <c r="A26" s="2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12.75">
      <c r="A27" s="2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 ht="12.75">
      <c r="A28" s="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ht="12.75">
      <c r="A29" s="2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ht="12.75">
      <c r="A30" s="2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2.75">
      <c r="A31" s="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ht="12.75">
      <c r="A32" s="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12.75">
      <c r="A33" s="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2.75">
      <c r="A34" s="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 ht="12.75">
      <c r="A35" s="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1:13" ht="12.75">
      <c r="A36" s="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ht="12.75">
      <c r="A37" s="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ht="12.75">
      <c r="A38" s="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2.75">
      <c r="A39" s="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ht="12.75">
      <c r="A40" s="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2.75">
      <c r="A41" s="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2.75">
      <c r="A42" s="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12.75">
      <c r="A43" s="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12.75">
      <c r="A44" s="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12.75">
      <c r="A45" s="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2.75">
      <c r="A46" s="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12.75">
      <c r="A47" s="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2.75">
      <c r="A48" s="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2.75">
      <c r="A49" s="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2.75">
      <c r="A50" s="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2.75">
      <c r="A51" s="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ht="12.75">
      <c r="A52" s="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ht="12.75">
      <c r="A53" s="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2.75">
      <c r="A54" s="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12.75">
      <c r="A55" s="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2.75">
      <c r="A56" s="2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2.75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12.75">
      <c r="A58" s="2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12.75">
      <c r="A59" s="2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12.75">
      <c r="A60" s="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12.75">
      <c r="A61" s="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2.75">
      <c r="A62" s="2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2.75">
      <c r="A63" s="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12.75">
      <c r="A64" s="2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3" ht="12.75">
      <c r="A65" s="2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2.75">
      <c r="A66" s="2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12.75">
      <c r="A67" s="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ht="12.75">
      <c r="A68" s="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12.75">
      <c r="A69" s="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2.75">
      <c r="A70" s="2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ht="12.75">
      <c r="A71" s="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ht="12.75">
      <c r="A72" s="2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ht="12.75">
      <c r="A73" s="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1:13" ht="12.75">
      <c r="A74" s="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3" ht="12.75">
      <c r="A75" s="2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1:13" ht="12.75">
      <c r="A76" s="2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1:13" ht="12.75">
      <c r="A77" s="2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1:13" ht="12.75">
      <c r="A78" s="2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1:13" ht="12.75">
      <c r="A79" s="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3" ht="12.75">
      <c r="A80" s="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3" ht="12.75">
      <c r="A81" s="2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 password="F954" sheet="1" objects="1" scenarios="1"/>
  <mergeCells count="6">
    <mergeCell ref="B20:M20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 customHeight="1">
      <c r="A3" s="5"/>
      <c r="B3" s="6"/>
      <c r="C3" s="7"/>
      <c r="D3" s="95" t="s">
        <v>2</v>
      </c>
      <c r="E3" s="96"/>
      <c r="F3" s="96"/>
      <c r="G3" s="96"/>
      <c r="H3" s="97"/>
      <c r="I3" s="98" t="s">
        <v>3</v>
      </c>
      <c r="J3" s="99"/>
      <c r="K3" s="99"/>
      <c r="L3" s="99"/>
      <c r="M3" s="100"/>
    </row>
    <row r="4" spans="1:13" s="8" customFormat="1" ht="15.75" customHeight="1">
      <c r="A4" s="9"/>
      <c r="B4" s="10"/>
      <c r="C4" s="11"/>
      <c r="D4" s="95" t="s">
        <v>4</v>
      </c>
      <c r="E4" s="96"/>
      <c r="F4" s="101"/>
      <c r="G4" s="29"/>
      <c r="H4" s="30"/>
      <c r="I4" s="95" t="s">
        <v>4</v>
      </c>
      <c r="J4" s="96"/>
      <c r="K4" s="101"/>
      <c r="L4" s="31"/>
      <c r="M4" s="30"/>
    </row>
    <row r="5" spans="1:13" s="8" customFormat="1" ht="25.5">
      <c r="A5" s="12"/>
      <c r="B5" s="13" t="s">
        <v>5</v>
      </c>
      <c r="C5" s="14" t="s">
        <v>6</v>
      </c>
      <c r="D5" s="32" t="s">
        <v>7</v>
      </c>
      <c r="E5" s="33" t="s">
        <v>8</v>
      </c>
      <c r="F5" s="33" t="s">
        <v>9</v>
      </c>
      <c r="G5" s="34" t="s">
        <v>10</v>
      </c>
      <c r="H5" s="35" t="s">
        <v>11</v>
      </c>
      <c r="I5" s="32" t="s">
        <v>7</v>
      </c>
      <c r="J5" s="33" t="s">
        <v>8</v>
      </c>
      <c r="K5" s="33" t="s">
        <v>9</v>
      </c>
      <c r="L5" s="34" t="s">
        <v>10</v>
      </c>
      <c r="M5" s="35" t="s">
        <v>11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493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90</v>
      </c>
      <c r="B9" s="72" t="s">
        <v>494</v>
      </c>
      <c r="C9" s="57" t="s">
        <v>495</v>
      </c>
      <c r="D9" s="105">
        <v>607</v>
      </c>
      <c r="E9" s="106">
        <v>113418</v>
      </c>
      <c r="F9" s="106">
        <v>38841163</v>
      </c>
      <c r="G9" s="106">
        <v>1384000</v>
      </c>
      <c r="H9" s="107">
        <v>40339188</v>
      </c>
      <c r="I9" s="108">
        <v>0</v>
      </c>
      <c r="J9" s="109">
        <v>0</v>
      </c>
      <c r="K9" s="106">
        <v>-6936000</v>
      </c>
      <c r="L9" s="109">
        <v>6936000</v>
      </c>
      <c r="M9" s="107">
        <v>0</v>
      </c>
    </row>
    <row r="10" spans="1:13" s="8" customFormat="1" ht="12.75">
      <c r="A10" s="24" t="s">
        <v>90</v>
      </c>
      <c r="B10" s="72" t="s">
        <v>496</v>
      </c>
      <c r="C10" s="57" t="s">
        <v>497</v>
      </c>
      <c r="D10" s="105">
        <v>1692809</v>
      </c>
      <c r="E10" s="106">
        <v>6684907</v>
      </c>
      <c r="F10" s="106">
        <v>1764666</v>
      </c>
      <c r="G10" s="106">
        <v>1903000</v>
      </c>
      <c r="H10" s="107">
        <v>12045382</v>
      </c>
      <c r="I10" s="108">
        <v>2035645</v>
      </c>
      <c r="J10" s="109">
        <v>14069325</v>
      </c>
      <c r="K10" s="106">
        <v>13954733</v>
      </c>
      <c r="L10" s="109">
        <v>1756000</v>
      </c>
      <c r="M10" s="107">
        <v>31815703</v>
      </c>
    </row>
    <row r="11" spans="1:13" s="8" customFormat="1" ht="12.75">
      <c r="A11" s="24" t="s">
        <v>90</v>
      </c>
      <c r="B11" s="72" t="s">
        <v>498</v>
      </c>
      <c r="C11" s="57" t="s">
        <v>499</v>
      </c>
      <c r="D11" s="105">
        <v>3936627</v>
      </c>
      <c r="E11" s="106">
        <v>21799330</v>
      </c>
      <c r="F11" s="106">
        <v>4012517</v>
      </c>
      <c r="G11" s="106">
        <v>1481000</v>
      </c>
      <c r="H11" s="107">
        <v>31229474</v>
      </c>
      <c r="I11" s="108">
        <v>5174344</v>
      </c>
      <c r="J11" s="109">
        <v>17261318</v>
      </c>
      <c r="K11" s="106">
        <v>14630432</v>
      </c>
      <c r="L11" s="109">
        <v>0</v>
      </c>
      <c r="M11" s="107">
        <v>37066094</v>
      </c>
    </row>
    <row r="12" spans="1:13" s="8" customFormat="1" ht="12.75">
      <c r="A12" s="24" t="s">
        <v>109</v>
      </c>
      <c r="B12" s="72" t="s">
        <v>500</v>
      </c>
      <c r="C12" s="57" t="s">
        <v>501</v>
      </c>
      <c r="D12" s="105">
        <v>371</v>
      </c>
      <c r="E12" s="106">
        <v>3580360</v>
      </c>
      <c r="F12" s="106">
        <v>36705201</v>
      </c>
      <c r="G12" s="106">
        <v>0</v>
      </c>
      <c r="H12" s="107">
        <v>40285932</v>
      </c>
      <c r="I12" s="108">
        <v>0</v>
      </c>
      <c r="J12" s="109">
        <v>892104</v>
      </c>
      <c r="K12" s="106">
        <v>54254292</v>
      </c>
      <c r="L12" s="109">
        <v>21000</v>
      </c>
      <c r="M12" s="107">
        <v>55167396</v>
      </c>
    </row>
    <row r="13" spans="1:13" s="37" customFormat="1" ht="12.75">
      <c r="A13" s="46"/>
      <c r="B13" s="73" t="s">
        <v>502</v>
      </c>
      <c r="C13" s="74"/>
      <c r="D13" s="111">
        <f aca="true" t="shared" si="0" ref="D13:M13">SUM(D9:D12)</f>
        <v>5630414</v>
      </c>
      <c r="E13" s="112">
        <f t="shared" si="0"/>
        <v>32178015</v>
      </c>
      <c r="F13" s="112">
        <f t="shared" si="0"/>
        <v>81323547</v>
      </c>
      <c r="G13" s="112">
        <f t="shared" si="0"/>
        <v>4768000</v>
      </c>
      <c r="H13" s="113">
        <f t="shared" si="0"/>
        <v>123899976</v>
      </c>
      <c r="I13" s="114">
        <f t="shared" si="0"/>
        <v>7209989</v>
      </c>
      <c r="J13" s="115">
        <f t="shared" si="0"/>
        <v>32222747</v>
      </c>
      <c r="K13" s="112">
        <f t="shared" si="0"/>
        <v>75903457</v>
      </c>
      <c r="L13" s="115">
        <f t="shared" si="0"/>
        <v>8713000</v>
      </c>
      <c r="M13" s="113">
        <f t="shared" si="0"/>
        <v>124049193</v>
      </c>
    </row>
    <row r="14" spans="1:13" s="8" customFormat="1" ht="12.75">
      <c r="A14" s="24" t="s">
        <v>90</v>
      </c>
      <c r="B14" s="72" t="s">
        <v>503</v>
      </c>
      <c r="C14" s="57" t="s">
        <v>504</v>
      </c>
      <c r="D14" s="105">
        <v>651151</v>
      </c>
      <c r="E14" s="106">
        <v>3502168</v>
      </c>
      <c r="F14" s="106">
        <v>6957573</v>
      </c>
      <c r="G14" s="106">
        <v>0</v>
      </c>
      <c r="H14" s="107">
        <v>11110892</v>
      </c>
      <c r="I14" s="108">
        <v>91510</v>
      </c>
      <c r="J14" s="109">
        <v>2027733</v>
      </c>
      <c r="K14" s="106">
        <v>2058067</v>
      </c>
      <c r="L14" s="109">
        <v>0</v>
      </c>
      <c r="M14" s="107">
        <v>4177310</v>
      </c>
    </row>
    <row r="15" spans="1:13" s="8" customFormat="1" ht="12.75">
      <c r="A15" s="24" t="s">
        <v>90</v>
      </c>
      <c r="B15" s="72" t="s">
        <v>505</v>
      </c>
      <c r="C15" s="57" t="s">
        <v>506</v>
      </c>
      <c r="D15" s="105">
        <v>284694</v>
      </c>
      <c r="E15" s="106">
        <v>16988525</v>
      </c>
      <c r="F15" s="106">
        <v>50443</v>
      </c>
      <c r="G15" s="106">
        <v>7000000</v>
      </c>
      <c r="H15" s="107">
        <v>24323662</v>
      </c>
      <c r="I15" s="108">
        <v>41990</v>
      </c>
      <c r="J15" s="109">
        <v>15400229</v>
      </c>
      <c r="K15" s="106">
        <v>4906636</v>
      </c>
      <c r="L15" s="109">
        <v>4499000</v>
      </c>
      <c r="M15" s="107">
        <v>24847855</v>
      </c>
    </row>
    <row r="16" spans="1:13" s="8" customFormat="1" ht="12.75">
      <c r="A16" s="24" t="s">
        <v>90</v>
      </c>
      <c r="B16" s="72" t="s">
        <v>507</v>
      </c>
      <c r="C16" s="57" t="s">
        <v>508</v>
      </c>
      <c r="D16" s="105">
        <v>0</v>
      </c>
      <c r="E16" s="106">
        <v>887469</v>
      </c>
      <c r="F16" s="106">
        <v>-123994</v>
      </c>
      <c r="G16" s="106">
        <v>900000</v>
      </c>
      <c r="H16" s="107">
        <v>1663475</v>
      </c>
      <c r="I16" s="108">
        <v>0</v>
      </c>
      <c r="J16" s="109">
        <v>2250089</v>
      </c>
      <c r="K16" s="106">
        <v>9274527</v>
      </c>
      <c r="L16" s="109">
        <v>0</v>
      </c>
      <c r="M16" s="107">
        <v>11524616</v>
      </c>
    </row>
    <row r="17" spans="1:13" s="8" customFormat="1" ht="12.75">
      <c r="A17" s="24" t="s">
        <v>90</v>
      </c>
      <c r="B17" s="72" t="s">
        <v>509</v>
      </c>
      <c r="C17" s="57" t="s">
        <v>510</v>
      </c>
      <c r="D17" s="105">
        <v>-27068</v>
      </c>
      <c r="E17" s="106">
        <v>6068273</v>
      </c>
      <c r="F17" s="106">
        <v>609494</v>
      </c>
      <c r="G17" s="106">
        <v>0</v>
      </c>
      <c r="H17" s="107">
        <v>6650699</v>
      </c>
      <c r="I17" s="108">
        <v>271</v>
      </c>
      <c r="J17" s="109">
        <v>5652086</v>
      </c>
      <c r="K17" s="106">
        <v>507189</v>
      </c>
      <c r="L17" s="109">
        <v>0</v>
      </c>
      <c r="M17" s="107">
        <v>6159546</v>
      </c>
    </row>
    <row r="18" spans="1:13" s="8" customFormat="1" ht="12.75">
      <c r="A18" s="24" t="s">
        <v>90</v>
      </c>
      <c r="B18" s="72" t="s">
        <v>511</v>
      </c>
      <c r="C18" s="57" t="s">
        <v>512</v>
      </c>
      <c r="D18" s="105">
        <v>27720</v>
      </c>
      <c r="E18" s="106">
        <v>2678805</v>
      </c>
      <c r="F18" s="106">
        <v>3263594</v>
      </c>
      <c r="G18" s="106">
        <v>0</v>
      </c>
      <c r="H18" s="107">
        <v>5970119</v>
      </c>
      <c r="I18" s="108">
        <v>48406</v>
      </c>
      <c r="J18" s="109">
        <v>2277300</v>
      </c>
      <c r="K18" s="106">
        <v>6832768</v>
      </c>
      <c r="L18" s="109">
        <v>0</v>
      </c>
      <c r="M18" s="107">
        <v>9158474</v>
      </c>
    </row>
    <row r="19" spans="1:13" s="8" customFormat="1" ht="12.75">
      <c r="A19" s="24" t="s">
        <v>90</v>
      </c>
      <c r="B19" s="72" t="s">
        <v>513</v>
      </c>
      <c r="C19" s="57" t="s">
        <v>514</v>
      </c>
      <c r="D19" s="105">
        <v>0</v>
      </c>
      <c r="E19" s="106">
        <v>3054439</v>
      </c>
      <c r="F19" s="106">
        <v>8327124</v>
      </c>
      <c r="G19" s="106">
        <v>0</v>
      </c>
      <c r="H19" s="107">
        <v>11381563</v>
      </c>
      <c r="I19" s="108">
        <v>0</v>
      </c>
      <c r="J19" s="109">
        <v>2561190</v>
      </c>
      <c r="K19" s="106">
        <v>3225522</v>
      </c>
      <c r="L19" s="109">
        <v>0</v>
      </c>
      <c r="M19" s="107">
        <v>5786712</v>
      </c>
    </row>
    <row r="20" spans="1:13" s="8" customFormat="1" ht="12.75">
      <c r="A20" s="24" t="s">
        <v>109</v>
      </c>
      <c r="B20" s="72" t="s">
        <v>515</v>
      </c>
      <c r="C20" s="57" t="s">
        <v>516</v>
      </c>
      <c r="D20" s="105">
        <v>0</v>
      </c>
      <c r="E20" s="106">
        <v>0</v>
      </c>
      <c r="F20" s="106">
        <v>10321918</v>
      </c>
      <c r="G20" s="106">
        <v>0</v>
      </c>
      <c r="H20" s="107">
        <v>10321918</v>
      </c>
      <c r="I20" s="108">
        <v>0</v>
      </c>
      <c r="J20" s="109">
        <v>-34094</v>
      </c>
      <c r="K20" s="106">
        <v>7799670</v>
      </c>
      <c r="L20" s="109">
        <v>2000</v>
      </c>
      <c r="M20" s="107">
        <v>7767576</v>
      </c>
    </row>
    <row r="21" spans="1:13" s="37" customFormat="1" ht="12.75">
      <c r="A21" s="46"/>
      <c r="B21" s="73" t="s">
        <v>517</v>
      </c>
      <c r="C21" s="74"/>
      <c r="D21" s="111">
        <f aca="true" t="shared" si="1" ref="D21:M21">SUM(D14:D20)</f>
        <v>936497</v>
      </c>
      <c r="E21" s="112">
        <f t="shared" si="1"/>
        <v>33179679</v>
      </c>
      <c r="F21" s="112">
        <f t="shared" si="1"/>
        <v>29406152</v>
      </c>
      <c r="G21" s="112">
        <f t="shared" si="1"/>
        <v>7900000</v>
      </c>
      <c r="H21" s="113">
        <f t="shared" si="1"/>
        <v>71422328</v>
      </c>
      <c r="I21" s="114">
        <f t="shared" si="1"/>
        <v>182177</v>
      </c>
      <c r="J21" s="115">
        <f t="shared" si="1"/>
        <v>30134533</v>
      </c>
      <c r="K21" s="112">
        <f t="shared" si="1"/>
        <v>34604379</v>
      </c>
      <c r="L21" s="115">
        <f t="shared" si="1"/>
        <v>4501000</v>
      </c>
      <c r="M21" s="113">
        <f t="shared" si="1"/>
        <v>69422089</v>
      </c>
    </row>
    <row r="22" spans="1:13" s="8" customFormat="1" ht="12.75">
      <c r="A22" s="24" t="s">
        <v>90</v>
      </c>
      <c r="B22" s="72" t="s">
        <v>518</v>
      </c>
      <c r="C22" s="57" t="s">
        <v>519</v>
      </c>
      <c r="D22" s="105">
        <v>5294319</v>
      </c>
      <c r="E22" s="106">
        <v>4900128</v>
      </c>
      <c r="F22" s="106">
        <v>9522402</v>
      </c>
      <c r="G22" s="106">
        <v>0</v>
      </c>
      <c r="H22" s="107">
        <v>19716849</v>
      </c>
      <c r="I22" s="108">
        <v>14683</v>
      </c>
      <c r="J22" s="109">
        <v>4026261</v>
      </c>
      <c r="K22" s="106">
        <v>1607022</v>
      </c>
      <c r="L22" s="109">
        <v>1156000</v>
      </c>
      <c r="M22" s="107">
        <v>6803966</v>
      </c>
    </row>
    <row r="23" spans="1:13" s="8" customFormat="1" ht="12.75">
      <c r="A23" s="24" t="s">
        <v>90</v>
      </c>
      <c r="B23" s="72" t="s">
        <v>520</v>
      </c>
      <c r="C23" s="57" t="s">
        <v>521</v>
      </c>
      <c r="D23" s="105">
        <v>450050</v>
      </c>
      <c r="E23" s="106">
        <v>7067787</v>
      </c>
      <c r="F23" s="106">
        <v>3193745</v>
      </c>
      <c r="G23" s="106">
        <v>3037000</v>
      </c>
      <c r="H23" s="107">
        <v>13748582</v>
      </c>
      <c r="I23" s="108">
        <v>399500</v>
      </c>
      <c r="J23" s="109">
        <v>7136209</v>
      </c>
      <c r="K23" s="106">
        <v>4539503</v>
      </c>
      <c r="L23" s="109">
        <v>6304000</v>
      </c>
      <c r="M23" s="107">
        <v>18379212</v>
      </c>
    </row>
    <row r="24" spans="1:13" s="8" customFormat="1" ht="12.75">
      <c r="A24" s="24" t="s">
        <v>90</v>
      </c>
      <c r="B24" s="72" t="s">
        <v>522</v>
      </c>
      <c r="C24" s="57" t="s">
        <v>523</v>
      </c>
      <c r="D24" s="105">
        <v>2101566</v>
      </c>
      <c r="E24" s="106">
        <v>15218499</v>
      </c>
      <c r="F24" s="106">
        <v>15877763</v>
      </c>
      <c r="G24" s="106">
        <v>0</v>
      </c>
      <c r="H24" s="107">
        <v>33197828</v>
      </c>
      <c r="I24" s="108">
        <v>2115491</v>
      </c>
      <c r="J24" s="109">
        <v>13762879</v>
      </c>
      <c r="K24" s="106">
        <v>22161810</v>
      </c>
      <c r="L24" s="109">
        <v>0</v>
      </c>
      <c r="M24" s="107">
        <v>38040180</v>
      </c>
    </row>
    <row r="25" spans="1:13" s="8" customFormat="1" ht="12.75">
      <c r="A25" s="24" t="s">
        <v>90</v>
      </c>
      <c r="B25" s="72" t="s">
        <v>524</v>
      </c>
      <c r="C25" s="57" t="s">
        <v>525</v>
      </c>
      <c r="D25" s="105">
        <v>65053</v>
      </c>
      <c r="E25" s="106">
        <v>3244648</v>
      </c>
      <c r="F25" s="106">
        <v>3217924</v>
      </c>
      <c r="G25" s="106">
        <v>0</v>
      </c>
      <c r="H25" s="107">
        <v>6527625</v>
      </c>
      <c r="I25" s="108">
        <v>61409</v>
      </c>
      <c r="J25" s="109">
        <v>2929426</v>
      </c>
      <c r="K25" s="106">
        <v>2264101</v>
      </c>
      <c r="L25" s="109">
        <v>0</v>
      </c>
      <c r="M25" s="107">
        <v>5254936</v>
      </c>
    </row>
    <row r="26" spans="1:13" s="8" customFormat="1" ht="12.75">
      <c r="A26" s="24" t="s">
        <v>90</v>
      </c>
      <c r="B26" s="72" t="s">
        <v>526</v>
      </c>
      <c r="C26" s="57" t="s">
        <v>527</v>
      </c>
      <c r="D26" s="105">
        <v>302486</v>
      </c>
      <c r="E26" s="106">
        <v>644133</v>
      </c>
      <c r="F26" s="106">
        <v>854084</v>
      </c>
      <c r="G26" s="106">
        <v>0</v>
      </c>
      <c r="H26" s="107">
        <v>1800703</v>
      </c>
      <c r="I26" s="108">
        <v>292719</v>
      </c>
      <c r="J26" s="109">
        <v>992916</v>
      </c>
      <c r="K26" s="106">
        <v>1192563</v>
      </c>
      <c r="L26" s="109">
        <v>1200000</v>
      </c>
      <c r="M26" s="107">
        <v>3678198</v>
      </c>
    </row>
    <row r="27" spans="1:13" s="8" customFormat="1" ht="12.75">
      <c r="A27" s="24" t="s">
        <v>90</v>
      </c>
      <c r="B27" s="72" t="s">
        <v>528</v>
      </c>
      <c r="C27" s="57" t="s">
        <v>529</v>
      </c>
      <c r="D27" s="105">
        <v>0</v>
      </c>
      <c r="E27" s="106">
        <v>2968449</v>
      </c>
      <c r="F27" s="106">
        <v>981317</v>
      </c>
      <c r="G27" s="106">
        <v>0</v>
      </c>
      <c r="H27" s="107">
        <v>3949766</v>
      </c>
      <c r="I27" s="108">
        <v>0</v>
      </c>
      <c r="J27" s="109">
        <v>2297382</v>
      </c>
      <c r="K27" s="106">
        <v>346924</v>
      </c>
      <c r="L27" s="109">
        <v>271000</v>
      </c>
      <c r="M27" s="107">
        <v>2915306</v>
      </c>
    </row>
    <row r="28" spans="1:13" s="8" customFormat="1" ht="12.75">
      <c r="A28" s="24" t="s">
        <v>90</v>
      </c>
      <c r="B28" s="72" t="s">
        <v>530</v>
      </c>
      <c r="C28" s="57" t="s">
        <v>531</v>
      </c>
      <c r="D28" s="105">
        <v>565136</v>
      </c>
      <c r="E28" s="106">
        <v>5993069</v>
      </c>
      <c r="F28" s="106">
        <v>6839154</v>
      </c>
      <c r="G28" s="106">
        <v>0</v>
      </c>
      <c r="H28" s="107">
        <v>13397359</v>
      </c>
      <c r="I28" s="108">
        <v>7390</v>
      </c>
      <c r="J28" s="109">
        <v>12433404</v>
      </c>
      <c r="K28" s="106">
        <v>9215055</v>
      </c>
      <c r="L28" s="109">
        <v>469000</v>
      </c>
      <c r="M28" s="107">
        <v>22124849</v>
      </c>
    </row>
    <row r="29" spans="1:13" s="8" customFormat="1" ht="12.75">
      <c r="A29" s="24" t="s">
        <v>90</v>
      </c>
      <c r="B29" s="72" t="s">
        <v>532</v>
      </c>
      <c r="C29" s="57" t="s">
        <v>533</v>
      </c>
      <c r="D29" s="105">
        <v>693804</v>
      </c>
      <c r="E29" s="106">
        <v>6664152</v>
      </c>
      <c r="F29" s="106">
        <v>-909391</v>
      </c>
      <c r="G29" s="106">
        <v>1433000</v>
      </c>
      <c r="H29" s="107">
        <v>7881565</v>
      </c>
      <c r="I29" s="108">
        <v>0</v>
      </c>
      <c r="J29" s="109">
        <v>8835246</v>
      </c>
      <c r="K29" s="106">
        <v>4546544</v>
      </c>
      <c r="L29" s="109">
        <v>98000</v>
      </c>
      <c r="M29" s="107">
        <v>13479790</v>
      </c>
    </row>
    <row r="30" spans="1:13" s="8" customFormat="1" ht="12.75">
      <c r="A30" s="24" t="s">
        <v>109</v>
      </c>
      <c r="B30" s="72" t="s">
        <v>534</v>
      </c>
      <c r="C30" s="57" t="s">
        <v>535</v>
      </c>
      <c r="D30" s="105">
        <v>0</v>
      </c>
      <c r="E30" s="106">
        <v>0</v>
      </c>
      <c r="F30" s="106">
        <v>7819436</v>
      </c>
      <c r="G30" s="106">
        <v>0</v>
      </c>
      <c r="H30" s="107">
        <v>7819436</v>
      </c>
      <c r="I30" s="108">
        <v>0</v>
      </c>
      <c r="J30" s="109">
        <v>0</v>
      </c>
      <c r="K30" s="106">
        <v>19198559</v>
      </c>
      <c r="L30" s="109">
        <v>0</v>
      </c>
      <c r="M30" s="107">
        <v>19198559</v>
      </c>
    </row>
    <row r="31" spans="1:13" s="37" customFormat="1" ht="12.75">
      <c r="A31" s="46"/>
      <c r="B31" s="73" t="s">
        <v>536</v>
      </c>
      <c r="C31" s="74"/>
      <c r="D31" s="111">
        <f aca="true" t="shared" si="2" ref="D31:M31">SUM(D22:D30)</f>
        <v>9472414</v>
      </c>
      <c r="E31" s="112">
        <f t="shared" si="2"/>
        <v>46700865</v>
      </c>
      <c r="F31" s="112">
        <f t="shared" si="2"/>
        <v>47396434</v>
      </c>
      <c r="G31" s="112">
        <f t="shared" si="2"/>
        <v>4470000</v>
      </c>
      <c r="H31" s="113">
        <f t="shared" si="2"/>
        <v>108039713</v>
      </c>
      <c r="I31" s="114">
        <f t="shared" si="2"/>
        <v>2891192</v>
      </c>
      <c r="J31" s="115">
        <f t="shared" si="2"/>
        <v>52413723</v>
      </c>
      <c r="K31" s="112">
        <f t="shared" si="2"/>
        <v>65072081</v>
      </c>
      <c r="L31" s="115">
        <f t="shared" si="2"/>
        <v>9498000</v>
      </c>
      <c r="M31" s="113">
        <f t="shared" si="2"/>
        <v>129874996</v>
      </c>
    </row>
    <row r="32" spans="1:13" s="8" customFormat="1" ht="12.75">
      <c r="A32" s="24" t="s">
        <v>90</v>
      </c>
      <c r="B32" s="72" t="s">
        <v>537</v>
      </c>
      <c r="C32" s="57" t="s">
        <v>538</v>
      </c>
      <c r="D32" s="105">
        <v>0</v>
      </c>
      <c r="E32" s="106">
        <v>0</v>
      </c>
      <c r="F32" s="106">
        <v>0</v>
      </c>
      <c r="G32" s="106">
        <v>0</v>
      </c>
      <c r="H32" s="107">
        <v>0</v>
      </c>
      <c r="I32" s="108">
        <v>0</v>
      </c>
      <c r="J32" s="109">
        <v>617458</v>
      </c>
      <c r="K32" s="106">
        <v>6119531</v>
      </c>
      <c r="L32" s="109">
        <v>0</v>
      </c>
      <c r="M32" s="107">
        <v>6736989</v>
      </c>
    </row>
    <row r="33" spans="1:13" s="8" customFormat="1" ht="12.75">
      <c r="A33" s="24" t="s">
        <v>90</v>
      </c>
      <c r="B33" s="72" t="s">
        <v>539</v>
      </c>
      <c r="C33" s="57" t="s">
        <v>540</v>
      </c>
      <c r="D33" s="105">
        <v>63665442</v>
      </c>
      <c r="E33" s="106">
        <v>105064664</v>
      </c>
      <c r="F33" s="106">
        <v>14488179</v>
      </c>
      <c r="G33" s="106">
        <v>0</v>
      </c>
      <c r="H33" s="107">
        <v>183218285</v>
      </c>
      <c r="I33" s="108">
        <v>-13201</v>
      </c>
      <c r="J33" s="109">
        <v>14632907</v>
      </c>
      <c r="K33" s="106">
        <v>4305587</v>
      </c>
      <c r="L33" s="109">
        <v>250000</v>
      </c>
      <c r="M33" s="107">
        <v>19175293</v>
      </c>
    </row>
    <row r="34" spans="1:13" s="8" customFormat="1" ht="12.75">
      <c r="A34" s="24" t="s">
        <v>90</v>
      </c>
      <c r="B34" s="72" t="s">
        <v>541</v>
      </c>
      <c r="C34" s="57" t="s">
        <v>542</v>
      </c>
      <c r="D34" s="105">
        <v>8830444</v>
      </c>
      <c r="E34" s="106">
        <v>58993109</v>
      </c>
      <c r="F34" s="106">
        <v>13661571</v>
      </c>
      <c r="G34" s="106">
        <v>180000</v>
      </c>
      <c r="H34" s="107">
        <v>81665124</v>
      </c>
      <c r="I34" s="108">
        <v>8246726</v>
      </c>
      <c r="J34" s="109">
        <v>48350796</v>
      </c>
      <c r="K34" s="106">
        <v>17382836</v>
      </c>
      <c r="L34" s="109">
        <v>2988000</v>
      </c>
      <c r="M34" s="107">
        <v>76968358</v>
      </c>
    </row>
    <row r="35" spans="1:13" s="8" customFormat="1" ht="12.75">
      <c r="A35" s="24" t="s">
        <v>90</v>
      </c>
      <c r="B35" s="72" t="s">
        <v>543</v>
      </c>
      <c r="C35" s="57" t="s">
        <v>544</v>
      </c>
      <c r="D35" s="105">
        <v>43412</v>
      </c>
      <c r="E35" s="106">
        <v>2157587</v>
      </c>
      <c r="F35" s="106">
        <v>8228532</v>
      </c>
      <c r="G35" s="106">
        <v>0</v>
      </c>
      <c r="H35" s="107">
        <v>10429531</v>
      </c>
      <c r="I35" s="108">
        <v>1009629</v>
      </c>
      <c r="J35" s="109">
        <v>1538019</v>
      </c>
      <c r="K35" s="106">
        <v>7381775</v>
      </c>
      <c r="L35" s="109">
        <v>0</v>
      </c>
      <c r="M35" s="107">
        <v>9929423</v>
      </c>
    </row>
    <row r="36" spans="1:13" s="8" customFormat="1" ht="12.75">
      <c r="A36" s="24" t="s">
        <v>90</v>
      </c>
      <c r="B36" s="72" t="s">
        <v>545</v>
      </c>
      <c r="C36" s="57" t="s">
        <v>546</v>
      </c>
      <c r="D36" s="105">
        <v>0</v>
      </c>
      <c r="E36" s="106">
        <v>9891377</v>
      </c>
      <c r="F36" s="106">
        <v>22438981</v>
      </c>
      <c r="G36" s="106">
        <v>0</v>
      </c>
      <c r="H36" s="107">
        <v>32330358</v>
      </c>
      <c r="I36" s="108">
        <v>7593492</v>
      </c>
      <c r="J36" s="109">
        <v>11083378</v>
      </c>
      <c r="K36" s="106">
        <v>190014314</v>
      </c>
      <c r="L36" s="109">
        <v>433000</v>
      </c>
      <c r="M36" s="107">
        <v>209124184</v>
      </c>
    </row>
    <row r="37" spans="1:13" s="8" customFormat="1" ht="12.75">
      <c r="A37" s="24" t="s">
        <v>90</v>
      </c>
      <c r="B37" s="72" t="s">
        <v>547</v>
      </c>
      <c r="C37" s="57" t="s">
        <v>548</v>
      </c>
      <c r="D37" s="105">
        <v>0</v>
      </c>
      <c r="E37" s="106">
        <v>4180780</v>
      </c>
      <c r="F37" s="106">
        <v>727854</v>
      </c>
      <c r="G37" s="106">
        <v>100000</v>
      </c>
      <c r="H37" s="107">
        <v>5008634</v>
      </c>
      <c r="I37" s="108">
        <v>0</v>
      </c>
      <c r="J37" s="109">
        <v>6500399</v>
      </c>
      <c r="K37" s="106">
        <v>88489</v>
      </c>
      <c r="L37" s="109">
        <v>0</v>
      </c>
      <c r="M37" s="107">
        <v>6588888</v>
      </c>
    </row>
    <row r="38" spans="1:13" s="8" customFormat="1" ht="12.75">
      <c r="A38" s="24" t="s">
        <v>109</v>
      </c>
      <c r="B38" s="72" t="s">
        <v>549</v>
      </c>
      <c r="C38" s="57" t="s">
        <v>550</v>
      </c>
      <c r="D38" s="105">
        <v>0</v>
      </c>
      <c r="E38" s="106">
        <v>13049</v>
      </c>
      <c r="F38" s="106">
        <v>8924762</v>
      </c>
      <c r="G38" s="106">
        <v>0</v>
      </c>
      <c r="H38" s="107">
        <v>8937811</v>
      </c>
      <c r="I38" s="108">
        <v>-2504</v>
      </c>
      <c r="J38" s="109">
        <v>-8747</v>
      </c>
      <c r="K38" s="106">
        <v>18995787</v>
      </c>
      <c r="L38" s="109">
        <v>1859000</v>
      </c>
      <c r="M38" s="107">
        <v>20843536</v>
      </c>
    </row>
    <row r="39" spans="1:13" s="37" customFormat="1" ht="12.75">
      <c r="A39" s="46"/>
      <c r="B39" s="73" t="s">
        <v>551</v>
      </c>
      <c r="C39" s="74"/>
      <c r="D39" s="111">
        <f aca="true" t="shared" si="3" ref="D39:M39">SUM(D32:D38)</f>
        <v>72539298</v>
      </c>
      <c r="E39" s="112">
        <f t="shared" si="3"/>
        <v>180300566</v>
      </c>
      <c r="F39" s="112">
        <f t="shared" si="3"/>
        <v>68469879</v>
      </c>
      <c r="G39" s="112">
        <f t="shared" si="3"/>
        <v>280000</v>
      </c>
      <c r="H39" s="113">
        <f t="shared" si="3"/>
        <v>321589743</v>
      </c>
      <c r="I39" s="114">
        <f t="shared" si="3"/>
        <v>16834142</v>
      </c>
      <c r="J39" s="115">
        <f t="shared" si="3"/>
        <v>82714210</v>
      </c>
      <c r="K39" s="112">
        <f t="shared" si="3"/>
        <v>244288319</v>
      </c>
      <c r="L39" s="115">
        <f t="shared" si="3"/>
        <v>5530000</v>
      </c>
      <c r="M39" s="113">
        <f t="shared" si="3"/>
        <v>349366671</v>
      </c>
    </row>
    <row r="40" spans="1:13" s="8" customFormat="1" ht="12.75">
      <c r="A40" s="24" t="s">
        <v>90</v>
      </c>
      <c r="B40" s="72" t="s">
        <v>71</v>
      </c>
      <c r="C40" s="57" t="s">
        <v>72</v>
      </c>
      <c r="D40" s="105">
        <v>27497586</v>
      </c>
      <c r="E40" s="106">
        <v>139562482</v>
      </c>
      <c r="F40" s="106">
        <v>55053703</v>
      </c>
      <c r="G40" s="106">
        <v>6525000</v>
      </c>
      <c r="H40" s="107">
        <v>228638771</v>
      </c>
      <c r="I40" s="108">
        <v>-268605</v>
      </c>
      <c r="J40" s="109">
        <v>160221027</v>
      </c>
      <c r="K40" s="106">
        <v>23417003</v>
      </c>
      <c r="L40" s="109">
        <v>8779000</v>
      </c>
      <c r="M40" s="107">
        <v>192148425</v>
      </c>
    </row>
    <row r="41" spans="1:13" s="8" customFormat="1" ht="12.75">
      <c r="A41" s="24" t="s">
        <v>90</v>
      </c>
      <c r="B41" s="72" t="s">
        <v>552</v>
      </c>
      <c r="C41" s="57" t="s">
        <v>553</v>
      </c>
      <c r="D41" s="105">
        <v>1645106</v>
      </c>
      <c r="E41" s="106">
        <v>9455215</v>
      </c>
      <c r="F41" s="106">
        <v>-540880</v>
      </c>
      <c r="G41" s="106">
        <v>0</v>
      </c>
      <c r="H41" s="107">
        <v>10559441</v>
      </c>
      <c r="I41" s="108">
        <v>0</v>
      </c>
      <c r="J41" s="109">
        <v>410322</v>
      </c>
      <c r="K41" s="106">
        <v>32541</v>
      </c>
      <c r="L41" s="109">
        <v>0</v>
      </c>
      <c r="M41" s="107">
        <v>442863</v>
      </c>
    </row>
    <row r="42" spans="1:13" s="8" customFormat="1" ht="12.75">
      <c r="A42" s="24" t="s">
        <v>90</v>
      </c>
      <c r="B42" s="72" t="s">
        <v>554</v>
      </c>
      <c r="C42" s="57" t="s">
        <v>555</v>
      </c>
      <c r="D42" s="105">
        <v>2060251</v>
      </c>
      <c r="E42" s="106">
        <v>4647291</v>
      </c>
      <c r="F42" s="106">
        <v>17150479</v>
      </c>
      <c r="G42" s="106">
        <v>0</v>
      </c>
      <c r="H42" s="107">
        <v>23858021</v>
      </c>
      <c r="I42" s="108">
        <v>6609744</v>
      </c>
      <c r="J42" s="109">
        <v>-3278590</v>
      </c>
      <c r="K42" s="106">
        <v>5242947</v>
      </c>
      <c r="L42" s="109">
        <v>1271000</v>
      </c>
      <c r="M42" s="107">
        <v>9845101</v>
      </c>
    </row>
    <row r="43" spans="1:13" s="8" customFormat="1" ht="12.75">
      <c r="A43" s="24" t="s">
        <v>90</v>
      </c>
      <c r="B43" s="72" t="s">
        <v>556</v>
      </c>
      <c r="C43" s="57" t="s">
        <v>557</v>
      </c>
      <c r="D43" s="105">
        <v>1603128</v>
      </c>
      <c r="E43" s="106">
        <v>856382722</v>
      </c>
      <c r="F43" s="106">
        <v>33807382</v>
      </c>
      <c r="G43" s="106">
        <v>453000</v>
      </c>
      <c r="H43" s="107">
        <v>892246232</v>
      </c>
      <c r="I43" s="108">
        <v>0</v>
      </c>
      <c r="J43" s="109">
        <v>0</v>
      </c>
      <c r="K43" s="106">
        <v>-5423000</v>
      </c>
      <c r="L43" s="109">
        <v>5423000</v>
      </c>
      <c r="M43" s="107">
        <v>0</v>
      </c>
    </row>
    <row r="44" spans="1:13" s="8" customFormat="1" ht="12.75">
      <c r="A44" s="24" t="s">
        <v>109</v>
      </c>
      <c r="B44" s="72" t="s">
        <v>558</v>
      </c>
      <c r="C44" s="57" t="s">
        <v>559</v>
      </c>
      <c r="D44" s="105">
        <v>86061</v>
      </c>
      <c r="E44" s="106">
        <v>4082</v>
      </c>
      <c r="F44" s="106">
        <v>23156797</v>
      </c>
      <c r="G44" s="106">
        <v>0</v>
      </c>
      <c r="H44" s="107">
        <v>23246940</v>
      </c>
      <c r="I44" s="108">
        <v>82632</v>
      </c>
      <c r="J44" s="109">
        <v>6813</v>
      </c>
      <c r="K44" s="106">
        <v>23378012</v>
      </c>
      <c r="L44" s="109">
        <v>18000</v>
      </c>
      <c r="M44" s="107">
        <v>23485457</v>
      </c>
    </row>
    <row r="45" spans="1:13" s="37" customFormat="1" ht="12.75">
      <c r="A45" s="46"/>
      <c r="B45" s="73" t="s">
        <v>560</v>
      </c>
      <c r="C45" s="74"/>
      <c r="D45" s="111">
        <f aca="true" t="shared" si="4" ref="D45:M45">SUM(D40:D44)</f>
        <v>32892132</v>
      </c>
      <c r="E45" s="112">
        <f t="shared" si="4"/>
        <v>1010051792</v>
      </c>
      <c r="F45" s="112">
        <f t="shared" si="4"/>
        <v>128627481</v>
      </c>
      <c r="G45" s="112">
        <f t="shared" si="4"/>
        <v>6978000</v>
      </c>
      <c r="H45" s="113">
        <f t="shared" si="4"/>
        <v>1178549405</v>
      </c>
      <c r="I45" s="114">
        <f t="shared" si="4"/>
        <v>6423771</v>
      </c>
      <c r="J45" s="115">
        <f t="shared" si="4"/>
        <v>157359572</v>
      </c>
      <c r="K45" s="112">
        <f t="shared" si="4"/>
        <v>46647503</v>
      </c>
      <c r="L45" s="115">
        <f t="shared" si="4"/>
        <v>15491000</v>
      </c>
      <c r="M45" s="113">
        <f t="shared" si="4"/>
        <v>225921846</v>
      </c>
    </row>
    <row r="46" spans="1:13" s="37" customFormat="1" ht="12.75">
      <c r="A46" s="46"/>
      <c r="B46" s="73" t="s">
        <v>561</v>
      </c>
      <c r="C46" s="74"/>
      <c r="D46" s="111">
        <f aca="true" t="shared" si="5" ref="D46:M46">SUM(D9:D12,D14:D20,D22:D30,D32:D38,D40:D44)</f>
        <v>121470755</v>
      </c>
      <c r="E46" s="112">
        <f t="shared" si="5"/>
        <v>1302410917</v>
      </c>
      <c r="F46" s="112">
        <f t="shared" si="5"/>
        <v>355223493</v>
      </c>
      <c r="G46" s="112">
        <f t="shared" si="5"/>
        <v>24396000</v>
      </c>
      <c r="H46" s="113">
        <f t="shared" si="5"/>
        <v>1803501165</v>
      </c>
      <c r="I46" s="114">
        <f t="shared" si="5"/>
        <v>33541271</v>
      </c>
      <c r="J46" s="115">
        <f t="shared" si="5"/>
        <v>354844785</v>
      </c>
      <c r="K46" s="112">
        <f t="shared" si="5"/>
        <v>466515739</v>
      </c>
      <c r="L46" s="115">
        <f t="shared" si="5"/>
        <v>43733000</v>
      </c>
      <c r="M46" s="113">
        <f t="shared" si="5"/>
        <v>898634795</v>
      </c>
    </row>
    <row r="47" spans="1:13" s="8" customFormat="1" ht="12.75">
      <c r="A47" s="47"/>
      <c r="B47" s="75"/>
      <c r="C47" s="76"/>
      <c r="D47" s="77"/>
      <c r="E47" s="78"/>
      <c r="F47" s="78"/>
      <c r="G47" s="78"/>
      <c r="H47" s="79"/>
      <c r="I47" s="77"/>
      <c r="J47" s="78"/>
      <c r="K47" s="78"/>
      <c r="L47" s="78"/>
      <c r="M47" s="79"/>
    </row>
    <row r="48" spans="1:13" s="53" customFormat="1" ht="12.75">
      <c r="A48" s="55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s="53" customFormat="1" ht="12.75">
      <c r="A49" s="55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s="53" customFormat="1" ht="12.75">
      <c r="A50" s="5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s="54" customFormat="1" ht="12.75">
      <c r="A51" s="28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13" s="54" customFormat="1" ht="12.75">
      <c r="A52" s="28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1:13" s="54" customFormat="1" ht="12.75">
      <c r="A53" s="28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s="54" customFormat="1" ht="12.75">
      <c r="A54" s="28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54" customFormat="1" ht="12.75">
      <c r="A55" s="28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13" s="54" customFormat="1" ht="12.75">
      <c r="A56" s="28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13" s="54" customFormat="1" ht="12.75">
      <c r="A57" s="28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s="54" customFormat="1" ht="12.75">
      <c r="A58" s="28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 s="54" customFormat="1" ht="12.75">
      <c r="A59" s="28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s="54" customFormat="1" ht="12.75">
      <c r="A60" s="28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1:13" s="54" customFormat="1" ht="12.75">
      <c r="A61" s="28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13" s="54" customFormat="1" ht="12.75">
      <c r="A62" s="28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13" s="54" customFormat="1" ht="12.75">
      <c r="A63" s="28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  <row r="64" spans="1:13" s="54" customFormat="1" ht="12.75">
      <c r="A64" s="28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 s="54" customFormat="1" ht="12.75">
      <c r="A65" s="28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s="54" customFormat="1" ht="12.75">
      <c r="A66" s="28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s="54" customFormat="1" ht="12.75">
      <c r="A67" s="28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s="54" customFormat="1" ht="12.75">
      <c r="A68" s="28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s="54" customFormat="1" ht="12.75">
      <c r="A69" s="28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1:13" s="54" customFormat="1" ht="12.75">
      <c r="A70" s="28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3" s="54" customFormat="1" ht="12.75">
      <c r="A71" s="28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</row>
    <row r="72" spans="1:13" s="54" customFormat="1" ht="12.75">
      <c r="A72" s="28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1:13" s="54" customFormat="1" ht="12.75">
      <c r="A73" s="28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</row>
    <row r="74" spans="1:13" s="54" customFormat="1" ht="12.75">
      <c r="A74" s="28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1:13" s="54" customFormat="1" ht="12.75">
      <c r="A75" s="28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</row>
    <row r="76" spans="1:13" s="54" customFormat="1" ht="12.75">
      <c r="A76" s="28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1:13" s="54" customFormat="1" ht="12.75">
      <c r="A77" s="28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</row>
    <row r="78" spans="1:13" s="54" customFormat="1" ht="12.75">
      <c r="A78" s="28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</row>
    <row r="79" spans="1:13" s="54" customFormat="1" ht="12.75">
      <c r="A79" s="28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s="54" customFormat="1" ht="12.75">
      <c r="A80" s="28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1:13" s="54" customFormat="1" ht="12.75">
      <c r="A81" s="28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 password="F954" sheet="1" objects="1" scenarios="1"/>
  <mergeCells count="6">
    <mergeCell ref="B48:M48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.75" customHeight="1">
      <c r="A2" s="4"/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2"/>
      <c r="O2" s="2"/>
      <c r="P2" s="2"/>
    </row>
    <row r="3" spans="1:13" ht="15.75" customHeight="1">
      <c r="A3" s="5"/>
      <c r="B3" s="6"/>
      <c r="C3" s="7"/>
      <c r="D3" s="95" t="s">
        <v>2</v>
      </c>
      <c r="E3" s="96"/>
      <c r="F3" s="96"/>
      <c r="G3" s="96"/>
      <c r="H3" s="97"/>
      <c r="I3" s="98" t="s">
        <v>3</v>
      </c>
      <c r="J3" s="99"/>
      <c r="K3" s="99"/>
      <c r="L3" s="99"/>
      <c r="M3" s="100"/>
    </row>
    <row r="4" spans="1:13" s="8" customFormat="1" ht="15.75" customHeight="1">
      <c r="A4" s="9"/>
      <c r="B4" s="10"/>
      <c r="C4" s="11"/>
      <c r="D4" s="95" t="s">
        <v>4</v>
      </c>
      <c r="E4" s="96"/>
      <c r="F4" s="101"/>
      <c r="G4" s="29"/>
      <c r="H4" s="30"/>
      <c r="I4" s="95" t="s">
        <v>4</v>
      </c>
      <c r="J4" s="96"/>
      <c r="K4" s="101"/>
      <c r="L4" s="31"/>
      <c r="M4" s="30"/>
    </row>
    <row r="5" spans="1:13" s="8" customFormat="1" ht="25.5">
      <c r="A5" s="12"/>
      <c r="B5" s="13" t="s">
        <v>5</v>
      </c>
      <c r="C5" s="14" t="s">
        <v>6</v>
      </c>
      <c r="D5" s="32" t="s">
        <v>7</v>
      </c>
      <c r="E5" s="33" t="s">
        <v>8</v>
      </c>
      <c r="F5" s="33" t="s">
        <v>9</v>
      </c>
      <c r="G5" s="34" t="s">
        <v>10</v>
      </c>
      <c r="H5" s="35" t="s">
        <v>11</v>
      </c>
      <c r="I5" s="32" t="s">
        <v>7</v>
      </c>
      <c r="J5" s="33" t="s">
        <v>8</v>
      </c>
      <c r="K5" s="33" t="s">
        <v>9</v>
      </c>
      <c r="L5" s="34" t="s">
        <v>10</v>
      </c>
      <c r="M5" s="35" t="s">
        <v>11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562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90</v>
      </c>
      <c r="B9" s="72" t="s">
        <v>563</v>
      </c>
      <c r="C9" s="57" t="s">
        <v>564</v>
      </c>
      <c r="D9" s="105">
        <v>130791</v>
      </c>
      <c r="E9" s="106">
        <v>541358</v>
      </c>
      <c r="F9" s="106">
        <v>30726028</v>
      </c>
      <c r="G9" s="106">
        <v>1145000</v>
      </c>
      <c r="H9" s="107">
        <v>32543177</v>
      </c>
      <c r="I9" s="108">
        <v>300972</v>
      </c>
      <c r="J9" s="109">
        <v>5411730</v>
      </c>
      <c r="K9" s="106">
        <v>24261079</v>
      </c>
      <c r="L9" s="109">
        <v>3661000</v>
      </c>
      <c r="M9" s="107">
        <v>33634781</v>
      </c>
    </row>
    <row r="10" spans="1:13" s="8" customFormat="1" ht="12.75">
      <c r="A10" s="24" t="s">
        <v>90</v>
      </c>
      <c r="B10" s="72" t="s">
        <v>73</v>
      </c>
      <c r="C10" s="57" t="s">
        <v>74</v>
      </c>
      <c r="D10" s="105">
        <v>46877170</v>
      </c>
      <c r="E10" s="106">
        <v>80718776</v>
      </c>
      <c r="F10" s="106">
        <v>9837894</v>
      </c>
      <c r="G10" s="106">
        <v>1397000</v>
      </c>
      <c r="H10" s="107">
        <v>138830840</v>
      </c>
      <c r="I10" s="108">
        <v>26889299</v>
      </c>
      <c r="J10" s="109">
        <v>61290469</v>
      </c>
      <c r="K10" s="106">
        <v>83339070</v>
      </c>
      <c r="L10" s="109">
        <v>10459000</v>
      </c>
      <c r="M10" s="107">
        <v>181977838</v>
      </c>
    </row>
    <row r="11" spans="1:13" s="8" customFormat="1" ht="12.75">
      <c r="A11" s="24" t="s">
        <v>90</v>
      </c>
      <c r="B11" s="72" t="s">
        <v>75</v>
      </c>
      <c r="C11" s="57" t="s">
        <v>76</v>
      </c>
      <c r="D11" s="105">
        <v>40810791</v>
      </c>
      <c r="E11" s="106">
        <v>336409600</v>
      </c>
      <c r="F11" s="106">
        <v>92762403</v>
      </c>
      <c r="G11" s="106">
        <v>72792000</v>
      </c>
      <c r="H11" s="107">
        <v>542774794</v>
      </c>
      <c r="I11" s="108">
        <v>35171849</v>
      </c>
      <c r="J11" s="109">
        <v>281204467</v>
      </c>
      <c r="K11" s="106">
        <v>160654644</v>
      </c>
      <c r="L11" s="109">
        <v>42888000</v>
      </c>
      <c r="M11" s="107">
        <v>519918960</v>
      </c>
    </row>
    <row r="12" spans="1:13" s="8" customFormat="1" ht="12.75">
      <c r="A12" s="24" t="s">
        <v>90</v>
      </c>
      <c r="B12" s="72" t="s">
        <v>565</v>
      </c>
      <c r="C12" s="57" t="s">
        <v>566</v>
      </c>
      <c r="D12" s="105">
        <v>1133582</v>
      </c>
      <c r="E12" s="106">
        <v>6771303</v>
      </c>
      <c r="F12" s="106">
        <v>14576312</v>
      </c>
      <c r="G12" s="106">
        <v>0</v>
      </c>
      <c r="H12" s="107">
        <v>22481197</v>
      </c>
      <c r="I12" s="108">
        <v>850717</v>
      </c>
      <c r="J12" s="109">
        <v>5650082</v>
      </c>
      <c r="K12" s="106">
        <v>26814355</v>
      </c>
      <c r="L12" s="109">
        <v>3213000</v>
      </c>
      <c r="M12" s="107">
        <v>36528154</v>
      </c>
    </row>
    <row r="13" spans="1:13" s="8" customFormat="1" ht="12.75">
      <c r="A13" s="24" t="s">
        <v>90</v>
      </c>
      <c r="B13" s="72" t="s">
        <v>567</v>
      </c>
      <c r="C13" s="57" t="s">
        <v>568</v>
      </c>
      <c r="D13" s="105">
        <v>7396995</v>
      </c>
      <c r="E13" s="106">
        <v>13093219</v>
      </c>
      <c r="F13" s="106">
        <v>81047776</v>
      </c>
      <c r="G13" s="106">
        <v>907000</v>
      </c>
      <c r="H13" s="107">
        <v>102444990</v>
      </c>
      <c r="I13" s="108">
        <v>5512824</v>
      </c>
      <c r="J13" s="109">
        <v>11934416</v>
      </c>
      <c r="K13" s="106">
        <v>109825129</v>
      </c>
      <c r="L13" s="109">
        <v>3306000</v>
      </c>
      <c r="M13" s="107">
        <v>130578369</v>
      </c>
    </row>
    <row r="14" spans="1:13" s="8" customFormat="1" ht="12.75">
      <c r="A14" s="24" t="s">
        <v>109</v>
      </c>
      <c r="B14" s="72" t="s">
        <v>569</v>
      </c>
      <c r="C14" s="57" t="s">
        <v>570</v>
      </c>
      <c r="D14" s="105">
        <v>0</v>
      </c>
      <c r="E14" s="106">
        <v>0</v>
      </c>
      <c r="F14" s="106">
        <v>62873250</v>
      </c>
      <c r="G14" s="106">
        <v>0</v>
      </c>
      <c r="H14" s="107">
        <v>62873250</v>
      </c>
      <c r="I14" s="108">
        <v>0</v>
      </c>
      <c r="J14" s="109">
        <v>0</v>
      </c>
      <c r="K14" s="106">
        <v>84149451</v>
      </c>
      <c r="L14" s="109">
        <v>14803000</v>
      </c>
      <c r="M14" s="107">
        <v>98952451</v>
      </c>
    </row>
    <row r="15" spans="1:13" s="37" customFormat="1" ht="12.75">
      <c r="A15" s="46"/>
      <c r="B15" s="73" t="s">
        <v>571</v>
      </c>
      <c r="C15" s="74"/>
      <c r="D15" s="111">
        <f aca="true" t="shared" si="0" ref="D15:M15">SUM(D9:D14)</f>
        <v>96349329</v>
      </c>
      <c r="E15" s="112">
        <f t="shared" si="0"/>
        <v>437534256</v>
      </c>
      <c r="F15" s="112">
        <f t="shared" si="0"/>
        <v>291823663</v>
      </c>
      <c r="G15" s="112">
        <f t="shared" si="0"/>
        <v>76241000</v>
      </c>
      <c r="H15" s="113">
        <f t="shared" si="0"/>
        <v>901948248</v>
      </c>
      <c r="I15" s="114">
        <f t="shared" si="0"/>
        <v>68725661</v>
      </c>
      <c r="J15" s="115">
        <f t="shared" si="0"/>
        <v>365491164</v>
      </c>
      <c r="K15" s="112">
        <f t="shared" si="0"/>
        <v>489043728</v>
      </c>
      <c r="L15" s="115">
        <f t="shared" si="0"/>
        <v>78330000</v>
      </c>
      <c r="M15" s="113">
        <f t="shared" si="0"/>
        <v>1001590553</v>
      </c>
    </row>
    <row r="16" spans="1:13" s="8" customFormat="1" ht="12.75">
      <c r="A16" s="24" t="s">
        <v>90</v>
      </c>
      <c r="B16" s="72" t="s">
        <v>572</v>
      </c>
      <c r="C16" s="57" t="s">
        <v>573</v>
      </c>
      <c r="D16" s="105">
        <v>79728</v>
      </c>
      <c r="E16" s="106">
        <v>0</v>
      </c>
      <c r="F16" s="106">
        <v>968777</v>
      </c>
      <c r="G16" s="106">
        <v>0</v>
      </c>
      <c r="H16" s="107">
        <v>1048505</v>
      </c>
      <c r="I16" s="108">
        <v>879</v>
      </c>
      <c r="J16" s="109">
        <v>0</v>
      </c>
      <c r="K16" s="106">
        <v>24891524</v>
      </c>
      <c r="L16" s="109">
        <v>458000</v>
      </c>
      <c r="M16" s="107">
        <v>25350403</v>
      </c>
    </row>
    <row r="17" spans="1:13" s="8" customFormat="1" ht="12.75">
      <c r="A17" s="24" t="s">
        <v>90</v>
      </c>
      <c r="B17" s="72" t="s">
        <v>574</v>
      </c>
      <c r="C17" s="57" t="s">
        <v>575</v>
      </c>
      <c r="D17" s="105">
        <v>965071</v>
      </c>
      <c r="E17" s="106">
        <v>6581854</v>
      </c>
      <c r="F17" s="106">
        <v>17960301</v>
      </c>
      <c r="G17" s="106">
        <v>0</v>
      </c>
      <c r="H17" s="107">
        <v>25507226</v>
      </c>
      <c r="I17" s="108">
        <v>898671</v>
      </c>
      <c r="J17" s="109">
        <v>5731603</v>
      </c>
      <c r="K17" s="106">
        <v>13204203</v>
      </c>
      <c r="L17" s="109">
        <v>348000</v>
      </c>
      <c r="M17" s="107">
        <v>20182477</v>
      </c>
    </row>
    <row r="18" spans="1:13" s="8" customFormat="1" ht="12.75">
      <c r="A18" s="24" t="s">
        <v>90</v>
      </c>
      <c r="B18" s="72" t="s">
        <v>576</v>
      </c>
      <c r="C18" s="57" t="s">
        <v>577</v>
      </c>
      <c r="D18" s="105">
        <v>26751138</v>
      </c>
      <c r="E18" s="106">
        <v>19781097</v>
      </c>
      <c r="F18" s="106">
        <v>41526822</v>
      </c>
      <c r="G18" s="106">
        <v>0</v>
      </c>
      <c r="H18" s="107">
        <v>88059057</v>
      </c>
      <c r="I18" s="108">
        <v>46899327</v>
      </c>
      <c r="J18" s="109">
        <v>88451333</v>
      </c>
      <c r="K18" s="106">
        <v>32173528</v>
      </c>
      <c r="L18" s="109">
        <v>680000</v>
      </c>
      <c r="M18" s="107">
        <v>168204188</v>
      </c>
    </row>
    <row r="19" spans="1:13" s="8" customFormat="1" ht="12.75">
      <c r="A19" s="24" t="s">
        <v>90</v>
      </c>
      <c r="B19" s="72" t="s">
        <v>578</v>
      </c>
      <c r="C19" s="57" t="s">
        <v>579</v>
      </c>
      <c r="D19" s="105">
        <v>5714655</v>
      </c>
      <c r="E19" s="106">
        <v>32115038</v>
      </c>
      <c r="F19" s="106">
        <v>33014220</v>
      </c>
      <c r="G19" s="106">
        <v>0</v>
      </c>
      <c r="H19" s="107">
        <v>70843913</v>
      </c>
      <c r="I19" s="108">
        <v>5955339</v>
      </c>
      <c r="J19" s="109">
        <v>24920757</v>
      </c>
      <c r="K19" s="106">
        <v>7025083</v>
      </c>
      <c r="L19" s="109">
        <v>186000</v>
      </c>
      <c r="M19" s="107">
        <v>38087179</v>
      </c>
    </row>
    <row r="20" spans="1:13" s="8" customFormat="1" ht="12.75">
      <c r="A20" s="24" t="s">
        <v>90</v>
      </c>
      <c r="B20" s="72" t="s">
        <v>580</v>
      </c>
      <c r="C20" s="57" t="s">
        <v>581</v>
      </c>
      <c r="D20" s="105">
        <v>0</v>
      </c>
      <c r="E20" s="106">
        <v>0</v>
      </c>
      <c r="F20" s="106">
        <v>-6000000</v>
      </c>
      <c r="G20" s="106">
        <v>6000000</v>
      </c>
      <c r="H20" s="107">
        <v>0</v>
      </c>
      <c r="I20" s="108">
        <v>2949051</v>
      </c>
      <c r="J20" s="109">
        <v>9403643</v>
      </c>
      <c r="K20" s="106">
        <v>8885420</v>
      </c>
      <c r="L20" s="109">
        <v>7558000</v>
      </c>
      <c r="M20" s="107">
        <v>28796114</v>
      </c>
    </row>
    <row r="21" spans="1:13" s="8" customFormat="1" ht="12.75">
      <c r="A21" s="24" t="s">
        <v>109</v>
      </c>
      <c r="B21" s="72" t="s">
        <v>582</v>
      </c>
      <c r="C21" s="57" t="s">
        <v>583</v>
      </c>
      <c r="D21" s="105">
        <v>0</v>
      </c>
      <c r="E21" s="106">
        <v>0</v>
      </c>
      <c r="F21" s="106">
        <v>143275220</v>
      </c>
      <c r="G21" s="106">
        <v>9384000</v>
      </c>
      <c r="H21" s="107">
        <v>152659220</v>
      </c>
      <c r="I21" s="108">
        <v>0</v>
      </c>
      <c r="J21" s="109">
        <v>0</v>
      </c>
      <c r="K21" s="106">
        <v>96892529</v>
      </c>
      <c r="L21" s="109">
        <v>11128000</v>
      </c>
      <c r="M21" s="107">
        <v>108020529</v>
      </c>
    </row>
    <row r="22" spans="1:13" s="37" customFormat="1" ht="12.75">
      <c r="A22" s="46"/>
      <c r="B22" s="73" t="s">
        <v>584</v>
      </c>
      <c r="C22" s="74"/>
      <c r="D22" s="111">
        <f aca="true" t="shared" si="1" ref="D22:M22">SUM(D16:D21)</f>
        <v>33510592</v>
      </c>
      <c r="E22" s="112">
        <f t="shared" si="1"/>
        <v>58477989</v>
      </c>
      <c r="F22" s="112">
        <f t="shared" si="1"/>
        <v>230745340</v>
      </c>
      <c r="G22" s="112">
        <f t="shared" si="1"/>
        <v>15384000</v>
      </c>
      <c r="H22" s="113">
        <f t="shared" si="1"/>
        <v>338117921</v>
      </c>
      <c r="I22" s="114">
        <f t="shared" si="1"/>
        <v>56703267</v>
      </c>
      <c r="J22" s="115">
        <f t="shared" si="1"/>
        <v>128507336</v>
      </c>
      <c r="K22" s="112">
        <f t="shared" si="1"/>
        <v>183072287</v>
      </c>
      <c r="L22" s="115">
        <f t="shared" si="1"/>
        <v>20358000</v>
      </c>
      <c r="M22" s="113">
        <f t="shared" si="1"/>
        <v>388640890</v>
      </c>
    </row>
    <row r="23" spans="1:13" s="8" customFormat="1" ht="12.75">
      <c r="A23" s="24" t="s">
        <v>90</v>
      </c>
      <c r="B23" s="72" t="s">
        <v>585</v>
      </c>
      <c r="C23" s="57" t="s">
        <v>586</v>
      </c>
      <c r="D23" s="105">
        <v>0</v>
      </c>
      <c r="E23" s="106">
        <v>0</v>
      </c>
      <c r="F23" s="106">
        <v>0</v>
      </c>
      <c r="G23" s="106">
        <v>0</v>
      </c>
      <c r="H23" s="107">
        <v>0</v>
      </c>
      <c r="I23" s="108">
        <v>0</v>
      </c>
      <c r="J23" s="109">
        <v>0</v>
      </c>
      <c r="K23" s="106">
        <v>37464537</v>
      </c>
      <c r="L23" s="109">
        <v>660000</v>
      </c>
      <c r="M23" s="107">
        <v>38124537</v>
      </c>
    </row>
    <row r="24" spans="1:13" s="8" customFormat="1" ht="12.75">
      <c r="A24" s="24" t="s">
        <v>90</v>
      </c>
      <c r="B24" s="72" t="s">
        <v>587</v>
      </c>
      <c r="C24" s="57" t="s">
        <v>588</v>
      </c>
      <c r="D24" s="105">
        <v>0</v>
      </c>
      <c r="E24" s="106">
        <v>0</v>
      </c>
      <c r="F24" s="106">
        <v>0</v>
      </c>
      <c r="G24" s="106">
        <v>0</v>
      </c>
      <c r="H24" s="107">
        <v>0</v>
      </c>
      <c r="I24" s="108">
        <v>68921</v>
      </c>
      <c r="J24" s="109">
        <v>16861394</v>
      </c>
      <c r="K24" s="106">
        <v>-3010137</v>
      </c>
      <c r="L24" s="109">
        <v>6666000</v>
      </c>
      <c r="M24" s="107">
        <v>20586178</v>
      </c>
    </row>
    <row r="25" spans="1:13" s="8" customFormat="1" ht="12.75">
      <c r="A25" s="24" t="s">
        <v>90</v>
      </c>
      <c r="B25" s="72" t="s">
        <v>589</v>
      </c>
      <c r="C25" s="57" t="s">
        <v>590</v>
      </c>
      <c r="D25" s="105">
        <v>414068</v>
      </c>
      <c r="E25" s="106">
        <v>3066311</v>
      </c>
      <c r="F25" s="106">
        <v>1306678</v>
      </c>
      <c r="G25" s="106">
        <v>0</v>
      </c>
      <c r="H25" s="107">
        <v>4787057</v>
      </c>
      <c r="I25" s="108">
        <v>0</v>
      </c>
      <c r="J25" s="109">
        <v>0</v>
      </c>
      <c r="K25" s="106">
        <v>14048359</v>
      </c>
      <c r="L25" s="109">
        <v>0</v>
      </c>
      <c r="M25" s="107">
        <v>14048359</v>
      </c>
    </row>
    <row r="26" spans="1:13" s="8" customFormat="1" ht="12.75">
      <c r="A26" s="24" t="s">
        <v>90</v>
      </c>
      <c r="B26" s="72" t="s">
        <v>591</v>
      </c>
      <c r="C26" s="57" t="s">
        <v>592</v>
      </c>
      <c r="D26" s="105">
        <v>116186</v>
      </c>
      <c r="E26" s="106">
        <v>1321134</v>
      </c>
      <c r="F26" s="106">
        <v>2125489</v>
      </c>
      <c r="G26" s="106">
        <v>17538000</v>
      </c>
      <c r="H26" s="107">
        <v>21100809</v>
      </c>
      <c r="I26" s="108">
        <v>844829</v>
      </c>
      <c r="J26" s="109">
        <v>1344416</v>
      </c>
      <c r="K26" s="106">
        <v>34531945</v>
      </c>
      <c r="L26" s="109">
        <v>1945000</v>
      </c>
      <c r="M26" s="107">
        <v>38666190</v>
      </c>
    </row>
    <row r="27" spans="1:13" s="8" customFormat="1" ht="12.75">
      <c r="A27" s="24" t="s">
        <v>90</v>
      </c>
      <c r="B27" s="72" t="s">
        <v>593</v>
      </c>
      <c r="C27" s="57" t="s">
        <v>594</v>
      </c>
      <c r="D27" s="105">
        <v>8518</v>
      </c>
      <c r="E27" s="106">
        <v>0</v>
      </c>
      <c r="F27" s="106">
        <v>237331</v>
      </c>
      <c r="G27" s="106">
        <v>0</v>
      </c>
      <c r="H27" s="107">
        <v>245849</v>
      </c>
      <c r="I27" s="108">
        <v>0</v>
      </c>
      <c r="J27" s="109">
        <v>0</v>
      </c>
      <c r="K27" s="106">
        <v>3185825</v>
      </c>
      <c r="L27" s="109">
        <v>0</v>
      </c>
      <c r="M27" s="107">
        <v>3185825</v>
      </c>
    </row>
    <row r="28" spans="1:13" s="8" customFormat="1" ht="12.75">
      <c r="A28" s="24" t="s">
        <v>90</v>
      </c>
      <c r="B28" s="72" t="s">
        <v>595</v>
      </c>
      <c r="C28" s="57" t="s">
        <v>596</v>
      </c>
      <c r="D28" s="105">
        <v>1090986</v>
      </c>
      <c r="E28" s="106">
        <v>10022891</v>
      </c>
      <c r="F28" s="106">
        <v>8128630</v>
      </c>
      <c r="G28" s="106">
        <v>0</v>
      </c>
      <c r="H28" s="107">
        <v>19242507</v>
      </c>
      <c r="I28" s="108">
        <v>1926484</v>
      </c>
      <c r="J28" s="109">
        <v>17451574</v>
      </c>
      <c r="K28" s="106">
        <v>19354519</v>
      </c>
      <c r="L28" s="109">
        <v>937000</v>
      </c>
      <c r="M28" s="107">
        <v>39669577</v>
      </c>
    </row>
    <row r="29" spans="1:13" s="8" customFormat="1" ht="12.75">
      <c r="A29" s="24" t="s">
        <v>109</v>
      </c>
      <c r="B29" s="72" t="s">
        <v>597</v>
      </c>
      <c r="C29" s="57" t="s">
        <v>598</v>
      </c>
      <c r="D29" s="105">
        <v>0</v>
      </c>
      <c r="E29" s="106">
        <v>0</v>
      </c>
      <c r="F29" s="106">
        <v>15062917</v>
      </c>
      <c r="G29" s="106">
        <v>2496000</v>
      </c>
      <c r="H29" s="107">
        <v>17558917</v>
      </c>
      <c r="I29" s="108">
        <v>0</v>
      </c>
      <c r="J29" s="109">
        <v>0</v>
      </c>
      <c r="K29" s="106">
        <v>52757780</v>
      </c>
      <c r="L29" s="109">
        <v>13230000</v>
      </c>
      <c r="M29" s="107">
        <v>65987780</v>
      </c>
    </row>
    <row r="30" spans="1:13" s="37" customFormat="1" ht="12.75">
      <c r="A30" s="46"/>
      <c r="B30" s="73" t="s">
        <v>599</v>
      </c>
      <c r="C30" s="74"/>
      <c r="D30" s="111">
        <f aca="true" t="shared" si="2" ref="D30:M30">SUM(D23:D29)</f>
        <v>1629758</v>
      </c>
      <c r="E30" s="112">
        <f t="shared" si="2"/>
        <v>14410336</v>
      </c>
      <c r="F30" s="112">
        <f t="shared" si="2"/>
        <v>26861045</v>
      </c>
      <c r="G30" s="112">
        <f t="shared" si="2"/>
        <v>20034000</v>
      </c>
      <c r="H30" s="113">
        <f t="shared" si="2"/>
        <v>62935139</v>
      </c>
      <c r="I30" s="114">
        <f t="shared" si="2"/>
        <v>2840234</v>
      </c>
      <c r="J30" s="115">
        <f t="shared" si="2"/>
        <v>35657384</v>
      </c>
      <c r="K30" s="112">
        <f t="shared" si="2"/>
        <v>158332828</v>
      </c>
      <c r="L30" s="115">
        <f t="shared" si="2"/>
        <v>23438000</v>
      </c>
      <c r="M30" s="113">
        <f t="shared" si="2"/>
        <v>220268446</v>
      </c>
    </row>
    <row r="31" spans="1:13" s="8" customFormat="1" ht="12.75">
      <c r="A31" s="24" t="s">
        <v>90</v>
      </c>
      <c r="B31" s="72" t="s">
        <v>600</v>
      </c>
      <c r="C31" s="57" t="s">
        <v>601</v>
      </c>
      <c r="D31" s="105">
        <v>226917</v>
      </c>
      <c r="E31" s="106">
        <v>11478900</v>
      </c>
      <c r="F31" s="106">
        <v>14761025</v>
      </c>
      <c r="G31" s="106">
        <v>0</v>
      </c>
      <c r="H31" s="107">
        <v>26466842</v>
      </c>
      <c r="I31" s="108">
        <v>1067542</v>
      </c>
      <c r="J31" s="109">
        <v>8203584</v>
      </c>
      <c r="K31" s="106">
        <v>11525462</v>
      </c>
      <c r="L31" s="109">
        <v>0</v>
      </c>
      <c r="M31" s="107">
        <v>20796588</v>
      </c>
    </row>
    <row r="32" spans="1:13" s="8" customFormat="1" ht="12.75">
      <c r="A32" s="24" t="s">
        <v>90</v>
      </c>
      <c r="B32" s="72" t="s">
        <v>77</v>
      </c>
      <c r="C32" s="57" t="s">
        <v>78</v>
      </c>
      <c r="D32" s="105">
        <v>16091420</v>
      </c>
      <c r="E32" s="106">
        <v>118183592</v>
      </c>
      <c r="F32" s="106">
        <v>26285530</v>
      </c>
      <c r="G32" s="106">
        <v>669000</v>
      </c>
      <c r="H32" s="107">
        <v>161229542</v>
      </c>
      <c r="I32" s="108">
        <v>14719363</v>
      </c>
      <c r="J32" s="109">
        <v>100167830</v>
      </c>
      <c r="K32" s="106">
        <v>16237800</v>
      </c>
      <c r="L32" s="109">
        <v>1000000</v>
      </c>
      <c r="M32" s="107">
        <v>132124993</v>
      </c>
    </row>
    <row r="33" spans="1:13" s="8" customFormat="1" ht="12.75">
      <c r="A33" s="24" t="s">
        <v>90</v>
      </c>
      <c r="B33" s="72" t="s">
        <v>79</v>
      </c>
      <c r="C33" s="57" t="s">
        <v>80</v>
      </c>
      <c r="D33" s="105">
        <v>43134933</v>
      </c>
      <c r="E33" s="106">
        <v>167610734</v>
      </c>
      <c r="F33" s="106">
        <v>128371615</v>
      </c>
      <c r="G33" s="106">
        <v>0</v>
      </c>
      <c r="H33" s="107">
        <v>339117282</v>
      </c>
      <c r="I33" s="108">
        <v>67416865</v>
      </c>
      <c r="J33" s="109">
        <v>187276693</v>
      </c>
      <c r="K33" s="106">
        <v>159448675</v>
      </c>
      <c r="L33" s="109">
        <v>11899000</v>
      </c>
      <c r="M33" s="107">
        <v>426041233</v>
      </c>
    </row>
    <row r="34" spans="1:13" s="8" customFormat="1" ht="12.75">
      <c r="A34" s="24" t="s">
        <v>90</v>
      </c>
      <c r="B34" s="72" t="s">
        <v>602</v>
      </c>
      <c r="C34" s="57" t="s">
        <v>603</v>
      </c>
      <c r="D34" s="105">
        <v>4797796</v>
      </c>
      <c r="E34" s="106">
        <v>22242856</v>
      </c>
      <c r="F34" s="106">
        <v>19318648</v>
      </c>
      <c r="G34" s="106">
        <v>0</v>
      </c>
      <c r="H34" s="107">
        <v>46359300</v>
      </c>
      <c r="I34" s="108">
        <v>4601601</v>
      </c>
      <c r="J34" s="109">
        <v>17751613</v>
      </c>
      <c r="K34" s="106">
        <v>12620641</v>
      </c>
      <c r="L34" s="109">
        <v>3994000</v>
      </c>
      <c r="M34" s="107">
        <v>38967855</v>
      </c>
    </row>
    <row r="35" spans="1:13" s="8" customFormat="1" ht="12.75">
      <c r="A35" s="24" t="s">
        <v>109</v>
      </c>
      <c r="B35" s="72" t="s">
        <v>604</v>
      </c>
      <c r="C35" s="57" t="s">
        <v>605</v>
      </c>
      <c r="D35" s="105">
        <v>0</v>
      </c>
      <c r="E35" s="106">
        <v>0</v>
      </c>
      <c r="F35" s="106">
        <v>88272833</v>
      </c>
      <c r="G35" s="106">
        <v>0</v>
      </c>
      <c r="H35" s="107">
        <v>88272833</v>
      </c>
      <c r="I35" s="108">
        <v>0</v>
      </c>
      <c r="J35" s="109">
        <v>0</v>
      </c>
      <c r="K35" s="106">
        <v>2745850</v>
      </c>
      <c r="L35" s="109">
        <v>2051000</v>
      </c>
      <c r="M35" s="107">
        <v>4796850</v>
      </c>
    </row>
    <row r="36" spans="1:13" s="37" customFormat="1" ht="12.75">
      <c r="A36" s="46"/>
      <c r="B36" s="73" t="s">
        <v>606</v>
      </c>
      <c r="C36" s="74"/>
      <c r="D36" s="111">
        <f aca="true" t="shared" si="3" ref="D36:M36">SUM(D31:D35)</f>
        <v>64251066</v>
      </c>
      <c r="E36" s="112">
        <f t="shared" si="3"/>
        <v>319516082</v>
      </c>
      <c r="F36" s="112">
        <f t="shared" si="3"/>
        <v>277009651</v>
      </c>
      <c r="G36" s="112">
        <f t="shared" si="3"/>
        <v>669000</v>
      </c>
      <c r="H36" s="113">
        <f t="shared" si="3"/>
        <v>661445799</v>
      </c>
      <c r="I36" s="114">
        <f t="shared" si="3"/>
        <v>87805371</v>
      </c>
      <c r="J36" s="115">
        <f t="shared" si="3"/>
        <v>313399720</v>
      </c>
      <c r="K36" s="112">
        <f t="shared" si="3"/>
        <v>202578428</v>
      </c>
      <c r="L36" s="115">
        <f t="shared" si="3"/>
        <v>18944000</v>
      </c>
      <c r="M36" s="113">
        <f t="shared" si="3"/>
        <v>622727519</v>
      </c>
    </row>
    <row r="37" spans="1:13" s="37" customFormat="1" ht="12.75">
      <c r="A37" s="46"/>
      <c r="B37" s="73" t="s">
        <v>607</v>
      </c>
      <c r="C37" s="74"/>
      <c r="D37" s="111">
        <f aca="true" t="shared" si="4" ref="D37:M37">SUM(D9:D14,D16:D21,D23:D29,D31:D35)</f>
        <v>195740745</v>
      </c>
      <c r="E37" s="112">
        <f t="shared" si="4"/>
        <v>829938663</v>
      </c>
      <c r="F37" s="112">
        <f t="shared" si="4"/>
        <v>826439699</v>
      </c>
      <c r="G37" s="112">
        <f t="shared" si="4"/>
        <v>112328000</v>
      </c>
      <c r="H37" s="113">
        <f t="shared" si="4"/>
        <v>1964447107</v>
      </c>
      <c r="I37" s="114">
        <f t="shared" si="4"/>
        <v>216074533</v>
      </c>
      <c r="J37" s="115">
        <f t="shared" si="4"/>
        <v>843055604</v>
      </c>
      <c r="K37" s="112">
        <f t="shared" si="4"/>
        <v>1033027271</v>
      </c>
      <c r="L37" s="115">
        <f t="shared" si="4"/>
        <v>141070000</v>
      </c>
      <c r="M37" s="113">
        <f t="shared" si="4"/>
        <v>2233227408</v>
      </c>
    </row>
    <row r="38" spans="1:13" s="8" customFormat="1" ht="12.75">
      <c r="A38" s="47"/>
      <c r="B38" s="75"/>
      <c r="C38" s="76"/>
      <c r="D38" s="77"/>
      <c r="E38" s="78"/>
      <c r="F38" s="78"/>
      <c r="G38" s="78"/>
      <c r="H38" s="79"/>
      <c r="I38" s="77"/>
      <c r="J38" s="78"/>
      <c r="K38" s="78"/>
      <c r="L38" s="78"/>
      <c r="M38" s="79"/>
    </row>
    <row r="39" spans="1:13" s="8" customFormat="1" ht="12.75">
      <c r="A39" s="27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2.75">
      <c r="A41" s="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2.75">
      <c r="A42" s="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12.75">
      <c r="A43" s="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12.75">
      <c r="A44" s="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12.75">
      <c r="A45" s="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2.75">
      <c r="A46" s="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12.75">
      <c r="A47" s="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2.75">
      <c r="A48" s="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2.75">
      <c r="A49" s="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2.75">
      <c r="A50" s="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2.75">
      <c r="A51" s="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ht="12.75">
      <c r="A52" s="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ht="12.75">
      <c r="A53" s="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2.75">
      <c r="A54" s="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12.75">
      <c r="A55" s="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2.75">
      <c r="A56" s="2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2.75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12.75">
      <c r="A58" s="2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12.75">
      <c r="A59" s="2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12.75">
      <c r="A60" s="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12.75">
      <c r="A61" s="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2.75">
      <c r="A62" s="2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2.75">
      <c r="A63" s="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12.75">
      <c r="A64" s="2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3" ht="12.75">
      <c r="A65" s="2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2.75">
      <c r="A66" s="2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12.75">
      <c r="A67" s="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ht="12.75">
      <c r="A68" s="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12.75">
      <c r="A69" s="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2.75">
      <c r="A70" s="2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ht="12.75">
      <c r="A71" s="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ht="12.75">
      <c r="A72" s="2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ht="12.75">
      <c r="A73" s="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1:13" ht="12.75">
      <c r="A74" s="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3" ht="12.75">
      <c r="A75" s="2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1:13" ht="12.75">
      <c r="A76" s="2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1:13" ht="12.75">
      <c r="A77" s="2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1:13" ht="12.75">
      <c r="A78" s="2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1:13" ht="12.75">
      <c r="A79" s="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3" ht="12.75">
      <c r="A80" s="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3" ht="12.75">
      <c r="A81" s="2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39:M39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.75" customHeight="1">
      <c r="A2" s="4"/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2"/>
      <c r="O2" s="2"/>
      <c r="P2" s="2"/>
    </row>
    <row r="3" spans="1:13" ht="15.75" customHeight="1">
      <c r="A3" s="5"/>
      <c r="B3" s="6"/>
      <c r="C3" s="7"/>
      <c r="D3" s="95" t="s">
        <v>2</v>
      </c>
      <c r="E3" s="96"/>
      <c r="F3" s="96"/>
      <c r="G3" s="96"/>
      <c r="H3" s="97"/>
      <c r="I3" s="98" t="s">
        <v>3</v>
      </c>
      <c r="J3" s="99"/>
      <c r="K3" s="99"/>
      <c r="L3" s="99"/>
      <c r="M3" s="100"/>
    </row>
    <row r="4" spans="1:13" s="8" customFormat="1" ht="15.75" customHeight="1">
      <c r="A4" s="9"/>
      <c r="B4" s="10"/>
      <c r="C4" s="11"/>
      <c r="D4" s="95" t="s">
        <v>4</v>
      </c>
      <c r="E4" s="96"/>
      <c r="F4" s="101"/>
      <c r="G4" s="29"/>
      <c r="H4" s="30"/>
      <c r="I4" s="95" t="s">
        <v>4</v>
      </c>
      <c r="J4" s="96"/>
      <c r="K4" s="101"/>
      <c r="L4" s="31"/>
      <c r="M4" s="30"/>
    </row>
    <row r="5" spans="1:13" s="8" customFormat="1" ht="25.5">
      <c r="A5" s="12"/>
      <c r="B5" s="13" t="s">
        <v>5</v>
      </c>
      <c r="C5" s="14" t="s">
        <v>6</v>
      </c>
      <c r="D5" s="32" t="s">
        <v>7</v>
      </c>
      <c r="E5" s="33" t="s">
        <v>8</v>
      </c>
      <c r="F5" s="33" t="s">
        <v>9</v>
      </c>
      <c r="G5" s="34" t="s">
        <v>10</v>
      </c>
      <c r="H5" s="35" t="s">
        <v>11</v>
      </c>
      <c r="I5" s="32" t="s">
        <v>7</v>
      </c>
      <c r="J5" s="33" t="s">
        <v>8</v>
      </c>
      <c r="K5" s="33" t="s">
        <v>9</v>
      </c>
      <c r="L5" s="34" t="s">
        <v>10</v>
      </c>
      <c r="M5" s="35" t="s">
        <v>11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608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88</v>
      </c>
      <c r="B9" s="72" t="s">
        <v>32</v>
      </c>
      <c r="C9" s="57" t="s">
        <v>33</v>
      </c>
      <c r="D9" s="105">
        <v>1306060766</v>
      </c>
      <c r="E9" s="106">
        <v>2795842306</v>
      </c>
      <c r="F9" s="106">
        <v>2782198689</v>
      </c>
      <c r="G9" s="106">
        <v>266008000</v>
      </c>
      <c r="H9" s="107">
        <v>7150109761</v>
      </c>
      <c r="I9" s="108">
        <v>1048005243</v>
      </c>
      <c r="J9" s="109">
        <v>2216602373</v>
      </c>
      <c r="K9" s="106">
        <v>3049789797</v>
      </c>
      <c r="L9" s="109">
        <v>123871000</v>
      </c>
      <c r="M9" s="109">
        <v>6438268413</v>
      </c>
    </row>
    <row r="10" spans="1:13" s="37" customFormat="1" ht="12.75">
      <c r="A10" s="46"/>
      <c r="B10" s="73" t="s">
        <v>89</v>
      </c>
      <c r="C10" s="74"/>
      <c r="D10" s="111">
        <f aca="true" t="shared" si="0" ref="D10:M10">D9</f>
        <v>1306060766</v>
      </c>
      <c r="E10" s="112">
        <f t="shared" si="0"/>
        <v>2795842306</v>
      </c>
      <c r="F10" s="112">
        <f t="shared" si="0"/>
        <v>2782198689</v>
      </c>
      <c r="G10" s="112">
        <f t="shared" si="0"/>
        <v>266008000</v>
      </c>
      <c r="H10" s="113">
        <f t="shared" si="0"/>
        <v>7150109761</v>
      </c>
      <c r="I10" s="114">
        <f t="shared" si="0"/>
        <v>1048005243</v>
      </c>
      <c r="J10" s="115">
        <f t="shared" si="0"/>
        <v>2216602373</v>
      </c>
      <c r="K10" s="112">
        <f t="shared" si="0"/>
        <v>3049789797</v>
      </c>
      <c r="L10" s="115">
        <f t="shared" si="0"/>
        <v>123871000</v>
      </c>
      <c r="M10" s="115">
        <f t="shared" si="0"/>
        <v>6438268413</v>
      </c>
    </row>
    <row r="11" spans="1:13" s="8" customFormat="1" ht="12.75">
      <c r="A11" s="24" t="s">
        <v>90</v>
      </c>
      <c r="B11" s="72" t="s">
        <v>609</v>
      </c>
      <c r="C11" s="57" t="s">
        <v>610</v>
      </c>
      <c r="D11" s="105">
        <v>3711627</v>
      </c>
      <c r="E11" s="106">
        <v>23012358</v>
      </c>
      <c r="F11" s="106">
        <v>3172790</v>
      </c>
      <c r="G11" s="106">
        <v>2950000</v>
      </c>
      <c r="H11" s="107">
        <v>32846775</v>
      </c>
      <c r="I11" s="108">
        <v>5121962</v>
      </c>
      <c r="J11" s="109">
        <v>19585484</v>
      </c>
      <c r="K11" s="106">
        <v>7075779</v>
      </c>
      <c r="L11" s="109">
        <v>1476000</v>
      </c>
      <c r="M11" s="109">
        <v>33259225</v>
      </c>
    </row>
    <row r="12" spans="1:13" s="8" customFormat="1" ht="12.75">
      <c r="A12" s="24" t="s">
        <v>90</v>
      </c>
      <c r="B12" s="72" t="s">
        <v>611</v>
      </c>
      <c r="C12" s="57" t="s">
        <v>612</v>
      </c>
      <c r="D12" s="105">
        <v>7933514</v>
      </c>
      <c r="E12" s="106">
        <v>16712166</v>
      </c>
      <c r="F12" s="106">
        <v>38817533</v>
      </c>
      <c r="G12" s="106">
        <v>69000</v>
      </c>
      <c r="H12" s="107">
        <v>63532213</v>
      </c>
      <c r="I12" s="108">
        <v>7285692</v>
      </c>
      <c r="J12" s="109">
        <v>13880750</v>
      </c>
      <c r="K12" s="106">
        <v>6392182</v>
      </c>
      <c r="L12" s="109">
        <v>1968000</v>
      </c>
      <c r="M12" s="109">
        <v>29526624</v>
      </c>
    </row>
    <row r="13" spans="1:13" s="8" customFormat="1" ht="12.75">
      <c r="A13" s="24" t="s">
        <v>90</v>
      </c>
      <c r="B13" s="72" t="s">
        <v>613</v>
      </c>
      <c r="C13" s="57" t="s">
        <v>614</v>
      </c>
      <c r="D13" s="105">
        <v>5442674</v>
      </c>
      <c r="E13" s="106">
        <v>24094486</v>
      </c>
      <c r="F13" s="106">
        <v>20763170</v>
      </c>
      <c r="G13" s="106">
        <v>0</v>
      </c>
      <c r="H13" s="107">
        <v>50300330</v>
      </c>
      <c r="I13" s="108">
        <v>5238321</v>
      </c>
      <c r="J13" s="109">
        <v>19896952</v>
      </c>
      <c r="K13" s="106">
        <v>7254169</v>
      </c>
      <c r="L13" s="109">
        <v>57000</v>
      </c>
      <c r="M13" s="109">
        <v>32446442</v>
      </c>
    </row>
    <row r="14" spans="1:13" s="8" customFormat="1" ht="12.75">
      <c r="A14" s="24" t="s">
        <v>90</v>
      </c>
      <c r="B14" s="72" t="s">
        <v>615</v>
      </c>
      <c r="C14" s="57" t="s">
        <v>616</v>
      </c>
      <c r="D14" s="105">
        <v>3117790</v>
      </c>
      <c r="E14" s="106">
        <v>73226425</v>
      </c>
      <c r="F14" s="106">
        <v>18071654</v>
      </c>
      <c r="G14" s="106">
        <v>0</v>
      </c>
      <c r="H14" s="107">
        <v>94415869</v>
      </c>
      <c r="I14" s="108">
        <v>-1968263</v>
      </c>
      <c r="J14" s="109">
        <v>61993024</v>
      </c>
      <c r="K14" s="106">
        <v>20998798</v>
      </c>
      <c r="L14" s="109">
        <v>500000</v>
      </c>
      <c r="M14" s="109">
        <v>81523559</v>
      </c>
    </row>
    <row r="15" spans="1:13" s="8" customFormat="1" ht="12.75">
      <c r="A15" s="24" t="s">
        <v>90</v>
      </c>
      <c r="B15" s="72" t="s">
        <v>617</v>
      </c>
      <c r="C15" s="57" t="s">
        <v>618</v>
      </c>
      <c r="D15" s="105">
        <v>13855866</v>
      </c>
      <c r="E15" s="106">
        <v>50226182</v>
      </c>
      <c r="F15" s="106">
        <v>18440223</v>
      </c>
      <c r="G15" s="106">
        <v>0</v>
      </c>
      <c r="H15" s="107">
        <v>82522271</v>
      </c>
      <c r="I15" s="108">
        <v>12703789</v>
      </c>
      <c r="J15" s="109">
        <v>41088994</v>
      </c>
      <c r="K15" s="106">
        <v>18822295</v>
      </c>
      <c r="L15" s="109">
        <v>57000</v>
      </c>
      <c r="M15" s="109">
        <v>72672078</v>
      </c>
    </row>
    <row r="16" spans="1:13" s="8" customFormat="1" ht="12.75">
      <c r="A16" s="24" t="s">
        <v>109</v>
      </c>
      <c r="B16" s="72" t="s">
        <v>619</v>
      </c>
      <c r="C16" s="57" t="s">
        <v>620</v>
      </c>
      <c r="D16" s="105">
        <v>0</v>
      </c>
      <c r="E16" s="106">
        <v>22494629</v>
      </c>
      <c r="F16" s="106">
        <v>38723790</v>
      </c>
      <c r="G16" s="106">
        <v>109000</v>
      </c>
      <c r="H16" s="107">
        <v>61327419</v>
      </c>
      <c r="I16" s="108">
        <v>0</v>
      </c>
      <c r="J16" s="109">
        <v>22749405</v>
      </c>
      <c r="K16" s="106">
        <v>33440459</v>
      </c>
      <c r="L16" s="109">
        <v>153000</v>
      </c>
      <c r="M16" s="109">
        <v>56342864</v>
      </c>
    </row>
    <row r="17" spans="1:13" s="37" customFormat="1" ht="12.75">
      <c r="A17" s="46"/>
      <c r="B17" s="73" t="s">
        <v>621</v>
      </c>
      <c r="C17" s="74"/>
      <c r="D17" s="111">
        <f aca="true" t="shared" si="1" ref="D17:M17">SUM(D11:D16)</f>
        <v>34061471</v>
      </c>
      <c r="E17" s="112">
        <f t="shared" si="1"/>
        <v>209766246</v>
      </c>
      <c r="F17" s="112">
        <f t="shared" si="1"/>
        <v>137989160</v>
      </c>
      <c r="G17" s="112">
        <f t="shared" si="1"/>
        <v>3128000</v>
      </c>
      <c r="H17" s="113">
        <f t="shared" si="1"/>
        <v>384944877</v>
      </c>
      <c r="I17" s="114">
        <f t="shared" si="1"/>
        <v>28381501</v>
      </c>
      <c r="J17" s="115">
        <f t="shared" si="1"/>
        <v>179194609</v>
      </c>
      <c r="K17" s="112">
        <f t="shared" si="1"/>
        <v>93983682</v>
      </c>
      <c r="L17" s="115">
        <f t="shared" si="1"/>
        <v>4211000</v>
      </c>
      <c r="M17" s="115">
        <f t="shared" si="1"/>
        <v>305770792</v>
      </c>
    </row>
    <row r="18" spans="1:13" s="8" customFormat="1" ht="12.75">
      <c r="A18" s="24" t="s">
        <v>90</v>
      </c>
      <c r="B18" s="72" t="s">
        <v>622</v>
      </c>
      <c r="C18" s="57" t="s">
        <v>623</v>
      </c>
      <c r="D18" s="105">
        <v>1503565</v>
      </c>
      <c r="E18" s="106">
        <v>42556147</v>
      </c>
      <c r="F18" s="106">
        <v>1652296</v>
      </c>
      <c r="G18" s="106">
        <v>30000</v>
      </c>
      <c r="H18" s="107">
        <v>45742008</v>
      </c>
      <c r="I18" s="108">
        <v>214967</v>
      </c>
      <c r="J18" s="109">
        <v>37800797</v>
      </c>
      <c r="K18" s="106">
        <v>7835649</v>
      </c>
      <c r="L18" s="109">
        <v>5288000</v>
      </c>
      <c r="M18" s="109">
        <v>51139413</v>
      </c>
    </row>
    <row r="19" spans="1:13" s="8" customFormat="1" ht="12.75">
      <c r="A19" s="24" t="s">
        <v>90</v>
      </c>
      <c r="B19" s="72" t="s">
        <v>81</v>
      </c>
      <c r="C19" s="57" t="s">
        <v>82</v>
      </c>
      <c r="D19" s="105">
        <v>4028429</v>
      </c>
      <c r="E19" s="106">
        <v>169498094</v>
      </c>
      <c r="F19" s="106">
        <v>27779212</v>
      </c>
      <c r="G19" s="106">
        <v>0</v>
      </c>
      <c r="H19" s="107">
        <v>201305735</v>
      </c>
      <c r="I19" s="108">
        <v>41470924</v>
      </c>
      <c r="J19" s="109">
        <v>168735538</v>
      </c>
      <c r="K19" s="106">
        <v>13338558</v>
      </c>
      <c r="L19" s="109">
        <v>1391000</v>
      </c>
      <c r="M19" s="109">
        <v>224936020</v>
      </c>
    </row>
    <row r="20" spans="1:13" s="8" customFormat="1" ht="12.75">
      <c r="A20" s="24" t="s">
        <v>90</v>
      </c>
      <c r="B20" s="72" t="s">
        <v>83</v>
      </c>
      <c r="C20" s="57" t="s">
        <v>84</v>
      </c>
      <c r="D20" s="105">
        <v>379333</v>
      </c>
      <c r="E20" s="106">
        <v>104882860</v>
      </c>
      <c r="F20" s="106">
        <v>59517166</v>
      </c>
      <c r="G20" s="106">
        <v>0</v>
      </c>
      <c r="H20" s="107">
        <v>164779359</v>
      </c>
      <c r="I20" s="108">
        <v>2714856</v>
      </c>
      <c r="J20" s="109">
        <v>86973639</v>
      </c>
      <c r="K20" s="106">
        <v>43022856</v>
      </c>
      <c r="L20" s="109">
        <v>2000000</v>
      </c>
      <c r="M20" s="109">
        <v>134711351</v>
      </c>
    </row>
    <row r="21" spans="1:13" s="8" customFormat="1" ht="12.75">
      <c r="A21" s="24" t="s">
        <v>90</v>
      </c>
      <c r="B21" s="72" t="s">
        <v>624</v>
      </c>
      <c r="C21" s="57" t="s">
        <v>625</v>
      </c>
      <c r="D21" s="105">
        <v>29499978</v>
      </c>
      <c r="E21" s="106">
        <v>91301377</v>
      </c>
      <c r="F21" s="106">
        <v>11382476</v>
      </c>
      <c r="G21" s="106">
        <v>0</v>
      </c>
      <c r="H21" s="107">
        <v>132183831</v>
      </c>
      <c r="I21" s="108">
        <v>19580618</v>
      </c>
      <c r="J21" s="109">
        <v>71125689</v>
      </c>
      <c r="K21" s="106">
        <v>8175329</v>
      </c>
      <c r="L21" s="109">
        <v>5063000</v>
      </c>
      <c r="M21" s="109">
        <v>103944636</v>
      </c>
    </row>
    <row r="22" spans="1:13" s="8" customFormat="1" ht="12.75">
      <c r="A22" s="24" t="s">
        <v>90</v>
      </c>
      <c r="B22" s="72" t="s">
        <v>626</v>
      </c>
      <c r="C22" s="57" t="s">
        <v>627</v>
      </c>
      <c r="D22" s="105">
        <v>-257497</v>
      </c>
      <c r="E22" s="106">
        <v>70686965</v>
      </c>
      <c r="F22" s="106">
        <v>15012424</v>
      </c>
      <c r="G22" s="106">
        <v>1600000</v>
      </c>
      <c r="H22" s="107">
        <v>87041892</v>
      </c>
      <c r="I22" s="108">
        <v>55341</v>
      </c>
      <c r="J22" s="109">
        <v>60197969</v>
      </c>
      <c r="K22" s="106">
        <v>14061380</v>
      </c>
      <c r="L22" s="109">
        <v>857000</v>
      </c>
      <c r="M22" s="109">
        <v>75171690</v>
      </c>
    </row>
    <row r="23" spans="1:13" s="8" customFormat="1" ht="12.75">
      <c r="A23" s="24" t="s">
        <v>109</v>
      </c>
      <c r="B23" s="72" t="s">
        <v>628</v>
      </c>
      <c r="C23" s="57" t="s">
        <v>629</v>
      </c>
      <c r="D23" s="105">
        <v>456321</v>
      </c>
      <c r="E23" s="106">
        <v>0</v>
      </c>
      <c r="F23" s="106">
        <v>138337704</v>
      </c>
      <c r="G23" s="106">
        <v>0</v>
      </c>
      <c r="H23" s="107">
        <v>138794025</v>
      </c>
      <c r="I23" s="108">
        <v>394388</v>
      </c>
      <c r="J23" s="109">
        <v>0</v>
      </c>
      <c r="K23" s="106">
        <v>72290220</v>
      </c>
      <c r="L23" s="109">
        <v>0</v>
      </c>
      <c r="M23" s="109">
        <v>72684608</v>
      </c>
    </row>
    <row r="24" spans="1:13" s="37" customFormat="1" ht="12.75">
      <c r="A24" s="46"/>
      <c r="B24" s="73" t="s">
        <v>630</v>
      </c>
      <c r="C24" s="74"/>
      <c r="D24" s="111">
        <f aca="true" t="shared" si="2" ref="D24:M24">SUM(D18:D23)</f>
        <v>35610129</v>
      </c>
      <c r="E24" s="112">
        <f t="shared" si="2"/>
        <v>478925443</v>
      </c>
      <c r="F24" s="112">
        <f t="shared" si="2"/>
        <v>253681278</v>
      </c>
      <c r="G24" s="112">
        <f t="shared" si="2"/>
        <v>1630000</v>
      </c>
      <c r="H24" s="113">
        <f t="shared" si="2"/>
        <v>769846850</v>
      </c>
      <c r="I24" s="114">
        <f t="shared" si="2"/>
        <v>64431094</v>
      </c>
      <c r="J24" s="115">
        <f t="shared" si="2"/>
        <v>424833632</v>
      </c>
      <c r="K24" s="112">
        <f t="shared" si="2"/>
        <v>158723992</v>
      </c>
      <c r="L24" s="115">
        <f t="shared" si="2"/>
        <v>14599000</v>
      </c>
      <c r="M24" s="115">
        <f t="shared" si="2"/>
        <v>662587718</v>
      </c>
    </row>
    <row r="25" spans="1:13" s="8" customFormat="1" ht="12.75">
      <c r="A25" s="24" t="s">
        <v>90</v>
      </c>
      <c r="B25" s="72" t="s">
        <v>631</v>
      </c>
      <c r="C25" s="57" t="s">
        <v>632</v>
      </c>
      <c r="D25" s="105">
        <v>6074936</v>
      </c>
      <c r="E25" s="106">
        <v>32159398</v>
      </c>
      <c r="F25" s="106">
        <v>28729271</v>
      </c>
      <c r="G25" s="106">
        <v>0</v>
      </c>
      <c r="H25" s="107">
        <v>66963605</v>
      </c>
      <c r="I25" s="108">
        <v>5377564</v>
      </c>
      <c r="J25" s="109">
        <v>29283123</v>
      </c>
      <c r="K25" s="106">
        <v>29771451</v>
      </c>
      <c r="L25" s="109">
        <v>2025000</v>
      </c>
      <c r="M25" s="109">
        <v>66457138</v>
      </c>
    </row>
    <row r="26" spans="1:13" s="8" customFormat="1" ht="12.75">
      <c r="A26" s="24" t="s">
        <v>90</v>
      </c>
      <c r="B26" s="72" t="s">
        <v>633</v>
      </c>
      <c r="C26" s="57" t="s">
        <v>634</v>
      </c>
      <c r="D26" s="105">
        <v>34068088</v>
      </c>
      <c r="E26" s="106">
        <v>101077194</v>
      </c>
      <c r="F26" s="106">
        <v>13254168</v>
      </c>
      <c r="G26" s="106">
        <v>7372000</v>
      </c>
      <c r="H26" s="107">
        <v>155771450</v>
      </c>
      <c r="I26" s="108">
        <v>29254524</v>
      </c>
      <c r="J26" s="109">
        <v>79909514</v>
      </c>
      <c r="K26" s="106">
        <v>22797611</v>
      </c>
      <c r="L26" s="109">
        <v>4963000</v>
      </c>
      <c r="M26" s="109">
        <v>136924649</v>
      </c>
    </row>
    <row r="27" spans="1:13" s="8" customFormat="1" ht="12.75">
      <c r="A27" s="24" t="s">
        <v>90</v>
      </c>
      <c r="B27" s="72" t="s">
        <v>635</v>
      </c>
      <c r="C27" s="57" t="s">
        <v>636</v>
      </c>
      <c r="D27" s="105">
        <v>-20543</v>
      </c>
      <c r="E27" s="106">
        <v>19629926</v>
      </c>
      <c r="F27" s="106">
        <v>13254725</v>
      </c>
      <c r="G27" s="106">
        <v>0</v>
      </c>
      <c r="H27" s="107">
        <v>32864108</v>
      </c>
      <c r="I27" s="108">
        <v>1907939</v>
      </c>
      <c r="J27" s="109">
        <v>17672026</v>
      </c>
      <c r="K27" s="106">
        <v>9030391</v>
      </c>
      <c r="L27" s="109">
        <v>0</v>
      </c>
      <c r="M27" s="109">
        <v>28610356</v>
      </c>
    </row>
    <row r="28" spans="1:13" s="8" customFormat="1" ht="12.75">
      <c r="A28" s="24" t="s">
        <v>90</v>
      </c>
      <c r="B28" s="72" t="s">
        <v>637</v>
      </c>
      <c r="C28" s="57" t="s">
        <v>638</v>
      </c>
      <c r="D28" s="105">
        <v>115704</v>
      </c>
      <c r="E28" s="106">
        <v>16995658</v>
      </c>
      <c r="F28" s="106">
        <v>1990063</v>
      </c>
      <c r="G28" s="106">
        <v>0</v>
      </c>
      <c r="H28" s="107">
        <v>19101425</v>
      </c>
      <c r="I28" s="108">
        <v>-221430</v>
      </c>
      <c r="J28" s="109">
        <v>12481272</v>
      </c>
      <c r="K28" s="106">
        <v>5796715</v>
      </c>
      <c r="L28" s="109">
        <v>0</v>
      </c>
      <c r="M28" s="109">
        <v>18056557</v>
      </c>
    </row>
    <row r="29" spans="1:13" s="8" customFormat="1" ht="12.75">
      <c r="A29" s="24" t="s">
        <v>109</v>
      </c>
      <c r="B29" s="72" t="s">
        <v>639</v>
      </c>
      <c r="C29" s="57" t="s">
        <v>640</v>
      </c>
      <c r="D29" s="105">
        <v>0</v>
      </c>
      <c r="E29" s="106">
        <v>1420070</v>
      </c>
      <c r="F29" s="106">
        <v>24232739</v>
      </c>
      <c r="G29" s="106">
        <v>0</v>
      </c>
      <c r="H29" s="107">
        <v>25652809</v>
      </c>
      <c r="I29" s="108">
        <v>0</v>
      </c>
      <c r="J29" s="109">
        <v>737677</v>
      </c>
      <c r="K29" s="106">
        <v>23694199</v>
      </c>
      <c r="L29" s="109">
        <v>0</v>
      </c>
      <c r="M29" s="109">
        <v>24431876</v>
      </c>
    </row>
    <row r="30" spans="1:13" s="37" customFormat="1" ht="12.75">
      <c r="A30" s="46"/>
      <c r="B30" s="73" t="s">
        <v>641</v>
      </c>
      <c r="C30" s="74"/>
      <c r="D30" s="111">
        <f aca="true" t="shared" si="3" ref="D30:M30">SUM(D25:D29)</f>
        <v>40238185</v>
      </c>
      <c r="E30" s="112">
        <f t="shared" si="3"/>
        <v>171282246</v>
      </c>
      <c r="F30" s="112">
        <f t="shared" si="3"/>
        <v>81460966</v>
      </c>
      <c r="G30" s="112">
        <f t="shared" si="3"/>
        <v>7372000</v>
      </c>
      <c r="H30" s="113">
        <f t="shared" si="3"/>
        <v>300353397</v>
      </c>
      <c r="I30" s="114">
        <f t="shared" si="3"/>
        <v>36318597</v>
      </c>
      <c r="J30" s="115">
        <f t="shared" si="3"/>
        <v>140083612</v>
      </c>
      <c r="K30" s="112">
        <f t="shared" si="3"/>
        <v>91090367</v>
      </c>
      <c r="L30" s="115">
        <f t="shared" si="3"/>
        <v>6988000</v>
      </c>
      <c r="M30" s="115">
        <f t="shared" si="3"/>
        <v>274480576</v>
      </c>
    </row>
    <row r="31" spans="1:13" s="8" customFormat="1" ht="12.75">
      <c r="A31" s="24" t="s">
        <v>90</v>
      </c>
      <c r="B31" s="72" t="s">
        <v>642</v>
      </c>
      <c r="C31" s="57" t="s">
        <v>643</v>
      </c>
      <c r="D31" s="105">
        <v>184751</v>
      </c>
      <c r="E31" s="106">
        <v>9028281</v>
      </c>
      <c r="F31" s="106">
        <v>2776316</v>
      </c>
      <c r="G31" s="106">
        <v>1000000</v>
      </c>
      <c r="H31" s="107">
        <v>12989348</v>
      </c>
      <c r="I31" s="108">
        <v>414428</v>
      </c>
      <c r="J31" s="109">
        <v>10082294</v>
      </c>
      <c r="K31" s="106">
        <v>4350480</v>
      </c>
      <c r="L31" s="109">
        <v>0</v>
      </c>
      <c r="M31" s="109">
        <v>14847202</v>
      </c>
    </row>
    <row r="32" spans="1:13" s="8" customFormat="1" ht="12.75">
      <c r="A32" s="24" t="s">
        <v>90</v>
      </c>
      <c r="B32" s="72" t="s">
        <v>644</v>
      </c>
      <c r="C32" s="57" t="s">
        <v>645</v>
      </c>
      <c r="D32" s="105">
        <v>12089</v>
      </c>
      <c r="E32" s="106">
        <v>29576572</v>
      </c>
      <c r="F32" s="106">
        <v>24812885</v>
      </c>
      <c r="G32" s="106">
        <v>1000000</v>
      </c>
      <c r="H32" s="107">
        <v>55401546</v>
      </c>
      <c r="I32" s="108">
        <v>-2442217</v>
      </c>
      <c r="J32" s="109">
        <v>26559418</v>
      </c>
      <c r="K32" s="106">
        <v>17985132</v>
      </c>
      <c r="L32" s="109">
        <v>0</v>
      </c>
      <c r="M32" s="109">
        <v>42102333</v>
      </c>
    </row>
    <row r="33" spans="1:13" s="8" customFormat="1" ht="12.75">
      <c r="A33" s="24" t="s">
        <v>90</v>
      </c>
      <c r="B33" s="72" t="s">
        <v>646</v>
      </c>
      <c r="C33" s="57" t="s">
        <v>647</v>
      </c>
      <c r="D33" s="105">
        <v>809951</v>
      </c>
      <c r="E33" s="106">
        <v>81098196</v>
      </c>
      <c r="F33" s="106">
        <v>42120699</v>
      </c>
      <c r="G33" s="106">
        <v>95824000</v>
      </c>
      <c r="H33" s="107">
        <v>219852846</v>
      </c>
      <c r="I33" s="108">
        <v>701120</v>
      </c>
      <c r="J33" s="109">
        <v>65806139</v>
      </c>
      <c r="K33" s="106">
        <v>20573985</v>
      </c>
      <c r="L33" s="109">
        <v>2600000</v>
      </c>
      <c r="M33" s="109">
        <v>89681244</v>
      </c>
    </row>
    <row r="34" spans="1:13" s="8" customFormat="1" ht="12.75">
      <c r="A34" s="24" t="s">
        <v>90</v>
      </c>
      <c r="B34" s="72" t="s">
        <v>85</v>
      </c>
      <c r="C34" s="57" t="s">
        <v>86</v>
      </c>
      <c r="D34" s="105">
        <v>902196</v>
      </c>
      <c r="E34" s="106">
        <v>93476586</v>
      </c>
      <c r="F34" s="106">
        <v>59850885</v>
      </c>
      <c r="G34" s="106">
        <v>1000000</v>
      </c>
      <c r="H34" s="107">
        <v>155229667</v>
      </c>
      <c r="I34" s="108">
        <v>858835</v>
      </c>
      <c r="J34" s="109">
        <v>93186724</v>
      </c>
      <c r="K34" s="106">
        <v>26552496</v>
      </c>
      <c r="L34" s="109">
        <v>8911000</v>
      </c>
      <c r="M34" s="109">
        <v>129509055</v>
      </c>
    </row>
    <row r="35" spans="1:13" s="8" customFormat="1" ht="12.75">
      <c r="A35" s="24" t="s">
        <v>90</v>
      </c>
      <c r="B35" s="72" t="s">
        <v>648</v>
      </c>
      <c r="C35" s="57" t="s">
        <v>649</v>
      </c>
      <c r="D35" s="105">
        <v>135373</v>
      </c>
      <c r="E35" s="106">
        <v>40727389</v>
      </c>
      <c r="F35" s="106">
        <v>11671659</v>
      </c>
      <c r="G35" s="106">
        <v>4677000</v>
      </c>
      <c r="H35" s="107">
        <v>57211421</v>
      </c>
      <c r="I35" s="108">
        <v>234201</v>
      </c>
      <c r="J35" s="109">
        <v>32792668</v>
      </c>
      <c r="K35" s="106">
        <v>4247479</v>
      </c>
      <c r="L35" s="109">
        <v>7073000</v>
      </c>
      <c r="M35" s="109">
        <v>44347348</v>
      </c>
    </row>
    <row r="36" spans="1:13" s="8" customFormat="1" ht="12.75">
      <c r="A36" s="24" t="s">
        <v>90</v>
      </c>
      <c r="B36" s="72" t="s">
        <v>650</v>
      </c>
      <c r="C36" s="57" t="s">
        <v>651</v>
      </c>
      <c r="D36" s="105">
        <v>-383483</v>
      </c>
      <c r="E36" s="106">
        <v>26705770</v>
      </c>
      <c r="F36" s="106">
        <v>49552403</v>
      </c>
      <c r="G36" s="106">
        <v>2030000</v>
      </c>
      <c r="H36" s="107">
        <v>77904690</v>
      </c>
      <c r="I36" s="108">
        <v>66219</v>
      </c>
      <c r="J36" s="109">
        <v>21246140</v>
      </c>
      <c r="K36" s="106">
        <v>15321284</v>
      </c>
      <c r="L36" s="109">
        <v>5919000</v>
      </c>
      <c r="M36" s="109">
        <v>42552643</v>
      </c>
    </row>
    <row r="37" spans="1:13" s="8" customFormat="1" ht="12.75">
      <c r="A37" s="24" t="s">
        <v>90</v>
      </c>
      <c r="B37" s="72" t="s">
        <v>652</v>
      </c>
      <c r="C37" s="57" t="s">
        <v>653</v>
      </c>
      <c r="D37" s="105">
        <v>222550</v>
      </c>
      <c r="E37" s="106">
        <v>42990072</v>
      </c>
      <c r="F37" s="106">
        <v>43214043</v>
      </c>
      <c r="G37" s="106">
        <v>5594000</v>
      </c>
      <c r="H37" s="107">
        <v>92020665</v>
      </c>
      <c r="I37" s="108">
        <v>5831760</v>
      </c>
      <c r="J37" s="109">
        <v>27286771</v>
      </c>
      <c r="K37" s="106">
        <v>41823837</v>
      </c>
      <c r="L37" s="109">
        <v>887000</v>
      </c>
      <c r="M37" s="109">
        <v>75829368</v>
      </c>
    </row>
    <row r="38" spans="1:13" s="8" customFormat="1" ht="12.75">
      <c r="A38" s="24" t="s">
        <v>109</v>
      </c>
      <c r="B38" s="72" t="s">
        <v>654</v>
      </c>
      <c r="C38" s="57" t="s">
        <v>655</v>
      </c>
      <c r="D38" s="105">
        <v>86550</v>
      </c>
      <c r="E38" s="106">
        <v>2648089</v>
      </c>
      <c r="F38" s="106">
        <v>44124691</v>
      </c>
      <c r="G38" s="106">
        <v>1000000</v>
      </c>
      <c r="H38" s="107">
        <v>47859330</v>
      </c>
      <c r="I38" s="108">
        <v>117771</v>
      </c>
      <c r="J38" s="109">
        <v>4854046</v>
      </c>
      <c r="K38" s="106">
        <v>43392999</v>
      </c>
      <c r="L38" s="109">
        <v>660000</v>
      </c>
      <c r="M38" s="109">
        <v>49024816</v>
      </c>
    </row>
    <row r="39" spans="1:13" s="37" customFormat="1" ht="12.75">
      <c r="A39" s="46"/>
      <c r="B39" s="73" t="s">
        <v>656</v>
      </c>
      <c r="C39" s="74"/>
      <c r="D39" s="111">
        <f aca="true" t="shared" si="4" ref="D39:M39">SUM(D31:D38)</f>
        <v>1969977</v>
      </c>
      <c r="E39" s="112">
        <f t="shared" si="4"/>
        <v>326250955</v>
      </c>
      <c r="F39" s="112">
        <f t="shared" si="4"/>
        <v>278123581</v>
      </c>
      <c r="G39" s="112">
        <f t="shared" si="4"/>
        <v>112125000</v>
      </c>
      <c r="H39" s="113">
        <f t="shared" si="4"/>
        <v>718469513</v>
      </c>
      <c r="I39" s="114">
        <f t="shared" si="4"/>
        <v>5782117</v>
      </c>
      <c r="J39" s="115">
        <f t="shared" si="4"/>
        <v>281814200</v>
      </c>
      <c r="K39" s="112">
        <f t="shared" si="4"/>
        <v>174247692</v>
      </c>
      <c r="L39" s="115">
        <f t="shared" si="4"/>
        <v>26050000</v>
      </c>
      <c r="M39" s="115">
        <f t="shared" si="4"/>
        <v>487894009</v>
      </c>
    </row>
    <row r="40" spans="1:13" s="8" customFormat="1" ht="12.75">
      <c r="A40" s="24" t="s">
        <v>90</v>
      </c>
      <c r="B40" s="72" t="s">
        <v>657</v>
      </c>
      <c r="C40" s="57" t="s">
        <v>658</v>
      </c>
      <c r="D40" s="105">
        <v>2846940</v>
      </c>
      <c r="E40" s="106">
        <v>2082278</v>
      </c>
      <c r="F40" s="106">
        <v>2093949</v>
      </c>
      <c r="G40" s="106">
        <v>0</v>
      </c>
      <c r="H40" s="107">
        <v>7023167</v>
      </c>
      <c r="I40" s="108">
        <v>1326076</v>
      </c>
      <c r="J40" s="109">
        <v>1792491</v>
      </c>
      <c r="K40" s="106">
        <v>1804196</v>
      </c>
      <c r="L40" s="109">
        <v>57000</v>
      </c>
      <c r="M40" s="109">
        <v>4979763</v>
      </c>
    </row>
    <row r="41" spans="1:13" s="8" customFormat="1" ht="12.75">
      <c r="A41" s="24" t="s">
        <v>90</v>
      </c>
      <c r="B41" s="72" t="s">
        <v>659</v>
      </c>
      <c r="C41" s="57" t="s">
        <v>660</v>
      </c>
      <c r="D41" s="105">
        <v>2900158</v>
      </c>
      <c r="E41" s="106">
        <v>10698981</v>
      </c>
      <c r="F41" s="106">
        <v>1434681</v>
      </c>
      <c r="G41" s="106">
        <v>0</v>
      </c>
      <c r="H41" s="107">
        <v>15033820</v>
      </c>
      <c r="I41" s="108">
        <v>322250</v>
      </c>
      <c r="J41" s="109">
        <v>1944860</v>
      </c>
      <c r="K41" s="106">
        <v>3990554</v>
      </c>
      <c r="L41" s="109">
        <v>0</v>
      </c>
      <c r="M41" s="109">
        <v>6257664</v>
      </c>
    </row>
    <row r="42" spans="1:13" s="8" customFormat="1" ht="12.75">
      <c r="A42" s="24" t="s">
        <v>90</v>
      </c>
      <c r="B42" s="72" t="s">
        <v>661</v>
      </c>
      <c r="C42" s="57" t="s">
        <v>662</v>
      </c>
      <c r="D42" s="105">
        <v>71381</v>
      </c>
      <c r="E42" s="106">
        <v>15810682</v>
      </c>
      <c r="F42" s="106">
        <v>8846631</v>
      </c>
      <c r="G42" s="106">
        <v>1000000</v>
      </c>
      <c r="H42" s="107">
        <v>25728694</v>
      </c>
      <c r="I42" s="108">
        <v>52083</v>
      </c>
      <c r="J42" s="109">
        <v>14379778</v>
      </c>
      <c r="K42" s="106">
        <v>58863602</v>
      </c>
      <c r="L42" s="109">
        <v>5077000</v>
      </c>
      <c r="M42" s="109">
        <v>78372463</v>
      </c>
    </row>
    <row r="43" spans="1:13" s="8" customFormat="1" ht="12.75">
      <c r="A43" s="24" t="s">
        <v>109</v>
      </c>
      <c r="B43" s="72" t="s">
        <v>663</v>
      </c>
      <c r="C43" s="57" t="s">
        <v>664</v>
      </c>
      <c r="D43" s="105">
        <v>4239</v>
      </c>
      <c r="E43" s="106">
        <v>1013432</v>
      </c>
      <c r="F43" s="106">
        <v>12447757</v>
      </c>
      <c r="G43" s="106">
        <v>0</v>
      </c>
      <c r="H43" s="107">
        <v>13465428</v>
      </c>
      <c r="I43" s="108">
        <v>50837</v>
      </c>
      <c r="J43" s="109">
        <v>1020561</v>
      </c>
      <c r="K43" s="106">
        <v>13103266</v>
      </c>
      <c r="L43" s="109">
        <v>0</v>
      </c>
      <c r="M43" s="109">
        <v>14174664</v>
      </c>
    </row>
    <row r="44" spans="1:13" s="37" customFormat="1" ht="12.75">
      <c r="A44" s="46"/>
      <c r="B44" s="73" t="s">
        <v>665</v>
      </c>
      <c r="C44" s="74"/>
      <c r="D44" s="111">
        <f aca="true" t="shared" si="5" ref="D44:M44">SUM(D40:D43)</f>
        <v>5822718</v>
      </c>
      <c r="E44" s="112">
        <f t="shared" si="5"/>
        <v>29605373</v>
      </c>
      <c r="F44" s="112">
        <f t="shared" si="5"/>
        <v>24823018</v>
      </c>
      <c r="G44" s="112">
        <f t="shared" si="5"/>
        <v>1000000</v>
      </c>
      <c r="H44" s="113">
        <f t="shared" si="5"/>
        <v>61251109</v>
      </c>
      <c r="I44" s="114">
        <f t="shared" si="5"/>
        <v>1751246</v>
      </c>
      <c r="J44" s="115">
        <f t="shared" si="5"/>
        <v>19137690</v>
      </c>
      <c r="K44" s="112">
        <f t="shared" si="5"/>
        <v>77761618</v>
      </c>
      <c r="L44" s="115">
        <f t="shared" si="5"/>
        <v>5134000</v>
      </c>
      <c r="M44" s="115">
        <f t="shared" si="5"/>
        <v>103784554</v>
      </c>
    </row>
    <row r="45" spans="1:13" s="37" customFormat="1" ht="12.75">
      <c r="A45" s="46"/>
      <c r="B45" s="73" t="s">
        <v>666</v>
      </c>
      <c r="C45" s="74"/>
      <c r="D45" s="111">
        <f aca="true" t="shared" si="6" ref="D45:M45">SUM(D9,D11:D16,D18:D23,D25:D29,D31:D38,D40:D43)</f>
        <v>1423763246</v>
      </c>
      <c r="E45" s="112">
        <f t="shared" si="6"/>
        <v>4011672569</v>
      </c>
      <c r="F45" s="112">
        <f t="shared" si="6"/>
        <v>3558276692</v>
      </c>
      <c r="G45" s="112">
        <f t="shared" si="6"/>
        <v>391263000</v>
      </c>
      <c r="H45" s="113">
        <f t="shared" si="6"/>
        <v>9384975507</v>
      </c>
      <c r="I45" s="114">
        <f t="shared" si="6"/>
        <v>1184669798</v>
      </c>
      <c r="J45" s="115">
        <f t="shared" si="6"/>
        <v>3261666116</v>
      </c>
      <c r="K45" s="112">
        <f t="shared" si="6"/>
        <v>3645597148</v>
      </c>
      <c r="L45" s="115">
        <f t="shared" si="6"/>
        <v>180853000</v>
      </c>
      <c r="M45" s="115">
        <f t="shared" si="6"/>
        <v>8272786062</v>
      </c>
    </row>
    <row r="46" spans="1:13" s="8" customFormat="1" ht="12.75">
      <c r="A46" s="47"/>
      <c r="B46" s="75"/>
      <c r="C46" s="76"/>
      <c r="D46" s="77"/>
      <c r="E46" s="78"/>
      <c r="F46" s="78"/>
      <c r="G46" s="78"/>
      <c r="H46" s="79"/>
      <c r="I46" s="77"/>
      <c r="J46" s="78"/>
      <c r="K46" s="78"/>
      <c r="L46" s="78"/>
      <c r="M46" s="78"/>
    </row>
    <row r="47" spans="1:13" s="8" customFormat="1" ht="12.75">
      <c r="A47" s="27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s="8" customFormat="1" ht="12.75">
      <c r="A48" s="27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1:13" s="8" customFormat="1" ht="12.75">
      <c r="A49" s="27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1:13" ht="12.75">
      <c r="A50" s="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2.75">
      <c r="A51" s="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ht="12.75">
      <c r="A52" s="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ht="12.75">
      <c r="A53" s="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2.75">
      <c r="A54" s="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12.75">
      <c r="A55" s="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2.75">
      <c r="A56" s="2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2.75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12.75">
      <c r="A58" s="2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12.75">
      <c r="A59" s="2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12.75">
      <c r="A60" s="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12.75">
      <c r="A61" s="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2.75">
      <c r="A62" s="2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2.75">
      <c r="A63" s="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12.75">
      <c r="A64" s="2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3" ht="12.75">
      <c r="A65" s="2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2.75">
      <c r="A66" s="2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12.75">
      <c r="A67" s="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ht="12.75">
      <c r="A68" s="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12.75">
      <c r="A69" s="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2.75">
      <c r="A70" s="2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ht="12.75">
      <c r="A71" s="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ht="12.75">
      <c r="A72" s="2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ht="12.75">
      <c r="A73" s="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1:13" ht="12.75">
      <c r="A74" s="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3" ht="12.75">
      <c r="A75" s="2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1:13" ht="12.75">
      <c r="A76" s="2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1:13" ht="12.75">
      <c r="A77" s="2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1:13" ht="12.75">
      <c r="A78" s="2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1:13" ht="12.75">
      <c r="A79" s="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3" ht="12.75">
      <c r="A80" s="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3" ht="12.75">
      <c r="A81" s="2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47:M47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5.75" customHeight="1">
      <c r="A2" s="4"/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2"/>
      <c r="O2" s="2"/>
      <c r="P2" s="2"/>
      <c r="Q2" s="2"/>
    </row>
    <row r="3" spans="1:13" ht="15.75" customHeight="1">
      <c r="A3" s="5"/>
      <c r="B3" s="6"/>
      <c r="C3" s="7"/>
      <c r="D3" s="95" t="s">
        <v>2</v>
      </c>
      <c r="E3" s="96"/>
      <c r="F3" s="96"/>
      <c r="G3" s="96"/>
      <c r="H3" s="97"/>
      <c r="I3" s="98" t="s">
        <v>3</v>
      </c>
      <c r="J3" s="99"/>
      <c r="K3" s="99"/>
      <c r="L3" s="99"/>
      <c r="M3" s="100"/>
    </row>
    <row r="4" spans="1:13" s="8" customFormat="1" ht="15.75" customHeight="1">
      <c r="A4" s="9"/>
      <c r="B4" s="10"/>
      <c r="C4" s="11"/>
      <c r="D4" s="95" t="s">
        <v>4</v>
      </c>
      <c r="E4" s="96"/>
      <c r="F4" s="101"/>
      <c r="G4" s="29"/>
      <c r="H4" s="30"/>
      <c r="I4" s="95" t="s">
        <v>4</v>
      </c>
      <c r="J4" s="96"/>
      <c r="K4" s="101"/>
      <c r="L4" s="31"/>
      <c r="M4" s="30"/>
    </row>
    <row r="5" spans="1:13" s="8" customFormat="1" ht="25.5">
      <c r="A5" s="12"/>
      <c r="B5" s="13" t="s">
        <v>5</v>
      </c>
      <c r="C5" s="14" t="s">
        <v>6</v>
      </c>
      <c r="D5" s="32" t="s">
        <v>7</v>
      </c>
      <c r="E5" s="33" t="s">
        <v>8</v>
      </c>
      <c r="F5" s="33" t="s">
        <v>9</v>
      </c>
      <c r="G5" s="34" t="s">
        <v>10</v>
      </c>
      <c r="H5" s="35" t="s">
        <v>11</v>
      </c>
      <c r="I5" s="32" t="s">
        <v>7</v>
      </c>
      <c r="J5" s="33" t="s">
        <v>8</v>
      </c>
      <c r="K5" s="33" t="s">
        <v>9</v>
      </c>
      <c r="L5" s="34" t="s">
        <v>10</v>
      </c>
      <c r="M5" s="35" t="s">
        <v>11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31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32</v>
      </c>
      <c r="C9" s="57" t="s">
        <v>33</v>
      </c>
      <c r="D9" s="105">
        <v>1306060766</v>
      </c>
      <c r="E9" s="106">
        <v>2795842306</v>
      </c>
      <c r="F9" s="106">
        <v>2782198689</v>
      </c>
      <c r="G9" s="106">
        <v>266008000</v>
      </c>
      <c r="H9" s="107">
        <v>7150109761</v>
      </c>
      <c r="I9" s="108">
        <v>1048005243</v>
      </c>
      <c r="J9" s="109">
        <v>2216602373</v>
      </c>
      <c r="K9" s="106">
        <v>3049789797</v>
      </c>
      <c r="L9" s="109">
        <v>123871000</v>
      </c>
      <c r="M9" s="110">
        <v>6438268413</v>
      </c>
    </row>
    <row r="10" spans="1:13" s="8" customFormat="1" ht="12.75">
      <c r="A10" s="24"/>
      <c r="B10" s="56" t="s">
        <v>34</v>
      </c>
      <c r="C10" s="57" t="s">
        <v>35</v>
      </c>
      <c r="D10" s="105">
        <v>771924193</v>
      </c>
      <c r="E10" s="106">
        <v>2372994092</v>
      </c>
      <c r="F10" s="106">
        <v>1052018051</v>
      </c>
      <c r="G10" s="106">
        <v>41073000</v>
      </c>
      <c r="H10" s="107">
        <v>4238009336</v>
      </c>
      <c r="I10" s="108">
        <v>681695838</v>
      </c>
      <c r="J10" s="109">
        <v>1654866857</v>
      </c>
      <c r="K10" s="106">
        <v>1076745823</v>
      </c>
      <c r="L10" s="109">
        <v>76083000</v>
      </c>
      <c r="M10" s="110">
        <v>3489391518</v>
      </c>
    </row>
    <row r="11" spans="1:13" s="8" customFormat="1" ht="12.75">
      <c r="A11" s="24"/>
      <c r="B11" s="56" t="s">
        <v>36</v>
      </c>
      <c r="C11" s="57" t="s">
        <v>37</v>
      </c>
      <c r="D11" s="105">
        <v>967946714</v>
      </c>
      <c r="E11" s="106">
        <v>2567441971</v>
      </c>
      <c r="F11" s="106">
        <v>2175947481</v>
      </c>
      <c r="G11" s="106">
        <v>30028000</v>
      </c>
      <c r="H11" s="107">
        <v>5741364166</v>
      </c>
      <c r="I11" s="108">
        <v>1130600254</v>
      </c>
      <c r="J11" s="109">
        <v>1993272511</v>
      </c>
      <c r="K11" s="106">
        <v>1549911802</v>
      </c>
      <c r="L11" s="109">
        <v>122514000</v>
      </c>
      <c r="M11" s="110">
        <v>4796298567</v>
      </c>
    </row>
    <row r="12" spans="1:13" s="8" customFormat="1" ht="12.75">
      <c r="A12" s="24"/>
      <c r="B12" s="56" t="s">
        <v>38</v>
      </c>
      <c r="C12" s="57" t="s">
        <v>39</v>
      </c>
      <c r="D12" s="105">
        <v>1361698306</v>
      </c>
      <c r="E12" s="106">
        <v>3591519738</v>
      </c>
      <c r="F12" s="106">
        <v>1060873757</v>
      </c>
      <c r="G12" s="106">
        <v>330261000</v>
      </c>
      <c r="H12" s="107">
        <v>6344352801</v>
      </c>
      <c r="I12" s="108">
        <v>1030981598</v>
      </c>
      <c r="J12" s="109">
        <v>2859132022</v>
      </c>
      <c r="K12" s="106">
        <v>204794623</v>
      </c>
      <c r="L12" s="109">
        <v>256236000</v>
      </c>
      <c r="M12" s="110">
        <v>4351144243</v>
      </c>
    </row>
    <row r="13" spans="1:13" s="8" customFormat="1" ht="12.75">
      <c r="A13" s="24"/>
      <c r="B13" s="56" t="s">
        <v>40</v>
      </c>
      <c r="C13" s="57" t="s">
        <v>41</v>
      </c>
      <c r="D13" s="105">
        <v>218539270</v>
      </c>
      <c r="E13" s="106">
        <v>795982703</v>
      </c>
      <c r="F13" s="106">
        <v>393538881</v>
      </c>
      <c r="G13" s="106">
        <v>258269000</v>
      </c>
      <c r="H13" s="107">
        <v>1666329854</v>
      </c>
      <c r="I13" s="108">
        <v>1260481</v>
      </c>
      <c r="J13" s="109">
        <v>641278171</v>
      </c>
      <c r="K13" s="106">
        <v>195517056</v>
      </c>
      <c r="L13" s="109">
        <v>178397000</v>
      </c>
      <c r="M13" s="110">
        <v>1016452708</v>
      </c>
    </row>
    <row r="14" spans="1:13" s="8" customFormat="1" ht="12.75">
      <c r="A14" s="24"/>
      <c r="B14" s="56" t="s">
        <v>42</v>
      </c>
      <c r="C14" s="57" t="s">
        <v>43</v>
      </c>
      <c r="D14" s="105">
        <v>726568206</v>
      </c>
      <c r="E14" s="106">
        <v>1943028363</v>
      </c>
      <c r="F14" s="106">
        <v>871848896</v>
      </c>
      <c r="G14" s="106">
        <v>52601000</v>
      </c>
      <c r="H14" s="107">
        <v>3594046465</v>
      </c>
      <c r="I14" s="108">
        <v>379019011</v>
      </c>
      <c r="J14" s="109">
        <v>1713129921</v>
      </c>
      <c r="K14" s="106">
        <v>903427117</v>
      </c>
      <c r="L14" s="109">
        <v>611651000</v>
      </c>
      <c r="M14" s="110">
        <v>3607227049</v>
      </c>
    </row>
    <row r="15" spans="1:13" s="8" customFormat="1" ht="12.75">
      <c r="A15" s="24"/>
      <c r="B15" s="85" t="s">
        <v>89</v>
      </c>
      <c r="C15" s="57"/>
      <c r="D15" s="111">
        <f aca="true" t="shared" si="0" ref="D15:M15">SUM(D9:D14)</f>
        <v>5352737455</v>
      </c>
      <c r="E15" s="112">
        <f t="shared" si="0"/>
        <v>14066809173</v>
      </c>
      <c r="F15" s="112">
        <f t="shared" si="0"/>
        <v>8336425755</v>
      </c>
      <c r="G15" s="112">
        <f t="shared" si="0"/>
        <v>978240000</v>
      </c>
      <c r="H15" s="113">
        <f t="shared" si="0"/>
        <v>28734212383</v>
      </c>
      <c r="I15" s="114">
        <f t="shared" si="0"/>
        <v>4271562425</v>
      </c>
      <c r="J15" s="115">
        <f t="shared" si="0"/>
        <v>11078281855</v>
      </c>
      <c r="K15" s="112">
        <f t="shared" si="0"/>
        <v>6980186218</v>
      </c>
      <c r="L15" s="115">
        <f t="shared" si="0"/>
        <v>1368752000</v>
      </c>
      <c r="M15" s="116">
        <f t="shared" si="0"/>
        <v>23698782498</v>
      </c>
    </row>
    <row r="16" spans="1:13" s="8" customFormat="1" ht="12.75">
      <c r="A16" s="26"/>
      <c r="B16" s="86"/>
      <c r="C16" s="87"/>
      <c r="D16" s="88"/>
      <c r="E16" s="89"/>
      <c r="F16" s="89"/>
      <c r="G16" s="89"/>
      <c r="H16" s="90"/>
      <c r="I16" s="91"/>
      <c r="J16" s="92"/>
      <c r="K16" s="89"/>
      <c r="L16" s="92"/>
      <c r="M16" s="93"/>
    </row>
    <row r="17" spans="1:13" ht="12.75">
      <c r="A17" s="2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1:13" ht="12.75">
      <c r="A18" s="2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1:13" ht="12.75">
      <c r="A19" s="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ht="12.75">
      <c r="A20" s="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ht="12.75">
      <c r="A21" s="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12.75">
      <c r="A22" s="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12.75">
      <c r="A23" s="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2.75">
      <c r="A24" s="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12.75">
      <c r="A25" s="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 ht="12.75">
      <c r="A26" s="2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12.75">
      <c r="A27" s="2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1:13" ht="12.75">
      <c r="A28" s="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ht="12.75">
      <c r="A29" s="2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ht="12.75">
      <c r="A30" s="2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2.75">
      <c r="A31" s="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ht="12.75">
      <c r="A32" s="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12.75">
      <c r="A33" s="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2.75">
      <c r="A34" s="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 ht="12.75">
      <c r="A35" s="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1:13" ht="12.75">
      <c r="A36" s="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ht="12.75">
      <c r="A37" s="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ht="12.75">
      <c r="A38" s="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2.75">
      <c r="A39" s="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ht="12.75">
      <c r="A40" s="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2.75">
      <c r="A41" s="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2.75">
      <c r="A42" s="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12.75">
      <c r="A43" s="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12.75">
      <c r="A44" s="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12.75">
      <c r="A45" s="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2.75">
      <c r="A46" s="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12.75">
      <c r="A47" s="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2.75">
      <c r="A48" s="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2.75">
      <c r="A49" s="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2.75">
      <c r="A50" s="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2.75">
      <c r="A51" s="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ht="12.75">
      <c r="A52" s="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ht="12.75">
      <c r="A53" s="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2.75">
      <c r="A54" s="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12.75">
      <c r="A55" s="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2.75">
      <c r="A56" s="2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2.75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12.75">
      <c r="A58" s="2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12.75">
      <c r="A59" s="2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12.75">
      <c r="A60" s="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12.75">
      <c r="A61" s="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2.75">
      <c r="A62" s="2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2.75">
      <c r="A63" s="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12.75">
      <c r="A64" s="2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3" ht="12.75">
      <c r="A65" s="2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2.75">
      <c r="A66" s="2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12.75">
      <c r="A67" s="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ht="12.75">
      <c r="A68" s="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12.75">
      <c r="A69" s="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2.75">
      <c r="A70" s="2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ht="12.75">
      <c r="A71" s="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ht="12.75">
      <c r="A72" s="2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ht="12.75">
      <c r="A73" s="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1:13" ht="12.75">
      <c r="A74" s="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3" ht="12.75">
      <c r="A75" s="2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1:13" ht="12.75">
      <c r="A76" s="2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1:13" ht="12.75">
      <c r="A77" s="2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1:13" ht="12.75">
      <c r="A78" s="2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1:13" ht="12.75">
      <c r="A79" s="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3" ht="12.75">
      <c r="A80" s="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3" ht="12.75">
      <c r="A81" s="2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17:M17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9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s="36" customFormat="1" ht="15.75" customHeight="1">
      <c r="A3" s="5"/>
      <c r="B3" s="6"/>
      <c r="C3" s="7"/>
      <c r="D3" s="95" t="s">
        <v>2</v>
      </c>
      <c r="E3" s="96"/>
      <c r="F3" s="96"/>
      <c r="G3" s="96"/>
      <c r="H3" s="97"/>
      <c r="I3" s="98" t="s">
        <v>3</v>
      </c>
      <c r="J3" s="99"/>
      <c r="K3" s="99"/>
      <c r="L3" s="99"/>
      <c r="M3" s="100"/>
    </row>
    <row r="4" spans="1:13" s="8" customFormat="1" ht="15.75" customHeight="1">
      <c r="A4" s="9"/>
      <c r="B4" s="10"/>
      <c r="C4" s="11"/>
      <c r="D4" s="95" t="s">
        <v>4</v>
      </c>
      <c r="E4" s="96"/>
      <c r="F4" s="101"/>
      <c r="G4" s="29"/>
      <c r="H4" s="30"/>
      <c r="I4" s="95" t="s">
        <v>4</v>
      </c>
      <c r="J4" s="96"/>
      <c r="K4" s="101"/>
      <c r="L4" s="31"/>
      <c r="M4" s="30"/>
    </row>
    <row r="5" spans="1:13" s="8" customFormat="1" ht="25.5">
      <c r="A5" s="12"/>
      <c r="B5" s="13" t="s">
        <v>5</v>
      </c>
      <c r="C5" s="14" t="s">
        <v>6</v>
      </c>
      <c r="D5" s="32" t="s">
        <v>7</v>
      </c>
      <c r="E5" s="33" t="s">
        <v>8</v>
      </c>
      <c r="F5" s="33" t="s">
        <v>9</v>
      </c>
      <c r="G5" s="34" t="s">
        <v>10</v>
      </c>
      <c r="H5" s="35" t="s">
        <v>11</v>
      </c>
      <c r="I5" s="32" t="s">
        <v>7</v>
      </c>
      <c r="J5" s="33" t="s">
        <v>8</v>
      </c>
      <c r="K5" s="33" t="s">
        <v>9</v>
      </c>
      <c r="L5" s="34" t="s">
        <v>10</v>
      </c>
      <c r="M5" s="35" t="s">
        <v>11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45</v>
      </c>
      <c r="C9" s="57" t="s">
        <v>46</v>
      </c>
      <c r="D9" s="105">
        <v>-13808906</v>
      </c>
      <c r="E9" s="106">
        <v>332840600</v>
      </c>
      <c r="F9" s="106">
        <v>153807611</v>
      </c>
      <c r="G9" s="106">
        <v>29546000</v>
      </c>
      <c r="H9" s="107">
        <v>502385305</v>
      </c>
      <c r="I9" s="108">
        <v>-9650964</v>
      </c>
      <c r="J9" s="109">
        <v>296927140</v>
      </c>
      <c r="K9" s="106">
        <v>257859635</v>
      </c>
      <c r="L9" s="109">
        <v>43479000</v>
      </c>
      <c r="M9" s="107">
        <v>588614811</v>
      </c>
    </row>
    <row r="10" spans="1:13" s="8" customFormat="1" ht="12.75" customHeight="1">
      <c r="A10" s="24"/>
      <c r="B10" s="56" t="s">
        <v>47</v>
      </c>
      <c r="C10" s="57" t="s">
        <v>48</v>
      </c>
      <c r="D10" s="105">
        <v>107689489</v>
      </c>
      <c r="E10" s="106">
        <v>405202224</v>
      </c>
      <c r="F10" s="106">
        <v>61632401</v>
      </c>
      <c r="G10" s="106">
        <v>153486000</v>
      </c>
      <c r="H10" s="107">
        <v>728010114</v>
      </c>
      <c r="I10" s="108">
        <v>87804679</v>
      </c>
      <c r="J10" s="109">
        <v>345426184</v>
      </c>
      <c r="K10" s="106">
        <v>227437555</v>
      </c>
      <c r="L10" s="109">
        <v>640000</v>
      </c>
      <c r="M10" s="107">
        <v>661308418</v>
      </c>
    </row>
    <row r="11" spans="1:13" s="8" customFormat="1" ht="12.75" customHeight="1">
      <c r="A11" s="24"/>
      <c r="B11" s="56" t="s">
        <v>49</v>
      </c>
      <c r="C11" s="57" t="s">
        <v>50</v>
      </c>
      <c r="D11" s="105">
        <v>32996288</v>
      </c>
      <c r="E11" s="106">
        <v>107028626</v>
      </c>
      <c r="F11" s="106">
        <v>149928997</v>
      </c>
      <c r="G11" s="106">
        <v>500000</v>
      </c>
      <c r="H11" s="107">
        <v>290453911</v>
      </c>
      <c r="I11" s="108">
        <v>34017268</v>
      </c>
      <c r="J11" s="109">
        <v>93525573</v>
      </c>
      <c r="K11" s="106">
        <v>61930703</v>
      </c>
      <c r="L11" s="109">
        <v>3913000</v>
      </c>
      <c r="M11" s="107">
        <v>193386544</v>
      </c>
    </row>
    <row r="12" spans="1:13" s="8" customFormat="1" ht="12.75" customHeight="1">
      <c r="A12" s="24"/>
      <c r="B12" s="56" t="s">
        <v>51</v>
      </c>
      <c r="C12" s="57" t="s">
        <v>52</v>
      </c>
      <c r="D12" s="105">
        <v>117984378</v>
      </c>
      <c r="E12" s="106">
        <v>418359849</v>
      </c>
      <c r="F12" s="106">
        <v>168946773</v>
      </c>
      <c r="G12" s="106">
        <v>0</v>
      </c>
      <c r="H12" s="107">
        <v>705291000</v>
      </c>
      <c r="I12" s="108">
        <v>86958763</v>
      </c>
      <c r="J12" s="109">
        <v>339222941</v>
      </c>
      <c r="K12" s="106">
        <v>69828076</v>
      </c>
      <c r="L12" s="109">
        <v>9990000</v>
      </c>
      <c r="M12" s="107">
        <v>505999780</v>
      </c>
    </row>
    <row r="13" spans="1:13" s="8" customFormat="1" ht="12.75" customHeight="1">
      <c r="A13" s="24"/>
      <c r="B13" s="56" t="s">
        <v>53</v>
      </c>
      <c r="C13" s="57" t="s">
        <v>54</v>
      </c>
      <c r="D13" s="105">
        <v>57812078</v>
      </c>
      <c r="E13" s="106">
        <v>187845818</v>
      </c>
      <c r="F13" s="106">
        <v>88560694</v>
      </c>
      <c r="G13" s="106">
        <v>0</v>
      </c>
      <c r="H13" s="107">
        <v>334218590</v>
      </c>
      <c r="I13" s="108">
        <v>56886113</v>
      </c>
      <c r="J13" s="109">
        <v>163697649</v>
      </c>
      <c r="K13" s="106">
        <v>118678720</v>
      </c>
      <c r="L13" s="109">
        <v>5247000</v>
      </c>
      <c r="M13" s="107">
        <v>344509482</v>
      </c>
    </row>
    <row r="14" spans="1:13" s="8" customFormat="1" ht="12.75" customHeight="1">
      <c r="A14" s="24"/>
      <c r="B14" s="56" t="s">
        <v>55</v>
      </c>
      <c r="C14" s="57" t="s">
        <v>56</v>
      </c>
      <c r="D14" s="105">
        <v>77487888</v>
      </c>
      <c r="E14" s="106">
        <v>219177783</v>
      </c>
      <c r="F14" s="106">
        <v>26396568</v>
      </c>
      <c r="G14" s="106">
        <v>4000000</v>
      </c>
      <c r="H14" s="107">
        <v>327062239</v>
      </c>
      <c r="I14" s="108">
        <v>108995664</v>
      </c>
      <c r="J14" s="109">
        <v>279247812</v>
      </c>
      <c r="K14" s="106">
        <v>84004910</v>
      </c>
      <c r="L14" s="109">
        <v>15553315</v>
      </c>
      <c r="M14" s="107">
        <v>487801701</v>
      </c>
    </row>
    <row r="15" spans="1:13" s="8" customFormat="1" ht="12.75" customHeight="1">
      <c r="A15" s="24"/>
      <c r="B15" s="56" t="s">
        <v>57</v>
      </c>
      <c r="C15" s="57" t="s">
        <v>58</v>
      </c>
      <c r="D15" s="105">
        <v>34261016</v>
      </c>
      <c r="E15" s="106">
        <v>149149118</v>
      </c>
      <c r="F15" s="106">
        <v>70466085</v>
      </c>
      <c r="G15" s="106">
        <v>4583000</v>
      </c>
      <c r="H15" s="107">
        <v>258459219</v>
      </c>
      <c r="I15" s="108">
        <v>39873022</v>
      </c>
      <c r="J15" s="109">
        <v>121404331</v>
      </c>
      <c r="K15" s="106">
        <v>48820524</v>
      </c>
      <c r="L15" s="109">
        <v>1962729</v>
      </c>
      <c r="M15" s="107">
        <v>212060606</v>
      </c>
    </row>
    <row r="16" spans="1:13" s="8" customFormat="1" ht="12.75" customHeight="1">
      <c r="A16" s="24"/>
      <c r="B16" s="56" t="s">
        <v>59</v>
      </c>
      <c r="C16" s="57" t="s">
        <v>60</v>
      </c>
      <c r="D16" s="105">
        <v>40754995</v>
      </c>
      <c r="E16" s="106">
        <v>246121869</v>
      </c>
      <c r="F16" s="106">
        <v>63450656</v>
      </c>
      <c r="G16" s="106">
        <v>0</v>
      </c>
      <c r="H16" s="107">
        <v>350327520</v>
      </c>
      <c r="I16" s="108">
        <v>22152052</v>
      </c>
      <c r="J16" s="109">
        <v>199019400</v>
      </c>
      <c r="K16" s="106">
        <v>56961197</v>
      </c>
      <c r="L16" s="109">
        <v>5180723</v>
      </c>
      <c r="M16" s="107">
        <v>283313372</v>
      </c>
    </row>
    <row r="17" spans="1:13" s="8" customFormat="1" ht="12.75" customHeight="1">
      <c r="A17" s="24"/>
      <c r="B17" s="56" t="s">
        <v>61</v>
      </c>
      <c r="C17" s="57" t="s">
        <v>62</v>
      </c>
      <c r="D17" s="105">
        <v>53537290</v>
      </c>
      <c r="E17" s="106">
        <v>153103519</v>
      </c>
      <c r="F17" s="106">
        <v>161171892</v>
      </c>
      <c r="G17" s="106">
        <v>60645000</v>
      </c>
      <c r="H17" s="107">
        <v>428457701</v>
      </c>
      <c r="I17" s="108">
        <v>43607456</v>
      </c>
      <c r="J17" s="109">
        <v>112395797</v>
      </c>
      <c r="K17" s="106">
        <v>121027810</v>
      </c>
      <c r="L17" s="109">
        <v>25447000</v>
      </c>
      <c r="M17" s="107">
        <v>302478063</v>
      </c>
    </row>
    <row r="18" spans="1:13" s="8" customFormat="1" ht="12.75" customHeight="1">
      <c r="A18" s="24"/>
      <c r="B18" s="56" t="s">
        <v>63</v>
      </c>
      <c r="C18" s="57" t="s">
        <v>64</v>
      </c>
      <c r="D18" s="105">
        <v>39633974</v>
      </c>
      <c r="E18" s="106">
        <v>162494810</v>
      </c>
      <c r="F18" s="106">
        <v>81640501</v>
      </c>
      <c r="G18" s="106">
        <v>2306000</v>
      </c>
      <c r="H18" s="107">
        <v>286075285</v>
      </c>
      <c r="I18" s="108">
        <v>38822925</v>
      </c>
      <c r="J18" s="109">
        <v>106371666</v>
      </c>
      <c r="K18" s="106">
        <v>81230460</v>
      </c>
      <c r="L18" s="109">
        <v>358000</v>
      </c>
      <c r="M18" s="107">
        <v>226783051</v>
      </c>
    </row>
    <row r="19" spans="1:13" s="8" customFormat="1" ht="12.75" customHeight="1">
      <c r="A19" s="24"/>
      <c r="B19" s="56" t="s">
        <v>65</v>
      </c>
      <c r="C19" s="57" t="s">
        <v>66</v>
      </c>
      <c r="D19" s="105">
        <v>5125074</v>
      </c>
      <c r="E19" s="106">
        <v>206087969</v>
      </c>
      <c r="F19" s="106">
        <v>47931913</v>
      </c>
      <c r="G19" s="106">
        <v>0</v>
      </c>
      <c r="H19" s="107">
        <v>259144956</v>
      </c>
      <c r="I19" s="108">
        <v>4532168</v>
      </c>
      <c r="J19" s="109">
        <v>172176128</v>
      </c>
      <c r="K19" s="106">
        <v>48741000</v>
      </c>
      <c r="L19" s="109">
        <v>134000</v>
      </c>
      <c r="M19" s="107">
        <v>225583296</v>
      </c>
    </row>
    <row r="20" spans="1:13" s="8" customFormat="1" ht="12.75" customHeight="1">
      <c r="A20" s="24"/>
      <c r="B20" s="56" t="s">
        <v>67</v>
      </c>
      <c r="C20" s="57" t="s">
        <v>68</v>
      </c>
      <c r="D20" s="105">
        <v>42872357</v>
      </c>
      <c r="E20" s="106">
        <v>97924431</v>
      </c>
      <c r="F20" s="106">
        <v>42510544</v>
      </c>
      <c r="G20" s="106">
        <v>11844000</v>
      </c>
      <c r="H20" s="107">
        <v>195151332</v>
      </c>
      <c r="I20" s="108">
        <v>37586483</v>
      </c>
      <c r="J20" s="109">
        <v>82193206</v>
      </c>
      <c r="K20" s="106">
        <v>47775581</v>
      </c>
      <c r="L20" s="109">
        <v>982000</v>
      </c>
      <c r="M20" s="107">
        <v>168537270</v>
      </c>
    </row>
    <row r="21" spans="1:13" s="8" customFormat="1" ht="12.75" customHeight="1">
      <c r="A21" s="24"/>
      <c r="B21" s="56" t="s">
        <v>69</v>
      </c>
      <c r="C21" s="57" t="s">
        <v>70</v>
      </c>
      <c r="D21" s="105">
        <v>72364300</v>
      </c>
      <c r="E21" s="106">
        <v>122432331</v>
      </c>
      <c r="F21" s="106">
        <v>-11774479</v>
      </c>
      <c r="G21" s="106">
        <v>118122000</v>
      </c>
      <c r="H21" s="107">
        <v>301144152</v>
      </c>
      <c r="I21" s="108">
        <v>66156634</v>
      </c>
      <c r="J21" s="109">
        <v>106476306</v>
      </c>
      <c r="K21" s="106">
        <v>38252992</v>
      </c>
      <c r="L21" s="109">
        <v>46391000</v>
      </c>
      <c r="M21" s="107">
        <v>257276932</v>
      </c>
    </row>
    <row r="22" spans="1:13" s="8" customFormat="1" ht="12.75" customHeight="1">
      <c r="A22" s="24"/>
      <c r="B22" s="56" t="s">
        <v>71</v>
      </c>
      <c r="C22" s="57" t="s">
        <v>72</v>
      </c>
      <c r="D22" s="105">
        <v>27497586</v>
      </c>
      <c r="E22" s="106">
        <v>139562482</v>
      </c>
      <c r="F22" s="106">
        <v>55053703</v>
      </c>
      <c r="G22" s="106">
        <v>6525000</v>
      </c>
      <c r="H22" s="107">
        <v>228638771</v>
      </c>
      <c r="I22" s="108">
        <v>-268605</v>
      </c>
      <c r="J22" s="109">
        <v>160221027</v>
      </c>
      <c r="K22" s="106">
        <v>23417003</v>
      </c>
      <c r="L22" s="109">
        <v>8779000</v>
      </c>
      <c r="M22" s="107">
        <v>192148425</v>
      </c>
    </row>
    <row r="23" spans="1:13" s="8" customFormat="1" ht="12.75" customHeight="1">
      <c r="A23" s="24"/>
      <c r="B23" s="56" t="s">
        <v>73</v>
      </c>
      <c r="C23" s="57" t="s">
        <v>74</v>
      </c>
      <c r="D23" s="105">
        <v>46877170</v>
      </c>
      <c r="E23" s="106">
        <v>80718776</v>
      </c>
      <c r="F23" s="106">
        <v>9837894</v>
      </c>
      <c r="G23" s="106">
        <v>1397000</v>
      </c>
      <c r="H23" s="107">
        <v>138830840</v>
      </c>
      <c r="I23" s="108">
        <v>26889299</v>
      </c>
      <c r="J23" s="109">
        <v>61290469</v>
      </c>
      <c r="K23" s="106">
        <v>83339070</v>
      </c>
      <c r="L23" s="109">
        <v>10459000</v>
      </c>
      <c r="M23" s="107">
        <v>181977838</v>
      </c>
    </row>
    <row r="24" spans="1:13" s="8" customFormat="1" ht="12.75" customHeight="1">
      <c r="A24" s="24"/>
      <c r="B24" s="56" t="s">
        <v>75</v>
      </c>
      <c r="C24" s="57" t="s">
        <v>76</v>
      </c>
      <c r="D24" s="105">
        <v>40810791</v>
      </c>
      <c r="E24" s="106">
        <v>336409600</v>
      </c>
      <c r="F24" s="106">
        <v>92762403</v>
      </c>
      <c r="G24" s="106">
        <v>72792000</v>
      </c>
      <c r="H24" s="107">
        <v>542774794</v>
      </c>
      <c r="I24" s="108">
        <v>35171849</v>
      </c>
      <c r="J24" s="109">
        <v>281204467</v>
      </c>
      <c r="K24" s="106">
        <v>160654644</v>
      </c>
      <c r="L24" s="109">
        <v>42888000</v>
      </c>
      <c r="M24" s="107">
        <v>519918960</v>
      </c>
    </row>
    <row r="25" spans="1:13" s="8" customFormat="1" ht="12.75" customHeight="1">
      <c r="A25" s="24"/>
      <c r="B25" s="56" t="s">
        <v>77</v>
      </c>
      <c r="C25" s="57" t="s">
        <v>78</v>
      </c>
      <c r="D25" s="105">
        <v>16091420</v>
      </c>
      <c r="E25" s="106">
        <v>118183592</v>
      </c>
      <c r="F25" s="106">
        <v>26285530</v>
      </c>
      <c r="G25" s="106">
        <v>669000</v>
      </c>
      <c r="H25" s="107">
        <v>161229542</v>
      </c>
      <c r="I25" s="108">
        <v>14719363</v>
      </c>
      <c r="J25" s="109">
        <v>100167830</v>
      </c>
      <c r="K25" s="106">
        <v>16237800</v>
      </c>
      <c r="L25" s="109">
        <v>1000000</v>
      </c>
      <c r="M25" s="107">
        <v>132124993</v>
      </c>
    </row>
    <row r="26" spans="1:13" s="8" customFormat="1" ht="12.75" customHeight="1">
      <c r="A26" s="24"/>
      <c r="B26" s="56" t="s">
        <v>79</v>
      </c>
      <c r="C26" s="57" t="s">
        <v>80</v>
      </c>
      <c r="D26" s="105">
        <v>43134933</v>
      </c>
      <c r="E26" s="106">
        <v>167610734</v>
      </c>
      <c r="F26" s="106">
        <v>128371615</v>
      </c>
      <c r="G26" s="106">
        <v>0</v>
      </c>
      <c r="H26" s="107">
        <v>339117282</v>
      </c>
      <c r="I26" s="108">
        <v>67416865</v>
      </c>
      <c r="J26" s="109">
        <v>187276693</v>
      </c>
      <c r="K26" s="106">
        <v>159448675</v>
      </c>
      <c r="L26" s="109">
        <v>11899000</v>
      </c>
      <c r="M26" s="107">
        <v>426041233</v>
      </c>
    </row>
    <row r="27" spans="1:13" s="8" customFormat="1" ht="12.75" customHeight="1">
      <c r="A27" s="24"/>
      <c r="B27" s="56" t="s">
        <v>81</v>
      </c>
      <c r="C27" s="57" t="s">
        <v>82</v>
      </c>
      <c r="D27" s="105">
        <v>4028429</v>
      </c>
      <c r="E27" s="106">
        <v>169498094</v>
      </c>
      <c r="F27" s="106">
        <v>27779212</v>
      </c>
      <c r="G27" s="106">
        <v>0</v>
      </c>
      <c r="H27" s="107">
        <v>201305735</v>
      </c>
      <c r="I27" s="108">
        <v>41470924</v>
      </c>
      <c r="J27" s="109">
        <v>168735538</v>
      </c>
      <c r="K27" s="106">
        <v>13338558</v>
      </c>
      <c r="L27" s="109">
        <v>1391000</v>
      </c>
      <c r="M27" s="107">
        <v>224936020</v>
      </c>
    </row>
    <row r="28" spans="1:13" s="8" customFormat="1" ht="12.75" customHeight="1">
      <c r="A28" s="24"/>
      <c r="B28" s="56" t="s">
        <v>83</v>
      </c>
      <c r="C28" s="57" t="s">
        <v>84</v>
      </c>
      <c r="D28" s="105">
        <v>379333</v>
      </c>
      <c r="E28" s="106">
        <v>104882860</v>
      </c>
      <c r="F28" s="106">
        <v>59517166</v>
      </c>
      <c r="G28" s="106">
        <v>0</v>
      </c>
      <c r="H28" s="107">
        <v>164779359</v>
      </c>
      <c r="I28" s="108">
        <v>2714856</v>
      </c>
      <c r="J28" s="109">
        <v>86973639</v>
      </c>
      <c r="K28" s="106">
        <v>43022856</v>
      </c>
      <c r="L28" s="109">
        <v>2000000</v>
      </c>
      <c r="M28" s="107">
        <v>134711351</v>
      </c>
    </row>
    <row r="29" spans="1:13" s="8" customFormat="1" ht="12.75" customHeight="1">
      <c r="A29" s="24"/>
      <c r="B29" s="58" t="s">
        <v>85</v>
      </c>
      <c r="C29" s="57" t="s">
        <v>86</v>
      </c>
      <c r="D29" s="105">
        <v>902196</v>
      </c>
      <c r="E29" s="106">
        <v>93476586</v>
      </c>
      <c r="F29" s="106">
        <v>59850885</v>
      </c>
      <c r="G29" s="106">
        <v>1000000</v>
      </c>
      <c r="H29" s="107">
        <v>155229667</v>
      </c>
      <c r="I29" s="108">
        <v>858835</v>
      </c>
      <c r="J29" s="109">
        <v>93186724</v>
      </c>
      <c r="K29" s="106">
        <v>26552496</v>
      </c>
      <c r="L29" s="109">
        <v>8911000</v>
      </c>
      <c r="M29" s="107">
        <v>129509055</v>
      </c>
    </row>
    <row r="30" spans="1:13" s="8" customFormat="1" ht="12.75" customHeight="1">
      <c r="A30" s="25"/>
      <c r="B30" s="59" t="s">
        <v>668</v>
      </c>
      <c r="C30" s="60"/>
      <c r="D30" s="111">
        <f aca="true" t="shared" si="0" ref="D30:M30">SUM(D9:D29)</f>
        <v>848432079</v>
      </c>
      <c r="E30" s="112">
        <f t="shared" si="0"/>
        <v>4018111671</v>
      </c>
      <c r="F30" s="112">
        <f t="shared" si="0"/>
        <v>1564128564</v>
      </c>
      <c r="G30" s="112">
        <f t="shared" si="0"/>
        <v>467415000</v>
      </c>
      <c r="H30" s="117">
        <f t="shared" si="0"/>
        <v>6898087314</v>
      </c>
      <c r="I30" s="118">
        <f t="shared" si="0"/>
        <v>806715649</v>
      </c>
      <c r="J30" s="119">
        <f t="shared" si="0"/>
        <v>3557140520</v>
      </c>
      <c r="K30" s="112">
        <f t="shared" si="0"/>
        <v>1788560265</v>
      </c>
      <c r="L30" s="119">
        <f t="shared" si="0"/>
        <v>246604767</v>
      </c>
      <c r="M30" s="117">
        <f t="shared" si="0"/>
        <v>6399021201</v>
      </c>
    </row>
    <row r="31" spans="1:13" s="8" customFormat="1" ht="12.75">
      <c r="A31" s="26"/>
      <c r="B31" s="66"/>
      <c r="C31" s="67"/>
      <c r="D31" s="68"/>
      <c r="E31" s="69"/>
      <c r="F31" s="69"/>
      <c r="G31" s="69"/>
      <c r="H31" s="70"/>
      <c r="I31" s="68"/>
      <c r="J31" s="69"/>
      <c r="K31" s="69"/>
      <c r="L31" s="69"/>
      <c r="M31" s="70"/>
    </row>
    <row r="32" spans="1:13" s="8" customFormat="1" ht="12.75">
      <c r="A32" s="27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2.75">
      <c r="A33" s="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2.75">
      <c r="A34" s="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 ht="12.75">
      <c r="A35" s="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1:13" ht="12.75">
      <c r="A36" s="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ht="12.75">
      <c r="A37" s="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ht="12.75">
      <c r="A38" s="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2.75">
      <c r="A39" s="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ht="12.75">
      <c r="A40" s="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2.75">
      <c r="A41" s="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2.75">
      <c r="A42" s="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12.75">
      <c r="A43" s="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12.75">
      <c r="A44" s="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12.75">
      <c r="A45" s="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2.75">
      <c r="A46" s="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12.75">
      <c r="A47" s="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2.75">
      <c r="A48" s="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2.75">
      <c r="A49" s="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2.75">
      <c r="A50" s="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2.75">
      <c r="A51" s="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ht="12.75">
      <c r="A52" s="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ht="12.75">
      <c r="A53" s="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2.75">
      <c r="A54" s="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12.75">
      <c r="A55" s="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2.75">
      <c r="A56" s="2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2.75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12.75">
      <c r="A58" s="2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12.75">
      <c r="A59" s="2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12.75">
      <c r="A60" s="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12.75">
      <c r="A61" s="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2.75">
      <c r="A62" s="2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2.75">
      <c r="A63" s="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12.75">
      <c r="A64" s="2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3" ht="12.75">
      <c r="A65" s="2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2.75">
      <c r="A66" s="2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12.75">
      <c r="A67" s="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ht="12.75">
      <c r="A68" s="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12.75">
      <c r="A69" s="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2.75">
      <c r="A70" s="2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ht="12.75">
      <c r="A71" s="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ht="12.75">
      <c r="A72" s="2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ht="12.75">
      <c r="A73" s="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1:13" ht="12.75">
      <c r="A74" s="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3" ht="12.75">
      <c r="A75" s="2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1:13" ht="12.75">
      <c r="A76" s="2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1:13" ht="12.75">
      <c r="A77" s="2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1:13" ht="12.75">
      <c r="A78" s="2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1:13" ht="12.75">
      <c r="A79" s="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3" ht="12.75">
      <c r="A80" s="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3" ht="12.75">
      <c r="A81" s="2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</sheetData>
  <sheetProtection password="F954" sheet="1" objects="1" scenarios="1"/>
  <mergeCells count="6">
    <mergeCell ref="B32:M32"/>
    <mergeCell ref="D3:H3"/>
    <mergeCell ref="I3:M3"/>
    <mergeCell ref="D4:F4"/>
    <mergeCell ref="I4:K4"/>
    <mergeCell ref="B2:M2"/>
  </mergeCells>
  <printOptions horizontalCentered="1"/>
  <pageMargins left="0.03937007874015748" right="0.03937007874015748" top="0.31496062992125984" bottom="0.15748031496062992" header="0.31496062992125984" footer="0.15748031496062992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 customHeight="1">
      <c r="A3" s="5"/>
      <c r="B3" s="6"/>
      <c r="C3" s="7"/>
      <c r="D3" s="95" t="s">
        <v>2</v>
      </c>
      <c r="E3" s="96"/>
      <c r="F3" s="96"/>
      <c r="G3" s="96"/>
      <c r="H3" s="97"/>
      <c r="I3" s="98" t="s">
        <v>3</v>
      </c>
      <c r="J3" s="99"/>
      <c r="K3" s="99"/>
      <c r="L3" s="99"/>
      <c r="M3" s="100"/>
    </row>
    <row r="4" spans="1:13" s="8" customFormat="1" ht="15.75" customHeight="1">
      <c r="A4" s="9"/>
      <c r="B4" s="10"/>
      <c r="C4" s="11"/>
      <c r="D4" s="95" t="s">
        <v>4</v>
      </c>
      <c r="E4" s="96"/>
      <c r="F4" s="101"/>
      <c r="G4" s="29"/>
      <c r="H4" s="30"/>
      <c r="I4" s="95" t="s">
        <v>4</v>
      </c>
      <c r="J4" s="96"/>
      <c r="K4" s="101"/>
      <c r="L4" s="31"/>
      <c r="M4" s="30"/>
    </row>
    <row r="5" spans="1:13" s="8" customFormat="1" ht="25.5">
      <c r="A5" s="12"/>
      <c r="B5" s="13" t="s">
        <v>5</v>
      </c>
      <c r="C5" s="14" t="s">
        <v>6</v>
      </c>
      <c r="D5" s="32" t="s">
        <v>7</v>
      </c>
      <c r="E5" s="33" t="s">
        <v>8</v>
      </c>
      <c r="F5" s="33" t="s">
        <v>9</v>
      </c>
      <c r="G5" s="34" t="s">
        <v>10</v>
      </c>
      <c r="H5" s="35" t="s">
        <v>11</v>
      </c>
      <c r="I5" s="32" t="s">
        <v>7</v>
      </c>
      <c r="J5" s="33" t="s">
        <v>8</v>
      </c>
      <c r="K5" s="33" t="s">
        <v>9</v>
      </c>
      <c r="L5" s="34" t="s">
        <v>10</v>
      </c>
      <c r="M5" s="35" t="s">
        <v>11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87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88</v>
      </c>
      <c r="B9" s="72" t="s">
        <v>40</v>
      </c>
      <c r="C9" s="57" t="s">
        <v>41</v>
      </c>
      <c r="D9" s="105">
        <v>218539270</v>
      </c>
      <c r="E9" s="106">
        <v>795982703</v>
      </c>
      <c r="F9" s="106">
        <v>393538881</v>
      </c>
      <c r="G9" s="106">
        <v>258269000</v>
      </c>
      <c r="H9" s="107">
        <v>1666329854</v>
      </c>
      <c r="I9" s="108">
        <v>1260481</v>
      </c>
      <c r="J9" s="109">
        <v>641278171</v>
      </c>
      <c r="K9" s="106">
        <v>195517056</v>
      </c>
      <c r="L9" s="109">
        <v>178397000</v>
      </c>
      <c r="M9" s="107">
        <v>1016452708</v>
      </c>
    </row>
    <row r="10" spans="1:13" s="37" customFormat="1" ht="12.75">
      <c r="A10" s="46"/>
      <c r="B10" s="73" t="s">
        <v>89</v>
      </c>
      <c r="C10" s="74"/>
      <c r="D10" s="111">
        <f aca="true" t="shared" si="0" ref="D10:M10">D9</f>
        <v>218539270</v>
      </c>
      <c r="E10" s="112">
        <f t="shared" si="0"/>
        <v>795982703</v>
      </c>
      <c r="F10" s="112">
        <f t="shared" si="0"/>
        <v>393538881</v>
      </c>
      <c r="G10" s="112">
        <f t="shared" si="0"/>
        <v>258269000</v>
      </c>
      <c r="H10" s="113">
        <f t="shared" si="0"/>
        <v>1666329854</v>
      </c>
      <c r="I10" s="114">
        <f t="shared" si="0"/>
        <v>1260481</v>
      </c>
      <c r="J10" s="115">
        <f t="shared" si="0"/>
        <v>641278171</v>
      </c>
      <c r="K10" s="112">
        <f t="shared" si="0"/>
        <v>195517056</v>
      </c>
      <c r="L10" s="115">
        <f t="shared" si="0"/>
        <v>178397000</v>
      </c>
      <c r="M10" s="113">
        <f t="shared" si="0"/>
        <v>1016452708</v>
      </c>
    </row>
    <row r="11" spans="1:13" s="8" customFormat="1" ht="12.75">
      <c r="A11" s="24" t="s">
        <v>90</v>
      </c>
      <c r="B11" s="72" t="s">
        <v>91</v>
      </c>
      <c r="C11" s="57" t="s">
        <v>92</v>
      </c>
      <c r="D11" s="105">
        <v>970083</v>
      </c>
      <c r="E11" s="106">
        <v>5172911</v>
      </c>
      <c r="F11" s="106">
        <v>7792855</v>
      </c>
      <c r="G11" s="106">
        <v>0</v>
      </c>
      <c r="H11" s="107">
        <v>13935849</v>
      </c>
      <c r="I11" s="108">
        <v>189816</v>
      </c>
      <c r="J11" s="109">
        <v>12880562</v>
      </c>
      <c r="K11" s="106">
        <v>8983971</v>
      </c>
      <c r="L11" s="109">
        <v>0</v>
      </c>
      <c r="M11" s="107">
        <v>22054349</v>
      </c>
    </row>
    <row r="12" spans="1:13" s="8" customFormat="1" ht="12.75">
      <c r="A12" s="24" t="s">
        <v>90</v>
      </c>
      <c r="B12" s="72" t="s">
        <v>93</v>
      </c>
      <c r="C12" s="57" t="s">
        <v>94</v>
      </c>
      <c r="D12" s="105">
        <v>-1034</v>
      </c>
      <c r="E12" s="106">
        <v>18527958</v>
      </c>
      <c r="F12" s="106">
        <v>16294630</v>
      </c>
      <c r="G12" s="106">
        <v>0</v>
      </c>
      <c r="H12" s="107">
        <v>34821554</v>
      </c>
      <c r="I12" s="108">
        <v>90</v>
      </c>
      <c r="J12" s="109">
        <v>16915293</v>
      </c>
      <c r="K12" s="106">
        <v>13087229</v>
      </c>
      <c r="L12" s="109">
        <v>250000</v>
      </c>
      <c r="M12" s="107">
        <v>30252612</v>
      </c>
    </row>
    <row r="13" spans="1:13" s="8" customFormat="1" ht="12.75">
      <c r="A13" s="24" t="s">
        <v>90</v>
      </c>
      <c r="B13" s="72" t="s">
        <v>95</v>
      </c>
      <c r="C13" s="57" t="s">
        <v>96</v>
      </c>
      <c r="D13" s="105">
        <v>0</v>
      </c>
      <c r="E13" s="106">
        <v>1610309</v>
      </c>
      <c r="F13" s="106">
        <v>681938</v>
      </c>
      <c r="G13" s="106">
        <v>0</v>
      </c>
      <c r="H13" s="107">
        <v>2292247</v>
      </c>
      <c r="I13" s="108">
        <v>0</v>
      </c>
      <c r="J13" s="109">
        <v>1437567</v>
      </c>
      <c r="K13" s="106">
        <v>1208846</v>
      </c>
      <c r="L13" s="109">
        <v>2250000</v>
      </c>
      <c r="M13" s="107">
        <v>4896413</v>
      </c>
    </row>
    <row r="14" spans="1:13" s="8" customFormat="1" ht="12.75">
      <c r="A14" s="24" t="s">
        <v>90</v>
      </c>
      <c r="B14" s="72" t="s">
        <v>97</v>
      </c>
      <c r="C14" s="57" t="s">
        <v>98</v>
      </c>
      <c r="D14" s="105">
        <v>4599808</v>
      </c>
      <c r="E14" s="106">
        <v>40377287</v>
      </c>
      <c r="F14" s="106">
        <v>22655997</v>
      </c>
      <c r="G14" s="106">
        <v>14770000</v>
      </c>
      <c r="H14" s="107">
        <v>82403092</v>
      </c>
      <c r="I14" s="108">
        <v>13234944</v>
      </c>
      <c r="J14" s="109">
        <v>39779849</v>
      </c>
      <c r="K14" s="106">
        <v>-377109</v>
      </c>
      <c r="L14" s="109">
        <v>4617000</v>
      </c>
      <c r="M14" s="107">
        <v>57254684</v>
      </c>
    </row>
    <row r="15" spans="1:13" s="8" customFormat="1" ht="12.75">
      <c r="A15" s="24" t="s">
        <v>90</v>
      </c>
      <c r="B15" s="72" t="s">
        <v>99</v>
      </c>
      <c r="C15" s="57" t="s">
        <v>100</v>
      </c>
      <c r="D15" s="105">
        <v>13973593</v>
      </c>
      <c r="E15" s="106">
        <v>3372469</v>
      </c>
      <c r="F15" s="106">
        <v>35070599</v>
      </c>
      <c r="G15" s="106">
        <v>0</v>
      </c>
      <c r="H15" s="107">
        <v>52416661</v>
      </c>
      <c r="I15" s="108">
        <v>10878468</v>
      </c>
      <c r="J15" s="109">
        <v>3671461</v>
      </c>
      <c r="K15" s="106">
        <v>35648147</v>
      </c>
      <c r="L15" s="109">
        <v>0</v>
      </c>
      <c r="M15" s="107">
        <v>50198076</v>
      </c>
    </row>
    <row r="16" spans="1:13" s="8" customFormat="1" ht="12.75">
      <c r="A16" s="24" t="s">
        <v>90</v>
      </c>
      <c r="B16" s="72" t="s">
        <v>101</v>
      </c>
      <c r="C16" s="57" t="s">
        <v>102</v>
      </c>
      <c r="D16" s="105">
        <v>1924672</v>
      </c>
      <c r="E16" s="106">
        <v>6620962</v>
      </c>
      <c r="F16" s="106">
        <v>3645683</v>
      </c>
      <c r="G16" s="106">
        <v>0</v>
      </c>
      <c r="H16" s="107">
        <v>12191317</v>
      </c>
      <c r="I16" s="108">
        <v>1438984</v>
      </c>
      <c r="J16" s="109">
        <v>2534843</v>
      </c>
      <c r="K16" s="106">
        <v>7740673</v>
      </c>
      <c r="L16" s="109">
        <v>684000</v>
      </c>
      <c r="M16" s="107">
        <v>12398500</v>
      </c>
    </row>
    <row r="17" spans="1:13" s="8" customFormat="1" ht="12.75">
      <c r="A17" s="24" t="s">
        <v>90</v>
      </c>
      <c r="B17" s="72" t="s">
        <v>103</v>
      </c>
      <c r="C17" s="57" t="s">
        <v>104</v>
      </c>
      <c r="D17" s="105">
        <v>0</v>
      </c>
      <c r="E17" s="106">
        <v>2514856</v>
      </c>
      <c r="F17" s="106">
        <v>341747</v>
      </c>
      <c r="G17" s="106">
        <v>0</v>
      </c>
      <c r="H17" s="107">
        <v>2856603</v>
      </c>
      <c r="I17" s="108">
        <v>665</v>
      </c>
      <c r="J17" s="109">
        <v>2558797</v>
      </c>
      <c r="K17" s="106">
        <v>9810919</v>
      </c>
      <c r="L17" s="109">
        <v>0</v>
      </c>
      <c r="M17" s="107">
        <v>12370381</v>
      </c>
    </row>
    <row r="18" spans="1:13" s="8" customFormat="1" ht="12.75">
      <c r="A18" s="24" t="s">
        <v>90</v>
      </c>
      <c r="B18" s="72" t="s">
        <v>105</v>
      </c>
      <c r="C18" s="57" t="s">
        <v>106</v>
      </c>
      <c r="D18" s="105">
        <v>-1270</v>
      </c>
      <c r="E18" s="106">
        <v>54032916</v>
      </c>
      <c r="F18" s="106">
        <v>8792328</v>
      </c>
      <c r="G18" s="106">
        <v>0</v>
      </c>
      <c r="H18" s="107">
        <v>62823974</v>
      </c>
      <c r="I18" s="108">
        <v>5734596</v>
      </c>
      <c r="J18" s="109">
        <v>50756311</v>
      </c>
      <c r="K18" s="106">
        <v>23783624</v>
      </c>
      <c r="L18" s="109">
        <v>3596000</v>
      </c>
      <c r="M18" s="107">
        <v>83870531</v>
      </c>
    </row>
    <row r="19" spans="1:13" s="8" customFormat="1" ht="12.75">
      <c r="A19" s="24" t="s">
        <v>90</v>
      </c>
      <c r="B19" s="72" t="s">
        <v>107</v>
      </c>
      <c r="C19" s="57" t="s">
        <v>108</v>
      </c>
      <c r="D19" s="105">
        <v>174</v>
      </c>
      <c r="E19" s="106">
        <v>2222021</v>
      </c>
      <c r="F19" s="106">
        <v>1305436</v>
      </c>
      <c r="G19" s="106">
        <v>0</v>
      </c>
      <c r="H19" s="107">
        <v>3527631</v>
      </c>
      <c r="I19" s="108">
        <v>394222</v>
      </c>
      <c r="J19" s="109">
        <v>838806</v>
      </c>
      <c r="K19" s="106">
        <v>44827890</v>
      </c>
      <c r="L19" s="109">
        <v>456000</v>
      </c>
      <c r="M19" s="107">
        <v>46516918</v>
      </c>
    </row>
    <row r="20" spans="1:13" s="8" customFormat="1" ht="12.75">
      <c r="A20" s="24" t="s">
        <v>109</v>
      </c>
      <c r="B20" s="72" t="s">
        <v>110</v>
      </c>
      <c r="C20" s="57" t="s">
        <v>111</v>
      </c>
      <c r="D20" s="105">
        <v>366996</v>
      </c>
      <c r="E20" s="106">
        <v>235359</v>
      </c>
      <c r="F20" s="106">
        <v>168539042</v>
      </c>
      <c r="G20" s="106">
        <v>3244000</v>
      </c>
      <c r="H20" s="107">
        <v>172385397</v>
      </c>
      <c r="I20" s="108">
        <v>-9839</v>
      </c>
      <c r="J20" s="109">
        <v>66412</v>
      </c>
      <c r="K20" s="106">
        <v>81953603</v>
      </c>
      <c r="L20" s="109">
        <v>0</v>
      </c>
      <c r="M20" s="107">
        <v>82010176</v>
      </c>
    </row>
    <row r="21" spans="1:13" s="37" customFormat="1" ht="12.75">
      <c r="A21" s="46"/>
      <c r="B21" s="73" t="s">
        <v>112</v>
      </c>
      <c r="C21" s="74"/>
      <c r="D21" s="111">
        <f aca="true" t="shared" si="1" ref="D21:M21">SUM(D11:D20)</f>
        <v>21833022</v>
      </c>
      <c r="E21" s="112">
        <f t="shared" si="1"/>
        <v>134687048</v>
      </c>
      <c r="F21" s="112">
        <f t="shared" si="1"/>
        <v>265120255</v>
      </c>
      <c r="G21" s="112">
        <f t="shared" si="1"/>
        <v>18014000</v>
      </c>
      <c r="H21" s="113">
        <f t="shared" si="1"/>
        <v>439654325</v>
      </c>
      <c r="I21" s="114">
        <f t="shared" si="1"/>
        <v>31861946</v>
      </c>
      <c r="J21" s="115">
        <f t="shared" si="1"/>
        <v>131439901</v>
      </c>
      <c r="K21" s="112">
        <f t="shared" si="1"/>
        <v>226667793</v>
      </c>
      <c r="L21" s="115">
        <f t="shared" si="1"/>
        <v>11853000</v>
      </c>
      <c r="M21" s="113">
        <f t="shared" si="1"/>
        <v>401822640</v>
      </c>
    </row>
    <row r="22" spans="1:13" s="8" customFormat="1" ht="12.75">
      <c r="A22" s="24" t="s">
        <v>90</v>
      </c>
      <c r="B22" s="72" t="s">
        <v>113</v>
      </c>
      <c r="C22" s="57" t="s">
        <v>114</v>
      </c>
      <c r="D22" s="105">
        <v>214444</v>
      </c>
      <c r="E22" s="106">
        <v>0</v>
      </c>
      <c r="F22" s="106">
        <v>931917</v>
      </c>
      <c r="G22" s="106">
        <v>0</v>
      </c>
      <c r="H22" s="107">
        <v>1146361</v>
      </c>
      <c r="I22" s="108">
        <v>353635</v>
      </c>
      <c r="J22" s="109">
        <v>0</v>
      </c>
      <c r="K22" s="106">
        <v>33238105</v>
      </c>
      <c r="L22" s="109">
        <v>5621000</v>
      </c>
      <c r="M22" s="107">
        <v>39212740</v>
      </c>
    </row>
    <row r="23" spans="1:13" s="8" customFormat="1" ht="12.75">
      <c r="A23" s="24" t="s">
        <v>90</v>
      </c>
      <c r="B23" s="72" t="s">
        <v>115</v>
      </c>
      <c r="C23" s="57" t="s">
        <v>116</v>
      </c>
      <c r="D23" s="105">
        <v>211838</v>
      </c>
      <c r="E23" s="106">
        <v>68653</v>
      </c>
      <c r="F23" s="106">
        <v>1169019</v>
      </c>
      <c r="G23" s="106">
        <v>0</v>
      </c>
      <c r="H23" s="107">
        <v>1449510</v>
      </c>
      <c r="I23" s="108">
        <v>3878420</v>
      </c>
      <c r="J23" s="109">
        <v>293612</v>
      </c>
      <c r="K23" s="106">
        <v>1702866</v>
      </c>
      <c r="L23" s="109">
        <v>3193000</v>
      </c>
      <c r="M23" s="107">
        <v>9067898</v>
      </c>
    </row>
    <row r="24" spans="1:13" s="8" customFormat="1" ht="12.75">
      <c r="A24" s="24" t="s">
        <v>90</v>
      </c>
      <c r="B24" s="72" t="s">
        <v>117</v>
      </c>
      <c r="C24" s="57" t="s">
        <v>118</v>
      </c>
      <c r="D24" s="105">
        <v>1969800</v>
      </c>
      <c r="E24" s="106">
        <v>1861263</v>
      </c>
      <c r="F24" s="106">
        <v>10511778</v>
      </c>
      <c r="G24" s="106">
        <v>0</v>
      </c>
      <c r="H24" s="107">
        <v>14342841</v>
      </c>
      <c r="I24" s="108">
        <v>589830</v>
      </c>
      <c r="J24" s="109">
        <v>1422401</v>
      </c>
      <c r="K24" s="106">
        <v>11119148</v>
      </c>
      <c r="L24" s="109">
        <v>0</v>
      </c>
      <c r="M24" s="107">
        <v>13131379</v>
      </c>
    </row>
    <row r="25" spans="1:13" s="8" customFormat="1" ht="12.75">
      <c r="A25" s="24" t="s">
        <v>90</v>
      </c>
      <c r="B25" s="72" t="s">
        <v>119</v>
      </c>
      <c r="C25" s="57" t="s">
        <v>120</v>
      </c>
      <c r="D25" s="105">
        <v>-22164</v>
      </c>
      <c r="E25" s="106">
        <v>5465036</v>
      </c>
      <c r="F25" s="106">
        <v>18940580</v>
      </c>
      <c r="G25" s="106">
        <v>0</v>
      </c>
      <c r="H25" s="107">
        <v>24383452</v>
      </c>
      <c r="I25" s="108">
        <v>52009</v>
      </c>
      <c r="J25" s="109">
        <v>4893792</v>
      </c>
      <c r="K25" s="106">
        <v>18296913</v>
      </c>
      <c r="L25" s="109">
        <v>5092000</v>
      </c>
      <c r="M25" s="107">
        <v>28334714</v>
      </c>
    </row>
    <row r="26" spans="1:13" s="8" customFormat="1" ht="12.75">
      <c r="A26" s="24" t="s">
        <v>90</v>
      </c>
      <c r="B26" s="72" t="s">
        <v>45</v>
      </c>
      <c r="C26" s="57" t="s">
        <v>46</v>
      </c>
      <c r="D26" s="105">
        <v>-13808906</v>
      </c>
      <c r="E26" s="106">
        <v>332840600</v>
      </c>
      <c r="F26" s="106">
        <v>153807611</v>
      </c>
      <c r="G26" s="106">
        <v>29546000</v>
      </c>
      <c r="H26" s="107">
        <v>502385305</v>
      </c>
      <c r="I26" s="108">
        <v>-9650964</v>
      </c>
      <c r="J26" s="109">
        <v>296927140</v>
      </c>
      <c r="K26" s="106">
        <v>257859635</v>
      </c>
      <c r="L26" s="109">
        <v>43479000</v>
      </c>
      <c r="M26" s="107">
        <v>588614811</v>
      </c>
    </row>
    <row r="27" spans="1:13" s="8" customFormat="1" ht="12.75">
      <c r="A27" s="24" t="s">
        <v>90</v>
      </c>
      <c r="B27" s="72" t="s">
        <v>121</v>
      </c>
      <c r="C27" s="57" t="s">
        <v>122</v>
      </c>
      <c r="D27" s="105">
        <v>0</v>
      </c>
      <c r="E27" s="106">
        <v>0</v>
      </c>
      <c r="F27" s="106">
        <v>0</v>
      </c>
      <c r="G27" s="106">
        <v>0</v>
      </c>
      <c r="H27" s="107">
        <v>0</v>
      </c>
      <c r="I27" s="108">
        <v>3103144</v>
      </c>
      <c r="J27" s="109">
        <v>118734</v>
      </c>
      <c r="K27" s="106">
        <v>-1543821</v>
      </c>
      <c r="L27" s="109">
        <v>2587000</v>
      </c>
      <c r="M27" s="107">
        <v>4265057</v>
      </c>
    </row>
    <row r="28" spans="1:13" s="8" customFormat="1" ht="12.75">
      <c r="A28" s="24" t="s">
        <v>90</v>
      </c>
      <c r="B28" s="72" t="s">
        <v>123</v>
      </c>
      <c r="C28" s="57" t="s">
        <v>124</v>
      </c>
      <c r="D28" s="105">
        <v>1304345</v>
      </c>
      <c r="E28" s="106">
        <v>2951775</v>
      </c>
      <c r="F28" s="106">
        <v>155595</v>
      </c>
      <c r="G28" s="106">
        <v>0</v>
      </c>
      <c r="H28" s="107">
        <v>4411715</v>
      </c>
      <c r="I28" s="108">
        <v>836177</v>
      </c>
      <c r="J28" s="109">
        <v>-2231735</v>
      </c>
      <c r="K28" s="106">
        <v>6557429</v>
      </c>
      <c r="L28" s="109">
        <v>3942000</v>
      </c>
      <c r="M28" s="107">
        <v>9103871</v>
      </c>
    </row>
    <row r="29" spans="1:13" s="8" customFormat="1" ht="12.75">
      <c r="A29" s="24" t="s">
        <v>90</v>
      </c>
      <c r="B29" s="72" t="s">
        <v>125</v>
      </c>
      <c r="C29" s="57" t="s">
        <v>126</v>
      </c>
      <c r="D29" s="105">
        <v>162072</v>
      </c>
      <c r="E29" s="106">
        <v>1301650</v>
      </c>
      <c r="F29" s="106">
        <v>1281824</v>
      </c>
      <c r="G29" s="106">
        <v>0</v>
      </c>
      <c r="H29" s="107">
        <v>2745546</v>
      </c>
      <c r="I29" s="108">
        <v>179715</v>
      </c>
      <c r="J29" s="109">
        <v>1507404</v>
      </c>
      <c r="K29" s="106">
        <v>8018080</v>
      </c>
      <c r="L29" s="109">
        <v>250000</v>
      </c>
      <c r="M29" s="107">
        <v>9955199</v>
      </c>
    </row>
    <row r="30" spans="1:13" s="8" customFormat="1" ht="12.75">
      <c r="A30" s="24" t="s">
        <v>109</v>
      </c>
      <c r="B30" s="72" t="s">
        <v>127</v>
      </c>
      <c r="C30" s="57" t="s">
        <v>128</v>
      </c>
      <c r="D30" s="105">
        <v>0</v>
      </c>
      <c r="E30" s="106">
        <v>27418695</v>
      </c>
      <c r="F30" s="106">
        <v>122006026</v>
      </c>
      <c r="G30" s="106">
        <v>36172000</v>
      </c>
      <c r="H30" s="107">
        <v>185596721</v>
      </c>
      <c r="I30" s="108">
        <v>0</v>
      </c>
      <c r="J30" s="109">
        <v>19755020</v>
      </c>
      <c r="K30" s="106">
        <v>91123266</v>
      </c>
      <c r="L30" s="109">
        <v>30830000</v>
      </c>
      <c r="M30" s="107">
        <v>141708286</v>
      </c>
    </row>
    <row r="31" spans="1:13" s="37" customFormat="1" ht="12.75">
      <c r="A31" s="46"/>
      <c r="B31" s="73" t="s">
        <v>129</v>
      </c>
      <c r="C31" s="74"/>
      <c r="D31" s="111">
        <f aca="true" t="shared" si="2" ref="D31:M31">SUM(D22:D30)</f>
        <v>-9968571</v>
      </c>
      <c r="E31" s="112">
        <f t="shared" si="2"/>
        <v>371907672</v>
      </c>
      <c r="F31" s="112">
        <f t="shared" si="2"/>
        <v>308804350</v>
      </c>
      <c r="G31" s="112">
        <f t="shared" si="2"/>
        <v>65718000</v>
      </c>
      <c r="H31" s="113">
        <f t="shared" si="2"/>
        <v>736461451</v>
      </c>
      <c r="I31" s="114">
        <f t="shared" si="2"/>
        <v>-658034</v>
      </c>
      <c r="J31" s="115">
        <f t="shared" si="2"/>
        <v>322686368</v>
      </c>
      <c r="K31" s="112">
        <f t="shared" si="2"/>
        <v>426371621</v>
      </c>
      <c r="L31" s="115">
        <f t="shared" si="2"/>
        <v>94994000</v>
      </c>
      <c r="M31" s="113">
        <f t="shared" si="2"/>
        <v>843393955</v>
      </c>
    </row>
    <row r="32" spans="1:13" s="8" customFormat="1" ht="12.75">
      <c r="A32" s="24" t="s">
        <v>90</v>
      </c>
      <c r="B32" s="72" t="s">
        <v>130</v>
      </c>
      <c r="C32" s="57" t="s">
        <v>131</v>
      </c>
      <c r="D32" s="105">
        <v>-924293</v>
      </c>
      <c r="E32" s="106">
        <v>16996490</v>
      </c>
      <c r="F32" s="106">
        <v>1469170</v>
      </c>
      <c r="G32" s="106">
        <v>0</v>
      </c>
      <c r="H32" s="107">
        <v>17541367</v>
      </c>
      <c r="I32" s="108">
        <v>-7060</v>
      </c>
      <c r="J32" s="109">
        <v>756236952</v>
      </c>
      <c r="K32" s="106">
        <v>6809849</v>
      </c>
      <c r="L32" s="109">
        <v>956000</v>
      </c>
      <c r="M32" s="107">
        <v>763995741</v>
      </c>
    </row>
    <row r="33" spans="1:13" s="8" customFormat="1" ht="12.75">
      <c r="A33" s="24" t="s">
        <v>90</v>
      </c>
      <c r="B33" s="72" t="s">
        <v>132</v>
      </c>
      <c r="C33" s="57" t="s">
        <v>133</v>
      </c>
      <c r="D33" s="105">
        <v>52313</v>
      </c>
      <c r="E33" s="106">
        <v>1894694</v>
      </c>
      <c r="F33" s="106">
        <v>1103888</v>
      </c>
      <c r="G33" s="106">
        <v>0</v>
      </c>
      <c r="H33" s="107">
        <v>3050895</v>
      </c>
      <c r="I33" s="108">
        <v>74501</v>
      </c>
      <c r="J33" s="109">
        <v>6276428</v>
      </c>
      <c r="K33" s="106">
        <v>11149461</v>
      </c>
      <c r="L33" s="109">
        <v>2005000</v>
      </c>
      <c r="M33" s="107">
        <v>19505390</v>
      </c>
    </row>
    <row r="34" spans="1:13" s="8" customFormat="1" ht="12.75">
      <c r="A34" s="24" t="s">
        <v>90</v>
      </c>
      <c r="B34" s="72" t="s">
        <v>134</v>
      </c>
      <c r="C34" s="57" t="s">
        <v>135</v>
      </c>
      <c r="D34" s="105">
        <v>628084</v>
      </c>
      <c r="E34" s="106">
        <v>1319305</v>
      </c>
      <c r="F34" s="106">
        <v>4781607</v>
      </c>
      <c r="G34" s="106">
        <v>0</v>
      </c>
      <c r="H34" s="107">
        <v>6728996</v>
      </c>
      <c r="I34" s="108">
        <v>216272</v>
      </c>
      <c r="J34" s="109">
        <v>1669429</v>
      </c>
      <c r="K34" s="106">
        <v>156908</v>
      </c>
      <c r="L34" s="109">
        <v>456000</v>
      </c>
      <c r="M34" s="107">
        <v>2498609</v>
      </c>
    </row>
    <row r="35" spans="1:13" s="8" customFormat="1" ht="12.75">
      <c r="A35" s="24" t="s">
        <v>90</v>
      </c>
      <c r="B35" s="72" t="s">
        <v>136</v>
      </c>
      <c r="C35" s="57" t="s">
        <v>137</v>
      </c>
      <c r="D35" s="105">
        <v>8612</v>
      </c>
      <c r="E35" s="106">
        <v>23903735</v>
      </c>
      <c r="F35" s="106">
        <v>6385626</v>
      </c>
      <c r="G35" s="106">
        <v>0</v>
      </c>
      <c r="H35" s="107">
        <v>30297973</v>
      </c>
      <c r="I35" s="108">
        <v>-1526294</v>
      </c>
      <c r="J35" s="109">
        <v>32769723</v>
      </c>
      <c r="K35" s="106">
        <v>41507332</v>
      </c>
      <c r="L35" s="109">
        <v>2141000</v>
      </c>
      <c r="M35" s="107">
        <v>74891761</v>
      </c>
    </row>
    <row r="36" spans="1:13" s="8" customFormat="1" ht="12.75">
      <c r="A36" s="24" t="s">
        <v>90</v>
      </c>
      <c r="B36" s="72" t="s">
        <v>138</v>
      </c>
      <c r="C36" s="57" t="s">
        <v>139</v>
      </c>
      <c r="D36" s="105">
        <v>10254288</v>
      </c>
      <c r="E36" s="106">
        <v>916005</v>
      </c>
      <c r="F36" s="106">
        <v>31058292</v>
      </c>
      <c r="G36" s="106">
        <v>0</v>
      </c>
      <c r="H36" s="107">
        <v>42228585</v>
      </c>
      <c r="I36" s="108">
        <v>0</v>
      </c>
      <c r="J36" s="109">
        <v>0</v>
      </c>
      <c r="K36" s="106">
        <v>-13351000</v>
      </c>
      <c r="L36" s="109">
        <v>13351000</v>
      </c>
      <c r="M36" s="107">
        <v>0</v>
      </c>
    </row>
    <row r="37" spans="1:13" s="8" customFormat="1" ht="12.75">
      <c r="A37" s="24" t="s">
        <v>90</v>
      </c>
      <c r="B37" s="72" t="s">
        <v>140</v>
      </c>
      <c r="C37" s="57" t="s">
        <v>141</v>
      </c>
      <c r="D37" s="105">
        <v>0</v>
      </c>
      <c r="E37" s="106">
        <v>1508682</v>
      </c>
      <c r="F37" s="106">
        <v>1501192</v>
      </c>
      <c r="G37" s="106">
        <v>0</v>
      </c>
      <c r="H37" s="107">
        <v>3009874</v>
      </c>
      <c r="I37" s="108">
        <v>0</v>
      </c>
      <c r="J37" s="109">
        <v>3378963</v>
      </c>
      <c r="K37" s="106">
        <v>-6093713</v>
      </c>
      <c r="L37" s="109">
        <v>11186000</v>
      </c>
      <c r="M37" s="107">
        <v>8471250</v>
      </c>
    </row>
    <row r="38" spans="1:13" s="8" customFormat="1" ht="12.75">
      <c r="A38" s="24" t="s">
        <v>90</v>
      </c>
      <c r="B38" s="72" t="s">
        <v>142</v>
      </c>
      <c r="C38" s="57" t="s">
        <v>143</v>
      </c>
      <c r="D38" s="105">
        <v>-62409</v>
      </c>
      <c r="E38" s="106">
        <v>2621475</v>
      </c>
      <c r="F38" s="106">
        <v>2621907</v>
      </c>
      <c r="G38" s="106">
        <v>0</v>
      </c>
      <c r="H38" s="107">
        <v>5180973</v>
      </c>
      <c r="I38" s="108">
        <v>0</v>
      </c>
      <c r="J38" s="109">
        <v>498734</v>
      </c>
      <c r="K38" s="106">
        <v>-4843405</v>
      </c>
      <c r="L38" s="109">
        <v>21492000</v>
      </c>
      <c r="M38" s="107">
        <v>17147329</v>
      </c>
    </row>
    <row r="39" spans="1:13" s="8" customFormat="1" ht="12.75">
      <c r="A39" s="24" t="s">
        <v>90</v>
      </c>
      <c r="B39" s="72" t="s">
        <v>144</v>
      </c>
      <c r="C39" s="57" t="s">
        <v>145</v>
      </c>
      <c r="D39" s="105">
        <v>174285</v>
      </c>
      <c r="E39" s="106">
        <v>685660</v>
      </c>
      <c r="F39" s="106">
        <v>7632701</v>
      </c>
      <c r="G39" s="106">
        <v>720000</v>
      </c>
      <c r="H39" s="107">
        <v>9212646</v>
      </c>
      <c r="I39" s="108">
        <v>528676</v>
      </c>
      <c r="J39" s="109">
        <v>2152288</v>
      </c>
      <c r="K39" s="106">
        <v>5260004</v>
      </c>
      <c r="L39" s="109">
        <v>1474000</v>
      </c>
      <c r="M39" s="107">
        <v>9414968</v>
      </c>
    </row>
    <row r="40" spans="1:13" s="8" customFormat="1" ht="12.75">
      <c r="A40" s="24" t="s">
        <v>109</v>
      </c>
      <c r="B40" s="72" t="s">
        <v>146</v>
      </c>
      <c r="C40" s="57" t="s">
        <v>147</v>
      </c>
      <c r="D40" s="105">
        <v>0</v>
      </c>
      <c r="E40" s="106">
        <v>0</v>
      </c>
      <c r="F40" s="106">
        <v>153633921</v>
      </c>
      <c r="G40" s="106">
        <v>10673000</v>
      </c>
      <c r="H40" s="107">
        <v>164306921</v>
      </c>
      <c r="I40" s="108">
        <v>0</v>
      </c>
      <c r="J40" s="109">
        <v>0</v>
      </c>
      <c r="K40" s="106">
        <v>88581076</v>
      </c>
      <c r="L40" s="109">
        <v>46383000</v>
      </c>
      <c r="M40" s="107">
        <v>134964076</v>
      </c>
    </row>
    <row r="41" spans="1:13" s="37" customFormat="1" ht="12.75">
      <c r="A41" s="46"/>
      <c r="B41" s="73" t="s">
        <v>148</v>
      </c>
      <c r="C41" s="74"/>
      <c r="D41" s="111">
        <f aca="true" t="shared" si="3" ref="D41:M41">SUM(D32:D40)</f>
        <v>10130880</v>
      </c>
      <c r="E41" s="112">
        <f t="shared" si="3"/>
        <v>49846046</v>
      </c>
      <c r="F41" s="112">
        <f t="shared" si="3"/>
        <v>210188304</v>
      </c>
      <c r="G41" s="112">
        <f t="shared" si="3"/>
        <v>11393000</v>
      </c>
      <c r="H41" s="113">
        <f t="shared" si="3"/>
        <v>281558230</v>
      </c>
      <c r="I41" s="114">
        <f t="shared" si="3"/>
        <v>-713905</v>
      </c>
      <c r="J41" s="115">
        <f t="shared" si="3"/>
        <v>802982517</v>
      </c>
      <c r="K41" s="112">
        <f t="shared" si="3"/>
        <v>129176512</v>
      </c>
      <c r="L41" s="115">
        <f t="shared" si="3"/>
        <v>99444000</v>
      </c>
      <c r="M41" s="113">
        <f t="shared" si="3"/>
        <v>1030889124</v>
      </c>
    </row>
    <row r="42" spans="1:13" s="8" customFormat="1" ht="12.75">
      <c r="A42" s="24" t="s">
        <v>90</v>
      </c>
      <c r="B42" s="72" t="s">
        <v>149</v>
      </c>
      <c r="C42" s="57" t="s">
        <v>150</v>
      </c>
      <c r="D42" s="105">
        <v>-211</v>
      </c>
      <c r="E42" s="106">
        <v>6069239</v>
      </c>
      <c r="F42" s="106">
        <v>65465132</v>
      </c>
      <c r="G42" s="106">
        <v>0</v>
      </c>
      <c r="H42" s="107">
        <v>71534160</v>
      </c>
      <c r="I42" s="108">
        <v>958139</v>
      </c>
      <c r="J42" s="109">
        <v>5159029</v>
      </c>
      <c r="K42" s="106">
        <v>21268833</v>
      </c>
      <c r="L42" s="109">
        <v>782000</v>
      </c>
      <c r="M42" s="107">
        <v>28168001</v>
      </c>
    </row>
    <row r="43" spans="1:13" s="8" customFormat="1" ht="12.75">
      <c r="A43" s="24" t="s">
        <v>90</v>
      </c>
      <c r="B43" s="72" t="s">
        <v>151</v>
      </c>
      <c r="C43" s="57" t="s">
        <v>152</v>
      </c>
      <c r="D43" s="105">
        <v>619318</v>
      </c>
      <c r="E43" s="106">
        <v>5985130</v>
      </c>
      <c r="F43" s="106">
        <v>15259442</v>
      </c>
      <c r="G43" s="106">
        <v>6000000</v>
      </c>
      <c r="H43" s="107">
        <v>27863890</v>
      </c>
      <c r="I43" s="108">
        <v>761460</v>
      </c>
      <c r="J43" s="109">
        <v>5074101</v>
      </c>
      <c r="K43" s="106">
        <v>18274858</v>
      </c>
      <c r="L43" s="109">
        <v>2885000</v>
      </c>
      <c r="M43" s="107">
        <v>26995419</v>
      </c>
    </row>
    <row r="44" spans="1:13" s="8" customFormat="1" ht="12.75">
      <c r="A44" s="24" t="s">
        <v>90</v>
      </c>
      <c r="B44" s="72" t="s">
        <v>153</v>
      </c>
      <c r="C44" s="57" t="s">
        <v>154</v>
      </c>
      <c r="D44" s="105">
        <v>-261009</v>
      </c>
      <c r="E44" s="106">
        <v>15050075</v>
      </c>
      <c r="F44" s="106">
        <v>9069711</v>
      </c>
      <c r="G44" s="106">
        <v>0</v>
      </c>
      <c r="H44" s="107">
        <v>23858777</v>
      </c>
      <c r="I44" s="108">
        <v>236793</v>
      </c>
      <c r="J44" s="109">
        <v>9645193</v>
      </c>
      <c r="K44" s="106">
        <v>5605805</v>
      </c>
      <c r="L44" s="109">
        <v>0</v>
      </c>
      <c r="M44" s="107">
        <v>15487791</v>
      </c>
    </row>
    <row r="45" spans="1:13" s="8" customFormat="1" ht="12.75">
      <c r="A45" s="24" t="s">
        <v>90</v>
      </c>
      <c r="B45" s="72" t="s">
        <v>155</v>
      </c>
      <c r="C45" s="57" t="s">
        <v>156</v>
      </c>
      <c r="D45" s="105">
        <v>174756</v>
      </c>
      <c r="E45" s="106">
        <v>22019647</v>
      </c>
      <c r="F45" s="106">
        <v>-1377995</v>
      </c>
      <c r="G45" s="106">
        <v>2000000</v>
      </c>
      <c r="H45" s="107">
        <v>22816408</v>
      </c>
      <c r="I45" s="108">
        <v>307683</v>
      </c>
      <c r="J45" s="109">
        <v>2243900</v>
      </c>
      <c r="K45" s="106">
        <v>3718009</v>
      </c>
      <c r="L45" s="109">
        <v>0</v>
      </c>
      <c r="M45" s="107">
        <v>6269592</v>
      </c>
    </row>
    <row r="46" spans="1:13" s="8" customFormat="1" ht="12.75">
      <c r="A46" s="24" t="s">
        <v>109</v>
      </c>
      <c r="B46" s="72" t="s">
        <v>157</v>
      </c>
      <c r="C46" s="57" t="s">
        <v>158</v>
      </c>
      <c r="D46" s="105">
        <v>0</v>
      </c>
      <c r="E46" s="106">
        <v>0</v>
      </c>
      <c r="F46" s="106">
        <v>1217367</v>
      </c>
      <c r="G46" s="106">
        <v>3448000</v>
      </c>
      <c r="H46" s="107">
        <v>4665367</v>
      </c>
      <c r="I46" s="108">
        <v>0</v>
      </c>
      <c r="J46" s="109">
        <v>-2301324</v>
      </c>
      <c r="K46" s="106">
        <v>23683790</v>
      </c>
      <c r="L46" s="109">
        <v>2207000</v>
      </c>
      <c r="M46" s="107">
        <v>23589466</v>
      </c>
    </row>
    <row r="47" spans="1:13" s="37" customFormat="1" ht="12.75">
      <c r="A47" s="46"/>
      <c r="B47" s="73" t="s">
        <v>159</v>
      </c>
      <c r="C47" s="74"/>
      <c r="D47" s="111">
        <f aca="true" t="shared" si="4" ref="D47:M47">SUM(D42:D46)</f>
        <v>532854</v>
      </c>
      <c r="E47" s="112">
        <f t="shared" si="4"/>
        <v>49124091</v>
      </c>
      <c r="F47" s="112">
        <f t="shared" si="4"/>
        <v>89633657</v>
      </c>
      <c r="G47" s="112">
        <f t="shared" si="4"/>
        <v>11448000</v>
      </c>
      <c r="H47" s="113">
        <f t="shared" si="4"/>
        <v>150738602</v>
      </c>
      <c r="I47" s="114">
        <f t="shared" si="4"/>
        <v>2264075</v>
      </c>
      <c r="J47" s="115">
        <f t="shared" si="4"/>
        <v>19820899</v>
      </c>
      <c r="K47" s="112">
        <f t="shared" si="4"/>
        <v>72551295</v>
      </c>
      <c r="L47" s="115">
        <f t="shared" si="4"/>
        <v>5874000</v>
      </c>
      <c r="M47" s="113">
        <f t="shared" si="4"/>
        <v>100510269</v>
      </c>
    </row>
    <row r="48" spans="1:13" s="8" customFormat="1" ht="12.75">
      <c r="A48" s="24" t="s">
        <v>90</v>
      </c>
      <c r="B48" s="72" t="s">
        <v>160</v>
      </c>
      <c r="C48" s="57" t="s">
        <v>161</v>
      </c>
      <c r="D48" s="105">
        <v>0</v>
      </c>
      <c r="E48" s="106">
        <v>25825</v>
      </c>
      <c r="F48" s="106">
        <v>4009410</v>
      </c>
      <c r="G48" s="106">
        <v>0</v>
      </c>
      <c r="H48" s="107">
        <v>4035235</v>
      </c>
      <c r="I48" s="108">
        <v>238131</v>
      </c>
      <c r="J48" s="109">
        <v>3741220</v>
      </c>
      <c r="K48" s="106">
        <v>16336</v>
      </c>
      <c r="L48" s="109">
        <v>1768000</v>
      </c>
      <c r="M48" s="107">
        <v>5763687</v>
      </c>
    </row>
    <row r="49" spans="1:13" s="8" customFormat="1" ht="12.75">
      <c r="A49" s="24" t="s">
        <v>90</v>
      </c>
      <c r="B49" s="72" t="s">
        <v>162</v>
      </c>
      <c r="C49" s="57" t="s">
        <v>163</v>
      </c>
      <c r="D49" s="105">
        <v>141694</v>
      </c>
      <c r="E49" s="106">
        <v>23280</v>
      </c>
      <c r="F49" s="106">
        <v>714658</v>
      </c>
      <c r="G49" s="106">
        <v>0</v>
      </c>
      <c r="H49" s="107">
        <v>879632</v>
      </c>
      <c r="I49" s="108">
        <v>247942</v>
      </c>
      <c r="J49" s="109">
        <v>15440</v>
      </c>
      <c r="K49" s="106">
        <v>23439316</v>
      </c>
      <c r="L49" s="109">
        <v>-4070000</v>
      </c>
      <c r="M49" s="107">
        <v>19632698</v>
      </c>
    </row>
    <row r="50" spans="1:13" s="8" customFormat="1" ht="12.75">
      <c r="A50" s="24" t="s">
        <v>90</v>
      </c>
      <c r="B50" s="72" t="s">
        <v>164</v>
      </c>
      <c r="C50" s="57" t="s">
        <v>165</v>
      </c>
      <c r="D50" s="105">
        <v>0</v>
      </c>
      <c r="E50" s="106">
        <v>0</v>
      </c>
      <c r="F50" s="106">
        <v>2313075</v>
      </c>
      <c r="G50" s="106">
        <v>4000000</v>
      </c>
      <c r="H50" s="107">
        <v>6313075</v>
      </c>
      <c r="I50" s="108">
        <v>508502</v>
      </c>
      <c r="J50" s="109">
        <v>1159</v>
      </c>
      <c r="K50" s="106">
        <v>16467250</v>
      </c>
      <c r="L50" s="109">
        <v>12130000</v>
      </c>
      <c r="M50" s="107">
        <v>29106911</v>
      </c>
    </row>
    <row r="51" spans="1:13" s="8" customFormat="1" ht="12.75">
      <c r="A51" s="24" t="s">
        <v>90</v>
      </c>
      <c r="B51" s="72" t="s">
        <v>166</v>
      </c>
      <c r="C51" s="57" t="s">
        <v>167</v>
      </c>
      <c r="D51" s="105">
        <v>1027587</v>
      </c>
      <c r="E51" s="106">
        <v>41386</v>
      </c>
      <c r="F51" s="106">
        <v>16357035</v>
      </c>
      <c r="G51" s="106">
        <v>0</v>
      </c>
      <c r="H51" s="107">
        <v>17426008</v>
      </c>
      <c r="I51" s="108">
        <v>438315</v>
      </c>
      <c r="J51" s="109">
        <v>75878</v>
      </c>
      <c r="K51" s="106">
        <v>19169250</v>
      </c>
      <c r="L51" s="109">
        <v>-1136000</v>
      </c>
      <c r="M51" s="107">
        <v>18547443</v>
      </c>
    </row>
    <row r="52" spans="1:13" s="8" customFormat="1" ht="12.75">
      <c r="A52" s="24" t="s">
        <v>90</v>
      </c>
      <c r="B52" s="72" t="s">
        <v>168</v>
      </c>
      <c r="C52" s="57" t="s">
        <v>169</v>
      </c>
      <c r="D52" s="105">
        <v>137866</v>
      </c>
      <c r="E52" s="106">
        <v>11844</v>
      </c>
      <c r="F52" s="106">
        <v>444519</v>
      </c>
      <c r="G52" s="106">
        <v>0</v>
      </c>
      <c r="H52" s="107">
        <v>594229</v>
      </c>
      <c r="I52" s="108">
        <v>132457</v>
      </c>
      <c r="J52" s="109">
        <v>9980</v>
      </c>
      <c r="K52" s="106">
        <v>32769715</v>
      </c>
      <c r="L52" s="109">
        <v>2323000</v>
      </c>
      <c r="M52" s="107">
        <v>35235152</v>
      </c>
    </row>
    <row r="53" spans="1:13" s="8" customFormat="1" ht="12.75">
      <c r="A53" s="24" t="s">
        <v>90</v>
      </c>
      <c r="B53" s="72" t="s">
        <v>170</v>
      </c>
      <c r="C53" s="57" t="s">
        <v>171</v>
      </c>
      <c r="D53" s="105">
        <v>0</v>
      </c>
      <c r="E53" s="106">
        <v>0</v>
      </c>
      <c r="F53" s="106">
        <v>-4500000</v>
      </c>
      <c r="G53" s="106">
        <v>4500000</v>
      </c>
      <c r="H53" s="107">
        <v>0</v>
      </c>
      <c r="I53" s="108">
        <v>0</v>
      </c>
      <c r="J53" s="109">
        <v>0</v>
      </c>
      <c r="K53" s="106">
        <v>-17340000</v>
      </c>
      <c r="L53" s="109">
        <v>17340000</v>
      </c>
      <c r="M53" s="107">
        <v>0</v>
      </c>
    </row>
    <row r="54" spans="1:13" s="8" customFormat="1" ht="12.75">
      <c r="A54" s="24" t="s">
        <v>90</v>
      </c>
      <c r="B54" s="72" t="s">
        <v>172</v>
      </c>
      <c r="C54" s="57" t="s">
        <v>173</v>
      </c>
      <c r="D54" s="105">
        <v>161562</v>
      </c>
      <c r="E54" s="106">
        <v>19444442</v>
      </c>
      <c r="F54" s="106">
        <v>65171180</v>
      </c>
      <c r="G54" s="106">
        <v>15048000</v>
      </c>
      <c r="H54" s="107">
        <v>99825184</v>
      </c>
      <c r="I54" s="108">
        <v>22892544</v>
      </c>
      <c r="J54" s="109">
        <v>35158586</v>
      </c>
      <c r="K54" s="106">
        <v>8579935</v>
      </c>
      <c r="L54" s="109">
        <v>22322000</v>
      </c>
      <c r="M54" s="107">
        <v>88953065</v>
      </c>
    </row>
    <row r="55" spans="1:13" s="8" customFormat="1" ht="12.75">
      <c r="A55" s="24" t="s">
        <v>109</v>
      </c>
      <c r="B55" s="72" t="s">
        <v>174</v>
      </c>
      <c r="C55" s="57" t="s">
        <v>175</v>
      </c>
      <c r="D55" s="105">
        <v>0</v>
      </c>
      <c r="E55" s="106">
        <v>31997252</v>
      </c>
      <c r="F55" s="106">
        <v>-12293430</v>
      </c>
      <c r="G55" s="106">
        <v>18866000</v>
      </c>
      <c r="H55" s="107">
        <v>38569822</v>
      </c>
      <c r="I55" s="108">
        <v>0</v>
      </c>
      <c r="J55" s="109">
        <v>16088444</v>
      </c>
      <c r="K55" s="106">
        <v>-22695004</v>
      </c>
      <c r="L55" s="109">
        <v>37777000</v>
      </c>
      <c r="M55" s="107">
        <v>31170440</v>
      </c>
    </row>
    <row r="56" spans="1:13" s="37" customFormat="1" ht="12.75">
      <c r="A56" s="46"/>
      <c r="B56" s="73" t="s">
        <v>176</v>
      </c>
      <c r="C56" s="74"/>
      <c r="D56" s="111">
        <f aca="true" t="shared" si="5" ref="D56:M56">SUM(D48:D55)</f>
        <v>1468709</v>
      </c>
      <c r="E56" s="112">
        <f t="shared" si="5"/>
        <v>51544029</v>
      </c>
      <c r="F56" s="112">
        <f t="shared" si="5"/>
        <v>72216447</v>
      </c>
      <c r="G56" s="112">
        <f t="shared" si="5"/>
        <v>42414000</v>
      </c>
      <c r="H56" s="113">
        <f t="shared" si="5"/>
        <v>167643185</v>
      </c>
      <c r="I56" s="114">
        <f t="shared" si="5"/>
        <v>24457891</v>
      </c>
      <c r="J56" s="115">
        <f t="shared" si="5"/>
        <v>55090707</v>
      </c>
      <c r="K56" s="112">
        <f t="shared" si="5"/>
        <v>60406798</v>
      </c>
      <c r="L56" s="115">
        <f t="shared" si="5"/>
        <v>88454000</v>
      </c>
      <c r="M56" s="113">
        <f t="shared" si="5"/>
        <v>228409396</v>
      </c>
    </row>
    <row r="57" spans="1:13" s="8" customFormat="1" ht="12.75">
      <c r="A57" s="24" t="s">
        <v>90</v>
      </c>
      <c r="B57" s="72" t="s">
        <v>177</v>
      </c>
      <c r="C57" s="57" t="s">
        <v>178</v>
      </c>
      <c r="D57" s="105">
        <v>5771272</v>
      </c>
      <c r="E57" s="106">
        <v>7898066</v>
      </c>
      <c r="F57" s="106">
        <v>26848753</v>
      </c>
      <c r="G57" s="106">
        <v>0</v>
      </c>
      <c r="H57" s="107">
        <v>40518091</v>
      </c>
      <c r="I57" s="108">
        <v>5492811</v>
      </c>
      <c r="J57" s="109">
        <v>5772990</v>
      </c>
      <c r="K57" s="106">
        <v>19779314</v>
      </c>
      <c r="L57" s="109">
        <v>683000</v>
      </c>
      <c r="M57" s="107">
        <v>31728115</v>
      </c>
    </row>
    <row r="58" spans="1:13" s="8" customFormat="1" ht="12.75">
      <c r="A58" s="24" t="s">
        <v>90</v>
      </c>
      <c r="B58" s="72" t="s">
        <v>179</v>
      </c>
      <c r="C58" s="57" t="s">
        <v>180</v>
      </c>
      <c r="D58" s="105">
        <v>1339362</v>
      </c>
      <c r="E58" s="106">
        <v>2360</v>
      </c>
      <c r="F58" s="106">
        <v>58316162</v>
      </c>
      <c r="G58" s="106">
        <v>0</v>
      </c>
      <c r="H58" s="107">
        <v>59657884</v>
      </c>
      <c r="I58" s="108">
        <v>379022</v>
      </c>
      <c r="J58" s="109">
        <v>12552</v>
      </c>
      <c r="K58" s="106">
        <v>36642814</v>
      </c>
      <c r="L58" s="109">
        <v>1616000</v>
      </c>
      <c r="M58" s="107">
        <v>38650388</v>
      </c>
    </row>
    <row r="59" spans="1:13" s="8" customFormat="1" ht="12.75">
      <c r="A59" s="24" t="s">
        <v>109</v>
      </c>
      <c r="B59" s="72" t="s">
        <v>181</v>
      </c>
      <c r="C59" s="57" t="s">
        <v>182</v>
      </c>
      <c r="D59" s="105">
        <v>0</v>
      </c>
      <c r="E59" s="106">
        <v>1674107</v>
      </c>
      <c r="F59" s="106">
        <v>73609855</v>
      </c>
      <c r="G59" s="106">
        <v>3452000</v>
      </c>
      <c r="H59" s="107">
        <v>78735962</v>
      </c>
      <c r="I59" s="108">
        <v>0</v>
      </c>
      <c r="J59" s="109">
        <v>3078894</v>
      </c>
      <c r="K59" s="106">
        <v>32678396</v>
      </c>
      <c r="L59" s="109">
        <v>10641000</v>
      </c>
      <c r="M59" s="107">
        <v>46398290</v>
      </c>
    </row>
    <row r="60" spans="1:13" s="37" customFormat="1" ht="12.75">
      <c r="A60" s="46"/>
      <c r="B60" s="73" t="s">
        <v>183</v>
      </c>
      <c r="C60" s="74"/>
      <c r="D60" s="111">
        <f aca="true" t="shared" si="6" ref="D60:M60">SUM(D57:D59)</f>
        <v>7110634</v>
      </c>
      <c r="E60" s="112">
        <f t="shared" si="6"/>
        <v>9574533</v>
      </c>
      <c r="F60" s="112">
        <f t="shared" si="6"/>
        <v>158774770</v>
      </c>
      <c r="G60" s="112">
        <f t="shared" si="6"/>
        <v>3452000</v>
      </c>
      <c r="H60" s="113">
        <f t="shared" si="6"/>
        <v>178911937</v>
      </c>
      <c r="I60" s="114">
        <f t="shared" si="6"/>
        <v>5871833</v>
      </c>
      <c r="J60" s="115">
        <f t="shared" si="6"/>
        <v>8864436</v>
      </c>
      <c r="K60" s="112">
        <f t="shared" si="6"/>
        <v>89100524</v>
      </c>
      <c r="L60" s="115">
        <f t="shared" si="6"/>
        <v>12940000</v>
      </c>
      <c r="M60" s="113">
        <f t="shared" si="6"/>
        <v>116776793</v>
      </c>
    </row>
    <row r="61" spans="1:13" s="37" customFormat="1" ht="12.75">
      <c r="A61" s="46"/>
      <c r="B61" s="73" t="s">
        <v>184</v>
      </c>
      <c r="C61" s="74"/>
      <c r="D61" s="111">
        <f aca="true" t="shared" si="7" ref="D61:M61">SUM(D9,D11:D20,D22:D30,D32:D40,D42:D46,D48:D55,D57:D59)</f>
        <v>249646798</v>
      </c>
      <c r="E61" s="112">
        <f t="shared" si="7"/>
        <v>1462666122</v>
      </c>
      <c r="F61" s="112">
        <f t="shared" si="7"/>
        <v>1498276664</v>
      </c>
      <c r="G61" s="112">
        <f t="shared" si="7"/>
        <v>410708000</v>
      </c>
      <c r="H61" s="113">
        <f t="shared" si="7"/>
        <v>3621297584</v>
      </c>
      <c r="I61" s="114">
        <f t="shared" si="7"/>
        <v>64344287</v>
      </c>
      <c r="J61" s="115">
        <f t="shared" si="7"/>
        <v>1982162999</v>
      </c>
      <c r="K61" s="112">
        <f t="shared" si="7"/>
        <v>1199791599</v>
      </c>
      <c r="L61" s="115">
        <f t="shared" si="7"/>
        <v>491956000</v>
      </c>
      <c r="M61" s="113">
        <f t="shared" si="7"/>
        <v>3738254885</v>
      </c>
    </row>
    <row r="62" spans="1:13" s="8" customFormat="1" ht="12.75">
      <c r="A62" s="47"/>
      <c r="B62" s="75"/>
      <c r="C62" s="76"/>
      <c r="D62" s="77"/>
      <c r="E62" s="78"/>
      <c r="F62" s="78"/>
      <c r="G62" s="78"/>
      <c r="H62" s="79"/>
      <c r="I62" s="77"/>
      <c r="J62" s="78"/>
      <c r="K62" s="78"/>
      <c r="L62" s="78"/>
      <c r="M62" s="79"/>
    </row>
    <row r="63" spans="1:13" s="8" customFormat="1" ht="12.75">
      <c r="A63" s="27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2"/>
      <c r="B64" s="83"/>
      <c r="C64" s="83"/>
      <c r="D64" s="83"/>
      <c r="E64" s="83"/>
      <c r="F64" s="83"/>
      <c r="G64" s="83"/>
      <c r="H64" s="71"/>
      <c r="I64" s="71"/>
      <c r="J64" s="71"/>
      <c r="K64" s="71"/>
      <c r="L64" s="71"/>
      <c r="M64" s="71"/>
    </row>
    <row r="65" spans="1:13" ht="12.75">
      <c r="A65" s="2"/>
      <c r="B65" s="84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2.75">
      <c r="A66" s="2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12.75">
      <c r="A67" s="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ht="12.75">
      <c r="A68" s="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12.75">
      <c r="A69" s="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2.75">
      <c r="A70" s="2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ht="12.75">
      <c r="A71" s="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ht="12.75">
      <c r="A72" s="2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ht="12.75">
      <c r="A73" s="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1:13" ht="12.75">
      <c r="A74" s="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3" ht="12.75">
      <c r="A75" s="2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1:13" ht="12.75">
      <c r="A76" s="2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1:13" ht="12.75">
      <c r="A77" s="2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1:13" ht="12.75">
      <c r="A78" s="2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1:13" ht="12.75">
      <c r="A79" s="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3" ht="12.75">
      <c r="A80" s="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3" ht="12.75">
      <c r="A81" s="2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63:M63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 customHeight="1">
      <c r="A3" s="5"/>
      <c r="B3" s="6"/>
      <c r="C3" s="7"/>
      <c r="D3" s="95" t="s">
        <v>2</v>
      </c>
      <c r="E3" s="96"/>
      <c r="F3" s="96"/>
      <c r="G3" s="96"/>
      <c r="H3" s="97"/>
      <c r="I3" s="98" t="s">
        <v>3</v>
      </c>
      <c r="J3" s="99"/>
      <c r="K3" s="99"/>
      <c r="L3" s="99"/>
      <c r="M3" s="100"/>
    </row>
    <row r="4" spans="1:13" s="8" customFormat="1" ht="15.75" customHeight="1">
      <c r="A4" s="9"/>
      <c r="B4" s="10"/>
      <c r="C4" s="11"/>
      <c r="D4" s="95" t="s">
        <v>4</v>
      </c>
      <c r="E4" s="96"/>
      <c r="F4" s="101"/>
      <c r="G4" s="29"/>
      <c r="H4" s="30"/>
      <c r="I4" s="95" t="s">
        <v>4</v>
      </c>
      <c r="J4" s="96"/>
      <c r="K4" s="101"/>
      <c r="L4" s="31"/>
      <c r="M4" s="30"/>
    </row>
    <row r="5" spans="1:13" s="8" customFormat="1" ht="25.5">
      <c r="A5" s="12"/>
      <c r="B5" s="13" t="s">
        <v>5</v>
      </c>
      <c r="C5" s="14" t="s">
        <v>6</v>
      </c>
      <c r="D5" s="32" t="s">
        <v>7</v>
      </c>
      <c r="E5" s="33" t="s">
        <v>8</v>
      </c>
      <c r="F5" s="33" t="s">
        <v>9</v>
      </c>
      <c r="G5" s="34" t="s">
        <v>10</v>
      </c>
      <c r="H5" s="35" t="s">
        <v>11</v>
      </c>
      <c r="I5" s="32" t="s">
        <v>7</v>
      </c>
      <c r="J5" s="33" t="s">
        <v>8</v>
      </c>
      <c r="K5" s="33" t="s">
        <v>9</v>
      </c>
      <c r="L5" s="34" t="s">
        <v>10</v>
      </c>
      <c r="M5" s="35" t="s">
        <v>11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185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90</v>
      </c>
      <c r="B9" s="72" t="s">
        <v>186</v>
      </c>
      <c r="C9" s="57" t="s">
        <v>187</v>
      </c>
      <c r="D9" s="105">
        <v>1203669</v>
      </c>
      <c r="E9" s="106">
        <v>5237899</v>
      </c>
      <c r="F9" s="106">
        <v>8608459</v>
      </c>
      <c r="G9" s="106">
        <v>0</v>
      </c>
      <c r="H9" s="107">
        <v>15050027</v>
      </c>
      <c r="I9" s="108">
        <v>1110428</v>
      </c>
      <c r="J9" s="109">
        <v>8972454</v>
      </c>
      <c r="K9" s="106">
        <v>1599500</v>
      </c>
      <c r="L9" s="109">
        <v>250000</v>
      </c>
      <c r="M9" s="107">
        <v>11932382</v>
      </c>
    </row>
    <row r="10" spans="1:13" s="8" customFormat="1" ht="12.75">
      <c r="A10" s="24" t="s">
        <v>90</v>
      </c>
      <c r="B10" s="72" t="s">
        <v>188</v>
      </c>
      <c r="C10" s="57" t="s">
        <v>189</v>
      </c>
      <c r="D10" s="105">
        <v>1944931</v>
      </c>
      <c r="E10" s="106">
        <v>10978337</v>
      </c>
      <c r="F10" s="106">
        <v>27840636</v>
      </c>
      <c r="G10" s="106">
        <v>0</v>
      </c>
      <c r="H10" s="107">
        <v>40763904</v>
      </c>
      <c r="I10" s="108">
        <v>1388359</v>
      </c>
      <c r="J10" s="109">
        <v>10453421</v>
      </c>
      <c r="K10" s="106">
        <v>23255798</v>
      </c>
      <c r="L10" s="109">
        <v>4531000</v>
      </c>
      <c r="M10" s="107">
        <v>39628578</v>
      </c>
    </row>
    <row r="11" spans="1:13" s="8" customFormat="1" ht="12.75">
      <c r="A11" s="24" t="s">
        <v>90</v>
      </c>
      <c r="B11" s="72" t="s">
        <v>190</v>
      </c>
      <c r="C11" s="57" t="s">
        <v>191</v>
      </c>
      <c r="D11" s="105">
        <v>810157</v>
      </c>
      <c r="E11" s="106">
        <v>1166476</v>
      </c>
      <c r="F11" s="106">
        <v>4266049</v>
      </c>
      <c r="G11" s="106">
        <v>0</v>
      </c>
      <c r="H11" s="107">
        <v>6242682</v>
      </c>
      <c r="I11" s="108">
        <v>908006</v>
      </c>
      <c r="J11" s="109">
        <v>2909574</v>
      </c>
      <c r="K11" s="106">
        <v>12853212</v>
      </c>
      <c r="L11" s="109">
        <v>2949000</v>
      </c>
      <c r="M11" s="107">
        <v>19619792</v>
      </c>
    </row>
    <row r="12" spans="1:13" s="8" customFormat="1" ht="12.75">
      <c r="A12" s="24" t="s">
        <v>109</v>
      </c>
      <c r="B12" s="72" t="s">
        <v>192</v>
      </c>
      <c r="C12" s="57" t="s">
        <v>193</v>
      </c>
      <c r="D12" s="105">
        <v>0</v>
      </c>
      <c r="E12" s="106">
        <v>0</v>
      </c>
      <c r="F12" s="106">
        <v>20435118</v>
      </c>
      <c r="G12" s="106">
        <v>0</v>
      </c>
      <c r="H12" s="107">
        <v>20435118</v>
      </c>
      <c r="I12" s="108">
        <v>0</v>
      </c>
      <c r="J12" s="109">
        <v>0</v>
      </c>
      <c r="K12" s="106">
        <v>4214296</v>
      </c>
      <c r="L12" s="109">
        <v>0</v>
      </c>
      <c r="M12" s="107">
        <v>4214296</v>
      </c>
    </row>
    <row r="13" spans="1:13" s="37" customFormat="1" ht="12.75">
      <c r="A13" s="46"/>
      <c r="B13" s="73" t="s">
        <v>194</v>
      </c>
      <c r="C13" s="74"/>
      <c r="D13" s="111">
        <f aca="true" t="shared" si="0" ref="D13:M13">SUM(D9:D12)</f>
        <v>3958757</v>
      </c>
      <c r="E13" s="112">
        <f t="shared" si="0"/>
        <v>17382712</v>
      </c>
      <c r="F13" s="112">
        <f t="shared" si="0"/>
        <v>61150262</v>
      </c>
      <c r="G13" s="112">
        <f t="shared" si="0"/>
        <v>0</v>
      </c>
      <c r="H13" s="113">
        <f t="shared" si="0"/>
        <v>82491731</v>
      </c>
      <c r="I13" s="114">
        <f t="shared" si="0"/>
        <v>3406793</v>
      </c>
      <c r="J13" s="115">
        <f t="shared" si="0"/>
        <v>22335449</v>
      </c>
      <c r="K13" s="112">
        <f t="shared" si="0"/>
        <v>41922806</v>
      </c>
      <c r="L13" s="115">
        <f t="shared" si="0"/>
        <v>7730000</v>
      </c>
      <c r="M13" s="113">
        <f t="shared" si="0"/>
        <v>75395048</v>
      </c>
    </row>
    <row r="14" spans="1:13" s="8" customFormat="1" ht="12.75">
      <c r="A14" s="24" t="s">
        <v>90</v>
      </c>
      <c r="B14" s="72" t="s">
        <v>195</v>
      </c>
      <c r="C14" s="57" t="s">
        <v>196</v>
      </c>
      <c r="D14" s="105">
        <v>589327</v>
      </c>
      <c r="E14" s="106">
        <v>447307</v>
      </c>
      <c r="F14" s="106">
        <v>8473006</v>
      </c>
      <c r="G14" s="106">
        <v>0</v>
      </c>
      <c r="H14" s="107">
        <v>9509640</v>
      </c>
      <c r="I14" s="108">
        <v>653251</v>
      </c>
      <c r="J14" s="109">
        <v>2071206</v>
      </c>
      <c r="K14" s="106">
        <v>4609547</v>
      </c>
      <c r="L14" s="109">
        <v>1820000</v>
      </c>
      <c r="M14" s="107">
        <v>9154004</v>
      </c>
    </row>
    <row r="15" spans="1:13" s="8" customFormat="1" ht="12.75">
      <c r="A15" s="24" t="s">
        <v>90</v>
      </c>
      <c r="B15" s="72" t="s">
        <v>47</v>
      </c>
      <c r="C15" s="57" t="s">
        <v>48</v>
      </c>
      <c r="D15" s="105">
        <v>107689489</v>
      </c>
      <c r="E15" s="106">
        <v>405202224</v>
      </c>
      <c r="F15" s="106">
        <v>61632401</v>
      </c>
      <c r="G15" s="106">
        <v>153486000</v>
      </c>
      <c r="H15" s="107">
        <v>728010114</v>
      </c>
      <c r="I15" s="108">
        <v>87804679</v>
      </c>
      <c r="J15" s="109">
        <v>345426184</v>
      </c>
      <c r="K15" s="106">
        <v>227437555</v>
      </c>
      <c r="L15" s="109">
        <v>640000</v>
      </c>
      <c r="M15" s="107">
        <v>661308418</v>
      </c>
    </row>
    <row r="16" spans="1:13" s="8" customFormat="1" ht="12.75">
      <c r="A16" s="24" t="s">
        <v>90</v>
      </c>
      <c r="B16" s="72" t="s">
        <v>197</v>
      </c>
      <c r="C16" s="57" t="s">
        <v>198</v>
      </c>
      <c r="D16" s="105">
        <v>2896143</v>
      </c>
      <c r="E16" s="106">
        <v>12941376</v>
      </c>
      <c r="F16" s="106">
        <v>3086568</v>
      </c>
      <c r="G16" s="106">
        <v>0</v>
      </c>
      <c r="H16" s="107">
        <v>18924087</v>
      </c>
      <c r="I16" s="108">
        <v>2577408</v>
      </c>
      <c r="J16" s="109">
        <v>11029642</v>
      </c>
      <c r="K16" s="106">
        <v>14521682</v>
      </c>
      <c r="L16" s="109">
        <v>0</v>
      </c>
      <c r="M16" s="107">
        <v>28128732</v>
      </c>
    </row>
    <row r="17" spans="1:13" s="8" customFormat="1" ht="12.75">
      <c r="A17" s="24" t="s">
        <v>109</v>
      </c>
      <c r="B17" s="72" t="s">
        <v>199</v>
      </c>
      <c r="C17" s="57" t="s">
        <v>200</v>
      </c>
      <c r="D17" s="105">
        <v>-2848416</v>
      </c>
      <c r="E17" s="106">
        <v>-401204</v>
      </c>
      <c r="F17" s="106">
        <v>-3103972</v>
      </c>
      <c r="G17" s="106">
        <v>0</v>
      </c>
      <c r="H17" s="107">
        <v>-6353592</v>
      </c>
      <c r="I17" s="108">
        <v>0</v>
      </c>
      <c r="J17" s="109">
        <v>0</v>
      </c>
      <c r="K17" s="106">
        <v>36717061</v>
      </c>
      <c r="L17" s="109">
        <v>0</v>
      </c>
      <c r="M17" s="107">
        <v>36717061</v>
      </c>
    </row>
    <row r="18" spans="1:13" s="37" customFormat="1" ht="12.75">
      <c r="A18" s="46"/>
      <c r="B18" s="73" t="s">
        <v>201</v>
      </c>
      <c r="C18" s="74"/>
      <c r="D18" s="111">
        <f aca="true" t="shared" si="1" ref="D18:M18">SUM(D14:D17)</f>
        <v>108326543</v>
      </c>
      <c r="E18" s="112">
        <f t="shared" si="1"/>
        <v>418189703</v>
      </c>
      <c r="F18" s="112">
        <f t="shared" si="1"/>
        <v>70088003</v>
      </c>
      <c r="G18" s="112">
        <f t="shared" si="1"/>
        <v>153486000</v>
      </c>
      <c r="H18" s="113">
        <f t="shared" si="1"/>
        <v>750090249</v>
      </c>
      <c r="I18" s="114">
        <f t="shared" si="1"/>
        <v>91035338</v>
      </c>
      <c r="J18" s="115">
        <f t="shared" si="1"/>
        <v>358527032</v>
      </c>
      <c r="K18" s="112">
        <f t="shared" si="1"/>
        <v>283285845</v>
      </c>
      <c r="L18" s="115">
        <f t="shared" si="1"/>
        <v>2460000</v>
      </c>
      <c r="M18" s="113">
        <f t="shared" si="1"/>
        <v>735308215</v>
      </c>
    </row>
    <row r="19" spans="1:13" s="8" customFormat="1" ht="12.75">
      <c r="A19" s="24" t="s">
        <v>90</v>
      </c>
      <c r="B19" s="72" t="s">
        <v>202</v>
      </c>
      <c r="C19" s="57" t="s">
        <v>203</v>
      </c>
      <c r="D19" s="105">
        <v>518847</v>
      </c>
      <c r="E19" s="106">
        <v>14424981</v>
      </c>
      <c r="F19" s="106">
        <v>24583195</v>
      </c>
      <c r="G19" s="106">
        <v>0</v>
      </c>
      <c r="H19" s="107">
        <v>39527023</v>
      </c>
      <c r="I19" s="108">
        <v>872756</v>
      </c>
      <c r="J19" s="109">
        <v>1488781</v>
      </c>
      <c r="K19" s="106">
        <v>13726628</v>
      </c>
      <c r="L19" s="109">
        <v>0</v>
      </c>
      <c r="M19" s="107">
        <v>16088165</v>
      </c>
    </row>
    <row r="20" spans="1:13" s="8" customFormat="1" ht="12.75">
      <c r="A20" s="24" t="s">
        <v>90</v>
      </c>
      <c r="B20" s="72" t="s">
        <v>204</v>
      </c>
      <c r="C20" s="57" t="s">
        <v>205</v>
      </c>
      <c r="D20" s="105">
        <v>561699</v>
      </c>
      <c r="E20" s="106">
        <v>5308373</v>
      </c>
      <c r="F20" s="106">
        <v>766638</v>
      </c>
      <c r="G20" s="106">
        <v>1560000</v>
      </c>
      <c r="H20" s="107">
        <v>8196710</v>
      </c>
      <c r="I20" s="108">
        <v>540982</v>
      </c>
      <c r="J20" s="109">
        <v>2455286</v>
      </c>
      <c r="K20" s="106">
        <v>1676746</v>
      </c>
      <c r="L20" s="109">
        <v>0</v>
      </c>
      <c r="M20" s="107">
        <v>4673014</v>
      </c>
    </row>
    <row r="21" spans="1:13" s="8" customFormat="1" ht="12.75">
      <c r="A21" s="24" t="s">
        <v>90</v>
      </c>
      <c r="B21" s="72" t="s">
        <v>206</v>
      </c>
      <c r="C21" s="57" t="s">
        <v>207</v>
      </c>
      <c r="D21" s="105">
        <v>327908</v>
      </c>
      <c r="E21" s="106">
        <v>5757327</v>
      </c>
      <c r="F21" s="106">
        <v>546758</v>
      </c>
      <c r="G21" s="106">
        <v>0</v>
      </c>
      <c r="H21" s="107">
        <v>6631993</v>
      </c>
      <c r="I21" s="108">
        <v>162876</v>
      </c>
      <c r="J21" s="109">
        <v>3659401</v>
      </c>
      <c r="K21" s="106">
        <v>2246671</v>
      </c>
      <c r="L21" s="109">
        <v>96000</v>
      </c>
      <c r="M21" s="107">
        <v>6164948</v>
      </c>
    </row>
    <row r="22" spans="1:13" s="8" customFormat="1" ht="12.75">
      <c r="A22" s="24" t="s">
        <v>90</v>
      </c>
      <c r="B22" s="72" t="s">
        <v>49</v>
      </c>
      <c r="C22" s="57" t="s">
        <v>50</v>
      </c>
      <c r="D22" s="105">
        <v>32996288</v>
      </c>
      <c r="E22" s="106">
        <v>107028626</v>
      </c>
      <c r="F22" s="106">
        <v>149928997</v>
      </c>
      <c r="G22" s="106">
        <v>500000</v>
      </c>
      <c r="H22" s="107">
        <v>290453911</v>
      </c>
      <c r="I22" s="108">
        <v>34017268</v>
      </c>
      <c r="J22" s="109">
        <v>93525573</v>
      </c>
      <c r="K22" s="106">
        <v>61930703</v>
      </c>
      <c r="L22" s="109">
        <v>3913000</v>
      </c>
      <c r="M22" s="107">
        <v>193386544</v>
      </c>
    </row>
    <row r="23" spans="1:13" s="8" customFormat="1" ht="12.75">
      <c r="A23" s="24" t="s">
        <v>90</v>
      </c>
      <c r="B23" s="72" t="s">
        <v>208</v>
      </c>
      <c r="C23" s="57" t="s">
        <v>209</v>
      </c>
      <c r="D23" s="105">
        <v>0</v>
      </c>
      <c r="E23" s="106">
        <v>0</v>
      </c>
      <c r="F23" s="106">
        <v>0</v>
      </c>
      <c r="G23" s="106">
        <v>0</v>
      </c>
      <c r="H23" s="107">
        <v>0</v>
      </c>
      <c r="I23" s="108">
        <v>0</v>
      </c>
      <c r="J23" s="109">
        <v>10169842</v>
      </c>
      <c r="K23" s="106">
        <v>0</v>
      </c>
      <c r="L23" s="109">
        <v>0</v>
      </c>
      <c r="M23" s="107">
        <v>10169842</v>
      </c>
    </row>
    <row r="24" spans="1:13" s="8" customFormat="1" ht="12.75">
      <c r="A24" s="24" t="s">
        <v>109</v>
      </c>
      <c r="B24" s="72" t="s">
        <v>210</v>
      </c>
      <c r="C24" s="57" t="s">
        <v>211</v>
      </c>
      <c r="D24" s="105">
        <v>0</v>
      </c>
      <c r="E24" s="106">
        <v>0</v>
      </c>
      <c r="F24" s="106">
        <v>25116356</v>
      </c>
      <c r="G24" s="106">
        <v>0</v>
      </c>
      <c r="H24" s="107">
        <v>25116356</v>
      </c>
      <c r="I24" s="108">
        <v>0</v>
      </c>
      <c r="J24" s="109">
        <v>0</v>
      </c>
      <c r="K24" s="106">
        <v>22314808</v>
      </c>
      <c r="L24" s="109">
        <v>0</v>
      </c>
      <c r="M24" s="107">
        <v>22314808</v>
      </c>
    </row>
    <row r="25" spans="1:13" s="37" customFormat="1" ht="12.75">
      <c r="A25" s="46"/>
      <c r="B25" s="73" t="s">
        <v>212</v>
      </c>
      <c r="C25" s="74"/>
      <c r="D25" s="111">
        <f aca="true" t="shared" si="2" ref="D25:M25">SUM(D19:D24)</f>
        <v>34404742</v>
      </c>
      <c r="E25" s="112">
        <f t="shared" si="2"/>
        <v>132519307</v>
      </c>
      <c r="F25" s="112">
        <f t="shared" si="2"/>
        <v>200941944</v>
      </c>
      <c r="G25" s="112">
        <f t="shared" si="2"/>
        <v>2060000</v>
      </c>
      <c r="H25" s="113">
        <f t="shared" si="2"/>
        <v>369925993</v>
      </c>
      <c r="I25" s="114">
        <f t="shared" si="2"/>
        <v>35593882</v>
      </c>
      <c r="J25" s="115">
        <f t="shared" si="2"/>
        <v>111298883</v>
      </c>
      <c r="K25" s="112">
        <f t="shared" si="2"/>
        <v>101895556</v>
      </c>
      <c r="L25" s="115">
        <f t="shared" si="2"/>
        <v>4009000</v>
      </c>
      <c r="M25" s="113">
        <f t="shared" si="2"/>
        <v>252797321</v>
      </c>
    </row>
    <row r="26" spans="1:13" s="8" customFormat="1" ht="12.75">
      <c r="A26" s="24" t="s">
        <v>90</v>
      </c>
      <c r="B26" s="72" t="s">
        <v>213</v>
      </c>
      <c r="C26" s="57" t="s">
        <v>214</v>
      </c>
      <c r="D26" s="105">
        <v>1761057</v>
      </c>
      <c r="E26" s="106">
        <v>8239269</v>
      </c>
      <c r="F26" s="106">
        <v>46375741</v>
      </c>
      <c r="G26" s="106">
        <v>0</v>
      </c>
      <c r="H26" s="107">
        <v>56376067</v>
      </c>
      <c r="I26" s="108">
        <v>4634004</v>
      </c>
      <c r="J26" s="109">
        <v>8040783</v>
      </c>
      <c r="K26" s="106">
        <v>31936100</v>
      </c>
      <c r="L26" s="109">
        <v>0</v>
      </c>
      <c r="M26" s="107">
        <v>44610887</v>
      </c>
    </row>
    <row r="27" spans="1:13" s="8" customFormat="1" ht="12.75">
      <c r="A27" s="24" t="s">
        <v>90</v>
      </c>
      <c r="B27" s="72" t="s">
        <v>215</v>
      </c>
      <c r="C27" s="57" t="s">
        <v>216</v>
      </c>
      <c r="D27" s="105">
        <v>12940907</v>
      </c>
      <c r="E27" s="106">
        <v>51548970</v>
      </c>
      <c r="F27" s="106">
        <v>42302554</v>
      </c>
      <c r="G27" s="106">
        <v>0</v>
      </c>
      <c r="H27" s="107">
        <v>106792431</v>
      </c>
      <c r="I27" s="108">
        <v>15119413</v>
      </c>
      <c r="J27" s="109">
        <v>45474863</v>
      </c>
      <c r="K27" s="106">
        <v>26892638</v>
      </c>
      <c r="L27" s="109">
        <v>0</v>
      </c>
      <c r="M27" s="107">
        <v>87486914</v>
      </c>
    </row>
    <row r="28" spans="1:13" s="8" customFormat="1" ht="12.75">
      <c r="A28" s="24" t="s">
        <v>90</v>
      </c>
      <c r="B28" s="72" t="s">
        <v>217</v>
      </c>
      <c r="C28" s="57" t="s">
        <v>218</v>
      </c>
      <c r="D28" s="105">
        <v>2763438</v>
      </c>
      <c r="E28" s="106">
        <v>16234769</v>
      </c>
      <c r="F28" s="106">
        <v>22988185</v>
      </c>
      <c r="G28" s="106">
        <v>0</v>
      </c>
      <c r="H28" s="107">
        <v>41986392</v>
      </c>
      <c r="I28" s="108">
        <v>2571217</v>
      </c>
      <c r="J28" s="109">
        <v>16173188</v>
      </c>
      <c r="K28" s="106">
        <v>24608607</v>
      </c>
      <c r="L28" s="109">
        <v>0</v>
      </c>
      <c r="M28" s="107">
        <v>43353012</v>
      </c>
    </row>
    <row r="29" spans="1:13" s="8" customFormat="1" ht="12.75">
      <c r="A29" s="24" t="s">
        <v>90</v>
      </c>
      <c r="B29" s="72" t="s">
        <v>219</v>
      </c>
      <c r="C29" s="57" t="s">
        <v>220</v>
      </c>
      <c r="D29" s="105">
        <v>177347013</v>
      </c>
      <c r="E29" s="106">
        <v>46807159</v>
      </c>
      <c r="F29" s="106">
        <v>-33408444</v>
      </c>
      <c r="G29" s="106">
        <v>4806000</v>
      </c>
      <c r="H29" s="107">
        <v>195551728</v>
      </c>
      <c r="I29" s="108">
        <v>124425153</v>
      </c>
      <c r="J29" s="109">
        <v>57543951</v>
      </c>
      <c r="K29" s="106">
        <v>55891227</v>
      </c>
      <c r="L29" s="109">
        <v>18481000</v>
      </c>
      <c r="M29" s="107">
        <v>256341331</v>
      </c>
    </row>
    <row r="30" spans="1:13" s="8" customFormat="1" ht="12.75">
      <c r="A30" s="24" t="s">
        <v>90</v>
      </c>
      <c r="B30" s="72" t="s">
        <v>221</v>
      </c>
      <c r="C30" s="57" t="s">
        <v>222</v>
      </c>
      <c r="D30" s="105">
        <v>1448931</v>
      </c>
      <c r="E30" s="106">
        <v>5144154</v>
      </c>
      <c r="F30" s="106">
        <v>11881157</v>
      </c>
      <c r="G30" s="106">
        <v>0</v>
      </c>
      <c r="H30" s="107">
        <v>18474242</v>
      </c>
      <c r="I30" s="108">
        <v>1015940</v>
      </c>
      <c r="J30" s="109">
        <v>3646142</v>
      </c>
      <c r="K30" s="106">
        <v>10830865</v>
      </c>
      <c r="L30" s="109">
        <v>0</v>
      </c>
      <c r="M30" s="107">
        <v>15492947</v>
      </c>
    </row>
    <row r="31" spans="1:13" s="8" customFormat="1" ht="12.75">
      <c r="A31" s="24" t="s">
        <v>109</v>
      </c>
      <c r="B31" s="72" t="s">
        <v>223</v>
      </c>
      <c r="C31" s="57" t="s">
        <v>224</v>
      </c>
      <c r="D31" s="105">
        <v>0</v>
      </c>
      <c r="E31" s="106">
        <v>0</v>
      </c>
      <c r="F31" s="106">
        <v>15293825</v>
      </c>
      <c r="G31" s="106">
        <v>0</v>
      </c>
      <c r="H31" s="107">
        <v>15293825</v>
      </c>
      <c r="I31" s="108">
        <v>0</v>
      </c>
      <c r="J31" s="109">
        <v>0</v>
      </c>
      <c r="K31" s="106">
        <v>20103806</v>
      </c>
      <c r="L31" s="109">
        <v>587000</v>
      </c>
      <c r="M31" s="107">
        <v>20690806</v>
      </c>
    </row>
    <row r="32" spans="1:13" s="37" customFormat="1" ht="12.75">
      <c r="A32" s="46"/>
      <c r="B32" s="73" t="s">
        <v>225</v>
      </c>
      <c r="C32" s="74"/>
      <c r="D32" s="111">
        <f aca="true" t="shared" si="3" ref="D32:M32">SUM(D26:D31)</f>
        <v>196261346</v>
      </c>
      <c r="E32" s="112">
        <f t="shared" si="3"/>
        <v>127974321</v>
      </c>
      <c r="F32" s="112">
        <f t="shared" si="3"/>
        <v>105433018</v>
      </c>
      <c r="G32" s="112">
        <f t="shared" si="3"/>
        <v>4806000</v>
      </c>
      <c r="H32" s="113">
        <f t="shared" si="3"/>
        <v>434474685</v>
      </c>
      <c r="I32" s="114">
        <f t="shared" si="3"/>
        <v>147765727</v>
      </c>
      <c r="J32" s="115">
        <f t="shared" si="3"/>
        <v>130878927</v>
      </c>
      <c r="K32" s="112">
        <f t="shared" si="3"/>
        <v>170263243</v>
      </c>
      <c r="L32" s="115">
        <f t="shared" si="3"/>
        <v>19068000</v>
      </c>
      <c r="M32" s="113">
        <f t="shared" si="3"/>
        <v>467975897</v>
      </c>
    </row>
    <row r="33" spans="1:13" s="8" customFormat="1" ht="12.75">
      <c r="A33" s="24" t="s">
        <v>90</v>
      </c>
      <c r="B33" s="72" t="s">
        <v>226</v>
      </c>
      <c r="C33" s="57" t="s">
        <v>227</v>
      </c>
      <c r="D33" s="105">
        <v>2819564</v>
      </c>
      <c r="E33" s="106">
        <v>18964289</v>
      </c>
      <c r="F33" s="106">
        <v>1331611</v>
      </c>
      <c r="G33" s="106">
        <v>0</v>
      </c>
      <c r="H33" s="107">
        <v>23115464</v>
      </c>
      <c r="I33" s="108">
        <v>4949522</v>
      </c>
      <c r="J33" s="109">
        <v>48879306</v>
      </c>
      <c r="K33" s="106">
        <v>21800232</v>
      </c>
      <c r="L33" s="109">
        <v>0</v>
      </c>
      <c r="M33" s="107">
        <v>75629060</v>
      </c>
    </row>
    <row r="34" spans="1:13" s="8" customFormat="1" ht="12.75">
      <c r="A34" s="24" t="s">
        <v>90</v>
      </c>
      <c r="B34" s="72" t="s">
        <v>228</v>
      </c>
      <c r="C34" s="57" t="s">
        <v>229</v>
      </c>
      <c r="D34" s="105">
        <v>16377272</v>
      </c>
      <c r="E34" s="106">
        <v>43201305</v>
      </c>
      <c r="F34" s="106">
        <v>31076244</v>
      </c>
      <c r="G34" s="106">
        <v>0</v>
      </c>
      <c r="H34" s="107">
        <v>90654821</v>
      </c>
      <c r="I34" s="108">
        <v>12559817</v>
      </c>
      <c r="J34" s="109">
        <v>18172212</v>
      </c>
      <c r="K34" s="106">
        <v>-2686308</v>
      </c>
      <c r="L34" s="109">
        <v>3870000</v>
      </c>
      <c r="M34" s="107">
        <v>31915721</v>
      </c>
    </row>
    <row r="35" spans="1:13" s="8" customFormat="1" ht="12.75">
      <c r="A35" s="24" t="s">
        <v>90</v>
      </c>
      <c r="B35" s="72" t="s">
        <v>230</v>
      </c>
      <c r="C35" s="57" t="s">
        <v>231</v>
      </c>
      <c r="D35" s="105">
        <v>20285438</v>
      </c>
      <c r="E35" s="106">
        <v>152267973</v>
      </c>
      <c r="F35" s="106">
        <v>32378908</v>
      </c>
      <c r="G35" s="106">
        <v>780000</v>
      </c>
      <c r="H35" s="107">
        <v>205712319</v>
      </c>
      <c r="I35" s="108">
        <v>17210056</v>
      </c>
      <c r="J35" s="109">
        <v>54321250</v>
      </c>
      <c r="K35" s="106">
        <v>-2592120</v>
      </c>
      <c r="L35" s="109">
        <v>11822000</v>
      </c>
      <c r="M35" s="107">
        <v>80761186</v>
      </c>
    </row>
    <row r="36" spans="1:13" s="8" customFormat="1" ht="12.75">
      <c r="A36" s="24" t="s">
        <v>90</v>
      </c>
      <c r="B36" s="72" t="s">
        <v>232</v>
      </c>
      <c r="C36" s="57" t="s">
        <v>233</v>
      </c>
      <c r="D36" s="105">
        <v>3446915</v>
      </c>
      <c r="E36" s="106">
        <v>12014694</v>
      </c>
      <c r="F36" s="106">
        <v>16121956</v>
      </c>
      <c r="G36" s="106">
        <v>2295000</v>
      </c>
      <c r="H36" s="107">
        <v>33878565</v>
      </c>
      <c r="I36" s="108">
        <v>1701567</v>
      </c>
      <c r="J36" s="109">
        <v>8397658</v>
      </c>
      <c r="K36" s="106">
        <v>22868972</v>
      </c>
      <c r="L36" s="109">
        <v>0</v>
      </c>
      <c r="M36" s="107">
        <v>32968197</v>
      </c>
    </row>
    <row r="37" spans="1:13" s="8" customFormat="1" ht="12.75">
      <c r="A37" s="24" t="s">
        <v>109</v>
      </c>
      <c r="B37" s="72" t="s">
        <v>234</v>
      </c>
      <c r="C37" s="57" t="s">
        <v>235</v>
      </c>
      <c r="D37" s="105">
        <v>0</v>
      </c>
      <c r="E37" s="106">
        <v>0</v>
      </c>
      <c r="F37" s="106">
        <v>41570890</v>
      </c>
      <c r="G37" s="106">
        <v>0</v>
      </c>
      <c r="H37" s="107">
        <v>41570890</v>
      </c>
      <c r="I37" s="108">
        <v>0</v>
      </c>
      <c r="J37" s="109">
        <v>0</v>
      </c>
      <c r="K37" s="106">
        <v>68308317</v>
      </c>
      <c r="L37" s="109">
        <v>0</v>
      </c>
      <c r="M37" s="107">
        <v>68308317</v>
      </c>
    </row>
    <row r="38" spans="1:13" s="37" customFormat="1" ht="12.75">
      <c r="A38" s="46"/>
      <c r="B38" s="73" t="s">
        <v>236</v>
      </c>
      <c r="C38" s="74"/>
      <c r="D38" s="111">
        <f aca="true" t="shared" si="4" ref="D38:M38">SUM(D33:D37)</f>
        <v>42929189</v>
      </c>
      <c r="E38" s="112">
        <f t="shared" si="4"/>
        <v>226448261</v>
      </c>
      <c r="F38" s="112">
        <f t="shared" si="4"/>
        <v>122479609</v>
      </c>
      <c r="G38" s="112">
        <f t="shared" si="4"/>
        <v>3075000</v>
      </c>
      <c r="H38" s="113">
        <f t="shared" si="4"/>
        <v>394932059</v>
      </c>
      <c r="I38" s="114">
        <f t="shared" si="4"/>
        <v>36420962</v>
      </c>
      <c r="J38" s="115">
        <f t="shared" si="4"/>
        <v>129770426</v>
      </c>
      <c r="K38" s="112">
        <f t="shared" si="4"/>
        <v>107699093</v>
      </c>
      <c r="L38" s="115">
        <f t="shared" si="4"/>
        <v>15692000</v>
      </c>
      <c r="M38" s="113">
        <f t="shared" si="4"/>
        <v>289582481</v>
      </c>
    </row>
    <row r="39" spans="1:13" s="37" customFormat="1" ht="12.75">
      <c r="A39" s="46"/>
      <c r="B39" s="73" t="s">
        <v>237</v>
      </c>
      <c r="C39" s="74"/>
      <c r="D39" s="111">
        <f aca="true" t="shared" si="5" ref="D39:M39">SUM(D9:D12,D14:D17,D19:D24,D26:D31,D33:D37)</f>
        <v>385880577</v>
      </c>
      <c r="E39" s="112">
        <f t="shared" si="5"/>
        <v>922514304</v>
      </c>
      <c r="F39" s="112">
        <f t="shared" si="5"/>
        <v>560092836</v>
      </c>
      <c r="G39" s="112">
        <f t="shared" si="5"/>
        <v>163427000</v>
      </c>
      <c r="H39" s="113">
        <f t="shared" si="5"/>
        <v>2031914717</v>
      </c>
      <c r="I39" s="114">
        <f t="shared" si="5"/>
        <v>314222702</v>
      </c>
      <c r="J39" s="115">
        <f t="shared" si="5"/>
        <v>752810717</v>
      </c>
      <c r="K39" s="112">
        <f t="shared" si="5"/>
        <v>705066543</v>
      </c>
      <c r="L39" s="115">
        <f t="shared" si="5"/>
        <v>48959000</v>
      </c>
      <c r="M39" s="113">
        <f t="shared" si="5"/>
        <v>1821058962</v>
      </c>
    </row>
    <row r="40" spans="1:13" s="8" customFormat="1" ht="12.75">
      <c r="A40" s="47"/>
      <c r="B40" s="75"/>
      <c r="C40" s="76"/>
      <c r="D40" s="77"/>
      <c r="E40" s="78"/>
      <c r="F40" s="78"/>
      <c r="G40" s="78"/>
      <c r="H40" s="79"/>
      <c r="I40" s="77"/>
      <c r="J40" s="78"/>
      <c r="K40" s="78"/>
      <c r="L40" s="78"/>
      <c r="M40" s="79"/>
    </row>
    <row r="41" spans="1:13" s="8" customFormat="1" ht="12.75">
      <c r="A41" s="27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12.75">
      <c r="A43" s="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12.75">
      <c r="A44" s="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12.75">
      <c r="A45" s="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2.75">
      <c r="A46" s="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12.75">
      <c r="A47" s="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2.75">
      <c r="A48" s="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2.75">
      <c r="A49" s="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2.75">
      <c r="A50" s="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2.75">
      <c r="A51" s="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ht="12.75">
      <c r="A52" s="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ht="12.75">
      <c r="A53" s="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2.75">
      <c r="A54" s="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12.75">
      <c r="A55" s="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2.75">
      <c r="A56" s="2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2.75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12.75">
      <c r="A58" s="2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12.75">
      <c r="A59" s="2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12.75">
      <c r="A60" s="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12.75">
      <c r="A61" s="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2.75">
      <c r="A62" s="2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2.75">
      <c r="A63" s="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12.75">
      <c r="A64" s="2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3" ht="12.75">
      <c r="A65" s="2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2.75">
      <c r="A66" s="2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12.75">
      <c r="A67" s="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ht="12.75">
      <c r="A68" s="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12.75">
      <c r="A69" s="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2.75">
      <c r="A70" s="2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ht="12.75">
      <c r="A71" s="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ht="12.75">
      <c r="A72" s="2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ht="12.75">
      <c r="A73" s="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1:13" ht="12.75">
      <c r="A74" s="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3" ht="12.75">
      <c r="A75" s="2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1:13" ht="12.75">
      <c r="A76" s="2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1:13" ht="12.75">
      <c r="A77" s="2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1:13" ht="12.75">
      <c r="A78" s="2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1:13" ht="12.75">
      <c r="A79" s="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3" ht="12.75">
      <c r="A80" s="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3" ht="12.75">
      <c r="A81" s="2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41:M4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 customHeight="1">
      <c r="A3" s="5"/>
      <c r="B3" s="6"/>
      <c r="C3" s="7"/>
      <c r="D3" s="95" t="s">
        <v>2</v>
      </c>
      <c r="E3" s="96"/>
      <c r="F3" s="96"/>
      <c r="G3" s="96"/>
      <c r="H3" s="97"/>
      <c r="I3" s="98" t="s">
        <v>3</v>
      </c>
      <c r="J3" s="99"/>
      <c r="K3" s="99"/>
      <c r="L3" s="99"/>
      <c r="M3" s="100"/>
    </row>
    <row r="4" spans="1:13" s="8" customFormat="1" ht="15.75" customHeight="1">
      <c r="A4" s="9"/>
      <c r="B4" s="10"/>
      <c r="C4" s="11"/>
      <c r="D4" s="95" t="s">
        <v>4</v>
      </c>
      <c r="E4" s="96"/>
      <c r="F4" s="101"/>
      <c r="G4" s="29"/>
      <c r="H4" s="30"/>
      <c r="I4" s="95" t="s">
        <v>4</v>
      </c>
      <c r="J4" s="96"/>
      <c r="K4" s="101"/>
      <c r="L4" s="31"/>
      <c r="M4" s="30"/>
    </row>
    <row r="5" spans="1:13" s="8" customFormat="1" ht="25.5">
      <c r="A5" s="12"/>
      <c r="B5" s="13" t="s">
        <v>5</v>
      </c>
      <c r="C5" s="14" t="s">
        <v>6</v>
      </c>
      <c r="D5" s="32" t="s">
        <v>7</v>
      </c>
      <c r="E5" s="33" t="s">
        <v>8</v>
      </c>
      <c r="F5" s="33" t="s">
        <v>9</v>
      </c>
      <c r="G5" s="34" t="s">
        <v>10</v>
      </c>
      <c r="H5" s="35" t="s">
        <v>11</v>
      </c>
      <c r="I5" s="32" t="s">
        <v>7</v>
      </c>
      <c r="J5" s="33" t="s">
        <v>8</v>
      </c>
      <c r="K5" s="33" t="s">
        <v>9</v>
      </c>
      <c r="L5" s="34" t="s">
        <v>10</v>
      </c>
      <c r="M5" s="35" t="s">
        <v>11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238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2" t="s">
        <v>34</v>
      </c>
      <c r="C9" s="57" t="s">
        <v>35</v>
      </c>
      <c r="D9" s="105">
        <v>771924193</v>
      </c>
      <c r="E9" s="106">
        <v>2372994092</v>
      </c>
      <c r="F9" s="106">
        <v>1052018051</v>
      </c>
      <c r="G9" s="106">
        <v>41073000</v>
      </c>
      <c r="H9" s="107">
        <v>4238009336</v>
      </c>
      <c r="I9" s="108">
        <v>681695838</v>
      </c>
      <c r="J9" s="109">
        <v>1654866857</v>
      </c>
      <c r="K9" s="106">
        <v>1076745823</v>
      </c>
      <c r="L9" s="109">
        <v>76083000</v>
      </c>
      <c r="M9" s="107">
        <v>3489391518</v>
      </c>
    </row>
    <row r="10" spans="1:13" s="8" customFormat="1" ht="12.75">
      <c r="A10" s="24" t="s">
        <v>88</v>
      </c>
      <c r="B10" s="72" t="s">
        <v>38</v>
      </c>
      <c r="C10" s="57" t="s">
        <v>39</v>
      </c>
      <c r="D10" s="105">
        <v>1361698306</v>
      </c>
      <c r="E10" s="106">
        <v>3591519738</v>
      </c>
      <c r="F10" s="106">
        <v>1060873757</v>
      </c>
      <c r="G10" s="106">
        <v>330261000</v>
      </c>
      <c r="H10" s="107">
        <v>6344352801</v>
      </c>
      <c r="I10" s="108">
        <v>1030981598</v>
      </c>
      <c r="J10" s="109">
        <v>2859132022</v>
      </c>
      <c r="K10" s="106">
        <v>204794623</v>
      </c>
      <c r="L10" s="109">
        <v>256236000</v>
      </c>
      <c r="M10" s="107">
        <v>4351144243</v>
      </c>
    </row>
    <row r="11" spans="1:13" s="8" customFormat="1" ht="12.75">
      <c r="A11" s="24" t="s">
        <v>88</v>
      </c>
      <c r="B11" s="72" t="s">
        <v>42</v>
      </c>
      <c r="C11" s="57" t="s">
        <v>43</v>
      </c>
      <c r="D11" s="105">
        <v>726568206</v>
      </c>
      <c r="E11" s="106">
        <v>1943028363</v>
      </c>
      <c r="F11" s="106">
        <v>871848896</v>
      </c>
      <c r="G11" s="106">
        <v>52601000</v>
      </c>
      <c r="H11" s="107">
        <v>3594046465</v>
      </c>
      <c r="I11" s="108">
        <v>379019011</v>
      </c>
      <c r="J11" s="109">
        <v>1713129921</v>
      </c>
      <c r="K11" s="106">
        <v>903427117</v>
      </c>
      <c r="L11" s="109">
        <v>611651000</v>
      </c>
      <c r="M11" s="107">
        <v>3607227049</v>
      </c>
    </row>
    <row r="12" spans="1:13" s="37" customFormat="1" ht="12.75">
      <c r="A12" s="46"/>
      <c r="B12" s="73" t="s">
        <v>89</v>
      </c>
      <c r="C12" s="74"/>
      <c r="D12" s="111">
        <f aca="true" t="shared" si="0" ref="D12:M12">SUM(D9:D11)</f>
        <v>2860190705</v>
      </c>
      <c r="E12" s="112">
        <f t="shared" si="0"/>
        <v>7907542193</v>
      </c>
      <c r="F12" s="112">
        <f t="shared" si="0"/>
        <v>2984740704</v>
      </c>
      <c r="G12" s="112">
        <f t="shared" si="0"/>
        <v>423935000</v>
      </c>
      <c r="H12" s="113">
        <f t="shared" si="0"/>
        <v>14176408602</v>
      </c>
      <c r="I12" s="114">
        <f t="shared" si="0"/>
        <v>2091696447</v>
      </c>
      <c r="J12" s="115">
        <f t="shared" si="0"/>
        <v>6227128800</v>
      </c>
      <c r="K12" s="112">
        <f t="shared" si="0"/>
        <v>2184967563</v>
      </c>
      <c r="L12" s="115">
        <f t="shared" si="0"/>
        <v>943970000</v>
      </c>
      <c r="M12" s="113">
        <f t="shared" si="0"/>
        <v>11447762810</v>
      </c>
    </row>
    <row r="13" spans="1:13" s="8" customFormat="1" ht="12.75">
      <c r="A13" s="24" t="s">
        <v>90</v>
      </c>
      <c r="B13" s="72" t="s">
        <v>51</v>
      </c>
      <c r="C13" s="57" t="s">
        <v>52</v>
      </c>
      <c r="D13" s="105">
        <v>117984378</v>
      </c>
      <c r="E13" s="106">
        <v>418359849</v>
      </c>
      <c r="F13" s="106">
        <v>168946773</v>
      </c>
      <c r="G13" s="106">
        <v>0</v>
      </c>
      <c r="H13" s="107">
        <v>705291000</v>
      </c>
      <c r="I13" s="108">
        <v>86958763</v>
      </c>
      <c r="J13" s="109">
        <v>339222941</v>
      </c>
      <c r="K13" s="106">
        <v>69828076</v>
      </c>
      <c r="L13" s="109">
        <v>9990000</v>
      </c>
      <c r="M13" s="107">
        <v>505999780</v>
      </c>
    </row>
    <row r="14" spans="1:13" s="8" customFormat="1" ht="12.75">
      <c r="A14" s="24" t="s">
        <v>90</v>
      </c>
      <c r="B14" s="72" t="s">
        <v>239</v>
      </c>
      <c r="C14" s="57" t="s">
        <v>240</v>
      </c>
      <c r="D14" s="105">
        <v>28392468</v>
      </c>
      <c r="E14" s="106">
        <v>53165641</v>
      </c>
      <c r="F14" s="106">
        <v>25593882</v>
      </c>
      <c r="G14" s="106">
        <v>0</v>
      </c>
      <c r="H14" s="107">
        <v>107151991</v>
      </c>
      <c r="I14" s="108">
        <v>25648895</v>
      </c>
      <c r="J14" s="109">
        <v>52997085</v>
      </c>
      <c r="K14" s="106">
        <v>8982309</v>
      </c>
      <c r="L14" s="109">
        <v>5646000</v>
      </c>
      <c r="M14" s="107">
        <v>93274289</v>
      </c>
    </row>
    <row r="15" spans="1:13" s="8" customFormat="1" ht="12.75">
      <c r="A15" s="24" t="s">
        <v>90</v>
      </c>
      <c r="B15" s="72" t="s">
        <v>241</v>
      </c>
      <c r="C15" s="57" t="s">
        <v>242</v>
      </c>
      <c r="D15" s="105">
        <v>16444055</v>
      </c>
      <c r="E15" s="106">
        <v>54117900</v>
      </c>
      <c r="F15" s="106">
        <v>7269109</v>
      </c>
      <c r="G15" s="106">
        <v>0</v>
      </c>
      <c r="H15" s="107">
        <v>77831064</v>
      </c>
      <c r="I15" s="108">
        <v>8011748</v>
      </c>
      <c r="J15" s="109">
        <v>49404780</v>
      </c>
      <c r="K15" s="106">
        <v>8332105</v>
      </c>
      <c r="L15" s="109">
        <v>0</v>
      </c>
      <c r="M15" s="107">
        <v>65748633</v>
      </c>
    </row>
    <row r="16" spans="1:13" s="8" customFormat="1" ht="12.75">
      <c r="A16" s="24" t="s">
        <v>109</v>
      </c>
      <c r="B16" s="72" t="s">
        <v>243</v>
      </c>
      <c r="C16" s="57" t="s">
        <v>244</v>
      </c>
      <c r="D16" s="105">
        <v>0</v>
      </c>
      <c r="E16" s="106">
        <v>0</v>
      </c>
      <c r="F16" s="106">
        <v>88600949</v>
      </c>
      <c r="G16" s="106">
        <v>15000000</v>
      </c>
      <c r="H16" s="107">
        <v>103600949</v>
      </c>
      <c r="I16" s="108">
        <v>0</v>
      </c>
      <c r="J16" s="109">
        <v>0</v>
      </c>
      <c r="K16" s="106">
        <v>56611292</v>
      </c>
      <c r="L16" s="109">
        <v>24215000</v>
      </c>
      <c r="M16" s="107">
        <v>80826292</v>
      </c>
    </row>
    <row r="17" spans="1:13" s="37" customFormat="1" ht="12.75">
      <c r="A17" s="46"/>
      <c r="B17" s="73" t="s">
        <v>245</v>
      </c>
      <c r="C17" s="74"/>
      <c r="D17" s="111">
        <f aca="true" t="shared" si="1" ref="D17:M17">SUM(D13:D16)</f>
        <v>162820901</v>
      </c>
      <c r="E17" s="112">
        <f t="shared" si="1"/>
        <v>525643390</v>
      </c>
      <c r="F17" s="112">
        <f t="shared" si="1"/>
        <v>290410713</v>
      </c>
      <c r="G17" s="112">
        <f t="shared" si="1"/>
        <v>15000000</v>
      </c>
      <c r="H17" s="113">
        <f t="shared" si="1"/>
        <v>993875004</v>
      </c>
      <c r="I17" s="114">
        <f t="shared" si="1"/>
        <v>120619406</v>
      </c>
      <c r="J17" s="115">
        <f t="shared" si="1"/>
        <v>441624806</v>
      </c>
      <c r="K17" s="112">
        <f t="shared" si="1"/>
        <v>143753782</v>
      </c>
      <c r="L17" s="115">
        <f t="shared" si="1"/>
        <v>39851000</v>
      </c>
      <c r="M17" s="113">
        <f t="shared" si="1"/>
        <v>745848994</v>
      </c>
    </row>
    <row r="18" spans="1:13" s="8" customFormat="1" ht="12.75">
      <c r="A18" s="24" t="s">
        <v>90</v>
      </c>
      <c r="B18" s="72" t="s">
        <v>246</v>
      </c>
      <c r="C18" s="57" t="s">
        <v>247</v>
      </c>
      <c r="D18" s="105">
        <v>69475</v>
      </c>
      <c r="E18" s="106">
        <v>10969750</v>
      </c>
      <c r="F18" s="106">
        <v>15738532</v>
      </c>
      <c r="G18" s="106">
        <v>0</v>
      </c>
      <c r="H18" s="107">
        <v>26777757</v>
      </c>
      <c r="I18" s="108">
        <v>422121</v>
      </c>
      <c r="J18" s="109">
        <v>8311554</v>
      </c>
      <c r="K18" s="106">
        <v>19793974</v>
      </c>
      <c r="L18" s="109">
        <v>4712000</v>
      </c>
      <c r="M18" s="107">
        <v>33239649</v>
      </c>
    </row>
    <row r="19" spans="1:13" s="8" customFormat="1" ht="12.75">
      <c r="A19" s="24" t="s">
        <v>90</v>
      </c>
      <c r="B19" s="72" t="s">
        <v>248</v>
      </c>
      <c r="C19" s="57" t="s">
        <v>249</v>
      </c>
      <c r="D19" s="105">
        <v>14388754</v>
      </c>
      <c r="E19" s="106">
        <v>37174041</v>
      </c>
      <c r="F19" s="106">
        <v>25205982</v>
      </c>
      <c r="G19" s="106">
        <v>1018000</v>
      </c>
      <c r="H19" s="107">
        <v>77786777</v>
      </c>
      <c r="I19" s="108">
        <v>29261559</v>
      </c>
      <c r="J19" s="109">
        <v>32299245</v>
      </c>
      <c r="K19" s="106">
        <v>28467439</v>
      </c>
      <c r="L19" s="109">
        <v>6683000</v>
      </c>
      <c r="M19" s="107">
        <v>96711243</v>
      </c>
    </row>
    <row r="20" spans="1:13" s="8" customFormat="1" ht="12.75">
      <c r="A20" s="24" t="s">
        <v>109</v>
      </c>
      <c r="B20" s="72" t="s">
        <v>250</v>
      </c>
      <c r="C20" s="57" t="s">
        <v>251</v>
      </c>
      <c r="D20" s="105">
        <v>0</v>
      </c>
      <c r="E20" s="106">
        <v>0</v>
      </c>
      <c r="F20" s="106">
        <v>7688474</v>
      </c>
      <c r="G20" s="106">
        <v>0</v>
      </c>
      <c r="H20" s="107">
        <v>7688474</v>
      </c>
      <c r="I20" s="108">
        <v>0</v>
      </c>
      <c r="J20" s="109">
        <v>0</v>
      </c>
      <c r="K20" s="106">
        <v>8299896</v>
      </c>
      <c r="L20" s="109">
        <v>215000</v>
      </c>
      <c r="M20" s="107">
        <v>8514896</v>
      </c>
    </row>
    <row r="21" spans="1:13" s="37" customFormat="1" ht="12.75">
      <c r="A21" s="46"/>
      <c r="B21" s="73" t="s">
        <v>252</v>
      </c>
      <c r="C21" s="74"/>
      <c r="D21" s="111">
        <f aca="true" t="shared" si="2" ref="D21:M21">SUM(D18:D20)</f>
        <v>14458229</v>
      </c>
      <c r="E21" s="112">
        <f t="shared" si="2"/>
        <v>48143791</v>
      </c>
      <c r="F21" s="112">
        <f t="shared" si="2"/>
        <v>48632988</v>
      </c>
      <c r="G21" s="112">
        <f t="shared" si="2"/>
        <v>1018000</v>
      </c>
      <c r="H21" s="113">
        <f t="shared" si="2"/>
        <v>112253008</v>
      </c>
      <c r="I21" s="114">
        <f t="shared" si="2"/>
        <v>29683680</v>
      </c>
      <c r="J21" s="115">
        <f t="shared" si="2"/>
        <v>40610799</v>
      </c>
      <c r="K21" s="112">
        <f t="shared" si="2"/>
        <v>56561309</v>
      </c>
      <c r="L21" s="115">
        <f t="shared" si="2"/>
        <v>11610000</v>
      </c>
      <c r="M21" s="113">
        <f t="shared" si="2"/>
        <v>138465788</v>
      </c>
    </row>
    <row r="22" spans="1:13" s="8" customFormat="1" ht="12.75">
      <c r="A22" s="24" t="s">
        <v>90</v>
      </c>
      <c r="B22" s="72" t="s">
        <v>53</v>
      </c>
      <c r="C22" s="57" t="s">
        <v>54</v>
      </c>
      <c r="D22" s="105">
        <v>57812078</v>
      </c>
      <c r="E22" s="106">
        <v>187845818</v>
      </c>
      <c r="F22" s="106">
        <v>88560694</v>
      </c>
      <c r="G22" s="106">
        <v>0</v>
      </c>
      <c r="H22" s="107">
        <v>334218590</v>
      </c>
      <c r="I22" s="108">
        <v>56886113</v>
      </c>
      <c r="J22" s="109">
        <v>163697649</v>
      </c>
      <c r="K22" s="106">
        <v>118678720</v>
      </c>
      <c r="L22" s="109">
        <v>5247000</v>
      </c>
      <c r="M22" s="107">
        <v>344509482</v>
      </c>
    </row>
    <row r="23" spans="1:13" s="8" customFormat="1" ht="12.75">
      <c r="A23" s="24" t="s">
        <v>90</v>
      </c>
      <c r="B23" s="72" t="s">
        <v>253</v>
      </c>
      <c r="C23" s="57" t="s">
        <v>254</v>
      </c>
      <c r="D23" s="105">
        <v>24284237</v>
      </c>
      <c r="E23" s="106">
        <v>83057164</v>
      </c>
      <c r="F23" s="106">
        <v>46615035</v>
      </c>
      <c r="G23" s="106">
        <v>0</v>
      </c>
      <c r="H23" s="107">
        <v>153956436</v>
      </c>
      <c r="I23" s="108">
        <v>18714154</v>
      </c>
      <c r="J23" s="109">
        <v>67173006</v>
      </c>
      <c r="K23" s="106">
        <v>29653352</v>
      </c>
      <c r="L23" s="109">
        <v>0</v>
      </c>
      <c r="M23" s="107">
        <v>115540512</v>
      </c>
    </row>
    <row r="24" spans="1:13" s="8" customFormat="1" ht="12.75">
      <c r="A24" s="24" t="s">
        <v>90</v>
      </c>
      <c r="B24" s="72" t="s">
        <v>255</v>
      </c>
      <c r="C24" s="57" t="s">
        <v>256</v>
      </c>
      <c r="D24" s="105">
        <v>5554110</v>
      </c>
      <c r="E24" s="106">
        <v>42216747</v>
      </c>
      <c r="F24" s="106">
        <v>26538390</v>
      </c>
      <c r="G24" s="106">
        <v>0</v>
      </c>
      <c r="H24" s="107">
        <v>74309247</v>
      </c>
      <c r="I24" s="108">
        <v>7673023</v>
      </c>
      <c r="J24" s="109">
        <v>38440364</v>
      </c>
      <c r="K24" s="106">
        <v>38017917</v>
      </c>
      <c r="L24" s="109">
        <v>1313000</v>
      </c>
      <c r="M24" s="107">
        <v>85444304</v>
      </c>
    </row>
    <row r="25" spans="1:13" s="8" customFormat="1" ht="12.75">
      <c r="A25" s="24" t="s">
        <v>90</v>
      </c>
      <c r="B25" s="72" t="s">
        <v>257</v>
      </c>
      <c r="C25" s="57" t="s">
        <v>258</v>
      </c>
      <c r="D25" s="105">
        <v>20920181</v>
      </c>
      <c r="E25" s="106">
        <v>63685147</v>
      </c>
      <c r="F25" s="106">
        <v>-558978</v>
      </c>
      <c r="G25" s="106">
        <v>11027000</v>
      </c>
      <c r="H25" s="107">
        <v>95073350</v>
      </c>
      <c r="I25" s="108">
        <v>11623617</v>
      </c>
      <c r="J25" s="109">
        <v>48752432</v>
      </c>
      <c r="K25" s="106">
        <v>734099</v>
      </c>
      <c r="L25" s="109">
        <v>4328000</v>
      </c>
      <c r="M25" s="107">
        <v>65438148</v>
      </c>
    </row>
    <row r="26" spans="1:13" s="8" customFormat="1" ht="12.75">
      <c r="A26" s="24" t="s">
        <v>109</v>
      </c>
      <c r="B26" s="72" t="s">
        <v>259</v>
      </c>
      <c r="C26" s="57" t="s">
        <v>260</v>
      </c>
      <c r="D26" s="105">
        <v>732827</v>
      </c>
      <c r="E26" s="106">
        <v>741214</v>
      </c>
      <c r="F26" s="106">
        <v>70093714</v>
      </c>
      <c r="G26" s="106">
        <v>0</v>
      </c>
      <c r="H26" s="107">
        <v>71567755</v>
      </c>
      <c r="I26" s="108">
        <v>398029</v>
      </c>
      <c r="J26" s="109">
        <v>556373</v>
      </c>
      <c r="K26" s="106">
        <v>53713935</v>
      </c>
      <c r="L26" s="109">
        <v>0</v>
      </c>
      <c r="M26" s="107">
        <v>54668337</v>
      </c>
    </row>
    <row r="27" spans="1:13" s="37" customFormat="1" ht="12.75">
      <c r="A27" s="46"/>
      <c r="B27" s="73" t="s">
        <v>261</v>
      </c>
      <c r="C27" s="74"/>
      <c r="D27" s="111">
        <f aca="true" t="shared" si="3" ref="D27:M27">SUM(D22:D26)</f>
        <v>109303433</v>
      </c>
      <c r="E27" s="112">
        <f t="shared" si="3"/>
        <v>377546090</v>
      </c>
      <c r="F27" s="112">
        <f t="shared" si="3"/>
        <v>231248855</v>
      </c>
      <c r="G27" s="112">
        <f t="shared" si="3"/>
        <v>11027000</v>
      </c>
      <c r="H27" s="113">
        <f t="shared" si="3"/>
        <v>729125378</v>
      </c>
      <c r="I27" s="114">
        <f t="shared" si="3"/>
        <v>95294936</v>
      </c>
      <c r="J27" s="115">
        <f t="shared" si="3"/>
        <v>318619824</v>
      </c>
      <c r="K27" s="112">
        <f t="shared" si="3"/>
        <v>240798023</v>
      </c>
      <c r="L27" s="115">
        <f t="shared" si="3"/>
        <v>10888000</v>
      </c>
      <c r="M27" s="113">
        <f t="shared" si="3"/>
        <v>665600783</v>
      </c>
    </row>
    <row r="28" spans="1:13" s="37" customFormat="1" ht="12.75">
      <c r="A28" s="46"/>
      <c r="B28" s="73" t="s">
        <v>262</v>
      </c>
      <c r="C28" s="74"/>
      <c r="D28" s="111">
        <f aca="true" t="shared" si="4" ref="D28:M28">SUM(D9:D11,D13:D16,D18:D20,D22:D26)</f>
        <v>3146773268</v>
      </c>
      <c r="E28" s="112">
        <f t="shared" si="4"/>
        <v>8858875464</v>
      </c>
      <c r="F28" s="112">
        <f t="shared" si="4"/>
        <v>3555033260</v>
      </c>
      <c r="G28" s="112">
        <f t="shared" si="4"/>
        <v>450980000</v>
      </c>
      <c r="H28" s="113">
        <f t="shared" si="4"/>
        <v>16011661992</v>
      </c>
      <c r="I28" s="114">
        <f t="shared" si="4"/>
        <v>2337294469</v>
      </c>
      <c r="J28" s="115">
        <f t="shared" si="4"/>
        <v>7027984229</v>
      </c>
      <c r="K28" s="112">
        <f t="shared" si="4"/>
        <v>2626080677</v>
      </c>
      <c r="L28" s="115">
        <f t="shared" si="4"/>
        <v>1006319000</v>
      </c>
      <c r="M28" s="113">
        <f t="shared" si="4"/>
        <v>12997678375</v>
      </c>
    </row>
    <row r="29" spans="1:13" s="8" customFormat="1" ht="12.75">
      <c r="A29" s="47"/>
      <c r="B29" s="75"/>
      <c r="C29" s="76"/>
      <c r="D29" s="77"/>
      <c r="E29" s="78"/>
      <c r="F29" s="78"/>
      <c r="G29" s="78"/>
      <c r="H29" s="79"/>
      <c r="I29" s="77"/>
      <c r="J29" s="78"/>
      <c r="K29" s="78"/>
      <c r="L29" s="78"/>
      <c r="M29" s="79"/>
    </row>
    <row r="30" spans="1:13" s="8" customFormat="1" ht="12.75">
      <c r="A30" s="27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2.75">
      <c r="A31" s="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ht="12.75">
      <c r="A32" s="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12.75">
      <c r="A33" s="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2.75">
      <c r="A34" s="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13" ht="12.75">
      <c r="A35" s="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1:13" ht="12.75">
      <c r="A36" s="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ht="12.75">
      <c r="A37" s="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ht="12.75">
      <c r="A38" s="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2.75">
      <c r="A39" s="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ht="12.75">
      <c r="A40" s="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2.75">
      <c r="A41" s="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2.75">
      <c r="A42" s="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12.75">
      <c r="A43" s="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12.75">
      <c r="A44" s="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12.75">
      <c r="A45" s="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2.75">
      <c r="A46" s="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12.75">
      <c r="A47" s="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2.75">
      <c r="A48" s="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2.75">
      <c r="A49" s="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2.75">
      <c r="A50" s="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2.75">
      <c r="A51" s="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ht="12.75">
      <c r="A52" s="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ht="12.75">
      <c r="A53" s="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2.75">
      <c r="A54" s="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12.75">
      <c r="A55" s="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2.75">
      <c r="A56" s="2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2.75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12.75">
      <c r="A58" s="2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12.75">
      <c r="A59" s="2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12.75">
      <c r="A60" s="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12.75">
      <c r="A61" s="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2.75">
      <c r="A62" s="2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2.75">
      <c r="A63" s="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12.75">
      <c r="A64" s="2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3" ht="12.75">
      <c r="A65" s="2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2.75">
      <c r="A66" s="2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12.75">
      <c r="A67" s="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ht="12.75">
      <c r="A68" s="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12.75">
      <c r="A69" s="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2.75">
      <c r="A70" s="2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ht="12.75">
      <c r="A71" s="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ht="12.75">
      <c r="A72" s="2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ht="12.75">
      <c r="A73" s="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1:13" ht="12.75">
      <c r="A74" s="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3" ht="12.75">
      <c r="A75" s="2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1:13" ht="12.75">
      <c r="A76" s="2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1:13" ht="12.75">
      <c r="A77" s="2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1:13" ht="12.75">
      <c r="A78" s="2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1:13" ht="12.75">
      <c r="A79" s="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3" ht="12.75">
      <c r="A80" s="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3" ht="12.75">
      <c r="A81" s="2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30:M30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 customHeight="1">
      <c r="A3" s="5"/>
      <c r="B3" s="6"/>
      <c r="C3" s="7"/>
      <c r="D3" s="95" t="s">
        <v>2</v>
      </c>
      <c r="E3" s="96"/>
      <c r="F3" s="96"/>
      <c r="G3" s="96"/>
      <c r="H3" s="97"/>
      <c r="I3" s="98" t="s">
        <v>3</v>
      </c>
      <c r="J3" s="99"/>
      <c r="K3" s="99"/>
      <c r="L3" s="99"/>
      <c r="M3" s="100"/>
    </row>
    <row r="4" spans="1:13" s="8" customFormat="1" ht="15.75" customHeight="1">
      <c r="A4" s="9"/>
      <c r="B4" s="10"/>
      <c r="C4" s="11"/>
      <c r="D4" s="95" t="s">
        <v>4</v>
      </c>
      <c r="E4" s="96"/>
      <c r="F4" s="101"/>
      <c r="G4" s="29"/>
      <c r="H4" s="30"/>
      <c r="I4" s="95" t="s">
        <v>4</v>
      </c>
      <c r="J4" s="96"/>
      <c r="K4" s="101"/>
      <c r="L4" s="31"/>
      <c r="M4" s="30"/>
    </row>
    <row r="5" spans="1:13" s="8" customFormat="1" ht="25.5">
      <c r="A5" s="12"/>
      <c r="B5" s="13" t="s">
        <v>5</v>
      </c>
      <c r="C5" s="14" t="s">
        <v>6</v>
      </c>
      <c r="D5" s="32" t="s">
        <v>7</v>
      </c>
      <c r="E5" s="33" t="s">
        <v>8</v>
      </c>
      <c r="F5" s="33" t="s">
        <v>9</v>
      </c>
      <c r="G5" s="34" t="s">
        <v>10</v>
      </c>
      <c r="H5" s="35" t="s">
        <v>11</v>
      </c>
      <c r="I5" s="32" t="s">
        <v>7</v>
      </c>
      <c r="J5" s="33" t="s">
        <v>8</v>
      </c>
      <c r="K5" s="33" t="s">
        <v>9</v>
      </c>
      <c r="L5" s="34" t="s">
        <v>10</v>
      </c>
      <c r="M5" s="35" t="s">
        <v>11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263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88</v>
      </c>
      <c r="B9" s="72" t="s">
        <v>36</v>
      </c>
      <c r="C9" s="57" t="s">
        <v>37</v>
      </c>
      <c r="D9" s="105">
        <v>967946714</v>
      </c>
      <c r="E9" s="106">
        <v>2567441971</v>
      </c>
      <c r="F9" s="106">
        <v>2175947481</v>
      </c>
      <c r="G9" s="106">
        <v>30028000</v>
      </c>
      <c r="H9" s="107">
        <v>5741364166</v>
      </c>
      <c r="I9" s="108">
        <v>1130600254</v>
      </c>
      <c r="J9" s="109">
        <v>1993272511</v>
      </c>
      <c r="K9" s="106">
        <v>1549911802</v>
      </c>
      <c r="L9" s="109">
        <v>122514000</v>
      </c>
      <c r="M9" s="107">
        <v>4796298567</v>
      </c>
    </row>
    <row r="10" spans="1:13" s="37" customFormat="1" ht="12.75" customHeight="1">
      <c r="A10" s="46"/>
      <c r="B10" s="73" t="s">
        <v>89</v>
      </c>
      <c r="C10" s="74"/>
      <c r="D10" s="111">
        <f aca="true" t="shared" si="0" ref="D10:M10">D9</f>
        <v>967946714</v>
      </c>
      <c r="E10" s="112">
        <f t="shared" si="0"/>
        <v>2567441971</v>
      </c>
      <c r="F10" s="112">
        <f t="shared" si="0"/>
        <v>2175947481</v>
      </c>
      <c r="G10" s="112">
        <f t="shared" si="0"/>
        <v>30028000</v>
      </c>
      <c r="H10" s="113">
        <f t="shared" si="0"/>
        <v>5741364166</v>
      </c>
      <c r="I10" s="114">
        <f t="shared" si="0"/>
        <v>1130600254</v>
      </c>
      <c r="J10" s="115">
        <f t="shared" si="0"/>
        <v>1993272511</v>
      </c>
      <c r="K10" s="112">
        <f t="shared" si="0"/>
        <v>1549911802</v>
      </c>
      <c r="L10" s="115">
        <f t="shared" si="0"/>
        <v>122514000</v>
      </c>
      <c r="M10" s="113">
        <f t="shared" si="0"/>
        <v>4796298567</v>
      </c>
    </row>
    <row r="11" spans="1:13" s="8" customFormat="1" ht="12.75" customHeight="1">
      <c r="A11" s="24" t="s">
        <v>90</v>
      </c>
      <c r="B11" s="72" t="s">
        <v>264</v>
      </c>
      <c r="C11" s="57" t="s">
        <v>265</v>
      </c>
      <c r="D11" s="105">
        <v>413472</v>
      </c>
      <c r="E11" s="106">
        <v>0</v>
      </c>
      <c r="F11" s="106">
        <v>11236181</v>
      </c>
      <c r="G11" s="106">
        <v>0</v>
      </c>
      <c r="H11" s="107">
        <v>11649653</v>
      </c>
      <c r="I11" s="108">
        <v>37729</v>
      </c>
      <c r="J11" s="109">
        <v>0</v>
      </c>
      <c r="K11" s="106">
        <v>4702256</v>
      </c>
      <c r="L11" s="109">
        <v>1765608</v>
      </c>
      <c r="M11" s="107">
        <v>6505593</v>
      </c>
    </row>
    <row r="12" spans="1:13" s="8" customFormat="1" ht="12.75" customHeight="1">
      <c r="A12" s="24" t="s">
        <v>90</v>
      </c>
      <c r="B12" s="72" t="s">
        <v>266</v>
      </c>
      <c r="C12" s="57" t="s">
        <v>267</v>
      </c>
      <c r="D12" s="105">
        <v>-721607</v>
      </c>
      <c r="E12" s="106">
        <v>-201738</v>
      </c>
      <c r="F12" s="106">
        <v>8338484</v>
      </c>
      <c r="G12" s="106">
        <v>0</v>
      </c>
      <c r="H12" s="107">
        <v>7415139</v>
      </c>
      <c r="I12" s="108">
        <v>903851</v>
      </c>
      <c r="J12" s="109">
        <v>129494</v>
      </c>
      <c r="K12" s="106">
        <v>8222872</v>
      </c>
      <c r="L12" s="109">
        <v>802000</v>
      </c>
      <c r="M12" s="107">
        <v>10058217</v>
      </c>
    </row>
    <row r="13" spans="1:13" s="8" customFormat="1" ht="12.75" customHeight="1">
      <c r="A13" s="24" t="s">
        <v>90</v>
      </c>
      <c r="B13" s="72" t="s">
        <v>268</v>
      </c>
      <c r="C13" s="57" t="s">
        <v>269</v>
      </c>
      <c r="D13" s="105">
        <v>753494</v>
      </c>
      <c r="E13" s="106">
        <v>0</v>
      </c>
      <c r="F13" s="106">
        <v>16601542</v>
      </c>
      <c r="G13" s="106">
        <v>0</v>
      </c>
      <c r="H13" s="107">
        <v>17355036</v>
      </c>
      <c r="I13" s="108">
        <v>0</v>
      </c>
      <c r="J13" s="109">
        <v>0</v>
      </c>
      <c r="K13" s="106">
        <v>3281898</v>
      </c>
      <c r="L13" s="109">
        <v>4598487</v>
      </c>
      <c r="M13" s="107">
        <v>7880385</v>
      </c>
    </row>
    <row r="14" spans="1:13" s="8" customFormat="1" ht="12.75" customHeight="1">
      <c r="A14" s="24" t="s">
        <v>90</v>
      </c>
      <c r="B14" s="72" t="s">
        <v>270</v>
      </c>
      <c r="C14" s="57" t="s">
        <v>271</v>
      </c>
      <c r="D14" s="105">
        <v>-99831</v>
      </c>
      <c r="E14" s="106">
        <v>7054459</v>
      </c>
      <c r="F14" s="106">
        <v>10077939</v>
      </c>
      <c r="G14" s="106">
        <v>0</v>
      </c>
      <c r="H14" s="107">
        <v>17032567</v>
      </c>
      <c r="I14" s="108">
        <v>1304971</v>
      </c>
      <c r="J14" s="109">
        <v>5285300</v>
      </c>
      <c r="K14" s="106">
        <v>1526949</v>
      </c>
      <c r="L14" s="109">
        <v>148092</v>
      </c>
      <c r="M14" s="107">
        <v>8265312</v>
      </c>
    </row>
    <row r="15" spans="1:13" s="8" customFormat="1" ht="12.75" customHeight="1">
      <c r="A15" s="24" t="s">
        <v>90</v>
      </c>
      <c r="B15" s="72" t="s">
        <v>272</v>
      </c>
      <c r="C15" s="57" t="s">
        <v>273</v>
      </c>
      <c r="D15" s="105">
        <v>0</v>
      </c>
      <c r="E15" s="106">
        <v>0</v>
      </c>
      <c r="F15" s="106">
        <v>42014</v>
      </c>
      <c r="G15" s="106">
        <v>0</v>
      </c>
      <c r="H15" s="107">
        <v>42014</v>
      </c>
      <c r="I15" s="108">
        <v>20270</v>
      </c>
      <c r="J15" s="109">
        <v>0</v>
      </c>
      <c r="K15" s="106">
        <v>2560781</v>
      </c>
      <c r="L15" s="109">
        <v>-2516000</v>
      </c>
      <c r="M15" s="107">
        <v>65051</v>
      </c>
    </row>
    <row r="16" spans="1:13" s="8" customFormat="1" ht="12.75" customHeight="1">
      <c r="A16" s="24" t="s">
        <v>90</v>
      </c>
      <c r="B16" s="72" t="s">
        <v>274</v>
      </c>
      <c r="C16" s="57" t="s">
        <v>275</v>
      </c>
      <c r="D16" s="105">
        <v>70901286</v>
      </c>
      <c r="E16" s="106">
        <v>17191514</v>
      </c>
      <c r="F16" s="106">
        <v>-494509</v>
      </c>
      <c r="G16" s="106">
        <v>2000000</v>
      </c>
      <c r="H16" s="107">
        <v>89598291</v>
      </c>
      <c r="I16" s="108">
        <v>45618526</v>
      </c>
      <c r="J16" s="109">
        <v>14740265</v>
      </c>
      <c r="K16" s="106">
        <v>5148521</v>
      </c>
      <c r="L16" s="109">
        <v>160855</v>
      </c>
      <c r="M16" s="107">
        <v>65668167</v>
      </c>
    </row>
    <row r="17" spans="1:13" s="8" customFormat="1" ht="12.75" customHeight="1">
      <c r="A17" s="24" t="s">
        <v>109</v>
      </c>
      <c r="B17" s="72" t="s">
        <v>276</v>
      </c>
      <c r="C17" s="57" t="s">
        <v>277</v>
      </c>
      <c r="D17" s="105">
        <v>0</v>
      </c>
      <c r="E17" s="106">
        <v>63622458</v>
      </c>
      <c r="F17" s="106">
        <v>7424455</v>
      </c>
      <c r="G17" s="106">
        <v>0</v>
      </c>
      <c r="H17" s="107">
        <v>71046913</v>
      </c>
      <c r="I17" s="108">
        <v>0</v>
      </c>
      <c r="J17" s="109">
        <v>75489660</v>
      </c>
      <c r="K17" s="106">
        <v>101846664</v>
      </c>
      <c r="L17" s="109">
        <v>5637000</v>
      </c>
      <c r="M17" s="107">
        <v>182973324</v>
      </c>
    </row>
    <row r="18" spans="1:13" s="37" customFormat="1" ht="12.75" customHeight="1">
      <c r="A18" s="46"/>
      <c r="B18" s="73" t="s">
        <v>278</v>
      </c>
      <c r="C18" s="74"/>
      <c r="D18" s="111">
        <f aca="true" t="shared" si="1" ref="D18:M18">SUM(D11:D17)</f>
        <v>71246814</v>
      </c>
      <c r="E18" s="112">
        <f t="shared" si="1"/>
        <v>87666693</v>
      </c>
      <c r="F18" s="112">
        <f t="shared" si="1"/>
        <v>53226106</v>
      </c>
      <c r="G18" s="112">
        <f t="shared" si="1"/>
        <v>2000000</v>
      </c>
      <c r="H18" s="113">
        <f t="shared" si="1"/>
        <v>214139613</v>
      </c>
      <c r="I18" s="114">
        <f t="shared" si="1"/>
        <v>47885347</v>
      </c>
      <c r="J18" s="115">
        <f t="shared" si="1"/>
        <v>95644719</v>
      </c>
      <c r="K18" s="112">
        <f t="shared" si="1"/>
        <v>127289941</v>
      </c>
      <c r="L18" s="115">
        <f t="shared" si="1"/>
        <v>10596042</v>
      </c>
      <c r="M18" s="113">
        <f t="shared" si="1"/>
        <v>281416049</v>
      </c>
    </row>
    <row r="19" spans="1:13" s="8" customFormat="1" ht="12.75" customHeight="1">
      <c r="A19" s="24" t="s">
        <v>90</v>
      </c>
      <c r="B19" s="72" t="s">
        <v>279</v>
      </c>
      <c r="C19" s="57" t="s">
        <v>280</v>
      </c>
      <c r="D19" s="105">
        <v>7566637</v>
      </c>
      <c r="E19" s="106">
        <v>410062</v>
      </c>
      <c r="F19" s="106">
        <v>12986328</v>
      </c>
      <c r="G19" s="106">
        <v>0</v>
      </c>
      <c r="H19" s="107">
        <v>20963027</v>
      </c>
      <c r="I19" s="108">
        <v>7152089</v>
      </c>
      <c r="J19" s="109">
        <v>348892</v>
      </c>
      <c r="K19" s="106">
        <v>13497556</v>
      </c>
      <c r="L19" s="109">
        <v>0</v>
      </c>
      <c r="M19" s="107">
        <v>20998537</v>
      </c>
    </row>
    <row r="20" spans="1:13" s="8" customFormat="1" ht="12.75" customHeight="1">
      <c r="A20" s="24" t="s">
        <v>90</v>
      </c>
      <c r="B20" s="72" t="s">
        <v>281</v>
      </c>
      <c r="C20" s="57" t="s">
        <v>282</v>
      </c>
      <c r="D20" s="105">
        <v>3047097</v>
      </c>
      <c r="E20" s="106">
        <v>10116591</v>
      </c>
      <c r="F20" s="106">
        <v>10836772</v>
      </c>
      <c r="G20" s="106">
        <v>1500000</v>
      </c>
      <c r="H20" s="107">
        <v>25500460</v>
      </c>
      <c r="I20" s="108">
        <v>3722064</v>
      </c>
      <c r="J20" s="109">
        <v>9452293</v>
      </c>
      <c r="K20" s="106">
        <v>-1683533</v>
      </c>
      <c r="L20" s="109">
        <v>14146000</v>
      </c>
      <c r="M20" s="107">
        <v>25636824</v>
      </c>
    </row>
    <row r="21" spans="1:13" s="8" customFormat="1" ht="12.75" customHeight="1">
      <c r="A21" s="24" t="s">
        <v>90</v>
      </c>
      <c r="B21" s="72" t="s">
        <v>283</v>
      </c>
      <c r="C21" s="57" t="s">
        <v>284</v>
      </c>
      <c r="D21" s="105">
        <v>1376905</v>
      </c>
      <c r="E21" s="106">
        <v>4862304</v>
      </c>
      <c r="F21" s="106">
        <v>3942644</v>
      </c>
      <c r="G21" s="106">
        <v>0</v>
      </c>
      <c r="H21" s="107">
        <v>10181853</v>
      </c>
      <c r="I21" s="108">
        <v>2216066</v>
      </c>
      <c r="J21" s="109">
        <v>2705472</v>
      </c>
      <c r="K21" s="106">
        <v>2103173</v>
      </c>
      <c r="L21" s="109">
        <v>457938</v>
      </c>
      <c r="M21" s="107">
        <v>7482649</v>
      </c>
    </row>
    <row r="22" spans="1:13" s="8" customFormat="1" ht="12.75" customHeight="1">
      <c r="A22" s="24" t="s">
        <v>90</v>
      </c>
      <c r="B22" s="72" t="s">
        <v>285</v>
      </c>
      <c r="C22" s="57" t="s">
        <v>286</v>
      </c>
      <c r="D22" s="105">
        <v>305633</v>
      </c>
      <c r="E22" s="106">
        <v>20716</v>
      </c>
      <c r="F22" s="106">
        <v>4728987</v>
      </c>
      <c r="G22" s="106">
        <v>226000</v>
      </c>
      <c r="H22" s="107">
        <v>5281336</v>
      </c>
      <c r="I22" s="108">
        <v>415575</v>
      </c>
      <c r="J22" s="109">
        <v>9400</v>
      </c>
      <c r="K22" s="106">
        <v>18799874</v>
      </c>
      <c r="L22" s="109">
        <v>611124</v>
      </c>
      <c r="M22" s="107">
        <v>19835973</v>
      </c>
    </row>
    <row r="23" spans="1:13" s="8" customFormat="1" ht="12.75" customHeight="1">
      <c r="A23" s="24" t="s">
        <v>90</v>
      </c>
      <c r="B23" s="72" t="s">
        <v>55</v>
      </c>
      <c r="C23" s="57" t="s">
        <v>56</v>
      </c>
      <c r="D23" s="105">
        <v>77487888</v>
      </c>
      <c r="E23" s="106">
        <v>219177783</v>
      </c>
      <c r="F23" s="106">
        <v>26396568</v>
      </c>
      <c r="G23" s="106">
        <v>4000000</v>
      </c>
      <c r="H23" s="107">
        <v>327062239</v>
      </c>
      <c r="I23" s="108">
        <v>108995664</v>
      </c>
      <c r="J23" s="109">
        <v>279247812</v>
      </c>
      <c r="K23" s="106">
        <v>84004910</v>
      </c>
      <c r="L23" s="109">
        <v>15553315</v>
      </c>
      <c r="M23" s="107">
        <v>487801701</v>
      </c>
    </row>
    <row r="24" spans="1:13" s="8" customFormat="1" ht="12.75" customHeight="1">
      <c r="A24" s="24" t="s">
        <v>90</v>
      </c>
      <c r="B24" s="72" t="s">
        <v>287</v>
      </c>
      <c r="C24" s="57" t="s">
        <v>288</v>
      </c>
      <c r="D24" s="105">
        <v>1157243</v>
      </c>
      <c r="E24" s="106">
        <v>0</v>
      </c>
      <c r="F24" s="106">
        <v>15808652</v>
      </c>
      <c r="G24" s="106">
        <v>0</v>
      </c>
      <c r="H24" s="107">
        <v>16965895</v>
      </c>
      <c r="I24" s="108">
        <v>868935</v>
      </c>
      <c r="J24" s="109">
        <v>0</v>
      </c>
      <c r="K24" s="106">
        <v>1165230</v>
      </c>
      <c r="L24" s="109">
        <v>1119889</v>
      </c>
      <c r="M24" s="107">
        <v>3154054</v>
      </c>
    </row>
    <row r="25" spans="1:13" s="8" customFormat="1" ht="12.75" customHeight="1">
      <c r="A25" s="24" t="s">
        <v>90</v>
      </c>
      <c r="B25" s="72" t="s">
        <v>289</v>
      </c>
      <c r="C25" s="57" t="s">
        <v>290</v>
      </c>
      <c r="D25" s="105">
        <v>895236</v>
      </c>
      <c r="E25" s="106">
        <v>313902</v>
      </c>
      <c r="F25" s="106">
        <v>12999516</v>
      </c>
      <c r="G25" s="106">
        <v>0</v>
      </c>
      <c r="H25" s="107">
        <v>14208654</v>
      </c>
      <c r="I25" s="108">
        <v>1050099</v>
      </c>
      <c r="J25" s="109">
        <v>310134</v>
      </c>
      <c r="K25" s="106">
        <v>23746039</v>
      </c>
      <c r="L25" s="109">
        <v>10741070</v>
      </c>
      <c r="M25" s="107">
        <v>35847342</v>
      </c>
    </row>
    <row r="26" spans="1:13" s="8" customFormat="1" ht="12.75" customHeight="1">
      <c r="A26" s="24" t="s">
        <v>109</v>
      </c>
      <c r="B26" s="72" t="s">
        <v>291</v>
      </c>
      <c r="C26" s="57" t="s">
        <v>292</v>
      </c>
      <c r="D26" s="105">
        <v>0</v>
      </c>
      <c r="E26" s="106">
        <v>4785412</v>
      </c>
      <c r="F26" s="106">
        <v>76890074</v>
      </c>
      <c r="G26" s="106">
        <v>0</v>
      </c>
      <c r="H26" s="107">
        <v>81675486</v>
      </c>
      <c r="I26" s="108">
        <v>0</v>
      </c>
      <c r="J26" s="109">
        <v>5302968</v>
      </c>
      <c r="K26" s="106">
        <v>57187308</v>
      </c>
      <c r="L26" s="109">
        <v>1636000</v>
      </c>
      <c r="M26" s="107">
        <v>64126276</v>
      </c>
    </row>
    <row r="27" spans="1:13" s="37" customFormat="1" ht="12.75" customHeight="1">
      <c r="A27" s="46"/>
      <c r="B27" s="73" t="s">
        <v>293</v>
      </c>
      <c r="C27" s="74"/>
      <c r="D27" s="111">
        <f aca="true" t="shared" si="2" ref="D27:M27">SUM(D19:D26)</f>
        <v>91836639</v>
      </c>
      <c r="E27" s="112">
        <f t="shared" si="2"/>
        <v>239686770</v>
      </c>
      <c r="F27" s="112">
        <f t="shared" si="2"/>
        <v>164589541</v>
      </c>
      <c r="G27" s="112">
        <f t="shared" si="2"/>
        <v>5726000</v>
      </c>
      <c r="H27" s="113">
        <f t="shared" si="2"/>
        <v>501838950</v>
      </c>
      <c r="I27" s="114">
        <f t="shared" si="2"/>
        <v>124420492</v>
      </c>
      <c r="J27" s="115">
        <f t="shared" si="2"/>
        <v>297376971</v>
      </c>
      <c r="K27" s="112">
        <f t="shared" si="2"/>
        <v>198820557</v>
      </c>
      <c r="L27" s="115">
        <f t="shared" si="2"/>
        <v>44265336</v>
      </c>
      <c r="M27" s="113">
        <f t="shared" si="2"/>
        <v>664883356</v>
      </c>
    </row>
    <row r="28" spans="1:13" s="8" customFormat="1" ht="12.75" customHeight="1">
      <c r="A28" s="24" t="s">
        <v>90</v>
      </c>
      <c r="B28" s="72" t="s">
        <v>294</v>
      </c>
      <c r="C28" s="57" t="s">
        <v>295</v>
      </c>
      <c r="D28" s="105">
        <v>2245193</v>
      </c>
      <c r="E28" s="106">
        <v>40194119</v>
      </c>
      <c r="F28" s="106">
        <v>14965031</v>
      </c>
      <c r="G28" s="106">
        <v>21456000</v>
      </c>
      <c r="H28" s="107">
        <v>78860343</v>
      </c>
      <c r="I28" s="108">
        <v>2149243</v>
      </c>
      <c r="J28" s="109">
        <v>30763350</v>
      </c>
      <c r="K28" s="106">
        <v>28128018</v>
      </c>
      <c r="L28" s="109">
        <v>601011</v>
      </c>
      <c r="M28" s="107">
        <v>61641622</v>
      </c>
    </row>
    <row r="29" spans="1:13" s="8" customFormat="1" ht="12.75" customHeight="1">
      <c r="A29" s="24" t="s">
        <v>90</v>
      </c>
      <c r="B29" s="72" t="s">
        <v>296</v>
      </c>
      <c r="C29" s="57" t="s">
        <v>297</v>
      </c>
      <c r="D29" s="105">
        <v>0</v>
      </c>
      <c r="E29" s="106">
        <v>15412</v>
      </c>
      <c r="F29" s="106">
        <v>25757262</v>
      </c>
      <c r="G29" s="106">
        <v>0</v>
      </c>
      <c r="H29" s="107">
        <v>25772674</v>
      </c>
      <c r="I29" s="108">
        <v>0</v>
      </c>
      <c r="J29" s="109">
        <v>11725</v>
      </c>
      <c r="K29" s="106">
        <v>19433965</v>
      </c>
      <c r="L29" s="109">
        <v>235000</v>
      </c>
      <c r="M29" s="107">
        <v>19680690</v>
      </c>
    </row>
    <row r="30" spans="1:13" s="8" customFormat="1" ht="12.75" customHeight="1">
      <c r="A30" s="24" t="s">
        <v>90</v>
      </c>
      <c r="B30" s="72" t="s">
        <v>298</v>
      </c>
      <c r="C30" s="57" t="s">
        <v>299</v>
      </c>
      <c r="D30" s="105">
        <v>8358317</v>
      </c>
      <c r="E30" s="106">
        <v>21263265</v>
      </c>
      <c r="F30" s="106">
        <v>-75961</v>
      </c>
      <c r="G30" s="106">
        <v>3900000</v>
      </c>
      <c r="H30" s="107">
        <v>33445621</v>
      </c>
      <c r="I30" s="108">
        <v>8964740</v>
      </c>
      <c r="J30" s="109">
        <v>24517829</v>
      </c>
      <c r="K30" s="106">
        <v>15429898</v>
      </c>
      <c r="L30" s="109">
        <v>981630</v>
      </c>
      <c r="M30" s="107">
        <v>49894097</v>
      </c>
    </row>
    <row r="31" spans="1:13" s="8" customFormat="1" ht="12.75" customHeight="1">
      <c r="A31" s="24" t="s">
        <v>90</v>
      </c>
      <c r="B31" s="72" t="s">
        <v>300</v>
      </c>
      <c r="C31" s="57" t="s">
        <v>301</v>
      </c>
      <c r="D31" s="105">
        <v>2542018</v>
      </c>
      <c r="E31" s="106">
        <v>198188</v>
      </c>
      <c r="F31" s="106">
        <v>16538085</v>
      </c>
      <c r="G31" s="106">
        <v>0</v>
      </c>
      <c r="H31" s="107">
        <v>19278291</v>
      </c>
      <c r="I31" s="108">
        <v>1905426</v>
      </c>
      <c r="J31" s="109">
        <v>178005</v>
      </c>
      <c r="K31" s="106">
        <v>11886372</v>
      </c>
      <c r="L31" s="109">
        <v>3097060</v>
      </c>
      <c r="M31" s="107">
        <v>17066863</v>
      </c>
    </row>
    <row r="32" spans="1:13" s="8" customFormat="1" ht="12.75" customHeight="1">
      <c r="A32" s="24" t="s">
        <v>90</v>
      </c>
      <c r="B32" s="72" t="s">
        <v>302</v>
      </c>
      <c r="C32" s="57" t="s">
        <v>303</v>
      </c>
      <c r="D32" s="105">
        <v>247687</v>
      </c>
      <c r="E32" s="106">
        <v>0</v>
      </c>
      <c r="F32" s="106">
        <v>5525655</v>
      </c>
      <c r="G32" s="106">
        <v>0</v>
      </c>
      <c r="H32" s="107">
        <v>5773342</v>
      </c>
      <c r="I32" s="108">
        <v>10599</v>
      </c>
      <c r="J32" s="109">
        <v>0</v>
      </c>
      <c r="K32" s="106">
        <v>3040547</v>
      </c>
      <c r="L32" s="109">
        <v>0</v>
      </c>
      <c r="M32" s="107">
        <v>3051146</v>
      </c>
    </row>
    <row r="33" spans="1:13" s="8" customFormat="1" ht="12.75" customHeight="1">
      <c r="A33" s="24" t="s">
        <v>109</v>
      </c>
      <c r="B33" s="72" t="s">
        <v>304</v>
      </c>
      <c r="C33" s="57" t="s">
        <v>305</v>
      </c>
      <c r="D33" s="105">
        <v>48750</v>
      </c>
      <c r="E33" s="106">
        <v>24815769</v>
      </c>
      <c r="F33" s="106">
        <v>81468057</v>
      </c>
      <c r="G33" s="106">
        <v>0</v>
      </c>
      <c r="H33" s="107">
        <v>106332576</v>
      </c>
      <c r="I33" s="108">
        <v>0</v>
      </c>
      <c r="J33" s="109">
        <v>25826089</v>
      </c>
      <c r="K33" s="106">
        <v>89928969</v>
      </c>
      <c r="L33" s="109">
        <v>6946000</v>
      </c>
      <c r="M33" s="107">
        <v>122701058</v>
      </c>
    </row>
    <row r="34" spans="1:13" s="37" customFormat="1" ht="12.75" customHeight="1">
      <c r="A34" s="46"/>
      <c r="B34" s="73" t="s">
        <v>306</v>
      </c>
      <c r="C34" s="74"/>
      <c r="D34" s="111">
        <f aca="true" t="shared" si="3" ref="D34:M34">SUM(D28:D33)</f>
        <v>13441965</v>
      </c>
      <c r="E34" s="112">
        <f t="shared" si="3"/>
        <v>86486753</v>
      </c>
      <c r="F34" s="112">
        <f t="shared" si="3"/>
        <v>144178129</v>
      </c>
      <c r="G34" s="112">
        <f t="shared" si="3"/>
        <v>25356000</v>
      </c>
      <c r="H34" s="113">
        <f t="shared" si="3"/>
        <v>269462847</v>
      </c>
      <c r="I34" s="114">
        <f t="shared" si="3"/>
        <v>13030008</v>
      </c>
      <c r="J34" s="115">
        <f t="shared" si="3"/>
        <v>81296998</v>
      </c>
      <c r="K34" s="112">
        <f t="shared" si="3"/>
        <v>167847769</v>
      </c>
      <c r="L34" s="115">
        <f t="shared" si="3"/>
        <v>11860701</v>
      </c>
      <c r="M34" s="113">
        <f t="shared" si="3"/>
        <v>274035476</v>
      </c>
    </row>
    <row r="35" spans="1:13" s="8" customFormat="1" ht="12.75" customHeight="1">
      <c r="A35" s="24" t="s">
        <v>90</v>
      </c>
      <c r="B35" s="72" t="s">
        <v>307</v>
      </c>
      <c r="C35" s="57" t="s">
        <v>308</v>
      </c>
      <c r="D35" s="105">
        <v>12118464</v>
      </c>
      <c r="E35" s="106">
        <v>18406052</v>
      </c>
      <c r="F35" s="106">
        <v>9059118</v>
      </c>
      <c r="G35" s="106">
        <v>0</v>
      </c>
      <c r="H35" s="107">
        <v>39583634</v>
      </c>
      <c r="I35" s="108">
        <v>11485197</v>
      </c>
      <c r="J35" s="109">
        <v>0</v>
      </c>
      <c r="K35" s="106">
        <v>17678223</v>
      </c>
      <c r="L35" s="109">
        <v>337440</v>
      </c>
      <c r="M35" s="107">
        <v>29500860</v>
      </c>
    </row>
    <row r="36" spans="1:13" s="8" customFormat="1" ht="12.75" customHeight="1">
      <c r="A36" s="24" t="s">
        <v>90</v>
      </c>
      <c r="B36" s="72" t="s">
        <v>309</v>
      </c>
      <c r="C36" s="57" t="s">
        <v>310</v>
      </c>
      <c r="D36" s="105">
        <v>740657</v>
      </c>
      <c r="E36" s="106">
        <v>950269</v>
      </c>
      <c r="F36" s="106">
        <v>561692</v>
      </c>
      <c r="G36" s="106">
        <v>0</v>
      </c>
      <c r="H36" s="107">
        <v>2252618</v>
      </c>
      <c r="I36" s="108">
        <v>0</v>
      </c>
      <c r="J36" s="109">
        <v>641123</v>
      </c>
      <c r="K36" s="106">
        <v>3820255</v>
      </c>
      <c r="L36" s="109">
        <v>-2201444</v>
      </c>
      <c r="M36" s="107">
        <v>2259934</v>
      </c>
    </row>
    <row r="37" spans="1:13" s="8" customFormat="1" ht="12.75" customHeight="1">
      <c r="A37" s="24" t="s">
        <v>90</v>
      </c>
      <c r="B37" s="72" t="s">
        <v>311</v>
      </c>
      <c r="C37" s="57" t="s">
        <v>312</v>
      </c>
      <c r="D37" s="105">
        <v>110259</v>
      </c>
      <c r="E37" s="106">
        <v>5235</v>
      </c>
      <c r="F37" s="106">
        <v>2956312</v>
      </c>
      <c r="G37" s="106">
        <v>3911000</v>
      </c>
      <c r="H37" s="107">
        <v>6982806</v>
      </c>
      <c r="I37" s="108">
        <v>110259</v>
      </c>
      <c r="J37" s="109">
        <v>5235</v>
      </c>
      <c r="K37" s="106">
        <v>4011312</v>
      </c>
      <c r="L37" s="109">
        <v>2856000</v>
      </c>
      <c r="M37" s="107">
        <v>6982806</v>
      </c>
    </row>
    <row r="38" spans="1:13" s="8" customFormat="1" ht="12.75" customHeight="1">
      <c r="A38" s="24" t="s">
        <v>90</v>
      </c>
      <c r="B38" s="72" t="s">
        <v>313</v>
      </c>
      <c r="C38" s="57" t="s">
        <v>314</v>
      </c>
      <c r="D38" s="105">
        <v>5820555</v>
      </c>
      <c r="E38" s="106">
        <v>9328371</v>
      </c>
      <c r="F38" s="106">
        <v>16956690</v>
      </c>
      <c r="G38" s="106">
        <v>0</v>
      </c>
      <c r="H38" s="107">
        <v>32105616</v>
      </c>
      <c r="I38" s="108">
        <v>5508311</v>
      </c>
      <c r="J38" s="109">
        <v>7871884</v>
      </c>
      <c r="K38" s="106">
        <v>19048593</v>
      </c>
      <c r="L38" s="109">
        <v>3231081</v>
      </c>
      <c r="M38" s="107">
        <v>35659869</v>
      </c>
    </row>
    <row r="39" spans="1:13" s="8" customFormat="1" ht="12.75" customHeight="1">
      <c r="A39" s="24" t="s">
        <v>109</v>
      </c>
      <c r="B39" s="72" t="s">
        <v>315</v>
      </c>
      <c r="C39" s="57" t="s">
        <v>316</v>
      </c>
      <c r="D39" s="105">
        <v>0</v>
      </c>
      <c r="E39" s="106">
        <v>0</v>
      </c>
      <c r="F39" s="106">
        <v>57864466</v>
      </c>
      <c r="G39" s="106">
        <v>0</v>
      </c>
      <c r="H39" s="107">
        <v>57864466</v>
      </c>
      <c r="I39" s="108">
        <v>0</v>
      </c>
      <c r="J39" s="109">
        <v>0</v>
      </c>
      <c r="K39" s="106">
        <v>24945472</v>
      </c>
      <c r="L39" s="109">
        <v>12087000</v>
      </c>
      <c r="M39" s="107">
        <v>37032472</v>
      </c>
    </row>
    <row r="40" spans="1:13" s="37" customFormat="1" ht="12.75" customHeight="1">
      <c r="A40" s="46"/>
      <c r="B40" s="73" t="s">
        <v>317</v>
      </c>
      <c r="C40" s="74"/>
      <c r="D40" s="111">
        <f aca="true" t="shared" si="4" ref="D40:M40">SUM(D35:D39)</f>
        <v>18789935</v>
      </c>
      <c r="E40" s="112">
        <f t="shared" si="4"/>
        <v>28689927</v>
      </c>
      <c r="F40" s="112">
        <f t="shared" si="4"/>
        <v>87398278</v>
      </c>
      <c r="G40" s="112">
        <f t="shared" si="4"/>
        <v>3911000</v>
      </c>
      <c r="H40" s="113">
        <f t="shared" si="4"/>
        <v>138789140</v>
      </c>
      <c r="I40" s="114">
        <f t="shared" si="4"/>
        <v>17103767</v>
      </c>
      <c r="J40" s="115">
        <f t="shared" si="4"/>
        <v>8518242</v>
      </c>
      <c r="K40" s="112">
        <f t="shared" si="4"/>
        <v>69503855</v>
      </c>
      <c r="L40" s="115">
        <f t="shared" si="4"/>
        <v>16310077</v>
      </c>
      <c r="M40" s="113">
        <f t="shared" si="4"/>
        <v>111435941</v>
      </c>
    </row>
    <row r="41" spans="1:13" s="8" customFormat="1" ht="12.75" customHeight="1">
      <c r="A41" s="24" t="s">
        <v>90</v>
      </c>
      <c r="B41" s="72" t="s">
        <v>57</v>
      </c>
      <c r="C41" s="57" t="s">
        <v>58</v>
      </c>
      <c r="D41" s="105">
        <v>34261016</v>
      </c>
      <c r="E41" s="106">
        <v>149149118</v>
      </c>
      <c r="F41" s="106">
        <v>70466085</v>
      </c>
      <c r="G41" s="106">
        <v>4583000</v>
      </c>
      <c r="H41" s="107">
        <v>258459219</v>
      </c>
      <c r="I41" s="108">
        <v>39873022</v>
      </c>
      <c r="J41" s="109">
        <v>121404331</v>
      </c>
      <c r="K41" s="106">
        <v>48820524</v>
      </c>
      <c r="L41" s="109">
        <v>1962729</v>
      </c>
      <c r="M41" s="107">
        <v>212060606</v>
      </c>
    </row>
    <row r="42" spans="1:13" s="8" customFormat="1" ht="12.75" customHeight="1">
      <c r="A42" s="24" t="s">
        <v>90</v>
      </c>
      <c r="B42" s="72" t="s">
        <v>318</v>
      </c>
      <c r="C42" s="57" t="s">
        <v>319</v>
      </c>
      <c r="D42" s="105">
        <v>1615726</v>
      </c>
      <c r="E42" s="106">
        <v>1246942</v>
      </c>
      <c r="F42" s="106">
        <v>8184445</v>
      </c>
      <c r="G42" s="106">
        <v>0</v>
      </c>
      <c r="H42" s="107">
        <v>11047113</v>
      </c>
      <c r="I42" s="108">
        <v>1716087</v>
      </c>
      <c r="J42" s="109">
        <v>819476</v>
      </c>
      <c r="K42" s="106">
        <v>1280828</v>
      </c>
      <c r="L42" s="109">
        <v>1718168</v>
      </c>
      <c r="M42" s="107">
        <v>5534559</v>
      </c>
    </row>
    <row r="43" spans="1:13" s="8" customFormat="1" ht="12.75" customHeight="1">
      <c r="A43" s="24" t="s">
        <v>90</v>
      </c>
      <c r="B43" s="72" t="s">
        <v>320</v>
      </c>
      <c r="C43" s="57" t="s">
        <v>321</v>
      </c>
      <c r="D43" s="105">
        <v>851514</v>
      </c>
      <c r="E43" s="106">
        <v>18590</v>
      </c>
      <c r="F43" s="106">
        <v>14924158</v>
      </c>
      <c r="G43" s="106">
        <v>0</v>
      </c>
      <c r="H43" s="107">
        <v>15794262</v>
      </c>
      <c r="I43" s="108">
        <v>806571</v>
      </c>
      <c r="J43" s="109">
        <v>37933</v>
      </c>
      <c r="K43" s="106">
        <v>10921868</v>
      </c>
      <c r="L43" s="109">
        <v>-1628000</v>
      </c>
      <c r="M43" s="107">
        <v>10138372</v>
      </c>
    </row>
    <row r="44" spans="1:13" s="8" customFormat="1" ht="12.75" customHeight="1">
      <c r="A44" s="24" t="s">
        <v>109</v>
      </c>
      <c r="B44" s="72" t="s">
        <v>322</v>
      </c>
      <c r="C44" s="57" t="s">
        <v>323</v>
      </c>
      <c r="D44" s="105">
        <v>0</v>
      </c>
      <c r="E44" s="106">
        <v>167930</v>
      </c>
      <c r="F44" s="106">
        <v>54207154</v>
      </c>
      <c r="G44" s="106">
        <v>0</v>
      </c>
      <c r="H44" s="107">
        <v>54375084</v>
      </c>
      <c r="I44" s="108">
        <v>0</v>
      </c>
      <c r="J44" s="109">
        <v>93220</v>
      </c>
      <c r="K44" s="106">
        <v>32431480</v>
      </c>
      <c r="L44" s="109">
        <v>3612000</v>
      </c>
      <c r="M44" s="107">
        <v>36136700</v>
      </c>
    </row>
    <row r="45" spans="1:13" s="37" customFormat="1" ht="12.75" customHeight="1">
      <c r="A45" s="46"/>
      <c r="B45" s="73" t="s">
        <v>324</v>
      </c>
      <c r="C45" s="74"/>
      <c r="D45" s="111">
        <f aca="true" t="shared" si="5" ref="D45:M45">SUM(D41:D44)</f>
        <v>36728256</v>
      </c>
      <c r="E45" s="112">
        <f t="shared" si="5"/>
        <v>150582580</v>
      </c>
      <c r="F45" s="112">
        <f t="shared" si="5"/>
        <v>147781842</v>
      </c>
      <c r="G45" s="112">
        <f t="shared" si="5"/>
        <v>4583000</v>
      </c>
      <c r="H45" s="113">
        <f t="shared" si="5"/>
        <v>339675678</v>
      </c>
      <c r="I45" s="114">
        <f t="shared" si="5"/>
        <v>42395680</v>
      </c>
      <c r="J45" s="115">
        <f t="shared" si="5"/>
        <v>122354960</v>
      </c>
      <c r="K45" s="112">
        <f t="shared" si="5"/>
        <v>93454700</v>
      </c>
      <c r="L45" s="115">
        <f t="shared" si="5"/>
        <v>5664897</v>
      </c>
      <c r="M45" s="113">
        <f t="shared" si="5"/>
        <v>263870237</v>
      </c>
    </row>
    <row r="46" spans="1:13" s="8" customFormat="1" ht="12.75" customHeight="1">
      <c r="A46" s="24" t="s">
        <v>90</v>
      </c>
      <c r="B46" s="72" t="s">
        <v>325</v>
      </c>
      <c r="C46" s="57" t="s">
        <v>326</v>
      </c>
      <c r="D46" s="105">
        <v>894635</v>
      </c>
      <c r="E46" s="106">
        <v>2499852</v>
      </c>
      <c r="F46" s="106">
        <v>-521531</v>
      </c>
      <c r="G46" s="106">
        <v>1000000</v>
      </c>
      <c r="H46" s="107">
        <v>3872956</v>
      </c>
      <c r="I46" s="108">
        <v>14901717</v>
      </c>
      <c r="J46" s="109">
        <v>1043942</v>
      </c>
      <c r="K46" s="106">
        <v>13537089</v>
      </c>
      <c r="L46" s="109">
        <v>-1094312</v>
      </c>
      <c r="M46" s="107">
        <v>28388436</v>
      </c>
    </row>
    <row r="47" spans="1:13" s="8" customFormat="1" ht="12.75" customHeight="1">
      <c r="A47" s="24" t="s">
        <v>90</v>
      </c>
      <c r="B47" s="72" t="s">
        <v>327</v>
      </c>
      <c r="C47" s="57" t="s">
        <v>328</v>
      </c>
      <c r="D47" s="105">
        <v>1489859</v>
      </c>
      <c r="E47" s="106">
        <v>2405672</v>
      </c>
      <c r="F47" s="106">
        <v>16976175</v>
      </c>
      <c r="G47" s="106">
        <v>0</v>
      </c>
      <c r="H47" s="107">
        <v>20871706</v>
      </c>
      <c r="I47" s="108">
        <v>3494367</v>
      </c>
      <c r="J47" s="109">
        <v>1699435</v>
      </c>
      <c r="K47" s="106">
        <v>629813</v>
      </c>
      <c r="L47" s="109">
        <v>4609149</v>
      </c>
      <c r="M47" s="107">
        <v>10432764</v>
      </c>
    </row>
    <row r="48" spans="1:13" s="8" customFormat="1" ht="12.75" customHeight="1">
      <c r="A48" s="24" t="s">
        <v>90</v>
      </c>
      <c r="B48" s="72" t="s">
        <v>329</v>
      </c>
      <c r="C48" s="57" t="s">
        <v>330</v>
      </c>
      <c r="D48" s="105">
        <v>8599861</v>
      </c>
      <c r="E48" s="106">
        <v>35845300</v>
      </c>
      <c r="F48" s="106">
        <v>9661628</v>
      </c>
      <c r="G48" s="106">
        <v>10000000</v>
      </c>
      <c r="H48" s="107">
        <v>64106789</v>
      </c>
      <c r="I48" s="108">
        <v>6491380</v>
      </c>
      <c r="J48" s="109">
        <v>31679808</v>
      </c>
      <c r="K48" s="106">
        <v>4348212</v>
      </c>
      <c r="L48" s="109">
        <v>12412909</v>
      </c>
      <c r="M48" s="107">
        <v>54932309</v>
      </c>
    </row>
    <row r="49" spans="1:13" s="8" customFormat="1" ht="12.75" customHeight="1">
      <c r="A49" s="24" t="s">
        <v>90</v>
      </c>
      <c r="B49" s="72" t="s">
        <v>331</v>
      </c>
      <c r="C49" s="57" t="s">
        <v>332</v>
      </c>
      <c r="D49" s="105">
        <v>879876</v>
      </c>
      <c r="E49" s="106">
        <v>251058</v>
      </c>
      <c r="F49" s="106">
        <v>-2627229</v>
      </c>
      <c r="G49" s="106">
        <v>12000000</v>
      </c>
      <c r="H49" s="107">
        <v>10503705</v>
      </c>
      <c r="I49" s="108">
        <v>699610</v>
      </c>
      <c r="J49" s="109">
        <v>108083</v>
      </c>
      <c r="K49" s="106">
        <v>3827903</v>
      </c>
      <c r="L49" s="109">
        <v>20226107</v>
      </c>
      <c r="M49" s="107">
        <v>24861703</v>
      </c>
    </row>
    <row r="50" spans="1:13" s="8" customFormat="1" ht="12.75" customHeight="1">
      <c r="A50" s="24" t="s">
        <v>90</v>
      </c>
      <c r="B50" s="72" t="s">
        <v>333</v>
      </c>
      <c r="C50" s="57" t="s">
        <v>334</v>
      </c>
      <c r="D50" s="105">
        <v>6646130</v>
      </c>
      <c r="E50" s="106">
        <v>11726991</v>
      </c>
      <c r="F50" s="106">
        <v>15119383</v>
      </c>
      <c r="G50" s="106">
        <v>0</v>
      </c>
      <c r="H50" s="107">
        <v>33492504</v>
      </c>
      <c r="I50" s="108">
        <v>28971947</v>
      </c>
      <c r="J50" s="109">
        <v>7110091</v>
      </c>
      <c r="K50" s="106">
        <v>18149482</v>
      </c>
      <c r="L50" s="109">
        <v>10802927</v>
      </c>
      <c r="M50" s="107">
        <v>65034447</v>
      </c>
    </row>
    <row r="51" spans="1:13" s="8" customFormat="1" ht="12.75" customHeight="1">
      <c r="A51" s="24" t="s">
        <v>109</v>
      </c>
      <c r="B51" s="72" t="s">
        <v>335</v>
      </c>
      <c r="C51" s="57" t="s">
        <v>336</v>
      </c>
      <c r="D51" s="105">
        <v>0</v>
      </c>
      <c r="E51" s="106">
        <v>41303341</v>
      </c>
      <c r="F51" s="106">
        <v>1287894</v>
      </c>
      <c r="G51" s="106">
        <v>0</v>
      </c>
      <c r="H51" s="107">
        <v>42591235</v>
      </c>
      <c r="I51" s="108">
        <v>0</v>
      </c>
      <c r="J51" s="109">
        <v>2406198</v>
      </c>
      <c r="K51" s="106">
        <v>96268005</v>
      </c>
      <c r="L51" s="109">
        <v>18724000</v>
      </c>
      <c r="M51" s="107">
        <v>117398203</v>
      </c>
    </row>
    <row r="52" spans="1:13" s="37" customFormat="1" ht="12.75" customHeight="1">
      <c r="A52" s="46"/>
      <c r="B52" s="73" t="s">
        <v>337</v>
      </c>
      <c r="C52" s="74"/>
      <c r="D52" s="111">
        <f aca="true" t="shared" si="6" ref="D52:M52">SUM(D46:D51)</f>
        <v>18510361</v>
      </c>
      <c r="E52" s="112">
        <f t="shared" si="6"/>
        <v>94032214</v>
      </c>
      <c r="F52" s="112">
        <f t="shared" si="6"/>
        <v>39896320</v>
      </c>
      <c r="G52" s="112">
        <f t="shared" si="6"/>
        <v>23000000</v>
      </c>
      <c r="H52" s="113">
        <f t="shared" si="6"/>
        <v>175438895</v>
      </c>
      <c r="I52" s="114">
        <f t="shared" si="6"/>
        <v>54559021</v>
      </c>
      <c r="J52" s="115">
        <f t="shared" si="6"/>
        <v>44047557</v>
      </c>
      <c r="K52" s="112">
        <f t="shared" si="6"/>
        <v>136760504</v>
      </c>
      <c r="L52" s="115">
        <f t="shared" si="6"/>
        <v>65680780</v>
      </c>
      <c r="M52" s="113">
        <f t="shared" si="6"/>
        <v>301047862</v>
      </c>
    </row>
    <row r="53" spans="1:13" s="8" customFormat="1" ht="12.75" customHeight="1">
      <c r="A53" s="24" t="s">
        <v>90</v>
      </c>
      <c r="B53" s="72" t="s">
        <v>338</v>
      </c>
      <c r="C53" s="57" t="s">
        <v>339</v>
      </c>
      <c r="D53" s="105">
        <v>623824</v>
      </c>
      <c r="E53" s="106">
        <v>0</v>
      </c>
      <c r="F53" s="106">
        <v>9173871</v>
      </c>
      <c r="G53" s="106">
        <v>4500000</v>
      </c>
      <c r="H53" s="107">
        <v>14297695</v>
      </c>
      <c r="I53" s="108">
        <v>0</v>
      </c>
      <c r="J53" s="109">
        <v>0</v>
      </c>
      <c r="K53" s="106">
        <v>16385568</v>
      </c>
      <c r="L53" s="109">
        <v>6736727</v>
      </c>
      <c r="M53" s="107">
        <v>23122295</v>
      </c>
    </row>
    <row r="54" spans="1:13" s="8" customFormat="1" ht="12.75" customHeight="1">
      <c r="A54" s="24" t="s">
        <v>90</v>
      </c>
      <c r="B54" s="72" t="s">
        <v>340</v>
      </c>
      <c r="C54" s="57" t="s">
        <v>341</v>
      </c>
      <c r="D54" s="105">
        <v>2398606</v>
      </c>
      <c r="E54" s="106">
        <v>504798</v>
      </c>
      <c r="F54" s="106">
        <v>24951557</v>
      </c>
      <c r="G54" s="106">
        <v>0</v>
      </c>
      <c r="H54" s="107">
        <v>27854961</v>
      </c>
      <c r="I54" s="108">
        <v>3598277</v>
      </c>
      <c r="J54" s="109">
        <v>316404</v>
      </c>
      <c r="K54" s="106">
        <v>3858919</v>
      </c>
      <c r="L54" s="109">
        <v>3945430</v>
      </c>
      <c r="M54" s="107">
        <v>11719030</v>
      </c>
    </row>
    <row r="55" spans="1:13" s="8" customFormat="1" ht="12.75" customHeight="1">
      <c r="A55" s="24" t="s">
        <v>90</v>
      </c>
      <c r="B55" s="72" t="s">
        <v>342</v>
      </c>
      <c r="C55" s="57" t="s">
        <v>343</v>
      </c>
      <c r="D55" s="105">
        <v>1058720</v>
      </c>
      <c r="E55" s="106">
        <v>217891</v>
      </c>
      <c r="F55" s="106">
        <v>6740844</v>
      </c>
      <c r="G55" s="106">
        <v>0</v>
      </c>
      <c r="H55" s="107">
        <v>8017455</v>
      </c>
      <c r="I55" s="108">
        <v>654867</v>
      </c>
      <c r="J55" s="109">
        <v>293449</v>
      </c>
      <c r="K55" s="106">
        <v>1991321</v>
      </c>
      <c r="L55" s="109">
        <v>788420</v>
      </c>
      <c r="M55" s="107">
        <v>3728057</v>
      </c>
    </row>
    <row r="56" spans="1:13" s="8" customFormat="1" ht="12.75" customHeight="1">
      <c r="A56" s="24" t="s">
        <v>90</v>
      </c>
      <c r="B56" s="72" t="s">
        <v>344</v>
      </c>
      <c r="C56" s="57" t="s">
        <v>345</v>
      </c>
      <c r="D56" s="105">
        <v>43559</v>
      </c>
      <c r="E56" s="106">
        <v>93436</v>
      </c>
      <c r="F56" s="106">
        <v>8965217</v>
      </c>
      <c r="G56" s="106">
        <v>2000000</v>
      </c>
      <c r="H56" s="107">
        <v>11102212</v>
      </c>
      <c r="I56" s="108">
        <v>401531</v>
      </c>
      <c r="J56" s="109">
        <v>697095</v>
      </c>
      <c r="K56" s="106">
        <v>19371623</v>
      </c>
      <c r="L56" s="109">
        <v>3276331</v>
      </c>
      <c r="M56" s="107">
        <v>23746580</v>
      </c>
    </row>
    <row r="57" spans="1:13" s="8" customFormat="1" ht="12.75" customHeight="1">
      <c r="A57" s="24" t="s">
        <v>90</v>
      </c>
      <c r="B57" s="72" t="s">
        <v>346</v>
      </c>
      <c r="C57" s="57" t="s">
        <v>347</v>
      </c>
      <c r="D57" s="105">
        <v>3356994</v>
      </c>
      <c r="E57" s="106">
        <v>881802</v>
      </c>
      <c r="F57" s="106">
        <v>5951750</v>
      </c>
      <c r="G57" s="106">
        <v>0</v>
      </c>
      <c r="H57" s="107">
        <v>10190546</v>
      </c>
      <c r="I57" s="108">
        <v>4445251</v>
      </c>
      <c r="J57" s="109">
        <v>951648</v>
      </c>
      <c r="K57" s="106">
        <v>4221100</v>
      </c>
      <c r="L57" s="109">
        <v>1039964</v>
      </c>
      <c r="M57" s="107">
        <v>10657963</v>
      </c>
    </row>
    <row r="58" spans="1:13" s="8" customFormat="1" ht="12.75" customHeight="1">
      <c r="A58" s="24" t="s">
        <v>109</v>
      </c>
      <c r="B58" s="72" t="s">
        <v>348</v>
      </c>
      <c r="C58" s="57" t="s">
        <v>349</v>
      </c>
      <c r="D58" s="105">
        <v>269120</v>
      </c>
      <c r="E58" s="106">
        <v>8763580</v>
      </c>
      <c r="F58" s="106">
        <v>36861652</v>
      </c>
      <c r="G58" s="106">
        <v>0</v>
      </c>
      <c r="H58" s="107">
        <v>45894352</v>
      </c>
      <c r="I58" s="108">
        <v>223335</v>
      </c>
      <c r="J58" s="109">
        <v>8129843</v>
      </c>
      <c r="K58" s="106">
        <v>38405583</v>
      </c>
      <c r="L58" s="109">
        <v>11601783</v>
      </c>
      <c r="M58" s="107">
        <v>58360544</v>
      </c>
    </row>
    <row r="59" spans="1:13" s="37" customFormat="1" ht="12.75" customHeight="1">
      <c r="A59" s="46"/>
      <c r="B59" s="73" t="s">
        <v>350</v>
      </c>
      <c r="C59" s="74"/>
      <c r="D59" s="111">
        <f aca="true" t="shared" si="7" ref="D59:M59">SUM(D53:D58)</f>
        <v>7750823</v>
      </c>
      <c r="E59" s="112">
        <f t="shared" si="7"/>
        <v>10461507</v>
      </c>
      <c r="F59" s="112">
        <f t="shared" si="7"/>
        <v>92644891</v>
      </c>
      <c r="G59" s="112">
        <f t="shared" si="7"/>
        <v>6500000</v>
      </c>
      <c r="H59" s="113">
        <f t="shared" si="7"/>
        <v>117357221</v>
      </c>
      <c r="I59" s="114">
        <f t="shared" si="7"/>
        <v>9323261</v>
      </c>
      <c r="J59" s="115">
        <f t="shared" si="7"/>
        <v>10388439</v>
      </c>
      <c r="K59" s="112">
        <f t="shared" si="7"/>
        <v>84234114</v>
      </c>
      <c r="L59" s="115">
        <f t="shared" si="7"/>
        <v>27388655</v>
      </c>
      <c r="M59" s="113">
        <f t="shared" si="7"/>
        <v>131334469</v>
      </c>
    </row>
    <row r="60" spans="1:13" s="8" customFormat="1" ht="12.75" customHeight="1">
      <c r="A60" s="24" t="s">
        <v>90</v>
      </c>
      <c r="B60" s="72" t="s">
        <v>351</v>
      </c>
      <c r="C60" s="57" t="s">
        <v>352</v>
      </c>
      <c r="D60" s="105">
        <v>2659866</v>
      </c>
      <c r="E60" s="106">
        <v>52761</v>
      </c>
      <c r="F60" s="106">
        <v>17818455</v>
      </c>
      <c r="G60" s="106">
        <v>0</v>
      </c>
      <c r="H60" s="107">
        <v>20531082</v>
      </c>
      <c r="I60" s="108">
        <v>1123521</v>
      </c>
      <c r="J60" s="109">
        <v>65298</v>
      </c>
      <c r="K60" s="106">
        <v>17949827</v>
      </c>
      <c r="L60" s="109">
        <v>4449554</v>
      </c>
      <c r="M60" s="107">
        <v>23588200</v>
      </c>
    </row>
    <row r="61" spans="1:13" s="8" customFormat="1" ht="12.75" customHeight="1">
      <c r="A61" s="24" t="s">
        <v>90</v>
      </c>
      <c r="B61" s="72" t="s">
        <v>59</v>
      </c>
      <c r="C61" s="57" t="s">
        <v>60</v>
      </c>
      <c r="D61" s="105">
        <v>40754995</v>
      </c>
      <c r="E61" s="106">
        <v>246121869</v>
      </c>
      <c r="F61" s="106">
        <v>63450656</v>
      </c>
      <c r="G61" s="106">
        <v>0</v>
      </c>
      <c r="H61" s="107">
        <v>350327520</v>
      </c>
      <c r="I61" s="108">
        <v>22152052</v>
      </c>
      <c r="J61" s="109">
        <v>199019400</v>
      </c>
      <c r="K61" s="106">
        <v>56961197</v>
      </c>
      <c r="L61" s="109">
        <v>5180723</v>
      </c>
      <c r="M61" s="107">
        <v>283313372</v>
      </c>
    </row>
    <row r="62" spans="1:13" s="8" customFormat="1" ht="12.75" customHeight="1">
      <c r="A62" s="24" t="s">
        <v>90</v>
      </c>
      <c r="B62" s="72" t="s">
        <v>353</v>
      </c>
      <c r="C62" s="57" t="s">
        <v>354</v>
      </c>
      <c r="D62" s="105">
        <v>194844</v>
      </c>
      <c r="E62" s="106">
        <v>0</v>
      </c>
      <c r="F62" s="106">
        <v>4996396</v>
      </c>
      <c r="G62" s="106">
        <v>0</v>
      </c>
      <c r="H62" s="107">
        <v>5191240</v>
      </c>
      <c r="I62" s="108">
        <v>183382</v>
      </c>
      <c r="J62" s="109">
        <v>0</v>
      </c>
      <c r="K62" s="106">
        <v>4530512</v>
      </c>
      <c r="L62" s="109">
        <v>2439629</v>
      </c>
      <c r="M62" s="107">
        <v>7153523</v>
      </c>
    </row>
    <row r="63" spans="1:13" s="8" customFormat="1" ht="12.75" customHeight="1">
      <c r="A63" s="24" t="s">
        <v>90</v>
      </c>
      <c r="B63" s="72" t="s">
        <v>355</v>
      </c>
      <c r="C63" s="57" t="s">
        <v>356</v>
      </c>
      <c r="D63" s="105">
        <v>10599665</v>
      </c>
      <c r="E63" s="106">
        <v>11135926</v>
      </c>
      <c r="F63" s="106">
        <v>9345324</v>
      </c>
      <c r="G63" s="106">
        <v>0</v>
      </c>
      <c r="H63" s="107">
        <v>31080915</v>
      </c>
      <c r="I63" s="108">
        <v>6684500</v>
      </c>
      <c r="J63" s="109">
        <v>9181030</v>
      </c>
      <c r="K63" s="106">
        <v>11476720</v>
      </c>
      <c r="L63" s="109">
        <v>6749746</v>
      </c>
      <c r="M63" s="107">
        <v>34091996</v>
      </c>
    </row>
    <row r="64" spans="1:13" s="8" customFormat="1" ht="12.75" customHeight="1">
      <c r="A64" s="24" t="s">
        <v>90</v>
      </c>
      <c r="B64" s="72" t="s">
        <v>357</v>
      </c>
      <c r="C64" s="57" t="s">
        <v>358</v>
      </c>
      <c r="D64" s="105">
        <v>524003</v>
      </c>
      <c r="E64" s="106">
        <v>78170</v>
      </c>
      <c r="F64" s="106">
        <v>13393360</v>
      </c>
      <c r="G64" s="106">
        <v>0</v>
      </c>
      <c r="H64" s="107">
        <v>13995533</v>
      </c>
      <c r="I64" s="108">
        <v>893514</v>
      </c>
      <c r="J64" s="109">
        <v>2515564</v>
      </c>
      <c r="K64" s="106">
        <v>-14913870</v>
      </c>
      <c r="L64" s="109">
        <v>25458669</v>
      </c>
      <c r="M64" s="107">
        <v>13953877</v>
      </c>
    </row>
    <row r="65" spans="1:13" s="8" customFormat="1" ht="12.75" customHeight="1">
      <c r="A65" s="24" t="s">
        <v>90</v>
      </c>
      <c r="B65" s="72" t="s">
        <v>359</v>
      </c>
      <c r="C65" s="57" t="s">
        <v>360</v>
      </c>
      <c r="D65" s="105">
        <v>377502</v>
      </c>
      <c r="E65" s="106">
        <v>3112</v>
      </c>
      <c r="F65" s="106">
        <v>23349636</v>
      </c>
      <c r="G65" s="106">
        <v>0</v>
      </c>
      <c r="H65" s="107">
        <v>23730250</v>
      </c>
      <c r="I65" s="108">
        <v>25190</v>
      </c>
      <c r="J65" s="109">
        <v>4240</v>
      </c>
      <c r="K65" s="106">
        <v>17394092</v>
      </c>
      <c r="L65" s="109">
        <v>10850220</v>
      </c>
      <c r="M65" s="107">
        <v>28273742</v>
      </c>
    </row>
    <row r="66" spans="1:13" s="8" customFormat="1" ht="12.75" customHeight="1">
      <c r="A66" s="24" t="s">
        <v>109</v>
      </c>
      <c r="B66" s="72" t="s">
        <v>361</v>
      </c>
      <c r="C66" s="57" t="s">
        <v>362</v>
      </c>
      <c r="D66" s="105">
        <v>0</v>
      </c>
      <c r="E66" s="106">
        <v>9404229</v>
      </c>
      <c r="F66" s="106">
        <v>142091096</v>
      </c>
      <c r="G66" s="106">
        <v>24000</v>
      </c>
      <c r="H66" s="107">
        <v>151519325</v>
      </c>
      <c r="I66" s="108">
        <v>0</v>
      </c>
      <c r="J66" s="109">
        <v>8242063</v>
      </c>
      <c r="K66" s="106">
        <v>86764755</v>
      </c>
      <c r="L66" s="109">
        <v>6037000</v>
      </c>
      <c r="M66" s="107">
        <v>101043818</v>
      </c>
    </row>
    <row r="67" spans="1:13" s="37" customFormat="1" ht="12.75" customHeight="1">
      <c r="A67" s="46"/>
      <c r="B67" s="73" t="s">
        <v>363</v>
      </c>
      <c r="C67" s="74"/>
      <c r="D67" s="111">
        <f aca="true" t="shared" si="8" ref="D67:M67">SUM(D60:D66)</f>
        <v>55110875</v>
      </c>
      <c r="E67" s="112">
        <f t="shared" si="8"/>
        <v>266796067</v>
      </c>
      <c r="F67" s="112">
        <f t="shared" si="8"/>
        <v>274444923</v>
      </c>
      <c r="G67" s="112">
        <f t="shared" si="8"/>
        <v>24000</v>
      </c>
      <c r="H67" s="113">
        <f t="shared" si="8"/>
        <v>596375865</v>
      </c>
      <c r="I67" s="114">
        <f t="shared" si="8"/>
        <v>31062159</v>
      </c>
      <c r="J67" s="115">
        <f t="shared" si="8"/>
        <v>219027595</v>
      </c>
      <c r="K67" s="112">
        <f t="shared" si="8"/>
        <v>180163233</v>
      </c>
      <c r="L67" s="115">
        <f t="shared" si="8"/>
        <v>61165541</v>
      </c>
      <c r="M67" s="113">
        <f t="shared" si="8"/>
        <v>491418528</v>
      </c>
    </row>
    <row r="68" spans="1:13" s="8" customFormat="1" ht="12.75" customHeight="1">
      <c r="A68" s="24" t="s">
        <v>90</v>
      </c>
      <c r="B68" s="72" t="s">
        <v>364</v>
      </c>
      <c r="C68" s="57" t="s">
        <v>365</v>
      </c>
      <c r="D68" s="105">
        <v>4956108</v>
      </c>
      <c r="E68" s="106">
        <v>3571183</v>
      </c>
      <c r="F68" s="106">
        <v>7405604</v>
      </c>
      <c r="G68" s="106">
        <v>13670000</v>
      </c>
      <c r="H68" s="107">
        <v>29602895</v>
      </c>
      <c r="I68" s="108">
        <v>6779851</v>
      </c>
      <c r="J68" s="109">
        <v>3236869</v>
      </c>
      <c r="K68" s="106">
        <v>-3449636</v>
      </c>
      <c r="L68" s="109">
        <v>14693895</v>
      </c>
      <c r="M68" s="107">
        <v>21260979</v>
      </c>
    </row>
    <row r="69" spans="1:13" s="8" customFormat="1" ht="12.75" customHeight="1">
      <c r="A69" s="24" t="s">
        <v>90</v>
      </c>
      <c r="B69" s="72" t="s">
        <v>366</v>
      </c>
      <c r="C69" s="57" t="s">
        <v>367</v>
      </c>
      <c r="D69" s="105">
        <v>57906717</v>
      </c>
      <c r="E69" s="106">
        <v>90002514</v>
      </c>
      <c r="F69" s="106">
        <v>20238690</v>
      </c>
      <c r="G69" s="106">
        <v>5583000</v>
      </c>
      <c r="H69" s="107">
        <v>173730921</v>
      </c>
      <c r="I69" s="108">
        <v>97930750</v>
      </c>
      <c r="J69" s="109">
        <v>75691176</v>
      </c>
      <c r="K69" s="106">
        <v>29344665</v>
      </c>
      <c r="L69" s="109">
        <v>4201000</v>
      </c>
      <c r="M69" s="107">
        <v>207167591</v>
      </c>
    </row>
    <row r="70" spans="1:13" s="8" customFormat="1" ht="12.75" customHeight="1">
      <c r="A70" s="24" t="s">
        <v>90</v>
      </c>
      <c r="B70" s="72" t="s">
        <v>368</v>
      </c>
      <c r="C70" s="57" t="s">
        <v>369</v>
      </c>
      <c r="D70" s="105">
        <v>549470</v>
      </c>
      <c r="E70" s="106">
        <v>0</v>
      </c>
      <c r="F70" s="106">
        <v>7279120</v>
      </c>
      <c r="G70" s="106">
        <v>7457000</v>
      </c>
      <c r="H70" s="107">
        <v>15285590</v>
      </c>
      <c r="I70" s="108">
        <v>3998858</v>
      </c>
      <c r="J70" s="109">
        <v>0</v>
      </c>
      <c r="K70" s="106">
        <v>12377128</v>
      </c>
      <c r="L70" s="109">
        <v>1170539</v>
      </c>
      <c r="M70" s="107">
        <v>17546525</v>
      </c>
    </row>
    <row r="71" spans="1:13" s="8" customFormat="1" ht="12.75" customHeight="1">
      <c r="A71" s="24" t="s">
        <v>90</v>
      </c>
      <c r="B71" s="72" t="s">
        <v>370</v>
      </c>
      <c r="C71" s="57" t="s">
        <v>371</v>
      </c>
      <c r="D71" s="105">
        <v>41556</v>
      </c>
      <c r="E71" s="106">
        <v>0</v>
      </c>
      <c r="F71" s="106">
        <v>174013</v>
      </c>
      <c r="G71" s="106">
        <v>0</v>
      </c>
      <c r="H71" s="107">
        <v>215569</v>
      </c>
      <c r="I71" s="108">
        <v>1417849</v>
      </c>
      <c r="J71" s="109">
        <v>0</v>
      </c>
      <c r="K71" s="106">
        <v>47801640</v>
      </c>
      <c r="L71" s="109">
        <v>-1308859</v>
      </c>
      <c r="M71" s="107">
        <v>47910630</v>
      </c>
    </row>
    <row r="72" spans="1:13" s="8" customFormat="1" ht="12.75" customHeight="1">
      <c r="A72" s="24" t="s">
        <v>109</v>
      </c>
      <c r="B72" s="72" t="s">
        <v>372</v>
      </c>
      <c r="C72" s="57" t="s">
        <v>373</v>
      </c>
      <c r="D72" s="105">
        <v>0</v>
      </c>
      <c r="E72" s="106">
        <v>18983532</v>
      </c>
      <c r="F72" s="106">
        <v>10943964</v>
      </c>
      <c r="G72" s="106">
        <v>0</v>
      </c>
      <c r="H72" s="107">
        <v>29927496</v>
      </c>
      <c r="I72" s="108">
        <v>0</v>
      </c>
      <c r="J72" s="109">
        <v>24701911</v>
      </c>
      <c r="K72" s="106">
        <v>34845350</v>
      </c>
      <c r="L72" s="109">
        <v>2614000</v>
      </c>
      <c r="M72" s="107">
        <v>62161261</v>
      </c>
    </row>
    <row r="73" spans="1:13" s="37" customFormat="1" ht="12.75" customHeight="1">
      <c r="A73" s="46"/>
      <c r="B73" s="73" t="s">
        <v>374</v>
      </c>
      <c r="C73" s="74"/>
      <c r="D73" s="111">
        <f aca="true" t="shared" si="9" ref="D73:M73">SUM(D68:D72)</f>
        <v>63453851</v>
      </c>
      <c r="E73" s="112">
        <f t="shared" si="9"/>
        <v>112557229</v>
      </c>
      <c r="F73" s="112">
        <f t="shared" si="9"/>
        <v>46041391</v>
      </c>
      <c r="G73" s="112">
        <f t="shared" si="9"/>
        <v>26710000</v>
      </c>
      <c r="H73" s="113">
        <f t="shared" si="9"/>
        <v>248762471</v>
      </c>
      <c r="I73" s="114">
        <f t="shared" si="9"/>
        <v>110127308</v>
      </c>
      <c r="J73" s="115">
        <f t="shared" si="9"/>
        <v>103629956</v>
      </c>
      <c r="K73" s="112">
        <f t="shared" si="9"/>
        <v>120919147</v>
      </c>
      <c r="L73" s="115">
        <f t="shared" si="9"/>
        <v>21370575</v>
      </c>
      <c r="M73" s="113">
        <f t="shared" si="9"/>
        <v>356046986</v>
      </c>
    </row>
    <row r="74" spans="1:13" s="8" customFormat="1" ht="12.75" customHeight="1">
      <c r="A74" s="24" t="s">
        <v>90</v>
      </c>
      <c r="B74" s="72" t="s">
        <v>375</v>
      </c>
      <c r="C74" s="57" t="s">
        <v>376</v>
      </c>
      <c r="D74" s="105">
        <v>257403</v>
      </c>
      <c r="E74" s="106">
        <v>18187</v>
      </c>
      <c r="F74" s="106">
        <v>6996638</v>
      </c>
      <c r="G74" s="106">
        <v>2471000</v>
      </c>
      <c r="H74" s="107">
        <v>9743228</v>
      </c>
      <c r="I74" s="108">
        <v>261926</v>
      </c>
      <c r="J74" s="109">
        <v>74910</v>
      </c>
      <c r="K74" s="106">
        <v>16458388</v>
      </c>
      <c r="L74" s="109">
        <v>1616720</v>
      </c>
      <c r="M74" s="107">
        <v>18411944</v>
      </c>
    </row>
    <row r="75" spans="1:13" s="8" customFormat="1" ht="12.75" customHeight="1">
      <c r="A75" s="24" t="s">
        <v>90</v>
      </c>
      <c r="B75" s="72" t="s">
        <v>377</v>
      </c>
      <c r="C75" s="57" t="s">
        <v>378</v>
      </c>
      <c r="D75" s="105">
        <v>2282363</v>
      </c>
      <c r="E75" s="106">
        <v>426126</v>
      </c>
      <c r="F75" s="106">
        <v>378532</v>
      </c>
      <c r="G75" s="106">
        <v>3328000</v>
      </c>
      <c r="H75" s="107">
        <v>6415021</v>
      </c>
      <c r="I75" s="108">
        <v>1995871</v>
      </c>
      <c r="J75" s="109">
        <v>410062</v>
      </c>
      <c r="K75" s="106">
        <v>-5301804</v>
      </c>
      <c r="L75" s="109">
        <v>8829729</v>
      </c>
      <c r="M75" s="107">
        <v>5933858</v>
      </c>
    </row>
    <row r="76" spans="1:13" s="8" customFormat="1" ht="12.75" customHeight="1">
      <c r="A76" s="24" t="s">
        <v>90</v>
      </c>
      <c r="B76" s="72" t="s">
        <v>379</v>
      </c>
      <c r="C76" s="57" t="s">
        <v>380</v>
      </c>
      <c r="D76" s="105">
        <v>5121290</v>
      </c>
      <c r="E76" s="106">
        <v>18546753</v>
      </c>
      <c r="F76" s="106">
        <v>17277757</v>
      </c>
      <c r="G76" s="106">
        <v>0</v>
      </c>
      <c r="H76" s="107">
        <v>40945800</v>
      </c>
      <c r="I76" s="108">
        <v>9709352</v>
      </c>
      <c r="J76" s="109">
        <v>28785576</v>
      </c>
      <c r="K76" s="106">
        <v>7187248</v>
      </c>
      <c r="L76" s="109">
        <v>2184410</v>
      </c>
      <c r="M76" s="107">
        <v>47866586</v>
      </c>
    </row>
    <row r="77" spans="1:13" s="8" customFormat="1" ht="12.75" customHeight="1">
      <c r="A77" s="24" t="s">
        <v>90</v>
      </c>
      <c r="B77" s="72" t="s">
        <v>381</v>
      </c>
      <c r="C77" s="57" t="s">
        <v>382</v>
      </c>
      <c r="D77" s="105">
        <v>-4476</v>
      </c>
      <c r="E77" s="106">
        <v>257388</v>
      </c>
      <c r="F77" s="106">
        <v>8166429</v>
      </c>
      <c r="G77" s="106">
        <v>0</v>
      </c>
      <c r="H77" s="107">
        <v>8419341</v>
      </c>
      <c r="I77" s="108">
        <v>158847</v>
      </c>
      <c r="J77" s="109">
        <v>283686</v>
      </c>
      <c r="K77" s="106">
        <v>31714339</v>
      </c>
      <c r="L77" s="109">
        <v>-381537</v>
      </c>
      <c r="M77" s="107">
        <v>31775335</v>
      </c>
    </row>
    <row r="78" spans="1:13" s="8" customFormat="1" ht="12.75" customHeight="1">
      <c r="A78" s="24" t="s">
        <v>90</v>
      </c>
      <c r="B78" s="72" t="s">
        <v>383</v>
      </c>
      <c r="C78" s="57" t="s">
        <v>384</v>
      </c>
      <c r="D78" s="105">
        <v>345714</v>
      </c>
      <c r="E78" s="106">
        <v>68279</v>
      </c>
      <c r="F78" s="106">
        <v>17979783</v>
      </c>
      <c r="G78" s="106">
        <v>0</v>
      </c>
      <c r="H78" s="107">
        <v>18393776</v>
      </c>
      <c r="I78" s="108">
        <v>366360</v>
      </c>
      <c r="J78" s="109">
        <v>221273</v>
      </c>
      <c r="K78" s="106">
        <v>25429522</v>
      </c>
      <c r="L78" s="109">
        <v>-1669000</v>
      </c>
      <c r="M78" s="107">
        <v>24348155</v>
      </c>
    </row>
    <row r="79" spans="1:13" s="8" customFormat="1" ht="12.75" customHeight="1">
      <c r="A79" s="24" t="s">
        <v>109</v>
      </c>
      <c r="B79" s="72" t="s">
        <v>385</v>
      </c>
      <c r="C79" s="57" t="s">
        <v>386</v>
      </c>
      <c r="D79" s="105">
        <v>101388</v>
      </c>
      <c r="E79" s="106">
        <v>8059708</v>
      </c>
      <c r="F79" s="106">
        <v>66355981</v>
      </c>
      <c r="G79" s="106">
        <v>111000</v>
      </c>
      <c r="H79" s="107">
        <v>74628077</v>
      </c>
      <c r="I79" s="108">
        <v>69243</v>
      </c>
      <c r="J79" s="109">
        <v>6031639</v>
      </c>
      <c r="K79" s="106">
        <v>139275699</v>
      </c>
      <c r="L79" s="109">
        <v>1023000</v>
      </c>
      <c r="M79" s="107">
        <v>146399581</v>
      </c>
    </row>
    <row r="80" spans="1:13" s="37" customFormat="1" ht="12.75" customHeight="1">
      <c r="A80" s="46"/>
      <c r="B80" s="73" t="s">
        <v>387</v>
      </c>
      <c r="C80" s="74"/>
      <c r="D80" s="111">
        <f aca="true" t="shared" si="10" ref="D80:M80">SUM(D74:D79)</f>
        <v>8103682</v>
      </c>
      <c r="E80" s="112">
        <f t="shared" si="10"/>
        <v>27376441</v>
      </c>
      <c r="F80" s="112">
        <f t="shared" si="10"/>
        <v>117155120</v>
      </c>
      <c r="G80" s="112">
        <f t="shared" si="10"/>
        <v>5910000</v>
      </c>
      <c r="H80" s="113">
        <f t="shared" si="10"/>
        <v>158545243</v>
      </c>
      <c r="I80" s="114">
        <f t="shared" si="10"/>
        <v>12561599</v>
      </c>
      <c r="J80" s="115">
        <f t="shared" si="10"/>
        <v>35807146</v>
      </c>
      <c r="K80" s="112">
        <f t="shared" si="10"/>
        <v>214763392</v>
      </c>
      <c r="L80" s="115">
        <f t="shared" si="10"/>
        <v>11603322</v>
      </c>
      <c r="M80" s="113">
        <f t="shared" si="10"/>
        <v>274735459</v>
      </c>
    </row>
    <row r="81" spans="1:13" s="37" customFormat="1" ht="12.75" customHeight="1">
      <c r="A81" s="46"/>
      <c r="B81" s="73" t="s">
        <v>388</v>
      </c>
      <c r="C81" s="74"/>
      <c r="D81" s="111">
        <f aca="true" t="shared" si="11" ref="D81:M81">SUM(D9,D11:D17,D19:D26,D28:D33,D35:D39,D41:D44,D46:D51,D53:D58,D60:D66,D68:D72,D74:D79)</f>
        <v>1352919915</v>
      </c>
      <c r="E81" s="112">
        <f t="shared" si="11"/>
        <v>3671778152</v>
      </c>
      <c r="F81" s="112">
        <f t="shared" si="11"/>
        <v>3343304022</v>
      </c>
      <c r="G81" s="112">
        <f t="shared" si="11"/>
        <v>133748000</v>
      </c>
      <c r="H81" s="113">
        <f t="shared" si="11"/>
        <v>8501750089</v>
      </c>
      <c r="I81" s="114">
        <f t="shared" si="11"/>
        <v>1593068896</v>
      </c>
      <c r="J81" s="115">
        <f t="shared" si="11"/>
        <v>3011365094</v>
      </c>
      <c r="K81" s="112">
        <f t="shared" si="11"/>
        <v>2943669014</v>
      </c>
      <c r="L81" s="115">
        <f t="shared" si="11"/>
        <v>398419926</v>
      </c>
      <c r="M81" s="113">
        <f t="shared" si="11"/>
        <v>7946522930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</row>
    <row r="84" s="8" customFormat="1" ht="12.75" customHeight="1"/>
  </sheetData>
  <sheetProtection password="F954" sheet="1" objects="1" scenarios="1"/>
  <mergeCells count="6">
    <mergeCell ref="B83:M83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"/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 customHeight="1">
      <c r="A3" s="5"/>
      <c r="B3" s="6"/>
      <c r="C3" s="7"/>
      <c r="D3" s="95" t="s">
        <v>2</v>
      </c>
      <c r="E3" s="96"/>
      <c r="F3" s="96"/>
      <c r="G3" s="96"/>
      <c r="H3" s="97"/>
      <c r="I3" s="98" t="s">
        <v>3</v>
      </c>
      <c r="J3" s="99"/>
      <c r="K3" s="99"/>
      <c r="L3" s="99"/>
      <c r="M3" s="100"/>
    </row>
    <row r="4" spans="1:13" s="8" customFormat="1" ht="15.75" customHeight="1">
      <c r="A4" s="9"/>
      <c r="B4" s="10"/>
      <c r="C4" s="11"/>
      <c r="D4" s="95" t="s">
        <v>4</v>
      </c>
      <c r="E4" s="96"/>
      <c r="F4" s="101"/>
      <c r="G4" s="29"/>
      <c r="H4" s="30"/>
      <c r="I4" s="95" t="s">
        <v>4</v>
      </c>
      <c r="J4" s="96"/>
      <c r="K4" s="101"/>
      <c r="L4" s="31"/>
      <c r="M4" s="30"/>
    </row>
    <row r="5" spans="1:13" s="8" customFormat="1" ht="25.5">
      <c r="A5" s="12"/>
      <c r="B5" s="13" t="s">
        <v>5</v>
      </c>
      <c r="C5" s="14" t="s">
        <v>6</v>
      </c>
      <c r="D5" s="32" t="s">
        <v>7</v>
      </c>
      <c r="E5" s="33" t="s">
        <v>8</v>
      </c>
      <c r="F5" s="33" t="s">
        <v>9</v>
      </c>
      <c r="G5" s="34" t="s">
        <v>10</v>
      </c>
      <c r="H5" s="35" t="s">
        <v>11</v>
      </c>
      <c r="I5" s="32" t="s">
        <v>7</v>
      </c>
      <c r="J5" s="33" t="s">
        <v>8</v>
      </c>
      <c r="K5" s="33" t="s">
        <v>9</v>
      </c>
      <c r="L5" s="34" t="s">
        <v>10</v>
      </c>
      <c r="M5" s="35" t="s">
        <v>11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389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90</v>
      </c>
      <c r="B9" s="72" t="s">
        <v>390</v>
      </c>
      <c r="C9" s="57" t="s">
        <v>391</v>
      </c>
      <c r="D9" s="105">
        <v>3284304</v>
      </c>
      <c r="E9" s="106">
        <v>3913642</v>
      </c>
      <c r="F9" s="106">
        <v>34878074</v>
      </c>
      <c r="G9" s="106">
        <v>1945000</v>
      </c>
      <c r="H9" s="107">
        <v>44021020</v>
      </c>
      <c r="I9" s="108">
        <v>3436330</v>
      </c>
      <c r="J9" s="109">
        <v>3289906</v>
      </c>
      <c r="K9" s="106">
        <v>35649961</v>
      </c>
      <c r="L9" s="109">
        <v>3942000</v>
      </c>
      <c r="M9" s="107">
        <v>46318197</v>
      </c>
    </row>
    <row r="10" spans="1:13" s="8" customFormat="1" ht="12.75">
      <c r="A10" s="24" t="s">
        <v>90</v>
      </c>
      <c r="B10" s="72" t="s">
        <v>392</v>
      </c>
      <c r="C10" s="57" t="s">
        <v>393</v>
      </c>
      <c r="D10" s="105">
        <v>-128482</v>
      </c>
      <c r="E10" s="106">
        <v>3777660</v>
      </c>
      <c r="F10" s="106">
        <v>32660606</v>
      </c>
      <c r="G10" s="106">
        <v>2326000</v>
      </c>
      <c r="H10" s="107">
        <v>38635784</v>
      </c>
      <c r="I10" s="108">
        <v>1544037</v>
      </c>
      <c r="J10" s="109">
        <v>3437524</v>
      </c>
      <c r="K10" s="106">
        <v>23260351</v>
      </c>
      <c r="L10" s="109">
        <v>7609000</v>
      </c>
      <c r="M10" s="107">
        <v>35850912</v>
      </c>
    </row>
    <row r="11" spans="1:13" s="8" customFormat="1" ht="12.75">
      <c r="A11" s="24" t="s">
        <v>90</v>
      </c>
      <c r="B11" s="72" t="s">
        <v>394</v>
      </c>
      <c r="C11" s="57" t="s">
        <v>395</v>
      </c>
      <c r="D11" s="105">
        <v>15818921</v>
      </c>
      <c r="E11" s="106">
        <v>74759526</v>
      </c>
      <c r="F11" s="106">
        <v>80739236</v>
      </c>
      <c r="G11" s="106">
        <v>1657000</v>
      </c>
      <c r="H11" s="107">
        <v>172974683</v>
      </c>
      <c r="I11" s="108">
        <v>-8692562</v>
      </c>
      <c r="J11" s="109">
        <v>58452628</v>
      </c>
      <c r="K11" s="106">
        <v>83349338</v>
      </c>
      <c r="L11" s="109">
        <v>11750000</v>
      </c>
      <c r="M11" s="107">
        <v>144859404</v>
      </c>
    </row>
    <row r="12" spans="1:13" s="8" customFormat="1" ht="12.75">
      <c r="A12" s="24" t="s">
        <v>90</v>
      </c>
      <c r="B12" s="72" t="s">
        <v>396</v>
      </c>
      <c r="C12" s="57" t="s">
        <v>397</v>
      </c>
      <c r="D12" s="105">
        <v>5092463</v>
      </c>
      <c r="E12" s="106">
        <v>38894021</v>
      </c>
      <c r="F12" s="106">
        <v>18015599</v>
      </c>
      <c r="G12" s="106">
        <v>2400000</v>
      </c>
      <c r="H12" s="107">
        <v>64402083</v>
      </c>
      <c r="I12" s="108">
        <v>4798738</v>
      </c>
      <c r="J12" s="109">
        <v>30996573</v>
      </c>
      <c r="K12" s="106">
        <v>5216640</v>
      </c>
      <c r="L12" s="109">
        <v>2661000</v>
      </c>
      <c r="M12" s="107">
        <v>43672951</v>
      </c>
    </row>
    <row r="13" spans="1:13" s="8" customFormat="1" ht="12.75">
      <c r="A13" s="24" t="s">
        <v>90</v>
      </c>
      <c r="B13" s="72" t="s">
        <v>398</v>
      </c>
      <c r="C13" s="57" t="s">
        <v>399</v>
      </c>
      <c r="D13" s="105">
        <v>2084657</v>
      </c>
      <c r="E13" s="106">
        <v>433743</v>
      </c>
      <c r="F13" s="106">
        <v>8278190</v>
      </c>
      <c r="G13" s="106">
        <v>0</v>
      </c>
      <c r="H13" s="107">
        <v>10796590</v>
      </c>
      <c r="I13" s="108">
        <v>1508674</v>
      </c>
      <c r="J13" s="109">
        <v>1041095</v>
      </c>
      <c r="K13" s="106">
        <v>15470593</v>
      </c>
      <c r="L13" s="109">
        <v>1224000</v>
      </c>
      <c r="M13" s="107">
        <v>19244362</v>
      </c>
    </row>
    <row r="14" spans="1:13" s="8" customFormat="1" ht="12.75">
      <c r="A14" s="24" t="s">
        <v>109</v>
      </c>
      <c r="B14" s="72" t="s">
        <v>400</v>
      </c>
      <c r="C14" s="57" t="s">
        <v>401</v>
      </c>
      <c r="D14" s="105">
        <v>0</v>
      </c>
      <c r="E14" s="106">
        <v>0</v>
      </c>
      <c r="F14" s="106">
        <v>186122628</v>
      </c>
      <c r="G14" s="106">
        <v>29375000</v>
      </c>
      <c r="H14" s="107">
        <v>215497628</v>
      </c>
      <c r="I14" s="108">
        <v>0</v>
      </c>
      <c r="J14" s="109">
        <v>0</v>
      </c>
      <c r="K14" s="106">
        <v>127575818</v>
      </c>
      <c r="L14" s="109">
        <v>42487000</v>
      </c>
      <c r="M14" s="107">
        <v>170062818</v>
      </c>
    </row>
    <row r="15" spans="1:13" s="37" customFormat="1" ht="12.75">
      <c r="A15" s="46"/>
      <c r="B15" s="73" t="s">
        <v>402</v>
      </c>
      <c r="C15" s="74"/>
      <c r="D15" s="111">
        <f aca="true" t="shared" si="0" ref="D15:M15">SUM(D9:D14)</f>
        <v>26151863</v>
      </c>
      <c r="E15" s="112">
        <f t="shared" si="0"/>
        <v>121778592</v>
      </c>
      <c r="F15" s="112">
        <f t="shared" si="0"/>
        <v>360694333</v>
      </c>
      <c r="G15" s="112">
        <f t="shared" si="0"/>
        <v>37703000</v>
      </c>
      <c r="H15" s="113">
        <f t="shared" si="0"/>
        <v>546327788</v>
      </c>
      <c r="I15" s="114">
        <f t="shared" si="0"/>
        <v>2595217</v>
      </c>
      <c r="J15" s="115">
        <f t="shared" si="0"/>
        <v>97217726</v>
      </c>
      <c r="K15" s="112">
        <f t="shared" si="0"/>
        <v>290522701</v>
      </c>
      <c r="L15" s="115">
        <f t="shared" si="0"/>
        <v>69673000</v>
      </c>
      <c r="M15" s="113">
        <f t="shared" si="0"/>
        <v>460008644</v>
      </c>
    </row>
    <row r="16" spans="1:13" s="8" customFormat="1" ht="12.75">
      <c r="A16" s="24" t="s">
        <v>90</v>
      </c>
      <c r="B16" s="72" t="s">
        <v>403</v>
      </c>
      <c r="C16" s="57" t="s">
        <v>404</v>
      </c>
      <c r="D16" s="105">
        <v>2235068</v>
      </c>
      <c r="E16" s="106">
        <v>16620470</v>
      </c>
      <c r="F16" s="106">
        <v>18986683</v>
      </c>
      <c r="G16" s="106">
        <v>0</v>
      </c>
      <c r="H16" s="107">
        <v>37842221</v>
      </c>
      <c r="I16" s="108">
        <v>1679275</v>
      </c>
      <c r="J16" s="109">
        <v>11630296</v>
      </c>
      <c r="K16" s="106">
        <v>13850635</v>
      </c>
      <c r="L16" s="109">
        <v>0</v>
      </c>
      <c r="M16" s="107">
        <v>27160206</v>
      </c>
    </row>
    <row r="17" spans="1:13" s="8" customFormat="1" ht="12.75">
      <c r="A17" s="24" t="s">
        <v>90</v>
      </c>
      <c r="B17" s="72" t="s">
        <v>405</v>
      </c>
      <c r="C17" s="57" t="s">
        <v>406</v>
      </c>
      <c r="D17" s="105">
        <v>1581135</v>
      </c>
      <c r="E17" s="106">
        <v>644457</v>
      </c>
      <c r="F17" s="106">
        <v>2757537</v>
      </c>
      <c r="G17" s="106">
        <v>0</v>
      </c>
      <c r="H17" s="107">
        <v>4983129</v>
      </c>
      <c r="I17" s="108">
        <v>554450</v>
      </c>
      <c r="J17" s="109">
        <v>358156</v>
      </c>
      <c r="K17" s="106">
        <v>12495475</v>
      </c>
      <c r="L17" s="109">
        <v>1564000</v>
      </c>
      <c r="M17" s="107">
        <v>14972081</v>
      </c>
    </row>
    <row r="18" spans="1:13" s="8" customFormat="1" ht="12.75">
      <c r="A18" s="24" t="s">
        <v>90</v>
      </c>
      <c r="B18" s="72" t="s">
        <v>407</v>
      </c>
      <c r="C18" s="57" t="s">
        <v>408</v>
      </c>
      <c r="D18" s="105">
        <v>3661950</v>
      </c>
      <c r="E18" s="106">
        <v>8114094</v>
      </c>
      <c r="F18" s="106">
        <v>54037633</v>
      </c>
      <c r="G18" s="106">
        <v>0</v>
      </c>
      <c r="H18" s="107">
        <v>65813677</v>
      </c>
      <c r="I18" s="108">
        <v>1591353</v>
      </c>
      <c r="J18" s="109">
        <v>12240255</v>
      </c>
      <c r="K18" s="106">
        <v>74772660</v>
      </c>
      <c r="L18" s="109">
        <v>10522000</v>
      </c>
      <c r="M18" s="107">
        <v>99126268</v>
      </c>
    </row>
    <row r="19" spans="1:13" s="8" customFormat="1" ht="12.75">
      <c r="A19" s="24" t="s">
        <v>90</v>
      </c>
      <c r="B19" s="72" t="s">
        <v>409</v>
      </c>
      <c r="C19" s="57" t="s">
        <v>410</v>
      </c>
      <c r="D19" s="105">
        <v>6688002</v>
      </c>
      <c r="E19" s="106">
        <v>44274868</v>
      </c>
      <c r="F19" s="106">
        <v>10698618</v>
      </c>
      <c r="G19" s="106">
        <v>5808000</v>
      </c>
      <c r="H19" s="107">
        <v>67469488</v>
      </c>
      <c r="I19" s="108">
        <v>4391778</v>
      </c>
      <c r="J19" s="109">
        <v>45353788</v>
      </c>
      <c r="K19" s="106">
        <v>86911183</v>
      </c>
      <c r="L19" s="109">
        <v>5409000</v>
      </c>
      <c r="M19" s="107">
        <v>142065749</v>
      </c>
    </row>
    <row r="20" spans="1:13" s="8" customFormat="1" ht="12.75">
      <c r="A20" s="24" t="s">
        <v>109</v>
      </c>
      <c r="B20" s="72" t="s">
        <v>411</v>
      </c>
      <c r="C20" s="57" t="s">
        <v>412</v>
      </c>
      <c r="D20" s="105">
        <v>0</v>
      </c>
      <c r="E20" s="106">
        <v>0</v>
      </c>
      <c r="F20" s="106">
        <v>337678745</v>
      </c>
      <c r="G20" s="106">
        <v>43514000</v>
      </c>
      <c r="H20" s="107">
        <v>381192745</v>
      </c>
      <c r="I20" s="108">
        <v>0</v>
      </c>
      <c r="J20" s="109">
        <v>0</v>
      </c>
      <c r="K20" s="106">
        <v>1398810422</v>
      </c>
      <c r="L20" s="109">
        <v>49889000</v>
      </c>
      <c r="M20" s="107">
        <v>1448699422</v>
      </c>
    </row>
    <row r="21" spans="1:13" s="37" customFormat="1" ht="12.75">
      <c r="A21" s="46"/>
      <c r="B21" s="73" t="s">
        <v>413</v>
      </c>
      <c r="C21" s="74"/>
      <c r="D21" s="111">
        <f aca="true" t="shared" si="1" ref="D21:M21">SUM(D16:D20)</f>
        <v>14166155</v>
      </c>
      <c r="E21" s="112">
        <f t="shared" si="1"/>
        <v>69653889</v>
      </c>
      <c r="F21" s="112">
        <f t="shared" si="1"/>
        <v>424159216</v>
      </c>
      <c r="G21" s="112">
        <f t="shared" si="1"/>
        <v>49322000</v>
      </c>
      <c r="H21" s="113">
        <f t="shared" si="1"/>
        <v>557301260</v>
      </c>
      <c r="I21" s="114">
        <f t="shared" si="1"/>
        <v>8216856</v>
      </c>
      <c r="J21" s="115">
        <f t="shared" si="1"/>
        <v>69582495</v>
      </c>
      <c r="K21" s="112">
        <f t="shared" si="1"/>
        <v>1586840375</v>
      </c>
      <c r="L21" s="115">
        <f t="shared" si="1"/>
        <v>67384000</v>
      </c>
      <c r="M21" s="113">
        <f t="shared" si="1"/>
        <v>1732023726</v>
      </c>
    </row>
    <row r="22" spans="1:13" s="8" customFormat="1" ht="12.75">
      <c r="A22" s="24" t="s">
        <v>90</v>
      </c>
      <c r="B22" s="72" t="s">
        <v>414</v>
      </c>
      <c r="C22" s="57" t="s">
        <v>415</v>
      </c>
      <c r="D22" s="105">
        <v>133822</v>
      </c>
      <c r="E22" s="106">
        <v>2570858</v>
      </c>
      <c r="F22" s="106">
        <v>28200904</v>
      </c>
      <c r="G22" s="106">
        <v>2133000</v>
      </c>
      <c r="H22" s="107">
        <v>33038584</v>
      </c>
      <c r="I22" s="108">
        <v>848326</v>
      </c>
      <c r="J22" s="109">
        <v>1417272</v>
      </c>
      <c r="K22" s="106">
        <v>-5396714</v>
      </c>
      <c r="L22" s="109">
        <v>6905000</v>
      </c>
      <c r="M22" s="107">
        <v>3773884</v>
      </c>
    </row>
    <row r="23" spans="1:13" s="8" customFormat="1" ht="12.75">
      <c r="A23" s="24" t="s">
        <v>90</v>
      </c>
      <c r="B23" s="72" t="s">
        <v>416</v>
      </c>
      <c r="C23" s="57" t="s">
        <v>417</v>
      </c>
      <c r="D23" s="105">
        <v>58864</v>
      </c>
      <c r="E23" s="106">
        <v>0</v>
      </c>
      <c r="F23" s="106">
        <v>27131478</v>
      </c>
      <c r="G23" s="106">
        <v>1500000</v>
      </c>
      <c r="H23" s="107">
        <v>28690342</v>
      </c>
      <c r="I23" s="108">
        <v>52951</v>
      </c>
      <c r="J23" s="109">
        <v>0</v>
      </c>
      <c r="K23" s="106">
        <v>20107045</v>
      </c>
      <c r="L23" s="109">
        <v>1000000</v>
      </c>
      <c r="M23" s="107">
        <v>21159996</v>
      </c>
    </row>
    <row r="24" spans="1:13" s="8" customFormat="1" ht="12.75">
      <c r="A24" s="24" t="s">
        <v>90</v>
      </c>
      <c r="B24" s="72" t="s">
        <v>418</v>
      </c>
      <c r="C24" s="57" t="s">
        <v>419</v>
      </c>
      <c r="D24" s="105">
        <v>1194198</v>
      </c>
      <c r="E24" s="106">
        <v>2364309</v>
      </c>
      <c r="F24" s="106">
        <v>2983947</v>
      </c>
      <c r="G24" s="106">
        <v>0</v>
      </c>
      <c r="H24" s="107">
        <v>6542454</v>
      </c>
      <c r="I24" s="108">
        <v>875766</v>
      </c>
      <c r="J24" s="109">
        <v>1310538</v>
      </c>
      <c r="K24" s="106">
        <v>15197593</v>
      </c>
      <c r="L24" s="109">
        <v>939000</v>
      </c>
      <c r="M24" s="107">
        <v>18322897</v>
      </c>
    </row>
    <row r="25" spans="1:13" s="8" customFormat="1" ht="12.75">
      <c r="A25" s="24" t="s">
        <v>90</v>
      </c>
      <c r="B25" s="72" t="s">
        <v>61</v>
      </c>
      <c r="C25" s="57" t="s">
        <v>62</v>
      </c>
      <c r="D25" s="105">
        <v>53537290</v>
      </c>
      <c r="E25" s="106">
        <v>153103519</v>
      </c>
      <c r="F25" s="106">
        <v>161171892</v>
      </c>
      <c r="G25" s="106">
        <v>60645000</v>
      </c>
      <c r="H25" s="107">
        <v>428457701</v>
      </c>
      <c r="I25" s="108">
        <v>43607456</v>
      </c>
      <c r="J25" s="109">
        <v>112395797</v>
      </c>
      <c r="K25" s="106">
        <v>121027810</v>
      </c>
      <c r="L25" s="109">
        <v>25447000</v>
      </c>
      <c r="M25" s="107">
        <v>302478063</v>
      </c>
    </row>
    <row r="26" spans="1:13" s="8" customFormat="1" ht="12.75">
      <c r="A26" s="24" t="s">
        <v>90</v>
      </c>
      <c r="B26" s="72" t="s">
        <v>420</v>
      </c>
      <c r="C26" s="57" t="s">
        <v>421</v>
      </c>
      <c r="D26" s="105">
        <v>10071065</v>
      </c>
      <c r="E26" s="106">
        <v>7055539</v>
      </c>
      <c r="F26" s="106">
        <v>76135501</v>
      </c>
      <c r="G26" s="106">
        <v>0</v>
      </c>
      <c r="H26" s="107">
        <v>93262105</v>
      </c>
      <c r="I26" s="108">
        <v>6899186</v>
      </c>
      <c r="J26" s="109">
        <v>10089952</v>
      </c>
      <c r="K26" s="106">
        <v>33822257</v>
      </c>
      <c r="L26" s="109">
        <v>1968000</v>
      </c>
      <c r="M26" s="107">
        <v>52779395</v>
      </c>
    </row>
    <row r="27" spans="1:13" s="8" customFormat="1" ht="12.75">
      <c r="A27" s="24" t="s">
        <v>109</v>
      </c>
      <c r="B27" s="72" t="s">
        <v>422</v>
      </c>
      <c r="C27" s="57" t="s">
        <v>423</v>
      </c>
      <c r="D27" s="105">
        <v>0</v>
      </c>
      <c r="E27" s="106">
        <v>0</v>
      </c>
      <c r="F27" s="106">
        <v>84990418</v>
      </c>
      <c r="G27" s="106">
        <v>22031000</v>
      </c>
      <c r="H27" s="107">
        <v>107021418</v>
      </c>
      <c r="I27" s="108">
        <v>0</v>
      </c>
      <c r="J27" s="109">
        <v>0</v>
      </c>
      <c r="K27" s="106">
        <v>487633</v>
      </c>
      <c r="L27" s="109">
        <v>93762000</v>
      </c>
      <c r="M27" s="107">
        <v>94249633</v>
      </c>
    </row>
    <row r="28" spans="1:13" s="37" customFormat="1" ht="12.75">
      <c r="A28" s="46"/>
      <c r="B28" s="73" t="s">
        <v>424</v>
      </c>
      <c r="C28" s="74"/>
      <c r="D28" s="111">
        <f aca="true" t="shared" si="2" ref="D28:M28">SUM(D22:D27)</f>
        <v>64995239</v>
      </c>
      <c r="E28" s="112">
        <f t="shared" si="2"/>
        <v>165094225</v>
      </c>
      <c r="F28" s="112">
        <f t="shared" si="2"/>
        <v>380614140</v>
      </c>
      <c r="G28" s="112">
        <f t="shared" si="2"/>
        <v>86309000</v>
      </c>
      <c r="H28" s="113">
        <f t="shared" si="2"/>
        <v>697012604</v>
      </c>
      <c r="I28" s="114">
        <f t="shared" si="2"/>
        <v>52283685</v>
      </c>
      <c r="J28" s="115">
        <f t="shared" si="2"/>
        <v>125213559</v>
      </c>
      <c r="K28" s="112">
        <f t="shared" si="2"/>
        <v>185245624</v>
      </c>
      <c r="L28" s="115">
        <f t="shared" si="2"/>
        <v>130021000</v>
      </c>
      <c r="M28" s="113">
        <f t="shared" si="2"/>
        <v>492763868</v>
      </c>
    </row>
    <row r="29" spans="1:13" s="8" customFormat="1" ht="12.75">
      <c r="A29" s="24" t="s">
        <v>90</v>
      </c>
      <c r="B29" s="72" t="s">
        <v>425</v>
      </c>
      <c r="C29" s="57" t="s">
        <v>426</v>
      </c>
      <c r="D29" s="105">
        <v>4029734</v>
      </c>
      <c r="E29" s="106">
        <v>12863080</v>
      </c>
      <c r="F29" s="106">
        <v>23334168</v>
      </c>
      <c r="G29" s="106">
        <v>1000000</v>
      </c>
      <c r="H29" s="107">
        <v>41226982</v>
      </c>
      <c r="I29" s="108">
        <v>2917579</v>
      </c>
      <c r="J29" s="109">
        <v>8307315</v>
      </c>
      <c r="K29" s="106">
        <v>50425738</v>
      </c>
      <c r="L29" s="109">
        <v>1000000</v>
      </c>
      <c r="M29" s="107">
        <v>62650632</v>
      </c>
    </row>
    <row r="30" spans="1:13" s="8" customFormat="1" ht="12.75">
      <c r="A30" s="24" t="s">
        <v>90</v>
      </c>
      <c r="B30" s="72" t="s">
        <v>427</v>
      </c>
      <c r="C30" s="57" t="s">
        <v>428</v>
      </c>
      <c r="D30" s="105">
        <v>4652976</v>
      </c>
      <c r="E30" s="106">
        <v>6349036</v>
      </c>
      <c r="F30" s="106">
        <v>-3379173</v>
      </c>
      <c r="G30" s="106">
        <v>2665000</v>
      </c>
      <c r="H30" s="107">
        <v>10287839</v>
      </c>
      <c r="I30" s="108">
        <v>4964935</v>
      </c>
      <c r="J30" s="109">
        <v>22050310</v>
      </c>
      <c r="K30" s="106">
        <v>39728624</v>
      </c>
      <c r="L30" s="109">
        <v>5210000</v>
      </c>
      <c r="M30" s="107">
        <v>71953869</v>
      </c>
    </row>
    <row r="31" spans="1:13" s="8" customFormat="1" ht="12.75">
      <c r="A31" s="24" t="s">
        <v>90</v>
      </c>
      <c r="B31" s="72" t="s">
        <v>429</v>
      </c>
      <c r="C31" s="57" t="s">
        <v>430</v>
      </c>
      <c r="D31" s="105">
        <v>1858469</v>
      </c>
      <c r="E31" s="106">
        <v>6360672</v>
      </c>
      <c r="F31" s="106">
        <v>4655912</v>
      </c>
      <c r="G31" s="106">
        <v>0</v>
      </c>
      <c r="H31" s="107">
        <v>12875053</v>
      </c>
      <c r="I31" s="108">
        <v>1862430</v>
      </c>
      <c r="J31" s="109">
        <v>6065930</v>
      </c>
      <c r="K31" s="106">
        <v>2976597</v>
      </c>
      <c r="L31" s="109">
        <v>6885000</v>
      </c>
      <c r="M31" s="107">
        <v>17789957</v>
      </c>
    </row>
    <row r="32" spans="1:13" s="8" customFormat="1" ht="12.75">
      <c r="A32" s="24" t="s">
        <v>90</v>
      </c>
      <c r="B32" s="72" t="s">
        <v>431</v>
      </c>
      <c r="C32" s="57" t="s">
        <v>432</v>
      </c>
      <c r="D32" s="105">
        <v>3862952</v>
      </c>
      <c r="E32" s="106">
        <v>24533734</v>
      </c>
      <c r="F32" s="106">
        <v>21283088</v>
      </c>
      <c r="G32" s="106">
        <v>0</v>
      </c>
      <c r="H32" s="107">
        <v>49679774</v>
      </c>
      <c r="I32" s="108">
        <v>3386519</v>
      </c>
      <c r="J32" s="109">
        <v>19850379</v>
      </c>
      <c r="K32" s="106">
        <v>4425418</v>
      </c>
      <c r="L32" s="109">
        <v>0</v>
      </c>
      <c r="M32" s="107">
        <v>27662316</v>
      </c>
    </row>
    <row r="33" spans="1:13" s="8" customFormat="1" ht="12.75">
      <c r="A33" s="24" t="s">
        <v>90</v>
      </c>
      <c r="B33" s="72" t="s">
        <v>433</v>
      </c>
      <c r="C33" s="57" t="s">
        <v>434</v>
      </c>
      <c r="D33" s="105">
        <v>5599933</v>
      </c>
      <c r="E33" s="106">
        <v>12795535</v>
      </c>
      <c r="F33" s="106">
        <v>19566624</v>
      </c>
      <c r="G33" s="106">
        <v>59000</v>
      </c>
      <c r="H33" s="107">
        <v>38021092</v>
      </c>
      <c r="I33" s="108">
        <v>8722764</v>
      </c>
      <c r="J33" s="109">
        <v>9484663</v>
      </c>
      <c r="K33" s="106">
        <v>19031458</v>
      </c>
      <c r="L33" s="109">
        <v>1355000</v>
      </c>
      <c r="M33" s="107">
        <v>38593885</v>
      </c>
    </row>
    <row r="34" spans="1:13" s="8" customFormat="1" ht="12.75">
      <c r="A34" s="24" t="s">
        <v>90</v>
      </c>
      <c r="B34" s="72" t="s">
        <v>435</v>
      </c>
      <c r="C34" s="57" t="s">
        <v>436</v>
      </c>
      <c r="D34" s="105">
        <v>8744817</v>
      </c>
      <c r="E34" s="106">
        <v>32447513</v>
      </c>
      <c r="F34" s="106">
        <v>53369125</v>
      </c>
      <c r="G34" s="106">
        <v>33818000</v>
      </c>
      <c r="H34" s="107">
        <v>128379455</v>
      </c>
      <c r="I34" s="108">
        <v>8926048</v>
      </c>
      <c r="J34" s="109">
        <v>41340820</v>
      </c>
      <c r="K34" s="106">
        <v>-10639349</v>
      </c>
      <c r="L34" s="109">
        <v>28925000</v>
      </c>
      <c r="M34" s="107">
        <v>68552519</v>
      </c>
    </row>
    <row r="35" spans="1:13" s="8" customFormat="1" ht="12.75">
      <c r="A35" s="24" t="s">
        <v>109</v>
      </c>
      <c r="B35" s="72" t="s">
        <v>437</v>
      </c>
      <c r="C35" s="57" t="s">
        <v>438</v>
      </c>
      <c r="D35" s="105">
        <v>0</v>
      </c>
      <c r="E35" s="106">
        <v>126504</v>
      </c>
      <c r="F35" s="106">
        <v>26938632</v>
      </c>
      <c r="G35" s="106">
        <v>0</v>
      </c>
      <c r="H35" s="107">
        <v>27065136</v>
      </c>
      <c r="I35" s="108">
        <v>0</v>
      </c>
      <c r="J35" s="109">
        <v>155314</v>
      </c>
      <c r="K35" s="106">
        <v>25164384</v>
      </c>
      <c r="L35" s="109">
        <v>2443000</v>
      </c>
      <c r="M35" s="107">
        <v>27762698</v>
      </c>
    </row>
    <row r="36" spans="1:13" s="37" customFormat="1" ht="12.75">
      <c r="A36" s="46"/>
      <c r="B36" s="73" t="s">
        <v>439</v>
      </c>
      <c r="C36" s="74"/>
      <c r="D36" s="111">
        <f aca="true" t="shared" si="3" ref="D36:M36">SUM(D29:D35)</f>
        <v>28748881</v>
      </c>
      <c r="E36" s="112">
        <f t="shared" si="3"/>
        <v>95476074</v>
      </c>
      <c r="F36" s="112">
        <f t="shared" si="3"/>
        <v>145768376</v>
      </c>
      <c r="G36" s="112">
        <f t="shared" si="3"/>
        <v>37542000</v>
      </c>
      <c r="H36" s="113">
        <f t="shared" si="3"/>
        <v>307535331</v>
      </c>
      <c r="I36" s="114">
        <f t="shared" si="3"/>
        <v>30780275</v>
      </c>
      <c r="J36" s="115">
        <f t="shared" si="3"/>
        <v>107254731</v>
      </c>
      <c r="K36" s="112">
        <f t="shared" si="3"/>
        <v>131112870</v>
      </c>
      <c r="L36" s="115">
        <f t="shared" si="3"/>
        <v>45818000</v>
      </c>
      <c r="M36" s="113">
        <f t="shared" si="3"/>
        <v>314965876</v>
      </c>
    </row>
    <row r="37" spans="1:13" s="8" customFormat="1" ht="12.75">
      <c r="A37" s="24" t="s">
        <v>90</v>
      </c>
      <c r="B37" s="72" t="s">
        <v>440</v>
      </c>
      <c r="C37" s="57" t="s">
        <v>441</v>
      </c>
      <c r="D37" s="105">
        <v>4993726</v>
      </c>
      <c r="E37" s="106">
        <v>6441619</v>
      </c>
      <c r="F37" s="106">
        <v>14610011</v>
      </c>
      <c r="G37" s="106">
        <v>0</v>
      </c>
      <c r="H37" s="107">
        <v>26045356</v>
      </c>
      <c r="I37" s="108">
        <v>3165106</v>
      </c>
      <c r="J37" s="109">
        <v>12988138</v>
      </c>
      <c r="K37" s="106">
        <v>38113393</v>
      </c>
      <c r="L37" s="109">
        <v>371000</v>
      </c>
      <c r="M37" s="107">
        <v>54637637</v>
      </c>
    </row>
    <row r="38" spans="1:13" s="8" customFormat="1" ht="12.75">
      <c r="A38" s="24" t="s">
        <v>90</v>
      </c>
      <c r="B38" s="72" t="s">
        <v>442</v>
      </c>
      <c r="C38" s="57" t="s">
        <v>443</v>
      </c>
      <c r="D38" s="105">
        <v>4123855</v>
      </c>
      <c r="E38" s="106">
        <v>14598209</v>
      </c>
      <c r="F38" s="106">
        <v>27919608</v>
      </c>
      <c r="G38" s="106">
        <v>1445000</v>
      </c>
      <c r="H38" s="107">
        <v>48086672</v>
      </c>
      <c r="I38" s="108">
        <v>1351434</v>
      </c>
      <c r="J38" s="109">
        <v>10622395</v>
      </c>
      <c r="K38" s="106">
        <v>10517068</v>
      </c>
      <c r="L38" s="109">
        <v>5165000</v>
      </c>
      <c r="M38" s="107">
        <v>27655897</v>
      </c>
    </row>
    <row r="39" spans="1:13" s="8" customFormat="1" ht="12.75">
      <c r="A39" s="24" t="s">
        <v>90</v>
      </c>
      <c r="B39" s="72" t="s">
        <v>444</v>
      </c>
      <c r="C39" s="57" t="s">
        <v>445</v>
      </c>
      <c r="D39" s="105">
        <v>6011715</v>
      </c>
      <c r="E39" s="106">
        <v>0</v>
      </c>
      <c r="F39" s="106">
        <v>35731434</v>
      </c>
      <c r="G39" s="106">
        <v>5000000</v>
      </c>
      <c r="H39" s="107">
        <v>46743149</v>
      </c>
      <c r="I39" s="108">
        <v>3108392</v>
      </c>
      <c r="J39" s="109">
        <v>0</v>
      </c>
      <c r="K39" s="106">
        <v>5872245</v>
      </c>
      <c r="L39" s="109">
        <v>3488000</v>
      </c>
      <c r="M39" s="107">
        <v>12468637</v>
      </c>
    </row>
    <row r="40" spans="1:13" s="8" customFormat="1" ht="12.75">
      <c r="A40" s="24" t="s">
        <v>90</v>
      </c>
      <c r="B40" s="72" t="s">
        <v>446</v>
      </c>
      <c r="C40" s="57" t="s">
        <v>447</v>
      </c>
      <c r="D40" s="105">
        <v>0</v>
      </c>
      <c r="E40" s="106">
        <v>0</v>
      </c>
      <c r="F40" s="106">
        <v>11483820</v>
      </c>
      <c r="G40" s="106">
        <v>0</v>
      </c>
      <c r="H40" s="107">
        <v>11483820</v>
      </c>
      <c r="I40" s="108">
        <v>0</v>
      </c>
      <c r="J40" s="109">
        <v>0</v>
      </c>
      <c r="K40" s="106">
        <v>11837105</v>
      </c>
      <c r="L40" s="109">
        <v>2797000</v>
      </c>
      <c r="M40" s="107">
        <v>14634105</v>
      </c>
    </row>
    <row r="41" spans="1:13" s="8" customFormat="1" ht="12.75">
      <c r="A41" s="24" t="s">
        <v>90</v>
      </c>
      <c r="B41" s="72" t="s">
        <v>448</v>
      </c>
      <c r="C41" s="57" t="s">
        <v>449</v>
      </c>
      <c r="D41" s="105">
        <v>8091019</v>
      </c>
      <c r="E41" s="106">
        <v>4728131</v>
      </c>
      <c r="F41" s="106">
        <v>39437624</v>
      </c>
      <c r="G41" s="106">
        <v>4560000</v>
      </c>
      <c r="H41" s="107">
        <v>56816774</v>
      </c>
      <c r="I41" s="108">
        <v>6716349</v>
      </c>
      <c r="J41" s="109">
        <v>4246887</v>
      </c>
      <c r="K41" s="106">
        <v>29237532</v>
      </c>
      <c r="L41" s="109">
        <v>14822000</v>
      </c>
      <c r="M41" s="107">
        <v>55022768</v>
      </c>
    </row>
    <row r="42" spans="1:13" s="8" customFormat="1" ht="12.75">
      <c r="A42" s="24" t="s">
        <v>109</v>
      </c>
      <c r="B42" s="72" t="s">
        <v>450</v>
      </c>
      <c r="C42" s="57" t="s">
        <v>451</v>
      </c>
      <c r="D42" s="105">
        <v>0</v>
      </c>
      <c r="E42" s="106">
        <v>14869852</v>
      </c>
      <c r="F42" s="106">
        <v>193262214</v>
      </c>
      <c r="G42" s="106">
        <v>10188000</v>
      </c>
      <c r="H42" s="107">
        <v>218320066</v>
      </c>
      <c r="I42" s="108">
        <v>0</v>
      </c>
      <c r="J42" s="109">
        <v>0</v>
      </c>
      <c r="K42" s="106">
        <v>-36770000</v>
      </c>
      <c r="L42" s="109">
        <v>36770000</v>
      </c>
      <c r="M42" s="107">
        <v>0</v>
      </c>
    </row>
    <row r="43" spans="1:13" s="37" customFormat="1" ht="12.75">
      <c r="A43" s="46"/>
      <c r="B43" s="73" t="s">
        <v>452</v>
      </c>
      <c r="C43" s="74"/>
      <c r="D43" s="111">
        <f aca="true" t="shared" si="4" ref="D43:M43">SUM(D37:D42)</f>
        <v>23220315</v>
      </c>
      <c r="E43" s="112">
        <f t="shared" si="4"/>
        <v>40637811</v>
      </c>
      <c r="F43" s="112">
        <f t="shared" si="4"/>
        <v>322444711</v>
      </c>
      <c r="G43" s="112">
        <f t="shared" si="4"/>
        <v>21193000</v>
      </c>
      <c r="H43" s="113">
        <f t="shared" si="4"/>
        <v>407495837</v>
      </c>
      <c r="I43" s="114">
        <f t="shared" si="4"/>
        <v>14341281</v>
      </c>
      <c r="J43" s="115">
        <f t="shared" si="4"/>
        <v>27857420</v>
      </c>
      <c r="K43" s="112">
        <f t="shared" si="4"/>
        <v>58807343</v>
      </c>
      <c r="L43" s="115">
        <f t="shared" si="4"/>
        <v>63413000</v>
      </c>
      <c r="M43" s="113">
        <f t="shared" si="4"/>
        <v>164419044</v>
      </c>
    </row>
    <row r="44" spans="1:13" s="37" customFormat="1" ht="12.75">
      <c r="A44" s="46"/>
      <c r="B44" s="73" t="s">
        <v>453</v>
      </c>
      <c r="C44" s="74"/>
      <c r="D44" s="111">
        <f aca="true" t="shared" si="5" ref="D44:M44">SUM(D9:D14,D16:D20,D22:D27,D29:D35,D37:D42)</f>
        <v>157282453</v>
      </c>
      <c r="E44" s="112">
        <f t="shared" si="5"/>
        <v>492640591</v>
      </c>
      <c r="F44" s="112">
        <f t="shared" si="5"/>
        <v>1633680776</v>
      </c>
      <c r="G44" s="112">
        <f t="shared" si="5"/>
        <v>232069000</v>
      </c>
      <c r="H44" s="113">
        <f t="shared" si="5"/>
        <v>2515672820</v>
      </c>
      <c r="I44" s="114">
        <f t="shared" si="5"/>
        <v>108217314</v>
      </c>
      <c r="J44" s="115">
        <f t="shared" si="5"/>
        <v>427125931</v>
      </c>
      <c r="K44" s="112">
        <f t="shared" si="5"/>
        <v>2252528913</v>
      </c>
      <c r="L44" s="115">
        <f t="shared" si="5"/>
        <v>376309000</v>
      </c>
      <c r="M44" s="113">
        <f t="shared" si="5"/>
        <v>3164181158</v>
      </c>
    </row>
    <row r="45" spans="1:13" s="8" customFormat="1" ht="12.75">
      <c r="A45" s="47"/>
      <c r="B45" s="75"/>
      <c r="C45" s="76"/>
      <c r="D45" s="77"/>
      <c r="E45" s="78"/>
      <c r="F45" s="78"/>
      <c r="G45" s="78"/>
      <c r="H45" s="79"/>
      <c r="I45" s="77"/>
      <c r="J45" s="78"/>
      <c r="K45" s="78"/>
      <c r="L45" s="78"/>
      <c r="M45" s="79"/>
    </row>
    <row r="46" spans="1:13" s="53" customFormat="1" ht="12.75">
      <c r="A46" s="55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s="54" customFormat="1" ht="12.75">
      <c r="A47" s="28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3" s="54" customFormat="1" ht="12.75">
      <c r="A48" s="28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1:13" s="54" customFormat="1" ht="12.75">
      <c r="A49" s="28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3" s="54" customFormat="1" ht="12.75">
      <c r="A50" s="28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s="54" customFormat="1" ht="12.75">
      <c r="A51" s="28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13" s="54" customFormat="1" ht="12.75">
      <c r="A52" s="28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1:13" s="54" customFormat="1" ht="12.75">
      <c r="A53" s="28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s="54" customFormat="1" ht="12.75">
      <c r="A54" s="28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54" customFormat="1" ht="12.75">
      <c r="A55" s="28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13" s="54" customFormat="1" ht="12.75">
      <c r="A56" s="28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13" s="54" customFormat="1" ht="12.75">
      <c r="A57" s="28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s="54" customFormat="1" ht="12.75">
      <c r="A58" s="28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 s="54" customFormat="1" ht="12.75">
      <c r="A59" s="28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s="54" customFormat="1" ht="12.75">
      <c r="A60" s="28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1:13" s="54" customFormat="1" ht="12.75">
      <c r="A61" s="28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13" s="54" customFormat="1" ht="12.75">
      <c r="A62" s="28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13" s="54" customFormat="1" ht="12.75">
      <c r="A63" s="28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  <row r="64" spans="1:13" s="54" customFormat="1" ht="12.75">
      <c r="A64" s="28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 s="54" customFormat="1" ht="12.75">
      <c r="A65" s="28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s="54" customFormat="1" ht="12.75">
      <c r="A66" s="28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s="54" customFormat="1" ht="12.75">
      <c r="A67" s="28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s="54" customFormat="1" ht="12.75">
      <c r="A68" s="28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s="54" customFormat="1" ht="12.75">
      <c r="A69" s="28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1:13" s="54" customFormat="1" ht="12.75">
      <c r="A70" s="28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3" s="54" customFormat="1" ht="12.75">
      <c r="A71" s="28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</row>
    <row r="72" spans="1:13" s="54" customFormat="1" ht="12.75">
      <c r="A72" s="28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1:13" s="54" customFormat="1" ht="12.75">
      <c r="A73" s="28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</row>
    <row r="74" spans="1:13" s="54" customFormat="1" ht="12.75">
      <c r="A74" s="28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1:13" s="54" customFormat="1" ht="12.75">
      <c r="A75" s="28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</row>
    <row r="76" spans="1:13" s="54" customFormat="1" ht="12.75">
      <c r="A76" s="28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1:13" s="54" customFormat="1" ht="12.75">
      <c r="A77" s="28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</row>
    <row r="78" spans="1:13" s="54" customFormat="1" ht="12.75">
      <c r="A78" s="28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</row>
    <row r="79" spans="1:13" s="54" customFormat="1" ht="12.75">
      <c r="A79" s="28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s="54" customFormat="1" ht="12.75">
      <c r="A80" s="28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1:13" s="54" customFormat="1" ht="12.75">
      <c r="A81" s="28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 password="F954" sheet="1" objects="1" scenarios="1"/>
  <mergeCells count="6">
    <mergeCell ref="B46:M46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3" width="12.140625" style="3" customWidth="1"/>
    <col min="14" max="16384" width="9.140625" style="3" customWidth="1"/>
  </cols>
  <sheetData>
    <row r="1" spans="1:13" ht="16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5.75" customHeight="1">
      <c r="A2" s="4"/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2"/>
      <c r="O2" s="2"/>
    </row>
    <row r="3" spans="1:13" ht="15.75" customHeight="1">
      <c r="A3" s="5"/>
      <c r="B3" s="6"/>
      <c r="C3" s="7"/>
      <c r="D3" s="95" t="s">
        <v>2</v>
      </c>
      <c r="E3" s="96"/>
      <c r="F3" s="96"/>
      <c r="G3" s="96"/>
      <c r="H3" s="97"/>
      <c r="I3" s="98" t="s">
        <v>3</v>
      </c>
      <c r="J3" s="99"/>
      <c r="K3" s="99"/>
      <c r="L3" s="99"/>
      <c r="M3" s="100"/>
    </row>
    <row r="4" spans="1:13" s="8" customFormat="1" ht="15.75" customHeight="1">
      <c r="A4" s="9"/>
      <c r="B4" s="10"/>
      <c r="C4" s="11"/>
      <c r="D4" s="95" t="s">
        <v>4</v>
      </c>
      <c r="E4" s="96"/>
      <c r="F4" s="101"/>
      <c r="G4" s="29"/>
      <c r="H4" s="30"/>
      <c r="I4" s="95" t="s">
        <v>4</v>
      </c>
      <c r="J4" s="96"/>
      <c r="K4" s="101"/>
      <c r="L4" s="31"/>
      <c r="M4" s="30"/>
    </row>
    <row r="5" spans="1:13" s="8" customFormat="1" ht="25.5">
      <c r="A5" s="12"/>
      <c r="B5" s="13" t="s">
        <v>5</v>
      </c>
      <c r="C5" s="14" t="s">
        <v>6</v>
      </c>
      <c r="D5" s="32" t="s">
        <v>7</v>
      </c>
      <c r="E5" s="33" t="s">
        <v>8</v>
      </c>
      <c r="F5" s="33" t="s">
        <v>9</v>
      </c>
      <c r="G5" s="34" t="s">
        <v>10</v>
      </c>
      <c r="H5" s="35" t="s">
        <v>11</v>
      </c>
      <c r="I5" s="32" t="s">
        <v>7</v>
      </c>
      <c r="J5" s="33" t="s">
        <v>8</v>
      </c>
      <c r="K5" s="33" t="s">
        <v>9</v>
      </c>
      <c r="L5" s="34" t="s">
        <v>10</v>
      </c>
      <c r="M5" s="35" t="s">
        <v>11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454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90</v>
      </c>
      <c r="B9" s="72" t="s">
        <v>455</v>
      </c>
      <c r="C9" s="57" t="s">
        <v>456</v>
      </c>
      <c r="D9" s="105">
        <v>0</v>
      </c>
      <c r="E9" s="106">
        <v>0</v>
      </c>
      <c r="F9" s="106">
        <v>-2990000</v>
      </c>
      <c r="G9" s="106">
        <v>2990000</v>
      </c>
      <c r="H9" s="107">
        <v>0</v>
      </c>
      <c r="I9" s="108">
        <v>1844177</v>
      </c>
      <c r="J9" s="109">
        <v>5150543</v>
      </c>
      <c r="K9" s="106">
        <v>29339071</v>
      </c>
      <c r="L9" s="109">
        <v>5829000</v>
      </c>
      <c r="M9" s="107">
        <v>42162791</v>
      </c>
    </row>
    <row r="10" spans="1:13" s="8" customFormat="1" ht="12.75">
      <c r="A10" s="24" t="s">
        <v>90</v>
      </c>
      <c r="B10" s="72" t="s">
        <v>457</v>
      </c>
      <c r="C10" s="57" t="s">
        <v>458</v>
      </c>
      <c r="D10" s="105">
        <v>11469173</v>
      </c>
      <c r="E10" s="106">
        <v>36040482</v>
      </c>
      <c r="F10" s="106">
        <v>57605327</v>
      </c>
      <c r="G10" s="106">
        <v>0</v>
      </c>
      <c r="H10" s="107">
        <v>105114982</v>
      </c>
      <c r="I10" s="108">
        <v>10612986</v>
      </c>
      <c r="J10" s="109">
        <v>28908634</v>
      </c>
      <c r="K10" s="106">
        <v>6243541</v>
      </c>
      <c r="L10" s="109">
        <v>1081000</v>
      </c>
      <c r="M10" s="107">
        <v>46846161</v>
      </c>
    </row>
    <row r="11" spans="1:13" s="8" customFormat="1" ht="12.75">
      <c r="A11" s="24" t="s">
        <v>90</v>
      </c>
      <c r="B11" s="72" t="s">
        <v>459</v>
      </c>
      <c r="C11" s="57" t="s">
        <v>460</v>
      </c>
      <c r="D11" s="105">
        <v>0</v>
      </c>
      <c r="E11" s="106">
        <v>0</v>
      </c>
      <c r="F11" s="106">
        <v>48394880</v>
      </c>
      <c r="G11" s="106">
        <v>0</v>
      </c>
      <c r="H11" s="107">
        <v>48394880</v>
      </c>
      <c r="I11" s="108">
        <v>0</v>
      </c>
      <c r="J11" s="109">
        <v>188987</v>
      </c>
      <c r="K11" s="106">
        <v>21338448</v>
      </c>
      <c r="L11" s="109">
        <v>4105000</v>
      </c>
      <c r="M11" s="107">
        <v>25632435</v>
      </c>
    </row>
    <row r="12" spans="1:13" s="8" customFormat="1" ht="12.75">
      <c r="A12" s="24" t="s">
        <v>90</v>
      </c>
      <c r="B12" s="72" t="s">
        <v>461</v>
      </c>
      <c r="C12" s="57" t="s">
        <v>462</v>
      </c>
      <c r="D12" s="105">
        <v>2198188</v>
      </c>
      <c r="E12" s="106">
        <v>8068069</v>
      </c>
      <c r="F12" s="106">
        <v>1141626</v>
      </c>
      <c r="G12" s="106">
        <v>0</v>
      </c>
      <c r="H12" s="107">
        <v>11407883</v>
      </c>
      <c r="I12" s="108">
        <v>0</v>
      </c>
      <c r="J12" s="109">
        <v>0</v>
      </c>
      <c r="K12" s="106">
        <v>-83000</v>
      </c>
      <c r="L12" s="109">
        <v>83000</v>
      </c>
      <c r="M12" s="107">
        <v>0</v>
      </c>
    </row>
    <row r="13" spans="1:13" s="8" customFormat="1" ht="12.75">
      <c r="A13" s="24" t="s">
        <v>90</v>
      </c>
      <c r="B13" s="72" t="s">
        <v>463</v>
      </c>
      <c r="C13" s="57" t="s">
        <v>464</v>
      </c>
      <c r="D13" s="105">
        <v>9366615</v>
      </c>
      <c r="E13" s="106">
        <v>35278441</v>
      </c>
      <c r="F13" s="106">
        <v>24074317</v>
      </c>
      <c r="G13" s="106">
        <v>2678000</v>
      </c>
      <c r="H13" s="107">
        <v>71397373</v>
      </c>
      <c r="I13" s="108">
        <v>9825936</v>
      </c>
      <c r="J13" s="109">
        <v>41789790</v>
      </c>
      <c r="K13" s="106">
        <v>26045144</v>
      </c>
      <c r="L13" s="109">
        <v>9074000</v>
      </c>
      <c r="M13" s="107">
        <v>86734870</v>
      </c>
    </row>
    <row r="14" spans="1:13" s="8" customFormat="1" ht="12.75">
      <c r="A14" s="24" t="s">
        <v>90</v>
      </c>
      <c r="B14" s="72" t="s">
        <v>465</v>
      </c>
      <c r="C14" s="57" t="s">
        <v>466</v>
      </c>
      <c r="D14" s="105">
        <v>0</v>
      </c>
      <c r="E14" s="106">
        <v>0</v>
      </c>
      <c r="F14" s="106">
        <v>0</v>
      </c>
      <c r="G14" s="106">
        <v>0</v>
      </c>
      <c r="H14" s="107">
        <v>0</v>
      </c>
      <c r="I14" s="108">
        <v>1741030</v>
      </c>
      <c r="J14" s="109">
        <v>12489930</v>
      </c>
      <c r="K14" s="106">
        <v>11933975</v>
      </c>
      <c r="L14" s="109">
        <v>0</v>
      </c>
      <c r="M14" s="107">
        <v>26164935</v>
      </c>
    </row>
    <row r="15" spans="1:13" s="8" customFormat="1" ht="12.75">
      <c r="A15" s="24" t="s">
        <v>90</v>
      </c>
      <c r="B15" s="72" t="s">
        <v>63</v>
      </c>
      <c r="C15" s="57" t="s">
        <v>64</v>
      </c>
      <c r="D15" s="105">
        <v>39633974</v>
      </c>
      <c r="E15" s="106">
        <v>162494810</v>
      </c>
      <c r="F15" s="106">
        <v>81640501</v>
      </c>
      <c r="G15" s="106">
        <v>2306000</v>
      </c>
      <c r="H15" s="107">
        <v>286075285</v>
      </c>
      <c r="I15" s="108">
        <v>38822925</v>
      </c>
      <c r="J15" s="109">
        <v>106371666</v>
      </c>
      <c r="K15" s="106">
        <v>81230460</v>
      </c>
      <c r="L15" s="109">
        <v>358000</v>
      </c>
      <c r="M15" s="107">
        <v>226783051</v>
      </c>
    </row>
    <row r="16" spans="1:13" s="8" customFormat="1" ht="12.75">
      <c r="A16" s="24" t="s">
        <v>109</v>
      </c>
      <c r="B16" s="72" t="s">
        <v>467</v>
      </c>
      <c r="C16" s="57" t="s">
        <v>468</v>
      </c>
      <c r="D16" s="105">
        <v>0</v>
      </c>
      <c r="E16" s="106">
        <v>0</v>
      </c>
      <c r="F16" s="106">
        <v>62131006</v>
      </c>
      <c r="G16" s="106">
        <v>0</v>
      </c>
      <c r="H16" s="107">
        <v>62131006</v>
      </c>
      <c r="I16" s="108">
        <v>0</v>
      </c>
      <c r="J16" s="109">
        <v>0</v>
      </c>
      <c r="K16" s="106">
        <v>64794684</v>
      </c>
      <c r="L16" s="109">
        <v>3137000</v>
      </c>
      <c r="M16" s="107">
        <v>67931684</v>
      </c>
    </row>
    <row r="17" spans="1:13" s="37" customFormat="1" ht="12.75">
      <c r="A17" s="46"/>
      <c r="B17" s="73" t="s">
        <v>469</v>
      </c>
      <c r="C17" s="74"/>
      <c r="D17" s="111">
        <f aca="true" t="shared" si="0" ref="D17:M17">SUM(D9:D16)</f>
        <v>62667950</v>
      </c>
      <c r="E17" s="112">
        <f t="shared" si="0"/>
        <v>241881802</v>
      </c>
      <c r="F17" s="112">
        <f t="shared" si="0"/>
        <v>271997657</v>
      </c>
      <c r="G17" s="112">
        <f t="shared" si="0"/>
        <v>7974000</v>
      </c>
      <c r="H17" s="113">
        <f t="shared" si="0"/>
        <v>584521409</v>
      </c>
      <c r="I17" s="114">
        <f t="shared" si="0"/>
        <v>62847054</v>
      </c>
      <c r="J17" s="115">
        <f t="shared" si="0"/>
        <v>194899550</v>
      </c>
      <c r="K17" s="112">
        <f t="shared" si="0"/>
        <v>240842323</v>
      </c>
      <c r="L17" s="115">
        <f t="shared" si="0"/>
        <v>23667000</v>
      </c>
      <c r="M17" s="113">
        <f t="shared" si="0"/>
        <v>522255927</v>
      </c>
    </row>
    <row r="18" spans="1:13" s="8" customFormat="1" ht="12.75">
      <c r="A18" s="24" t="s">
        <v>90</v>
      </c>
      <c r="B18" s="72" t="s">
        <v>470</v>
      </c>
      <c r="C18" s="57" t="s">
        <v>471</v>
      </c>
      <c r="D18" s="105">
        <v>5563333</v>
      </c>
      <c r="E18" s="106">
        <v>26684486</v>
      </c>
      <c r="F18" s="106">
        <v>17435658</v>
      </c>
      <c r="G18" s="106">
        <v>0</v>
      </c>
      <c r="H18" s="107">
        <v>49683477</v>
      </c>
      <c r="I18" s="108">
        <v>6989794</v>
      </c>
      <c r="J18" s="109">
        <v>24321351</v>
      </c>
      <c r="K18" s="106">
        <v>12445225</v>
      </c>
      <c r="L18" s="109">
        <v>0</v>
      </c>
      <c r="M18" s="107">
        <v>43756370</v>
      </c>
    </row>
    <row r="19" spans="1:13" s="8" customFormat="1" ht="12.75">
      <c r="A19" s="24" t="s">
        <v>90</v>
      </c>
      <c r="B19" s="72" t="s">
        <v>65</v>
      </c>
      <c r="C19" s="57" t="s">
        <v>66</v>
      </c>
      <c r="D19" s="105">
        <v>5125074</v>
      </c>
      <c r="E19" s="106">
        <v>206087969</v>
      </c>
      <c r="F19" s="106">
        <v>47931913</v>
      </c>
      <c r="G19" s="106">
        <v>0</v>
      </c>
      <c r="H19" s="107">
        <v>259144956</v>
      </c>
      <c r="I19" s="108">
        <v>4532168</v>
      </c>
      <c r="J19" s="109">
        <v>172176128</v>
      </c>
      <c r="K19" s="106">
        <v>48741000</v>
      </c>
      <c r="L19" s="109">
        <v>134000</v>
      </c>
      <c r="M19" s="107">
        <v>225583296</v>
      </c>
    </row>
    <row r="20" spans="1:13" s="8" customFormat="1" ht="12.75">
      <c r="A20" s="24" t="s">
        <v>90</v>
      </c>
      <c r="B20" s="72" t="s">
        <v>67</v>
      </c>
      <c r="C20" s="57" t="s">
        <v>68</v>
      </c>
      <c r="D20" s="105">
        <v>42872357</v>
      </c>
      <c r="E20" s="106">
        <v>97924431</v>
      </c>
      <c r="F20" s="106">
        <v>42510544</v>
      </c>
      <c r="G20" s="106">
        <v>11844000</v>
      </c>
      <c r="H20" s="107">
        <v>195151332</v>
      </c>
      <c r="I20" s="108">
        <v>37586483</v>
      </c>
      <c r="J20" s="109">
        <v>82193206</v>
      </c>
      <c r="K20" s="106">
        <v>47775581</v>
      </c>
      <c r="L20" s="109">
        <v>982000</v>
      </c>
      <c r="M20" s="107">
        <v>168537270</v>
      </c>
    </row>
    <row r="21" spans="1:13" s="8" customFormat="1" ht="12.75">
      <c r="A21" s="24" t="s">
        <v>90</v>
      </c>
      <c r="B21" s="72" t="s">
        <v>472</v>
      </c>
      <c r="C21" s="57" t="s">
        <v>473</v>
      </c>
      <c r="D21" s="105">
        <v>3342721</v>
      </c>
      <c r="E21" s="106">
        <v>11949638</v>
      </c>
      <c r="F21" s="106">
        <v>1614249</v>
      </c>
      <c r="G21" s="106">
        <v>0</v>
      </c>
      <c r="H21" s="107">
        <v>16906608</v>
      </c>
      <c r="I21" s="108">
        <v>2221573</v>
      </c>
      <c r="J21" s="109">
        <v>9270458</v>
      </c>
      <c r="K21" s="106">
        <v>964510</v>
      </c>
      <c r="L21" s="109">
        <v>0</v>
      </c>
      <c r="M21" s="107">
        <v>12456541</v>
      </c>
    </row>
    <row r="22" spans="1:13" s="8" customFormat="1" ht="12.75">
      <c r="A22" s="24" t="s">
        <v>90</v>
      </c>
      <c r="B22" s="72" t="s">
        <v>474</v>
      </c>
      <c r="C22" s="57" t="s">
        <v>475</v>
      </c>
      <c r="D22" s="105">
        <v>619957</v>
      </c>
      <c r="E22" s="106">
        <v>4499420</v>
      </c>
      <c r="F22" s="106">
        <v>3250076</v>
      </c>
      <c r="G22" s="106">
        <v>2950000</v>
      </c>
      <c r="H22" s="107">
        <v>11319453</v>
      </c>
      <c r="I22" s="108">
        <v>0</v>
      </c>
      <c r="J22" s="109">
        <v>0</v>
      </c>
      <c r="K22" s="106">
        <v>-7588000</v>
      </c>
      <c r="L22" s="109">
        <v>7588000</v>
      </c>
      <c r="M22" s="107">
        <v>0</v>
      </c>
    </row>
    <row r="23" spans="1:13" s="8" customFormat="1" ht="12.75">
      <c r="A23" s="24" t="s">
        <v>90</v>
      </c>
      <c r="B23" s="72" t="s">
        <v>476</v>
      </c>
      <c r="C23" s="57" t="s">
        <v>477</v>
      </c>
      <c r="D23" s="105">
        <v>573551</v>
      </c>
      <c r="E23" s="106">
        <v>9744255</v>
      </c>
      <c r="F23" s="106">
        <v>73161100</v>
      </c>
      <c r="G23" s="106">
        <v>6785000</v>
      </c>
      <c r="H23" s="107">
        <v>90263906</v>
      </c>
      <c r="I23" s="108">
        <v>0</v>
      </c>
      <c r="J23" s="109">
        <v>3554297</v>
      </c>
      <c r="K23" s="106">
        <v>1956777</v>
      </c>
      <c r="L23" s="109">
        <v>9959000</v>
      </c>
      <c r="M23" s="107">
        <v>15470074</v>
      </c>
    </row>
    <row r="24" spans="1:13" s="8" customFormat="1" ht="12.75">
      <c r="A24" s="24" t="s">
        <v>109</v>
      </c>
      <c r="B24" s="72" t="s">
        <v>478</v>
      </c>
      <c r="C24" s="57" t="s">
        <v>479</v>
      </c>
      <c r="D24" s="105">
        <v>0</v>
      </c>
      <c r="E24" s="106">
        <v>0</v>
      </c>
      <c r="F24" s="106">
        <v>73799139</v>
      </c>
      <c r="G24" s="106">
        <v>0</v>
      </c>
      <c r="H24" s="107">
        <v>73799139</v>
      </c>
      <c r="I24" s="108">
        <v>0</v>
      </c>
      <c r="J24" s="109">
        <v>0</v>
      </c>
      <c r="K24" s="106">
        <v>73962651</v>
      </c>
      <c r="L24" s="109">
        <v>-164000</v>
      </c>
      <c r="M24" s="107">
        <v>73798651</v>
      </c>
    </row>
    <row r="25" spans="1:13" s="37" customFormat="1" ht="12.75">
      <c r="A25" s="46"/>
      <c r="B25" s="73" t="s">
        <v>480</v>
      </c>
      <c r="C25" s="74"/>
      <c r="D25" s="111">
        <f aca="true" t="shared" si="1" ref="D25:M25">SUM(D18:D24)</f>
        <v>58096993</v>
      </c>
      <c r="E25" s="112">
        <f t="shared" si="1"/>
        <v>356890199</v>
      </c>
      <c r="F25" s="112">
        <f t="shared" si="1"/>
        <v>259702679</v>
      </c>
      <c r="G25" s="112">
        <f t="shared" si="1"/>
        <v>21579000</v>
      </c>
      <c r="H25" s="113">
        <f t="shared" si="1"/>
        <v>696268871</v>
      </c>
      <c r="I25" s="114">
        <f t="shared" si="1"/>
        <v>51330018</v>
      </c>
      <c r="J25" s="115">
        <f t="shared" si="1"/>
        <v>291515440</v>
      </c>
      <c r="K25" s="112">
        <f t="shared" si="1"/>
        <v>178257744</v>
      </c>
      <c r="L25" s="115">
        <f t="shared" si="1"/>
        <v>18499000</v>
      </c>
      <c r="M25" s="113">
        <f t="shared" si="1"/>
        <v>539602202</v>
      </c>
    </row>
    <row r="26" spans="1:13" s="8" customFormat="1" ht="12.75">
      <c r="A26" s="24" t="s">
        <v>90</v>
      </c>
      <c r="B26" s="72" t="s">
        <v>481</v>
      </c>
      <c r="C26" s="57" t="s">
        <v>482</v>
      </c>
      <c r="D26" s="105">
        <v>4313359</v>
      </c>
      <c r="E26" s="106">
        <v>32567575</v>
      </c>
      <c r="F26" s="106">
        <v>18761758</v>
      </c>
      <c r="G26" s="106">
        <v>116000</v>
      </c>
      <c r="H26" s="107">
        <v>55758692</v>
      </c>
      <c r="I26" s="108">
        <v>0</v>
      </c>
      <c r="J26" s="109">
        <v>0</v>
      </c>
      <c r="K26" s="106">
        <v>-2400000</v>
      </c>
      <c r="L26" s="109">
        <v>2400000</v>
      </c>
      <c r="M26" s="107">
        <v>0</v>
      </c>
    </row>
    <row r="27" spans="1:13" s="8" customFormat="1" ht="12.75">
      <c r="A27" s="24" t="s">
        <v>90</v>
      </c>
      <c r="B27" s="72" t="s">
        <v>69</v>
      </c>
      <c r="C27" s="57" t="s">
        <v>70</v>
      </c>
      <c r="D27" s="105">
        <v>72364300</v>
      </c>
      <c r="E27" s="106">
        <v>122432331</v>
      </c>
      <c r="F27" s="106">
        <v>-11774479</v>
      </c>
      <c r="G27" s="106">
        <v>118122000</v>
      </c>
      <c r="H27" s="107">
        <v>301144152</v>
      </c>
      <c r="I27" s="108">
        <v>66156634</v>
      </c>
      <c r="J27" s="109">
        <v>106476306</v>
      </c>
      <c r="K27" s="106">
        <v>38252992</v>
      </c>
      <c r="L27" s="109">
        <v>46391000</v>
      </c>
      <c r="M27" s="107">
        <v>257276932</v>
      </c>
    </row>
    <row r="28" spans="1:13" s="8" customFormat="1" ht="12.75">
      <c r="A28" s="24" t="s">
        <v>90</v>
      </c>
      <c r="B28" s="72" t="s">
        <v>483</v>
      </c>
      <c r="C28" s="57" t="s">
        <v>484</v>
      </c>
      <c r="D28" s="105">
        <v>5206468</v>
      </c>
      <c r="E28" s="106">
        <v>27839513</v>
      </c>
      <c r="F28" s="106">
        <v>16381086</v>
      </c>
      <c r="G28" s="106">
        <v>3669000</v>
      </c>
      <c r="H28" s="107">
        <v>53096067</v>
      </c>
      <c r="I28" s="108">
        <v>3727178</v>
      </c>
      <c r="J28" s="109">
        <v>15347045</v>
      </c>
      <c r="K28" s="106">
        <v>15157728</v>
      </c>
      <c r="L28" s="109">
        <v>1564000</v>
      </c>
      <c r="M28" s="107">
        <v>35795951</v>
      </c>
    </row>
    <row r="29" spans="1:13" s="8" customFormat="1" ht="12.75">
      <c r="A29" s="24" t="s">
        <v>90</v>
      </c>
      <c r="B29" s="72" t="s">
        <v>485</v>
      </c>
      <c r="C29" s="57" t="s">
        <v>486</v>
      </c>
      <c r="D29" s="105">
        <v>6902871</v>
      </c>
      <c r="E29" s="106">
        <v>12138400</v>
      </c>
      <c r="F29" s="106">
        <v>5451563</v>
      </c>
      <c r="G29" s="106">
        <v>3647000</v>
      </c>
      <c r="H29" s="107">
        <v>28139834</v>
      </c>
      <c r="I29" s="108">
        <v>13057566</v>
      </c>
      <c r="J29" s="109">
        <v>12053491</v>
      </c>
      <c r="K29" s="106">
        <v>42900992</v>
      </c>
      <c r="L29" s="109">
        <v>13151000</v>
      </c>
      <c r="M29" s="107">
        <v>81163049</v>
      </c>
    </row>
    <row r="30" spans="1:13" s="8" customFormat="1" ht="12.75">
      <c r="A30" s="24" t="s">
        <v>90</v>
      </c>
      <c r="B30" s="72" t="s">
        <v>487</v>
      </c>
      <c r="C30" s="57" t="s">
        <v>488</v>
      </c>
      <c r="D30" s="105">
        <v>21121428</v>
      </c>
      <c r="E30" s="106">
        <v>8146473</v>
      </c>
      <c r="F30" s="106">
        <v>136516864</v>
      </c>
      <c r="G30" s="106">
        <v>14088000</v>
      </c>
      <c r="H30" s="107">
        <v>179872765</v>
      </c>
      <c r="I30" s="108">
        <v>388353</v>
      </c>
      <c r="J30" s="109">
        <v>31080535</v>
      </c>
      <c r="K30" s="106">
        <v>68682216</v>
      </c>
      <c r="L30" s="109">
        <v>33413000</v>
      </c>
      <c r="M30" s="107">
        <v>133564104</v>
      </c>
    </row>
    <row r="31" spans="1:13" s="8" customFormat="1" ht="12.75">
      <c r="A31" s="24" t="s">
        <v>109</v>
      </c>
      <c r="B31" s="72" t="s">
        <v>489</v>
      </c>
      <c r="C31" s="57" t="s">
        <v>490</v>
      </c>
      <c r="D31" s="105">
        <v>0</v>
      </c>
      <c r="E31" s="106">
        <v>0</v>
      </c>
      <c r="F31" s="106">
        <v>95836961</v>
      </c>
      <c r="G31" s="106">
        <v>0</v>
      </c>
      <c r="H31" s="107">
        <v>95836961</v>
      </c>
      <c r="I31" s="108">
        <v>0</v>
      </c>
      <c r="J31" s="109">
        <v>0</v>
      </c>
      <c r="K31" s="106">
        <v>55994555</v>
      </c>
      <c r="L31" s="109">
        <v>1759000</v>
      </c>
      <c r="M31" s="107">
        <v>57753555</v>
      </c>
    </row>
    <row r="32" spans="1:13" s="37" customFormat="1" ht="12.75">
      <c r="A32" s="46"/>
      <c r="B32" s="73" t="s">
        <v>491</v>
      </c>
      <c r="C32" s="74"/>
      <c r="D32" s="111">
        <f aca="true" t="shared" si="2" ref="D32:M32">SUM(D26:D31)</f>
        <v>109908426</v>
      </c>
      <c r="E32" s="112">
        <f t="shared" si="2"/>
        <v>203124292</v>
      </c>
      <c r="F32" s="112">
        <f t="shared" si="2"/>
        <v>261173753</v>
      </c>
      <c r="G32" s="112">
        <f t="shared" si="2"/>
        <v>139642000</v>
      </c>
      <c r="H32" s="113">
        <f t="shared" si="2"/>
        <v>713848471</v>
      </c>
      <c r="I32" s="114">
        <f t="shared" si="2"/>
        <v>83329731</v>
      </c>
      <c r="J32" s="115">
        <f t="shared" si="2"/>
        <v>164957377</v>
      </c>
      <c r="K32" s="112">
        <f t="shared" si="2"/>
        <v>218588483</v>
      </c>
      <c r="L32" s="115">
        <f t="shared" si="2"/>
        <v>98678000</v>
      </c>
      <c r="M32" s="113">
        <f t="shared" si="2"/>
        <v>565553591</v>
      </c>
    </row>
    <row r="33" spans="1:13" s="37" customFormat="1" ht="12.75">
      <c r="A33" s="46"/>
      <c r="B33" s="73" t="s">
        <v>492</v>
      </c>
      <c r="C33" s="74"/>
      <c r="D33" s="111">
        <f aca="true" t="shared" si="3" ref="D33:M33">SUM(D9:D16,D18:D24,D26:D31)</f>
        <v>230673369</v>
      </c>
      <c r="E33" s="112">
        <f t="shared" si="3"/>
        <v>801896293</v>
      </c>
      <c r="F33" s="112">
        <f t="shared" si="3"/>
        <v>792874089</v>
      </c>
      <c r="G33" s="112">
        <f t="shared" si="3"/>
        <v>169195000</v>
      </c>
      <c r="H33" s="113">
        <f t="shared" si="3"/>
        <v>1994638751</v>
      </c>
      <c r="I33" s="114">
        <f t="shared" si="3"/>
        <v>197506803</v>
      </c>
      <c r="J33" s="115">
        <f t="shared" si="3"/>
        <v>651372367</v>
      </c>
      <c r="K33" s="112">
        <f t="shared" si="3"/>
        <v>637688550</v>
      </c>
      <c r="L33" s="115">
        <f t="shared" si="3"/>
        <v>140844000</v>
      </c>
      <c r="M33" s="113">
        <f t="shared" si="3"/>
        <v>1627411720</v>
      </c>
    </row>
    <row r="34" spans="1:13" s="8" customFormat="1" ht="12.75">
      <c r="A34" s="47"/>
      <c r="B34" s="75"/>
      <c r="C34" s="76"/>
      <c r="D34" s="77"/>
      <c r="E34" s="78"/>
      <c r="F34" s="78"/>
      <c r="G34" s="78"/>
      <c r="H34" s="79"/>
      <c r="I34" s="77"/>
      <c r="J34" s="78"/>
      <c r="K34" s="78"/>
      <c r="L34" s="78"/>
      <c r="M34" s="79"/>
    </row>
    <row r="35" spans="1:13" s="8" customFormat="1" ht="12.75">
      <c r="A35" s="27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ht="12.75">
      <c r="A37" s="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ht="12.75">
      <c r="A38" s="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2.75">
      <c r="A39" s="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ht="12.75">
      <c r="A40" s="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2.75">
      <c r="A41" s="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2.75">
      <c r="A42" s="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12.75">
      <c r="A43" s="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12.75">
      <c r="A44" s="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12.75">
      <c r="A45" s="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2.75">
      <c r="A46" s="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12.75">
      <c r="A47" s="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13" ht="12.75">
      <c r="A48" s="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2.75">
      <c r="A49" s="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2.75">
      <c r="A50" s="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12.75">
      <c r="A51" s="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ht="12.75">
      <c r="A52" s="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1:13" ht="12.75">
      <c r="A53" s="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1:13" ht="12.75">
      <c r="A54" s="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1:13" ht="12.75">
      <c r="A55" s="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2.75">
      <c r="A56" s="2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2.75">
      <c r="A57" s="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1:13" ht="12.75">
      <c r="A58" s="2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12.75">
      <c r="A59" s="2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12.75">
      <c r="A60" s="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1:13" ht="12.75">
      <c r="A61" s="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2.75">
      <c r="A62" s="2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2.75">
      <c r="A63" s="2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1:13" ht="12.75">
      <c r="A64" s="2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3" ht="12.75">
      <c r="A65" s="2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1:13" ht="12.75">
      <c r="A66" s="2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1:13" ht="12.75">
      <c r="A67" s="2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1:13" ht="12.75">
      <c r="A68" s="2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1:13" ht="12.75">
      <c r="A69" s="2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1:13" ht="12.75">
      <c r="A70" s="2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1:13" ht="12.75">
      <c r="A71" s="2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ht="12.75">
      <c r="A72" s="2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1:13" ht="12.75">
      <c r="A73" s="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1:13" ht="12.75">
      <c r="A74" s="2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3" ht="12.75">
      <c r="A75" s="2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1:13" ht="12.75">
      <c r="A76" s="2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1:13" ht="12.75">
      <c r="A77" s="2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1:13" ht="12.75">
      <c r="A78" s="2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1:13" ht="12.75">
      <c r="A79" s="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3" ht="12.75">
      <c r="A80" s="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1:13" ht="12.75">
      <c r="A81" s="2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6">
    <mergeCell ref="B35:M35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2011-05-17T14:50:19Z</cp:lastPrinted>
  <dcterms:created xsi:type="dcterms:W3CDTF">2011-05-12T15:03:08Z</dcterms:created>
  <dcterms:modified xsi:type="dcterms:W3CDTF">2011-05-17T14:50:32Z</dcterms:modified>
  <cp:category/>
  <cp:version/>
  <cp:contentType/>
  <cp:contentStatus/>
</cp:coreProperties>
</file>