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170" tabRatio="809" firstSheet="13" activeTab="19"/>
  </bookViews>
  <sheets>
    <sheet name="SUMMARY" sheetId="1" r:id="rId1"/>
    <sheet name="MIG" sheetId="2" r:id="rId2"/>
    <sheet name="FMG" sheetId="3" r:id="rId3"/>
    <sheet name="NDPG CAPITAL" sheetId="4" r:id="rId4"/>
    <sheet name="NDPG TECHNICAL" sheetId="5" r:id="rId5"/>
    <sheet name="MSIG" sheetId="6" r:id="rId6"/>
    <sheet name="PTIS" sheetId="7" r:id="rId7"/>
    <sheet name="RTIG" sheetId="8" r:id="rId8"/>
    <sheet name="INEP MUNICIPAL" sheetId="9" r:id="rId9"/>
    <sheet name="INEP ESKOM" sheetId="10" r:id="rId10"/>
    <sheet name="BIG" sheetId="11" r:id="rId11"/>
    <sheet name="WSOS 6" sheetId="12" r:id="rId12"/>
    <sheet name="WSOS 7" sheetId="13" r:id="rId13"/>
    <sheet name="MDRG" sheetId="14" r:id="rId14"/>
    <sheet name="2010 FIFA DEVELOPMENT" sheetId="15" r:id="rId15"/>
    <sheet name="2010 FIFA OPERATING" sheetId="16" r:id="rId16"/>
    <sheet name="EPWP" sheetId="17" r:id="rId17"/>
    <sheet name="EDSM(Municipal)" sheetId="18" r:id="rId18"/>
    <sheet name="EDSM(Eskom)" sheetId="19" r:id="rId19"/>
    <sheet name="RHI" sheetId="20" r:id="rId20"/>
  </sheets>
  <externalReferences>
    <externalReference r:id="rId23"/>
  </externalReferences>
  <definedNames>
    <definedName name="_xlnm.Print_Area" localSheetId="14">'2010 FIFA DEVELOPMENT'!$A$1:$X$30</definedName>
    <definedName name="_xlnm.Print_Area" localSheetId="15">'2010 FIFA OPERATING'!$A$1:$X$30</definedName>
    <definedName name="_xlnm.Print_Area" localSheetId="10">'BIG'!$A$1:$X$30</definedName>
    <definedName name="_xlnm.Print_Area" localSheetId="18">'EDSM(Eskom)'!$A$1:$X$30</definedName>
    <definedName name="_xlnm.Print_Area" localSheetId="17">'EDSM(Municipal)'!$A$1:$X$30</definedName>
    <definedName name="_xlnm.Print_Area" localSheetId="16">'EPWP'!$A$1:$X$30</definedName>
    <definedName name="_xlnm.Print_Area" localSheetId="2">'FMG'!$A$1:$X$30</definedName>
    <definedName name="_xlnm.Print_Area" localSheetId="9">'INEP ESKOM'!$A$1:$X$30</definedName>
    <definedName name="_xlnm.Print_Area" localSheetId="8">'INEP MUNICIPAL'!$A$1:$X$30</definedName>
    <definedName name="_xlnm.Print_Area" localSheetId="13">'MDRG'!$A$1:$X$30</definedName>
    <definedName name="_xlnm.Print_Area" localSheetId="1">'MIG'!$A$1:$X$30</definedName>
    <definedName name="_xlnm.Print_Area" localSheetId="5">'MSIG'!$A$1:$X$30</definedName>
    <definedName name="_xlnm.Print_Area" localSheetId="3">'NDPG CAPITAL'!$A$1:$X$30</definedName>
    <definedName name="_xlnm.Print_Area" localSheetId="4">'NDPG TECHNICAL'!$A$1:$X$30</definedName>
    <definedName name="_xlnm.Print_Area" localSheetId="6">'PTIS'!$A$1:$X$30</definedName>
    <definedName name="_xlnm.Print_Area" localSheetId="19">'RHI'!$A$1:$X$30</definedName>
    <definedName name="_xlnm.Print_Area" localSheetId="7">'RTIG'!$A$1:$X$30</definedName>
    <definedName name="_xlnm.Print_Area" localSheetId="0">'SUMMARY'!$A$1:$X$29</definedName>
    <definedName name="_xlnm.Print_Area" localSheetId="11">'WSOS 6'!$A$1:$X$30</definedName>
    <definedName name="_xlnm.Print_Area" localSheetId="12">'WSOS 7'!$A$1:$X$30</definedName>
  </definedNames>
  <calcPr fullCalcOnLoad="1"/>
</workbook>
</file>

<file path=xl/sharedStrings.xml><?xml version="1.0" encoding="utf-8"?>
<sst xmlns="http://schemas.openxmlformats.org/spreadsheetml/2006/main" count="1123" uniqueCount="79">
  <si>
    <t>Year to date</t>
  </si>
  <si>
    <t>First Quarter</t>
  </si>
  <si>
    <t>Second Quarter</t>
  </si>
  <si>
    <t>Third Quarter</t>
  </si>
  <si>
    <t>Fourth Quarter</t>
  </si>
  <si>
    <t>Year to date expenditure</t>
  </si>
  <si>
    <t>National departments and their conditional grants</t>
  </si>
  <si>
    <t>Adjustment  (Mid year)</t>
  </si>
  <si>
    <t xml:space="preserve">Other adjustments  </t>
  </si>
  <si>
    <t>Approved 
payment schedule</t>
  </si>
  <si>
    <t>Transferred  to municipalities for direct grants and/or expenditure by the national departments for indirect grants</t>
  </si>
  <si>
    <t xml:space="preserve">Actual expenditure to date as reported by national department </t>
  </si>
  <si>
    <t>Actual expenditure to date by municipalities</t>
  </si>
  <si>
    <t xml:space="preserve">Exp as % of Allocation as reported by national department </t>
  </si>
  <si>
    <t>Exp as % of Allocation as reported by municipalities</t>
  </si>
  <si>
    <t>R Thousand</t>
  </si>
  <si>
    <t>Eastern Cape</t>
  </si>
  <si>
    <t>Free State</t>
  </si>
  <si>
    <t>Gauteng</t>
  </si>
  <si>
    <t>KwaZulu Natal</t>
  </si>
  <si>
    <t>Limpopo</t>
  </si>
  <si>
    <t>Mpumalanga</t>
  </si>
  <si>
    <t>Northern Cape</t>
  </si>
  <si>
    <t>North West</t>
  </si>
  <si>
    <t>Western Cape</t>
  </si>
  <si>
    <t>Total</t>
  </si>
  <si>
    <t>Municipal Infrastructure Grant</t>
  </si>
  <si>
    <t>Sources: DoRA Monthly reports by the national transferring officer and Municipal sign-offs and electronic verification.</t>
  </si>
  <si>
    <t>In future provincial Treasuries will be required to provide the National Treasury with a payment schedule</t>
  </si>
  <si>
    <t>Finannce Management Grant</t>
  </si>
  <si>
    <t>Neighbourhood Development Partnership Programme: Capital</t>
  </si>
  <si>
    <t>Municipal Systems Improvement Grant</t>
  </si>
  <si>
    <t>Public Transport Infrastructure and Systems Grant</t>
  </si>
  <si>
    <t>Rural Transport Infrastructure Grant</t>
  </si>
  <si>
    <t>Intergrated National Electrification Programme: Municipal</t>
  </si>
  <si>
    <t>Intergrated National Electrification Programme: Eskom</t>
  </si>
  <si>
    <t>Regional Bulk Infrastructure Grant</t>
  </si>
  <si>
    <t>Water Services Operating and Subsidy Grant: Direct</t>
  </si>
  <si>
    <t>Water Services Operating and Subsidy Grant: Indirect</t>
  </si>
  <si>
    <t>Municipal Drought Relief Grant</t>
  </si>
  <si>
    <t>2010 FIFA Stadiums Development Partnership Grant</t>
  </si>
  <si>
    <t>TOTAL GRANTS PER PROGRAMME</t>
  </si>
  <si>
    <t>2010 FIFA World Cup Host City Operating Grant</t>
  </si>
  <si>
    <t>Expanded Public Works Ptogramme Incentive Grant(Municipal)</t>
  </si>
  <si>
    <t>Electricity Demand Side Management (Municipal)</t>
  </si>
  <si>
    <t>Electricity Demand Side Management (Eskom) Grant</t>
  </si>
  <si>
    <t>Unallocated</t>
  </si>
  <si>
    <t>SUMMARY</t>
  </si>
  <si>
    <t>Division of Revenue Act, No. 1 of 2010</t>
  </si>
  <si>
    <t>Total available                                           2010/11</t>
  </si>
  <si>
    <r>
      <t>Actual expenditure as reported by national department by 30 September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</si>
  <si>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30 September 2010</t>
    </r>
    <r>
      <rPr>
        <b/>
        <vertAlign val="superscript"/>
        <sz val="8"/>
        <rFont val="Arial"/>
        <family val="2"/>
      </rPr>
      <t>3</t>
    </r>
  </si>
  <si>
    <t>1.</t>
  </si>
  <si>
    <t>Unallocated funds are for Regional Bulk Infrastructure</t>
  </si>
  <si>
    <t>2.</t>
  </si>
  <si>
    <t>Spending of these grants is done at National department level and therefore no reporting is required from municipalities.</t>
  </si>
  <si>
    <t>3.</t>
  </si>
  <si>
    <t>4.</t>
  </si>
  <si>
    <t>All the figures are unaudited.</t>
  </si>
  <si>
    <t>5.</t>
  </si>
  <si>
    <t>in the same format as the provincial payment schedule that correspond with the amount in Budget Statement 1 and 2.</t>
  </si>
  <si>
    <t>7.    Schedule 8 grants specify incentives to municipalities to meet targets with regards to priority government programmes.</t>
  </si>
  <si>
    <t>6.     Schedule 4 grants specify allocations to municipalities that supplement funding of programmes or functions funded from municipal budgets.</t>
  </si>
  <si>
    <t>6.     Schedule 4 grants specify allocations to municipalities that supplement funding of programmes or functions from municipal budgets.</t>
  </si>
  <si>
    <t>6.     Schedule 4 grants specify allocations to municipalities that supplement funding of programmes or functions from municpal budgets.</t>
  </si>
  <si>
    <r>
      <t>Actual expenditure as reported by national department by 31 December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</si>
  <si>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31 December 2010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</si>
  <si>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31 March 2011</t>
    </r>
    <r>
      <rPr>
        <b/>
        <vertAlign val="superscript"/>
        <sz val="8"/>
        <rFont val="Arial"/>
        <family val="2"/>
      </rPr>
      <t>3</t>
    </r>
  </si>
  <si>
    <r>
      <t>Actual expenditure by municipalities as of 31 March 2011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</si>
  <si>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30 June 2011</t>
    </r>
    <r>
      <rPr>
        <b/>
        <vertAlign val="superscript"/>
        <sz val="8"/>
        <rFont val="Arial"/>
        <family val="2"/>
      </rPr>
      <t>3</t>
    </r>
  </si>
  <si>
    <r>
      <t>Actual expenditure by municipalities as of 30 June 2011</t>
    </r>
    <r>
      <rPr>
        <b/>
        <vertAlign val="superscript"/>
        <sz val="8"/>
        <rFont val="Arial"/>
        <family val="2"/>
      </rPr>
      <t>3</t>
    </r>
  </si>
  <si>
    <t>Rural Household Infrastructure Grant</t>
  </si>
  <si>
    <t>Total available includes indirect grants</t>
  </si>
  <si>
    <t>Neighbourhood Development Partnership Programme: Technical</t>
  </si>
  <si>
    <t>Actual expenditure as reported by national department by 31 March 20113</t>
  </si>
  <si>
    <t>Actual expenditure by municipalities as of 31 March 20113</t>
  </si>
  <si>
    <t>4th QUARTER ENDED 30 JUNE 2011</t>
  </si>
  <si>
    <t>% changes from 3rd Q to 4th Q</t>
  </si>
  <si>
    <t>% changes for the 4th Quarter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</si>
</sst>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_);_(@_)"/>
    <numFmt numFmtId="165" formatCode="_(* #,##0_);_(* \(#,##0\);_(* &quot;- &quot;?_);_(@_)"/>
    <numFmt numFmtId="166" formatCode="#\ ###\ ###,"/>
    <numFmt numFmtId="167" formatCode="0.0%"/>
    <numFmt numFmtId="168" formatCode="_ * #,##0.0_ ;_ * \-#,##0.0_ ;_ * &quot;-&quot;??_ ;_ @_ "/>
    <numFmt numFmtId="169" formatCode="0.0\%;\(0.0\%\);_(* &quot;-&quot;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4" fontId="2" fillId="0" borderId="0" xfId="0" applyNumberFormat="1" applyFont="1" applyAlignment="1" applyProtection="1">
      <alignment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Fill="1" applyBorder="1" applyAlignment="1" applyProtection="1">
      <alignment horizontal="centerContinuous"/>
      <protection/>
    </xf>
    <xf numFmtId="1" fontId="2" fillId="0" borderId="17" xfId="0" applyNumberFormat="1" applyFont="1" applyFill="1" applyBorder="1" applyAlignment="1" applyProtection="1">
      <alignment horizontal="center" vertical="top" wrapText="1"/>
      <protection/>
    </xf>
    <xf numFmtId="165" fontId="3" fillId="0" borderId="18" xfId="0" applyNumberFormat="1" applyFont="1" applyFill="1" applyBorder="1" applyAlignment="1" applyProtection="1">
      <alignment horizontal="left" vertical="top" wrapText="1"/>
      <protection/>
    </xf>
    <xf numFmtId="165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165" fontId="3" fillId="0" borderId="2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165" fontId="2" fillId="0" borderId="21" xfId="0" applyNumberFormat="1" applyFont="1" applyFill="1" applyBorder="1" applyAlignment="1" applyProtection="1">
      <alignment horizontal="center" vertical="top" wrapText="1"/>
      <protection/>
    </xf>
    <xf numFmtId="165" fontId="3" fillId="0" borderId="21" xfId="0" applyNumberFormat="1" applyFont="1" applyFill="1" applyBorder="1" applyAlignment="1" applyProtection="1" quotePrefix="1">
      <alignment horizontal="center" vertical="top" wrapText="1"/>
      <protection/>
    </xf>
    <xf numFmtId="165" fontId="2" fillId="0" borderId="20" xfId="0" applyNumberFormat="1" applyFont="1" applyFill="1" applyBorder="1" applyAlignment="1" applyProtection="1">
      <alignment horizontal="center" vertical="top" wrapText="1"/>
      <protection/>
    </xf>
    <xf numFmtId="165" fontId="2" fillId="0" borderId="16" xfId="0" applyNumberFormat="1" applyFont="1" applyFill="1" applyBorder="1" applyAlignment="1" applyProtection="1">
      <alignment horizontal="center" vertical="top" wrapText="1"/>
      <protection/>
    </xf>
    <xf numFmtId="165" fontId="3" fillId="0" borderId="22" xfId="0" applyNumberFormat="1" applyFont="1" applyFill="1" applyBorder="1" applyAlignment="1" applyProtection="1">
      <alignment horizontal="left" vertical="top" wrapText="1"/>
      <protection/>
    </xf>
    <xf numFmtId="165" fontId="3" fillId="0" borderId="22" xfId="0" applyNumberFormat="1" applyFont="1" applyFill="1" applyBorder="1" applyAlignment="1" applyProtection="1">
      <alignment horizontal="center" vertical="top" wrapText="1"/>
      <protection/>
    </xf>
    <xf numFmtId="164" fontId="3" fillId="0" borderId="22" xfId="0" applyNumberFormat="1" applyFont="1" applyBorder="1" applyAlignment="1" applyProtection="1">
      <alignment horizontal="centerContinuous" vertical="justify"/>
      <protection/>
    </xf>
    <xf numFmtId="165" fontId="3" fillId="0" borderId="23" xfId="0" applyNumberFormat="1" applyFont="1" applyFill="1" applyBorder="1" applyAlignment="1" applyProtection="1">
      <alignment horizontal="center" vertical="top" wrapText="1"/>
      <protection/>
    </xf>
    <xf numFmtId="165" fontId="3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1" fontId="3" fillId="0" borderId="28" xfId="0" applyNumberFormat="1" applyFont="1" applyBorder="1" applyAlignment="1" applyProtection="1">
      <alignment horizontal="centerContinuous" vertical="top" wrapText="1"/>
      <protection/>
    </xf>
    <xf numFmtId="0" fontId="3" fillId="0" borderId="29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Continuous" vertical="top" wrapText="1"/>
      <protection/>
    </xf>
    <xf numFmtId="0" fontId="2" fillId="0" borderId="30" xfId="0" applyFont="1" applyFill="1" applyBorder="1" applyAlignment="1" applyProtection="1">
      <alignment horizontal="centerContinuous" vertical="top" wrapText="1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166" fontId="3" fillId="0" borderId="13" xfId="0" applyNumberFormat="1" applyFont="1" applyFill="1" applyBorder="1" applyAlignment="1" applyProtection="1">
      <alignment horizontal="right"/>
      <protection/>
    </xf>
    <xf numFmtId="0" fontId="0" fillId="0" borderId="18" xfId="0" applyBorder="1" applyAlignment="1">
      <alignment/>
    </xf>
    <xf numFmtId="0" fontId="6" fillId="0" borderId="22" xfId="0" applyFont="1" applyBorder="1" applyAlignment="1">
      <alignment/>
    </xf>
    <xf numFmtId="166" fontId="2" fillId="0" borderId="21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165" fontId="3" fillId="0" borderId="31" xfId="0" applyNumberFormat="1" applyFont="1" applyFill="1" applyBorder="1" applyAlignment="1" applyProtection="1">
      <alignment horizontal="center" vertical="top" wrapText="1"/>
      <protection/>
    </xf>
    <xf numFmtId="165" fontId="3" fillId="0" borderId="32" xfId="0" applyNumberFormat="1" applyFont="1" applyFill="1" applyBorder="1" applyAlignment="1" applyProtection="1">
      <alignment horizontal="center" vertical="top" wrapText="1"/>
      <protection/>
    </xf>
    <xf numFmtId="165" fontId="3" fillId="0" borderId="33" xfId="0" applyNumberFormat="1" applyFont="1" applyFill="1" applyBorder="1" applyAlignment="1" applyProtection="1">
      <alignment horizontal="center" vertical="top" wrapText="1"/>
      <protection/>
    </xf>
    <xf numFmtId="166" fontId="2" fillId="0" borderId="20" xfId="0" applyNumberFormat="1" applyFont="1" applyFill="1" applyBorder="1" applyAlignment="1" applyProtection="1">
      <alignment horizontal="right"/>
      <protection/>
    </xf>
    <xf numFmtId="166" fontId="2" fillId="0" borderId="20" xfId="0" applyNumberFormat="1" applyFont="1" applyFill="1" applyBorder="1" applyAlignment="1" applyProtection="1">
      <alignment horizontal="right"/>
      <protection locked="0"/>
    </xf>
    <xf numFmtId="166" fontId="2" fillId="0" borderId="23" xfId="0" applyNumberFormat="1" applyFont="1" applyFill="1" applyBorder="1" applyAlignment="1" applyProtection="1">
      <alignment horizontal="right"/>
      <protection locked="0"/>
    </xf>
    <xf numFmtId="49" fontId="3" fillId="0" borderId="31" xfId="0" applyNumberFormat="1" applyFont="1" applyFill="1" applyBorder="1" applyAlignment="1" applyProtection="1">
      <alignment horizontal="center" vertical="top" wrapText="1"/>
      <protection/>
    </xf>
    <xf numFmtId="165" fontId="2" fillId="0" borderId="32" xfId="0" applyNumberFormat="1" applyFont="1" applyFill="1" applyBorder="1" applyAlignment="1" applyProtection="1">
      <alignment horizontal="center" vertical="top" wrapText="1"/>
      <protection/>
    </xf>
    <xf numFmtId="166" fontId="2" fillId="0" borderId="32" xfId="0" applyNumberFormat="1" applyFont="1" applyFill="1" applyBorder="1" applyAlignment="1" applyProtection="1">
      <alignment horizontal="right"/>
      <protection/>
    </xf>
    <xf numFmtId="166" fontId="2" fillId="0" borderId="32" xfId="0" applyNumberFormat="1" applyFont="1" applyFill="1" applyBorder="1" applyAlignment="1" applyProtection="1">
      <alignment horizontal="right"/>
      <protection locked="0"/>
    </xf>
    <xf numFmtId="166" fontId="2" fillId="0" borderId="33" xfId="0" applyNumberFormat="1" applyFont="1" applyFill="1" applyBorder="1" applyAlignment="1" applyProtection="1">
      <alignment horizontal="right"/>
      <protection locked="0"/>
    </xf>
    <xf numFmtId="165" fontId="2" fillId="0" borderId="32" xfId="0" applyNumberFormat="1" applyFont="1" applyFill="1" applyBorder="1" applyAlignment="1" applyProtection="1">
      <alignment horizontal="center" vertical="top"/>
      <protection/>
    </xf>
    <xf numFmtId="167" fontId="2" fillId="0" borderId="20" xfId="57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167" fontId="2" fillId="0" borderId="32" xfId="57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Alignment="1">
      <alignment/>
    </xf>
    <xf numFmtId="166" fontId="3" fillId="0" borderId="14" xfId="0" applyNumberFormat="1" applyFont="1" applyFill="1" applyBorder="1" applyAlignment="1" applyProtection="1">
      <alignment horizontal="right"/>
      <protection/>
    </xf>
    <xf numFmtId="166" fontId="2" fillId="0" borderId="23" xfId="0" applyNumberFormat="1" applyFont="1" applyFill="1" applyBorder="1" applyAlignment="1" applyProtection="1">
      <alignment horizontal="right"/>
      <protection/>
    </xf>
    <xf numFmtId="166" fontId="3" fillId="0" borderId="36" xfId="0" applyNumberFormat="1" applyFont="1" applyFill="1" applyBorder="1" applyAlignment="1" applyProtection="1">
      <alignment horizontal="right"/>
      <protection/>
    </xf>
    <xf numFmtId="167" fontId="3" fillId="0" borderId="36" xfId="57" applyNumberFormat="1" applyFont="1" applyFill="1" applyBorder="1" applyAlignment="1" applyProtection="1">
      <alignment horizontal="right"/>
      <protection/>
    </xf>
    <xf numFmtId="167" fontId="3" fillId="0" borderId="36" xfId="0" applyNumberFormat="1" applyFont="1" applyFill="1" applyBorder="1" applyAlignment="1" applyProtection="1">
      <alignment horizontal="right"/>
      <protection/>
    </xf>
    <xf numFmtId="167" fontId="2" fillId="0" borderId="33" xfId="57" applyNumberFormat="1" applyFont="1" applyFill="1" applyBorder="1" applyAlignment="1" applyProtection="1">
      <alignment horizontal="right"/>
      <protection/>
    </xf>
    <xf numFmtId="166" fontId="3" fillId="0" borderId="37" xfId="0" applyNumberFormat="1" applyFont="1" applyFill="1" applyBorder="1" applyAlignment="1" applyProtection="1">
      <alignment horizontal="right"/>
      <protection/>
    </xf>
    <xf numFmtId="167" fontId="2" fillId="0" borderId="32" xfId="0" applyNumberFormat="1" applyFont="1" applyFill="1" applyBorder="1" applyAlignment="1" applyProtection="1">
      <alignment horizontal="right"/>
      <protection/>
    </xf>
    <xf numFmtId="168" fontId="2" fillId="0" borderId="32" xfId="42" applyNumberFormat="1" applyFont="1" applyFill="1" applyBorder="1" applyAlignment="1" applyProtection="1">
      <alignment horizontal="right"/>
      <protection/>
    </xf>
    <xf numFmtId="168" fontId="2" fillId="0" borderId="33" xfId="42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166" fontId="0" fillId="0" borderId="25" xfId="0" applyNumberFormat="1" applyBorder="1" applyAlignment="1">
      <alignment/>
    </xf>
    <xf numFmtId="169" fontId="23" fillId="0" borderId="38" xfId="0" applyNumberFormat="1" applyFont="1" applyBorder="1" applyAlignment="1">
      <alignment wrapText="1"/>
    </xf>
    <xf numFmtId="166" fontId="2" fillId="0" borderId="39" xfId="0" applyNumberFormat="1" applyFont="1" applyFill="1" applyBorder="1" applyAlignment="1" applyProtection="1">
      <alignment horizontal="right"/>
      <protection/>
    </xf>
    <xf numFmtId="166" fontId="2" fillId="0" borderId="39" xfId="0" applyNumberFormat="1" applyFont="1" applyFill="1" applyBorder="1" applyAlignment="1" applyProtection="1">
      <alignment horizontal="right"/>
      <protection locked="0"/>
    </xf>
    <xf numFmtId="166" fontId="2" fillId="0" borderId="40" xfId="0" applyNumberFormat="1" applyFont="1" applyFill="1" applyBorder="1" applyAlignment="1" applyProtection="1">
      <alignment horizontal="right"/>
      <protection locked="0"/>
    </xf>
    <xf numFmtId="166" fontId="3" fillId="0" borderId="15" xfId="0" applyNumberFormat="1" applyFont="1" applyFill="1" applyBorder="1" applyAlignment="1" applyProtection="1">
      <alignment horizontal="right"/>
      <protection/>
    </xf>
    <xf numFmtId="166" fontId="2" fillId="0" borderId="38" xfId="0" applyNumberFormat="1" applyFont="1" applyFill="1" applyBorder="1" applyAlignment="1" applyProtection="1">
      <alignment horizontal="right"/>
      <protection/>
    </xf>
    <xf numFmtId="166" fontId="2" fillId="0" borderId="38" xfId="0" applyNumberFormat="1" applyFont="1" applyFill="1" applyBorder="1" applyAlignment="1" applyProtection="1">
      <alignment horizontal="right"/>
      <protection locked="0"/>
    </xf>
    <xf numFmtId="166" fontId="2" fillId="0" borderId="41" xfId="0" applyNumberFormat="1" applyFont="1" applyFill="1" applyBorder="1" applyAlignment="1" applyProtection="1">
      <alignment horizontal="right"/>
      <protection locked="0"/>
    </xf>
    <xf numFmtId="166" fontId="3" fillId="0" borderId="42" xfId="0" applyNumberFormat="1" applyFont="1" applyFill="1" applyBorder="1" applyAlignment="1" applyProtection="1">
      <alignment horizontal="right"/>
      <protection/>
    </xf>
    <xf numFmtId="166" fontId="3" fillId="0" borderId="43" xfId="0" applyNumberFormat="1" applyFont="1" applyFill="1" applyBorder="1" applyAlignment="1" applyProtection="1">
      <alignment horizontal="right"/>
      <protection/>
    </xf>
    <xf numFmtId="166" fontId="3" fillId="0" borderId="44" xfId="0" applyNumberFormat="1" applyFont="1" applyFill="1" applyBorder="1" applyAlignment="1" applyProtection="1">
      <alignment horizontal="right"/>
      <protection/>
    </xf>
    <xf numFmtId="167" fontId="3" fillId="0" borderId="15" xfId="57" applyNumberFormat="1" applyFont="1" applyFill="1" applyBorder="1" applyAlignment="1" applyProtection="1">
      <alignment horizontal="right"/>
      <protection/>
    </xf>
    <xf numFmtId="167" fontId="3" fillId="0" borderId="14" xfId="57" applyNumberFormat="1" applyFont="1" applyFill="1" applyBorder="1" applyAlignment="1" applyProtection="1">
      <alignment horizontal="right"/>
      <protection/>
    </xf>
    <xf numFmtId="167" fontId="2" fillId="0" borderId="38" xfId="57" applyNumberFormat="1" applyFont="1" applyFill="1" applyBorder="1" applyAlignment="1" applyProtection="1">
      <alignment horizontal="right"/>
      <protection/>
    </xf>
    <xf numFmtId="167" fontId="3" fillId="0" borderId="42" xfId="57" applyNumberFormat="1" applyFont="1" applyFill="1" applyBorder="1" applyAlignment="1" applyProtection="1">
      <alignment horizontal="right"/>
      <protection/>
    </xf>
    <xf numFmtId="167" fontId="3" fillId="0" borderId="42" xfId="0" applyNumberFormat="1" applyFont="1" applyFill="1" applyBorder="1" applyAlignment="1" applyProtection="1">
      <alignment horizontal="right"/>
      <protection/>
    </xf>
    <xf numFmtId="167" fontId="2" fillId="0" borderId="39" xfId="57" applyNumberFormat="1" applyFont="1" applyFill="1" applyBorder="1" applyAlignment="1" applyProtection="1">
      <alignment horizontal="right"/>
      <protection/>
    </xf>
    <xf numFmtId="169" fontId="24" fillId="0" borderId="15" xfId="0" applyNumberFormat="1" applyFont="1" applyBorder="1" applyAlignment="1">
      <alignment wrapText="1"/>
    </xf>
    <xf numFmtId="169" fontId="24" fillId="0" borderId="42" xfId="0" applyNumberFormat="1" applyFont="1" applyBorder="1" applyAlignment="1">
      <alignment wrapText="1"/>
    </xf>
    <xf numFmtId="167" fontId="2" fillId="0" borderId="38" xfId="0" applyNumberFormat="1" applyFont="1" applyFill="1" applyBorder="1" applyAlignment="1" applyProtection="1">
      <alignment horizontal="right"/>
      <protection/>
    </xf>
    <xf numFmtId="167" fontId="2" fillId="0" borderId="35" xfId="57" applyNumberFormat="1" applyFont="1" applyFill="1" applyBorder="1" applyAlignment="1" applyProtection="1">
      <alignment horizontal="right"/>
      <protection/>
    </xf>
    <xf numFmtId="167" fontId="3" fillId="0" borderId="44" xfId="57" applyNumberFormat="1" applyFont="1" applyFill="1" applyBorder="1" applyAlignment="1" applyProtection="1">
      <alignment horizontal="right"/>
      <protection/>
    </xf>
    <xf numFmtId="166" fontId="2" fillId="0" borderId="40" xfId="0" applyNumberFormat="1" applyFont="1" applyFill="1" applyBorder="1" applyAlignment="1" applyProtection="1">
      <alignment horizontal="right"/>
      <protection/>
    </xf>
    <xf numFmtId="166" fontId="2" fillId="0" borderId="41" xfId="0" applyNumberFormat="1" applyFont="1" applyFill="1" applyBorder="1" applyAlignment="1" applyProtection="1">
      <alignment horizontal="right"/>
      <protection/>
    </xf>
    <xf numFmtId="169" fontId="23" fillId="0" borderId="32" xfId="0" applyNumberFormat="1" applyFont="1" applyBorder="1" applyAlignment="1">
      <alignment wrapText="1"/>
    </xf>
    <xf numFmtId="168" fontId="2" fillId="0" borderId="38" xfId="42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center" vertical="top" wrapText="1"/>
      <protection/>
    </xf>
    <xf numFmtId="169" fontId="24" fillId="0" borderId="36" xfId="0" applyNumberFormat="1" applyFont="1" applyBorder="1" applyAlignment="1">
      <alignment wrapText="1"/>
    </xf>
    <xf numFmtId="0" fontId="0" fillId="0" borderId="45" xfId="0" applyBorder="1" applyAlignment="1">
      <alignment/>
    </xf>
    <xf numFmtId="166" fontId="2" fillId="0" borderId="46" xfId="0" applyNumberFormat="1" applyFont="1" applyFill="1" applyBorder="1" applyAlignment="1" applyProtection="1">
      <alignment horizontal="right"/>
      <protection/>
    </xf>
    <xf numFmtId="166" fontId="2" fillId="0" borderId="46" xfId="0" applyNumberFormat="1" applyFont="1" applyFill="1" applyBorder="1" applyAlignment="1" applyProtection="1">
      <alignment horizontal="right"/>
      <protection locked="0"/>
    </xf>
    <xf numFmtId="166" fontId="2" fillId="0" borderId="47" xfId="0" applyNumberFormat="1" applyFont="1" applyFill="1" applyBorder="1" applyAlignment="1" applyProtection="1">
      <alignment horizontal="right"/>
      <protection locked="0"/>
    </xf>
    <xf numFmtId="166" fontId="3" fillId="0" borderId="27" xfId="0" applyNumberFormat="1" applyFont="1" applyFill="1" applyBorder="1" applyAlignment="1" applyProtection="1">
      <alignment horizontal="right"/>
      <protection/>
    </xf>
    <xf numFmtId="167" fontId="2" fillId="0" borderId="42" xfId="57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 horizontal="centerContinuous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.%20Summary%20per%20province%20CG%20-%204th%20CG%20-%2012%20Aug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N"/>
      <sheetName val="LP"/>
      <sheetName val="MP"/>
      <sheetName val="NC"/>
      <sheetName val="NW"/>
      <sheetName val="WC"/>
    </sheetNames>
    <sheetDataSet>
      <sheetData sheetId="1">
        <row r="10">
          <cell r="B10">
            <v>62800000</v>
          </cell>
          <cell r="F10">
            <v>62800000</v>
          </cell>
          <cell r="G10">
            <v>62800000</v>
          </cell>
          <cell r="H10">
            <v>21119000</v>
          </cell>
          <cell r="I10">
            <v>20942266</v>
          </cell>
          <cell r="J10">
            <v>16049000</v>
          </cell>
          <cell r="K10">
            <v>16494829</v>
          </cell>
          <cell r="L10">
            <v>11535000</v>
          </cell>
          <cell r="M10">
            <v>14039480</v>
          </cell>
          <cell r="N10">
            <v>7980000</v>
          </cell>
          <cell r="O10">
            <v>13978197</v>
          </cell>
          <cell r="P10">
            <v>56683000</v>
          </cell>
          <cell r="Q10">
            <v>65454772</v>
          </cell>
        </row>
        <row r="11">
          <cell r="B11">
            <v>169201000</v>
          </cell>
          <cell r="C11">
            <v>14048000</v>
          </cell>
          <cell r="F11">
            <v>183249000</v>
          </cell>
          <cell r="G11">
            <v>160151000</v>
          </cell>
          <cell r="H11">
            <v>11496000</v>
          </cell>
          <cell r="I11">
            <v>15917447</v>
          </cell>
          <cell r="J11">
            <v>26350000</v>
          </cell>
          <cell r="K11">
            <v>35720873</v>
          </cell>
          <cell r="L11">
            <v>55719000</v>
          </cell>
          <cell r="M11">
            <v>23090806</v>
          </cell>
          <cell r="N11">
            <v>27236000</v>
          </cell>
          <cell r="O11">
            <v>18483651</v>
          </cell>
          <cell r="P11">
            <v>120801000</v>
          </cell>
          <cell r="Q11">
            <v>93212777</v>
          </cell>
        </row>
        <row r="12">
          <cell r="B12">
            <v>19332000</v>
          </cell>
          <cell r="F12">
            <v>19332000</v>
          </cell>
          <cell r="G12">
            <v>8407000</v>
          </cell>
          <cell r="P12">
            <v>0</v>
          </cell>
          <cell r="Q12">
            <v>0</v>
          </cell>
        </row>
        <row r="15">
          <cell r="B15">
            <v>33950000</v>
          </cell>
          <cell r="F15">
            <v>33950000</v>
          </cell>
          <cell r="G15">
            <v>33950000</v>
          </cell>
          <cell r="H15">
            <v>1754000</v>
          </cell>
          <cell r="I15">
            <v>5766541</v>
          </cell>
          <cell r="J15">
            <v>5634000</v>
          </cell>
          <cell r="K15">
            <v>8568243</v>
          </cell>
          <cell r="L15">
            <v>5547000</v>
          </cell>
          <cell r="M15">
            <v>7215894</v>
          </cell>
          <cell r="N15">
            <v>3157000</v>
          </cell>
          <cell r="O15">
            <v>10430071</v>
          </cell>
          <cell r="P15">
            <v>16092000</v>
          </cell>
          <cell r="Q15">
            <v>31980749</v>
          </cell>
        </row>
        <row r="20">
          <cell r="B20">
            <v>479811000</v>
          </cell>
          <cell r="F20">
            <v>479811000</v>
          </cell>
          <cell r="G20">
            <v>479811000</v>
          </cell>
          <cell r="H20">
            <v>272862000</v>
          </cell>
          <cell r="I20">
            <v>40401804</v>
          </cell>
          <cell r="J20">
            <v>22469000</v>
          </cell>
          <cell r="K20">
            <v>44850962</v>
          </cell>
          <cell r="L20">
            <v>49847000</v>
          </cell>
          <cell r="M20">
            <v>15280376</v>
          </cell>
          <cell r="N20">
            <v>6689000</v>
          </cell>
          <cell r="O20">
            <v>17808913</v>
          </cell>
          <cell r="P20">
            <v>351867000</v>
          </cell>
          <cell r="Q20">
            <v>118342055</v>
          </cell>
        </row>
        <row r="21">
          <cell r="B21">
            <v>3100000</v>
          </cell>
          <cell r="F21">
            <v>3100000</v>
          </cell>
          <cell r="G21">
            <v>3100000</v>
          </cell>
          <cell r="H21">
            <v>1100000</v>
          </cell>
          <cell r="I21">
            <v>3262866</v>
          </cell>
          <cell r="K21">
            <v>3268393</v>
          </cell>
          <cell r="M21">
            <v>69215</v>
          </cell>
          <cell r="O21">
            <v>1663107</v>
          </cell>
          <cell r="P21">
            <v>1100000</v>
          </cell>
          <cell r="Q21">
            <v>8263581</v>
          </cell>
        </row>
        <row r="24">
          <cell r="B24">
            <v>97806000</v>
          </cell>
          <cell r="F24">
            <v>97806000</v>
          </cell>
          <cell r="P24">
            <v>0</v>
          </cell>
          <cell r="Q24">
            <v>0</v>
          </cell>
        </row>
        <row r="27">
          <cell r="B27">
            <v>285258000</v>
          </cell>
          <cell r="C27">
            <v>-5000000</v>
          </cell>
          <cell r="F27">
            <v>285258000</v>
          </cell>
          <cell r="G27">
            <v>280258000</v>
          </cell>
          <cell r="H27">
            <v>8355000</v>
          </cell>
          <cell r="I27">
            <v>22323294</v>
          </cell>
          <cell r="J27">
            <v>59752000</v>
          </cell>
          <cell r="K27">
            <v>106937787</v>
          </cell>
          <cell r="L27">
            <v>48497000</v>
          </cell>
          <cell r="M27">
            <v>92126222</v>
          </cell>
          <cell r="N27">
            <v>95308000</v>
          </cell>
          <cell r="O27">
            <v>70020446</v>
          </cell>
          <cell r="P27">
            <v>211912000</v>
          </cell>
          <cell r="Q27">
            <v>291407749</v>
          </cell>
        </row>
        <row r="28">
          <cell r="B28">
            <v>551488000</v>
          </cell>
          <cell r="C28">
            <v>3476000</v>
          </cell>
          <cell r="F28">
            <v>554964000</v>
          </cell>
          <cell r="G28">
            <v>116617000</v>
          </cell>
          <cell r="P28">
            <v>0</v>
          </cell>
          <cell r="Q28">
            <v>0</v>
          </cell>
        </row>
        <row r="30">
          <cell r="B30">
            <v>29000000</v>
          </cell>
          <cell r="F30">
            <v>29000000</v>
          </cell>
          <cell r="G30">
            <v>29000000</v>
          </cell>
          <cell r="I30">
            <v>386772</v>
          </cell>
          <cell r="K30">
            <v>2115532</v>
          </cell>
          <cell r="L30">
            <v>2978000</v>
          </cell>
          <cell r="M30">
            <v>2023204</v>
          </cell>
          <cell r="O30">
            <v>6948982</v>
          </cell>
          <cell r="P30">
            <v>2978000</v>
          </cell>
          <cell r="Q30">
            <v>11474490</v>
          </cell>
        </row>
        <row r="31">
          <cell r="P31">
            <v>0</v>
          </cell>
          <cell r="Q31">
            <v>0</v>
          </cell>
        </row>
        <row r="36">
          <cell r="B36">
            <v>151000000</v>
          </cell>
          <cell r="C36">
            <v>12100000</v>
          </cell>
          <cell r="F36">
            <v>163100000</v>
          </cell>
          <cell r="G36">
            <v>132053000</v>
          </cell>
          <cell r="P36">
            <v>0</v>
          </cell>
          <cell r="Q36">
            <v>0</v>
          </cell>
        </row>
        <row r="37">
          <cell r="B37">
            <v>49600000</v>
          </cell>
          <cell r="C37">
            <v>1089000</v>
          </cell>
          <cell r="F37">
            <v>50689000</v>
          </cell>
          <cell r="G37">
            <v>50688000</v>
          </cell>
          <cell r="H37">
            <v>28858000</v>
          </cell>
          <cell r="I37">
            <v>17416121</v>
          </cell>
          <cell r="J37">
            <v>18151000</v>
          </cell>
          <cell r="K37">
            <v>17070782</v>
          </cell>
          <cell r="L37">
            <v>2462000</v>
          </cell>
          <cell r="M37">
            <v>19144686</v>
          </cell>
          <cell r="O37">
            <v>21087511</v>
          </cell>
          <cell r="P37">
            <v>49471000</v>
          </cell>
          <cell r="Q37">
            <v>74719100</v>
          </cell>
        </row>
        <row r="38">
          <cell r="G38">
            <v>177000</v>
          </cell>
          <cell r="P38">
            <v>0</v>
          </cell>
          <cell r="Q38">
            <v>0</v>
          </cell>
        </row>
        <row r="39">
          <cell r="B39">
            <v>86857000</v>
          </cell>
          <cell r="F39">
            <v>86857000</v>
          </cell>
          <cell r="G39">
            <v>86857000</v>
          </cell>
          <cell r="H39">
            <v>25096000</v>
          </cell>
          <cell r="I39">
            <v>18186925</v>
          </cell>
          <cell r="J39">
            <v>19945000</v>
          </cell>
          <cell r="K39">
            <v>22228230</v>
          </cell>
          <cell r="L39">
            <v>28919000</v>
          </cell>
          <cell r="M39">
            <v>12513956</v>
          </cell>
          <cell r="O39">
            <v>10724601</v>
          </cell>
          <cell r="P39">
            <v>73960000</v>
          </cell>
          <cell r="Q39">
            <v>63653712</v>
          </cell>
        </row>
        <row r="42">
          <cell r="B42">
            <v>20500000</v>
          </cell>
          <cell r="F42">
            <v>20500000</v>
          </cell>
          <cell r="G42">
            <v>20500000</v>
          </cell>
          <cell r="H42">
            <v>20500000</v>
          </cell>
          <cell r="I42">
            <v>4791800</v>
          </cell>
          <cell r="K42">
            <v>5245802</v>
          </cell>
          <cell r="M42">
            <v>11000734</v>
          </cell>
          <cell r="O42">
            <v>12435555</v>
          </cell>
          <cell r="P42">
            <v>20500000</v>
          </cell>
          <cell r="Q42">
            <v>33473891</v>
          </cell>
        </row>
        <row r="43">
          <cell r="B43">
            <v>60000000</v>
          </cell>
          <cell r="F43">
            <v>60000000</v>
          </cell>
          <cell r="G43">
            <v>60000000</v>
          </cell>
          <cell r="H43">
            <v>59313000</v>
          </cell>
          <cell r="I43">
            <v>3220306</v>
          </cell>
          <cell r="J43">
            <v>687000</v>
          </cell>
          <cell r="K43">
            <v>19224464</v>
          </cell>
          <cell r="M43">
            <v>39586278</v>
          </cell>
          <cell r="O43">
            <v>46982638</v>
          </cell>
          <cell r="P43">
            <v>60000000</v>
          </cell>
          <cell r="Q43">
            <v>109013686</v>
          </cell>
        </row>
        <row r="46">
          <cell r="B46">
            <v>18000000</v>
          </cell>
          <cell r="F46">
            <v>18000000</v>
          </cell>
          <cell r="G46">
            <v>18000000</v>
          </cell>
          <cell r="P46">
            <v>0</v>
          </cell>
          <cell r="Q46">
            <v>0</v>
          </cell>
        </row>
        <row r="50">
          <cell r="B50">
            <v>2193444000</v>
          </cell>
          <cell r="F50">
            <v>2193444000</v>
          </cell>
          <cell r="G50">
            <v>2193444000</v>
          </cell>
          <cell r="H50">
            <v>575467000</v>
          </cell>
          <cell r="I50">
            <v>383103428</v>
          </cell>
          <cell r="J50">
            <v>491984000</v>
          </cell>
          <cell r="K50">
            <v>553436497</v>
          </cell>
          <cell r="L50">
            <v>374066000</v>
          </cell>
          <cell r="M50">
            <v>377577006</v>
          </cell>
          <cell r="N50">
            <v>644137000</v>
          </cell>
          <cell r="O50">
            <v>666443895</v>
          </cell>
          <cell r="P50">
            <v>2085654000</v>
          </cell>
          <cell r="Q50">
            <v>1980560826</v>
          </cell>
        </row>
      </sheetData>
      <sheetData sheetId="2">
        <row r="10">
          <cell r="B10">
            <v>33939000</v>
          </cell>
          <cell r="F10">
            <v>33939000</v>
          </cell>
          <cell r="G10">
            <v>33939000</v>
          </cell>
          <cell r="H10">
            <v>9226000</v>
          </cell>
          <cell r="I10">
            <v>9518820</v>
          </cell>
          <cell r="J10">
            <v>8566000</v>
          </cell>
          <cell r="K10">
            <v>8160518</v>
          </cell>
          <cell r="L10">
            <v>6248000</v>
          </cell>
          <cell r="M10">
            <v>7099633</v>
          </cell>
          <cell r="N10">
            <v>6936000</v>
          </cell>
          <cell r="O10">
            <v>9074937</v>
          </cell>
          <cell r="P10">
            <v>30976000</v>
          </cell>
          <cell r="Q10">
            <v>33853908</v>
          </cell>
        </row>
        <row r="11">
          <cell r="B11">
            <v>15000000</v>
          </cell>
          <cell r="C11">
            <v>-13400000</v>
          </cell>
          <cell r="F11">
            <v>1600000</v>
          </cell>
          <cell r="G11">
            <v>500000</v>
          </cell>
          <cell r="I11">
            <v>50000</v>
          </cell>
          <cell r="K11">
            <v>151954</v>
          </cell>
          <cell r="L11">
            <v>241000</v>
          </cell>
          <cell r="M11">
            <v>191040</v>
          </cell>
          <cell r="N11">
            <v>259000</v>
          </cell>
          <cell r="O11">
            <v>150000</v>
          </cell>
          <cell r="P11">
            <v>500000</v>
          </cell>
          <cell r="Q11">
            <v>542994</v>
          </cell>
        </row>
        <row r="12">
          <cell r="B12">
            <v>4000000</v>
          </cell>
          <cell r="F12">
            <v>4000000</v>
          </cell>
          <cell r="G12">
            <v>136000</v>
          </cell>
          <cell r="P12">
            <v>0</v>
          </cell>
          <cell r="Q12">
            <v>0</v>
          </cell>
        </row>
        <row r="15">
          <cell r="B15">
            <v>19250000</v>
          </cell>
          <cell r="F15">
            <v>19250000</v>
          </cell>
          <cell r="G15">
            <v>19250000</v>
          </cell>
          <cell r="H15">
            <v>2660000</v>
          </cell>
          <cell r="I15">
            <v>2643358</v>
          </cell>
          <cell r="J15">
            <v>2804000</v>
          </cell>
          <cell r="K15">
            <v>6123783</v>
          </cell>
          <cell r="L15">
            <v>2371000</v>
          </cell>
          <cell r="M15">
            <v>2826846</v>
          </cell>
          <cell r="N15">
            <v>3093000</v>
          </cell>
          <cell r="O15">
            <v>5293691</v>
          </cell>
          <cell r="P15">
            <v>10928000</v>
          </cell>
          <cell r="Q15">
            <v>16887678</v>
          </cell>
        </row>
        <row r="20">
          <cell r="B20">
            <v>15000000</v>
          </cell>
          <cell r="C20">
            <v>151000000</v>
          </cell>
          <cell r="F20">
            <v>166000000</v>
          </cell>
          <cell r="G20">
            <v>166000000</v>
          </cell>
          <cell r="H20">
            <v>10000000</v>
          </cell>
          <cell r="I20">
            <v>38166743</v>
          </cell>
          <cell r="J20">
            <v>5000000</v>
          </cell>
          <cell r="K20">
            <v>54090216</v>
          </cell>
          <cell r="L20">
            <v>25686000</v>
          </cell>
          <cell r="M20">
            <v>39550001</v>
          </cell>
          <cell r="N20">
            <v>52794000</v>
          </cell>
          <cell r="O20">
            <v>64150919</v>
          </cell>
          <cell r="P20">
            <v>93480000</v>
          </cell>
          <cell r="Q20">
            <v>195957879</v>
          </cell>
        </row>
        <row r="21">
          <cell r="P21">
            <v>0</v>
          </cell>
          <cell r="Q21">
            <v>0</v>
          </cell>
        </row>
        <row r="24">
          <cell r="B24">
            <v>31400000</v>
          </cell>
          <cell r="F24">
            <v>31400000</v>
          </cell>
          <cell r="P24">
            <v>0</v>
          </cell>
          <cell r="Q24">
            <v>0</v>
          </cell>
        </row>
        <row r="27">
          <cell r="B27">
            <v>55063000</v>
          </cell>
          <cell r="F27">
            <v>55063000</v>
          </cell>
          <cell r="G27">
            <v>55063000</v>
          </cell>
          <cell r="H27">
            <v>6366000</v>
          </cell>
          <cell r="I27">
            <v>9085741</v>
          </cell>
          <cell r="J27">
            <v>9367000</v>
          </cell>
          <cell r="K27">
            <v>19599656</v>
          </cell>
          <cell r="L27">
            <v>12587000</v>
          </cell>
          <cell r="M27">
            <v>9385977</v>
          </cell>
          <cell r="N27">
            <v>13259000</v>
          </cell>
          <cell r="O27">
            <v>8286556</v>
          </cell>
          <cell r="P27">
            <v>41579000</v>
          </cell>
          <cell r="Q27">
            <v>46357930</v>
          </cell>
        </row>
        <row r="28">
          <cell r="B28">
            <v>38920000</v>
          </cell>
          <cell r="C28">
            <v>6377000</v>
          </cell>
          <cell r="F28">
            <v>45297000</v>
          </cell>
          <cell r="G28">
            <v>21764000</v>
          </cell>
          <cell r="P28">
            <v>0</v>
          </cell>
          <cell r="Q28">
            <v>0</v>
          </cell>
        </row>
        <row r="30">
          <cell r="B30">
            <v>5000000</v>
          </cell>
          <cell r="F30">
            <v>5000000</v>
          </cell>
          <cell r="G30">
            <v>5000000</v>
          </cell>
          <cell r="I30">
            <v>2628750</v>
          </cell>
          <cell r="O30">
            <v>1833173</v>
          </cell>
          <cell r="P30">
            <v>0</v>
          </cell>
          <cell r="Q30">
            <v>4461923</v>
          </cell>
        </row>
        <row r="31">
          <cell r="P31">
            <v>0</v>
          </cell>
          <cell r="Q31">
            <v>0</v>
          </cell>
        </row>
        <row r="36">
          <cell r="B36">
            <v>87000000</v>
          </cell>
          <cell r="C36">
            <v>-1000000</v>
          </cell>
          <cell r="F36">
            <v>86000000</v>
          </cell>
          <cell r="G36">
            <v>60365000</v>
          </cell>
          <cell r="P36">
            <v>0</v>
          </cell>
          <cell r="Q36">
            <v>0</v>
          </cell>
        </row>
        <row r="37">
          <cell r="B37">
            <v>12064000</v>
          </cell>
          <cell r="F37">
            <v>12064000</v>
          </cell>
          <cell r="G37">
            <v>12064000</v>
          </cell>
          <cell r="H37">
            <v>5750000</v>
          </cell>
          <cell r="I37">
            <v>3144766</v>
          </cell>
          <cell r="J37">
            <v>3015000</v>
          </cell>
          <cell r="K37">
            <v>1880126</v>
          </cell>
          <cell r="L37">
            <v>3015000</v>
          </cell>
          <cell r="M37">
            <v>1899541</v>
          </cell>
          <cell r="O37">
            <v>6250177</v>
          </cell>
          <cell r="P37">
            <v>11780000</v>
          </cell>
          <cell r="Q37">
            <v>13174610</v>
          </cell>
        </row>
        <row r="38"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2">
          <cell r="B42">
            <v>19000000</v>
          </cell>
          <cell r="F42">
            <v>19000000</v>
          </cell>
          <cell r="G42">
            <v>19000000</v>
          </cell>
          <cell r="H42">
            <v>19000000</v>
          </cell>
          <cell r="I42">
            <v>16964137</v>
          </cell>
          <cell r="K42">
            <v>2035863</v>
          </cell>
          <cell r="P42">
            <v>19000000</v>
          </cell>
          <cell r="Q42">
            <v>19000000</v>
          </cell>
        </row>
        <row r="43">
          <cell r="P43">
            <v>0</v>
          </cell>
          <cell r="Q43">
            <v>0</v>
          </cell>
        </row>
        <row r="46">
          <cell r="B46">
            <v>3000000</v>
          </cell>
          <cell r="F46">
            <v>3000000</v>
          </cell>
          <cell r="G46">
            <v>3000000</v>
          </cell>
          <cell r="P46">
            <v>0</v>
          </cell>
          <cell r="Q46">
            <v>0</v>
          </cell>
        </row>
        <row r="50">
          <cell r="B50">
            <v>869071000</v>
          </cell>
          <cell r="F50">
            <v>869071000</v>
          </cell>
          <cell r="G50">
            <v>869071000</v>
          </cell>
          <cell r="H50">
            <v>198335000</v>
          </cell>
          <cell r="I50">
            <v>175664874</v>
          </cell>
          <cell r="J50">
            <v>193193000</v>
          </cell>
          <cell r="K50">
            <v>190764876</v>
          </cell>
          <cell r="L50">
            <v>160159000</v>
          </cell>
          <cell r="M50">
            <v>147151143</v>
          </cell>
          <cell r="N50">
            <v>186653000</v>
          </cell>
          <cell r="O50">
            <v>240858028</v>
          </cell>
          <cell r="P50">
            <v>738340000</v>
          </cell>
          <cell r="Q50">
            <v>754438921</v>
          </cell>
        </row>
      </sheetData>
      <sheetData sheetId="3">
        <row r="10">
          <cell r="B10">
            <v>19250000</v>
          </cell>
          <cell r="F10">
            <v>19250000</v>
          </cell>
          <cell r="G10">
            <v>19250000</v>
          </cell>
          <cell r="H10">
            <v>3426000</v>
          </cell>
          <cell r="I10">
            <v>2944594</v>
          </cell>
          <cell r="J10">
            <v>4503000</v>
          </cell>
          <cell r="K10">
            <v>4185645</v>
          </cell>
          <cell r="L10">
            <v>4746000</v>
          </cell>
          <cell r="M10">
            <v>4326818</v>
          </cell>
          <cell r="N10">
            <v>6167000</v>
          </cell>
          <cell r="O10">
            <v>6923734</v>
          </cell>
          <cell r="P10">
            <v>18842000</v>
          </cell>
          <cell r="Q10">
            <v>18380791</v>
          </cell>
        </row>
        <row r="11">
          <cell r="B11">
            <v>276257000</v>
          </cell>
          <cell r="C11">
            <v>-19728000</v>
          </cell>
          <cell r="F11">
            <v>256529000</v>
          </cell>
          <cell r="G11">
            <v>168108000</v>
          </cell>
          <cell r="H11">
            <v>28947000</v>
          </cell>
          <cell r="I11">
            <v>9363557</v>
          </cell>
          <cell r="J11">
            <v>23655000</v>
          </cell>
          <cell r="K11">
            <v>41390853</v>
          </cell>
          <cell r="L11">
            <v>38269000</v>
          </cell>
          <cell r="M11">
            <v>17818143</v>
          </cell>
          <cell r="N11">
            <v>58618000</v>
          </cell>
          <cell r="O11">
            <v>95972649</v>
          </cell>
          <cell r="P11">
            <v>149489000</v>
          </cell>
          <cell r="Q11">
            <v>164545202</v>
          </cell>
        </row>
        <row r="12">
          <cell r="B12">
            <v>30878000</v>
          </cell>
          <cell r="F12">
            <v>30878000</v>
          </cell>
          <cell r="G12">
            <v>9512000</v>
          </cell>
          <cell r="P12">
            <v>0</v>
          </cell>
          <cell r="Q12">
            <v>0</v>
          </cell>
        </row>
        <row r="15">
          <cell r="B15">
            <v>8750000</v>
          </cell>
          <cell r="F15">
            <v>8750000</v>
          </cell>
          <cell r="G15">
            <v>8750000</v>
          </cell>
          <cell r="H15">
            <v>2194000</v>
          </cell>
          <cell r="I15">
            <v>2074512</v>
          </cell>
          <cell r="J15">
            <v>2379000</v>
          </cell>
          <cell r="K15">
            <v>3090797</v>
          </cell>
          <cell r="L15">
            <v>1381000</v>
          </cell>
          <cell r="M15">
            <v>1549146</v>
          </cell>
          <cell r="N15">
            <v>1515000</v>
          </cell>
          <cell r="O15">
            <v>3119932</v>
          </cell>
          <cell r="P15">
            <v>7469000</v>
          </cell>
          <cell r="Q15">
            <v>9834387</v>
          </cell>
        </row>
        <row r="20">
          <cell r="B20">
            <v>1954651000</v>
          </cell>
          <cell r="C20">
            <v>-534180000</v>
          </cell>
          <cell r="F20">
            <v>1420471000</v>
          </cell>
          <cell r="G20">
            <v>1420471000</v>
          </cell>
          <cell r="H20">
            <v>1005865000</v>
          </cell>
          <cell r="I20">
            <v>81642629</v>
          </cell>
          <cell r="J20">
            <v>225159000</v>
          </cell>
          <cell r="K20">
            <v>232868391</v>
          </cell>
          <cell r="L20">
            <v>171395000</v>
          </cell>
          <cell r="M20">
            <v>325676335</v>
          </cell>
          <cell r="N20">
            <v>2608000</v>
          </cell>
          <cell r="O20">
            <v>406603428</v>
          </cell>
          <cell r="P20">
            <v>1405027000</v>
          </cell>
          <cell r="Q20">
            <v>1046790783</v>
          </cell>
        </row>
        <row r="21">
          <cell r="P21">
            <v>0</v>
          </cell>
          <cell r="Q21">
            <v>0</v>
          </cell>
        </row>
        <row r="24">
          <cell r="B24">
            <v>168097000</v>
          </cell>
          <cell r="F24">
            <v>168097000</v>
          </cell>
          <cell r="P24">
            <v>0</v>
          </cell>
          <cell r="Q24">
            <v>0</v>
          </cell>
        </row>
        <row r="27">
          <cell r="B27">
            <v>161000000</v>
          </cell>
          <cell r="C27">
            <v>12261000</v>
          </cell>
          <cell r="F27">
            <v>161000000</v>
          </cell>
          <cell r="G27">
            <v>173261000</v>
          </cell>
          <cell r="H27">
            <v>3263000</v>
          </cell>
          <cell r="I27">
            <v>7224918</v>
          </cell>
          <cell r="J27">
            <v>45138000</v>
          </cell>
          <cell r="K27">
            <v>29752986</v>
          </cell>
          <cell r="L27">
            <v>73784000</v>
          </cell>
          <cell r="M27">
            <v>55672097</v>
          </cell>
          <cell r="N27">
            <v>24803000</v>
          </cell>
          <cell r="O27">
            <v>51641488</v>
          </cell>
          <cell r="P27">
            <v>146988000</v>
          </cell>
          <cell r="Q27">
            <v>144291489</v>
          </cell>
        </row>
        <row r="28">
          <cell r="B28">
            <v>107730000</v>
          </cell>
          <cell r="C28">
            <v>-11904000</v>
          </cell>
          <cell r="F28">
            <v>95826000</v>
          </cell>
          <cell r="G28">
            <v>19095000</v>
          </cell>
          <cell r="P28">
            <v>0</v>
          </cell>
          <cell r="Q28">
            <v>0</v>
          </cell>
        </row>
        <row r="30">
          <cell r="B30">
            <v>73000000</v>
          </cell>
          <cell r="F30">
            <v>73000000</v>
          </cell>
          <cell r="G30">
            <v>73000000</v>
          </cell>
          <cell r="I30">
            <v>2647600</v>
          </cell>
          <cell r="K30">
            <v>9864083</v>
          </cell>
          <cell r="L30">
            <v>5875000</v>
          </cell>
          <cell r="M30">
            <v>11308157</v>
          </cell>
          <cell r="N30">
            <v>6485000</v>
          </cell>
          <cell r="O30">
            <v>42892496</v>
          </cell>
          <cell r="P30">
            <v>12360000</v>
          </cell>
          <cell r="Q30">
            <v>66712336</v>
          </cell>
        </row>
        <row r="31">
          <cell r="P31">
            <v>0</v>
          </cell>
          <cell r="Q31">
            <v>0</v>
          </cell>
        </row>
        <row r="36">
          <cell r="B36">
            <v>54000000</v>
          </cell>
          <cell r="C36">
            <v>2000000</v>
          </cell>
          <cell r="F36">
            <v>56000000</v>
          </cell>
          <cell r="G36">
            <v>50325000</v>
          </cell>
          <cell r="P36">
            <v>0</v>
          </cell>
          <cell r="Q36">
            <v>0</v>
          </cell>
        </row>
        <row r="37">
          <cell r="B37">
            <v>22893000</v>
          </cell>
          <cell r="C37">
            <v>1112000</v>
          </cell>
          <cell r="F37">
            <v>24005000</v>
          </cell>
          <cell r="G37">
            <v>24005000</v>
          </cell>
          <cell r="H37">
            <v>4519000</v>
          </cell>
          <cell r="I37">
            <v>3123404</v>
          </cell>
          <cell r="J37">
            <v>9080000</v>
          </cell>
          <cell r="K37">
            <v>9452121</v>
          </cell>
          <cell r="L37">
            <v>4319000</v>
          </cell>
          <cell r="M37">
            <v>6271645</v>
          </cell>
          <cell r="N37">
            <v>4703000</v>
          </cell>
          <cell r="O37">
            <v>6242265</v>
          </cell>
          <cell r="P37">
            <v>22621000</v>
          </cell>
          <cell r="Q37">
            <v>25089435</v>
          </cell>
        </row>
        <row r="38">
          <cell r="B38">
            <v>1465000</v>
          </cell>
          <cell r="C38">
            <v>-1104000</v>
          </cell>
          <cell r="F38">
            <v>1465000</v>
          </cell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2">
          <cell r="B42">
            <v>70000000</v>
          </cell>
          <cell r="F42">
            <v>70000000</v>
          </cell>
          <cell r="G42">
            <v>70000000</v>
          </cell>
          <cell r="H42">
            <v>50117000</v>
          </cell>
          <cell r="I42">
            <v>50902340</v>
          </cell>
          <cell r="J42">
            <v>9572000</v>
          </cell>
          <cell r="K42">
            <v>18072351</v>
          </cell>
          <cell r="M42">
            <v>29936596</v>
          </cell>
          <cell r="N42">
            <v>10311000</v>
          </cell>
          <cell r="O42">
            <v>5475588</v>
          </cell>
          <cell r="P42">
            <v>70000000</v>
          </cell>
          <cell r="Q42">
            <v>104386875</v>
          </cell>
        </row>
        <row r="43">
          <cell r="B43">
            <v>35000000</v>
          </cell>
          <cell r="F43">
            <v>35000000</v>
          </cell>
          <cell r="G43">
            <v>35000000</v>
          </cell>
          <cell r="H43">
            <v>35000000</v>
          </cell>
          <cell r="I43">
            <v>35000000</v>
          </cell>
          <cell r="O43">
            <v>12122201</v>
          </cell>
          <cell r="P43">
            <v>35000000</v>
          </cell>
          <cell r="Q43">
            <v>47122201</v>
          </cell>
        </row>
        <row r="46">
          <cell r="P46">
            <v>0</v>
          </cell>
          <cell r="Q46">
            <v>0</v>
          </cell>
        </row>
        <row r="50">
          <cell r="B50">
            <v>379349000</v>
          </cell>
          <cell r="F50">
            <v>379349000</v>
          </cell>
          <cell r="G50">
            <v>379349000</v>
          </cell>
          <cell r="H50">
            <v>78127000</v>
          </cell>
          <cell r="I50">
            <v>63452099</v>
          </cell>
          <cell r="J50">
            <v>83107000</v>
          </cell>
          <cell r="K50">
            <v>98866349</v>
          </cell>
          <cell r="L50">
            <v>85570000</v>
          </cell>
          <cell r="M50">
            <v>57534841</v>
          </cell>
          <cell r="N50">
            <v>78678000</v>
          </cell>
          <cell r="O50">
            <v>53224801</v>
          </cell>
          <cell r="P50">
            <v>325482000</v>
          </cell>
          <cell r="Q50">
            <v>273078090</v>
          </cell>
        </row>
      </sheetData>
      <sheetData sheetId="4">
        <row r="10">
          <cell r="B10">
            <v>78900000</v>
          </cell>
          <cell r="F10">
            <v>78900000</v>
          </cell>
          <cell r="G10">
            <v>78900000</v>
          </cell>
          <cell r="H10">
            <v>20118000</v>
          </cell>
          <cell r="I10">
            <v>18983676</v>
          </cell>
          <cell r="J10">
            <v>19086000</v>
          </cell>
          <cell r="K10">
            <v>19438605</v>
          </cell>
          <cell r="L10">
            <v>19973000</v>
          </cell>
          <cell r="M10">
            <v>21311452</v>
          </cell>
          <cell r="N10">
            <v>12868000</v>
          </cell>
          <cell r="O10">
            <v>23484204</v>
          </cell>
          <cell r="P10">
            <v>72045000</v>
          </cell>
          <cell r="Q10">
            <v>83217937</v>
          </cell>
        </row>
        <row r="11">
          <cell r="B11">
            <v>237155000</v>
          </cell>
          <cell r="C11">
            <v>-3685000</v>
          </cell>
          <cell r="F11">
            <v>233470000</v>
          </cell>
          <cell r="G11">
            <v>201885000</v>
          </cell>
          <cell r="H11">
            <v>85490000</v>
          </cell>
          <cell r="I11">
            <v>20682556</v>
          </cell>
          <cell r="J11">
            <v>21083000</v>
          </cell>
          <cell r="K11">
            <v>27792912</v>
          </cell>
          <cell r="L11">
            <v>36031000</v>
          </cell>
          <cell r="M11">
            <v>17467712</v>
          </cell>
          <cell r="N11">
            <v>17179000</v>
          </cell>
          <cell r="O11">
            <v>39956047</v>
          </cell>
          <cell r="P11">
            <v>159783000</v>
          </cell>
          <cell r="Q11">
            <v>105899227</v>
          </cell>
        </row>
        <row r="12">
          <cell r="B12">
            <v>21500000</v>
          </cell>
          <cell r="F12">
            <v>21500000</v>
          </cell>
          <cell r="G12">
            <v>5744000</v>
          </cell>
          <cell r="P12">
            <v>0</v>
          </cell>
          <cell r="Q12">
            <v>0</v>
          </cell>
        </row>
        <row r="15">
          <cell r="B15">
            <v>45050000</v>
          </cell>
          <cell r="F15">
            <v>45050000</v>
          </cell>
          <cell r="G15">
            <v>45050000</v>
          </cell>
          <cell r="H15">
            <v>4547000</v>
          </cell>
          <cell r="I15">
            <v>8305807</v>
          </cell>
          <cell r="J15">
            <v>6439000</v>
          </cell>
          <cell r="K15">
            <v>7679038</v>
          </cell>
          <cell r="L15">
            <v>7799000</v>
          </cell>
          <cell r="M15">
            <v>7942537</v>
          </cell>
          <cell r="N15">
            <v>9902000</v>
          </cell>
          <cell r="O15">
            <v>17010844</v>
          </cell>
          <cell r="P15">
            <v>28687000</v>
          </cell>
          <cell r="Q15">
            <v>40938226</v>
          </cell>
        </row>
        <row r="20">
          <cell r="B20">
            <v>345000000</v>
          </cell>
          <cell r="F20">
            <v>345000000</v>
          </cell>
          <cell r="G20">
            <v>345000000</v>
          </cell>
          <cell r="H20">
            <v>73003000</v>
          </cell>
          <cell r="I20">
            <v>46947628</v>
          </cell>
          <cell r="J20">
            <v>33737000</v>
          </cell>
          <cell r="K20">
            <v>34363688</v>
          </cell>
          <cell r="L20">
            <v>15446000</v>
          </cell>
          <cell r="M20">
            <v>15992874</v>
          </cell>
          <cell r="N20">
            <v>10696000</v>
          </cell>
          <cell r="O20">
            <v>20969538</v>
          </cell>
          <cell r="P20">
            <v>132882000</v>
          </cell>
          <cell r="Q20">
            <v>118273728</v>
          </cell>
        </row>
        <row r="21">
          <cell r="B21">
            <v>2000000</v>
          </cell>
          <cell r="F21">
            <v>2000000</v>
          </cell>
          <cell r="G21">
            <v>2000000</v>
          </cell>
          <cell r="H21">
            <v>113000</v>
          </cell>
          <cell r="P21">
            <v>113000</v>
          </cell>
          <cell r="Q21">
            <v>0</v>
          </cell>
        </row>
        <row r="24">
          <cell r="B24">
            <v>123614000</v>
          </cell>
          <cell r="F24">
            <v>123614000</v>
          </cell>
          <cell r="P24">
            <v>0</v>
          </cell>
          <cell r="Q24">
            <v>0</v>
          </cell>
        </row>
        <row r="27">
          <cell r="B27">
            <v>223776000</v>
          </cell>
          <cell r="C27">
            <v>-4554000</v>
          </cell>
          <cell r="F27">
            <v>223776000</v>
          </cell>
          <cell r="G27">
            <v>219222000</v>
          </cell>
          <cell r="H27">
            <v>13173000</v>
          </cell>
          <cell r="I27">
            <v>45671383</v>
          </cell>
          <cell r="J27">
            <v>24021000</v>
          </cell>
          <cell r="K27">
            <v>41733245</v>
          </cell>
          <cell r="L27">
            <v>13834000</v>
          </cell>
          <cell r="M27">
            <v>34726561</v>
          </cell>
          <cell r="N27">
            <v>27991000</v>
          </cell>
          <cell r="O27">
            <v>59191093</v>
          </cell>
          <cell r="P27">
            <v>79019000</v>
          </cell>
          <cell r="Q27">
            <v>181322282</v>
          </cell>
        </row>
        <row r="28">
          <cell r="B28">
            <v>409294000</v>
          </cell>
          <cell r="C28">
            <v>5451000</v>
          </cell>
          <cell r="F28">
            <v>414745000</v>
          </cell>
          <cell r="G28">
            <v>172941000</v>
          </cell>
          <cell r="P28">
            <v>0</v>
          </cell>
          <cell r="Q28">
            <v>0</v>
          </cell>
        </row>
        <row r="30">
          <cell r="B30">
            <v>33000000</v>
          </cell>
          <cell r="F30">
            <v>33000000</v>
          </cell>
          <cell r="G30">
            <v>33000000</v>
          </cell>
          <cell r="K30">
            <v>3206308</v>
          </cell>
          <cell r="M30">
            <v>3989325</v>
          </cell>
          <cell r="O30">
            <v>5158128</v>
          </cell>
          <cell r="P30">
            <v>0</v>
          </cell>
          <cell r="Q30">
            <v>12353761</v>
          </cell>
        </row>
        <row r="31">
          <cell r="P31">
            <v>0</v>
          </cell>
          <cell r="Q31">
            <v>0</v>
          </cell>
        </row>
        <row r="36">
          <cell r="B36">
            <v>157775000</v>
          </cell>
          <cell r="C36">
            <v>4000000</v>
          </cell>
          <cell r="F36">
            <v>161775000</v>
          </cell>
          <cell r="G36">
            <v>95484000</v>
          </cell>
          <cell r="P36">
            <v>0</v>
          </cell>
          <cell r="Q36">
            <v>0</v>
          </cell>
        </row>
        <row r="37">
          <cell r="B37">
            <v>540000</v>
          </cell>
          <cell r="F37">
            <v>540000</v>
          </cell>
          <cell r="G37">
            <v>540000</v>
          </cell>
          <cell r="H37">
            <v>102000</v>
          </cell>
          <cell r="I37">
            <v>251313</v>
          </cell>
          <cell r="J37">
            <v>137000</v>
          </cell>
          <cell r="K37">
            <v>265251</v>
          </cell>
          <cell r="L37">
            <v>74000</v>
          </cell>
          <cell r="M37">
            <v>155065</v>
          </cell>
          <cell r="O37">
            <v>-258165</v>
          </cell>
          <cell r="P37">
            <v>313000</v>
          </cell>
          <cell r="Q37">
            <v>413464</v>
          </cell>
        </row>
        <row r="38"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2">
          <cell r="B42">
            <v>26000000</v>
          </cell>
          <cell r="F42">
            <v>26000000</v>
          </cell>
          <cell r="G42">
            <v>26000000</v>
          </cell>
          <cell r="H42">
            <v>26000000</v>
          </cell>
          <cell r="I42">
            <v>102878272</v>
          </cell>
          <cell r="K42">
            <v>29920</v>
          </cell>
          <cell r="P42">
            <v>26000000</v>
          </cell>
          <cell r="Q42">
            <v>102908192</v>
          </cell>
        </row>
        <row r="43">
          <cell r="B43">
            <v>65286000</v>
          </cell>
          <cell r="F43">
            <v>65286000</v>
          </cell>
          <cell r="G43">
            <v>65286000</v>
          </cell>
          <cell r="H43">
            <v>54476000</v>
          </cell>
          <cell r="I43">
            <v>17062592</v>
          </cell>
          <cell r="J43">
            <v>10810000</v>
          </cell>
          <cell r="K43">
            <v>16264407</v>
          </cell>
          <cell r="M43">
            <v>14899035</v>
          </cell>
          <cell r="O43">
            <v>1926245</v>
          </cell>
          <cell r="P43">
            <v>65286000</v>
          </cell>
          <cell r="Q43">
            <v>50152279</v>
          </cell>
        </row>
        <row r="46">
          <cell r="B46">
            <v>27000000</v>
          </cell>
          <cell r="F46">
            <v>27000000</v>
          </cell>
          <cell r="G46">
            <v>13917000</v>
          </cell>
          <cell r="P46">
            <v>0</v>
          </cell>
          <cell r="Q46">
            <v>0</v>
          </cell>
        </row>
        <row r="50">
          <cell r="B50">
            <v>2160896000</v>
          </cell>
          <cell r="F50">
            <v>2160895000</v>
          </cell>
          <cell r="G50">
            <v>2160895000</v>
          </cell>
          <cell r="H50">
            <v>650005000</v>
          </cell>
          <cell r="I50">
            <v>308315090</v>
          </cell>
          <cell r="J50">
            <v>327389000</v>
          </cell>
          <cell r="K50">
            <v>372540832</v>
          </cell>
          <cell r="L50">
            <v>425873000</v>
          </cell>
          <cell r="M50">
            <v>391757994</v>
          </cell>
          <cell r="N50">
            <v>551314000</v>
          </cell>
          <cell r="O50">
            <v>407659078</v>
          </cell>
          <cell r="P50">
            <v>1954581000</v>
          </cell>
          <cell r="Q50">
            <v>1480272994</v>
          </cell>
        </row>
      </sheetData>
      <sheetData sheetId="5">
        <row r="10">
          <cell r="B10">
            <v>37750000</v>
          </cell>
          <cell r="F10">
            <v>37750000</v>
          </cell>
          <cell r="G10">
            <v>37750000</v>
          </cell>
          <cell r="H10">
            <v>7729000</v>
          </cell>
          <cell r="I10">
            <v>7898607</v>
          </cell>
          <cell r="J10">
            <v>9011000</v>
          </cell>
          <cell r="K10">
            <v>8775141</v>
          </cell>
          <cell r="L10">
            <v>10462000</v>
          </cell>
          <cell r="M10">
            <v>9949121</v>
          </cell>
          <cell r="N10">
            <v>7533000</v>
          </cell>
          <cell r="O10">
            <v>9630669</v>
          </cell>
          <cell r="P10">
            <v>34735000</v>
          </cell>
          <cell r="Q10">
            <v>36253538</v>
          </cell>
        </row>
        <row r="11">
          <cell r="B11">
            <v>75000000</v>
          </cell>
          <cell r="C11">
            <v>37000000</v>
          </cell>
          <cell r="F11">
            <v>112000000</v>
          </cell>
          <cell r="G11">
            <v>81857000</v>
          </cell>
          <cell r="I11">
            <v>2025202</v>
          </cell>
          <cell r="J11">
            <v>10020000</v>
          </cell>
          <cell r="K11">
            <v>9157366</v>
          </cell>
          <cell r="L11">
            <v>7762000</v>
          </cell>
          <cell r="M11">
            <v>7484038</v>
          </cell>
          <cell r="N11">
            <v>23432000</v>
          </cell>
          <cell r="O11">
            <v>29396968</v>
          </cell>
          <cell r="P11">
            <v>41214000</v>
          </cell>
          <cell r="Q11">
            <v>48063574</v>
          </cell>
        </row>
        <row r="12">
          <cell r="B12">
            <v>12990000</v>
          </cell>
          <cell r="F12">
            <v>12990000</v>
          </cell>
          <cell r="G12">
            <v>11285000</v>
          </cell>
          <cell r="P12">
            <v>0</v>
          </cell>
          <cell r="Q12">
            <v>0</v>
          </cell>
        </row>
        <row r="15">
          <cell r="B15">
            <v>21000000</v>
          </cell>
          <cell r="F15">
            <v>21000000</v>
          </cell>
          <cell r="G15">
            <v>21000000</v>
          </cell>
          <cell r="H15">
            <v>1611000</v>
          </cell>
          <cell r="I15">
            <v>5814722</v>
          </cell>
          <cell r="J15">
            <v>3083000</v>
          </cell>
          <cell r="K15">
            <v>5705979</v>
          </cell>
          <cell r="L15">
            <v>4703000</v>
          </cell>
          <cell r="M15">
            <v>3751725</v>
          </cell>
          <cell r="N15">
            <v>2327000</v>
          </cell>
          <cell r="O15">
            <v>4466173</v>
          </cell>
          <cell r="P15">
            <v>11724000</v>
          </cell>
          <cell r="Q15">
            <v>19738599</v>
          </cell>
        </row>
        <row r="20">
          <cell r="B20">
            <v>20000000</v>
          </cell>
          <cell r="C20">
            <v>40250000</v>
          </cell>
          <cell r="F20">
            <v>60250000</v>
          </cell>
          <cell r="G20">
            <v>60250000</v>
          </cell>
          <cell r="H20">
            <v>20000000</v>
          </cell>
          <cell r="I20">
            <v>164571</v>
          </cell>
          <cell r="K20">
            <v>5584809</v>
          </cell>
          <cell r="M20">
            <v>37648280</v>
          </cell>
          <cell r="O20">
            <v>3130530</v>
          </cell>
          <cell r="P20">
            <v>20000000</v>
          </cell>
          <cell r="Q20">
            <v>46528190</v>
          </cell>
        </row>
        <row r="21">
          <cell r="B21">
            <v>1300000</v>
          </cell>
          <cell r="F21">
            <v>1300000</v>
          </cell>
          <cell r="G21">
            <v>1300000</v>
          </cell>
          <cell r="H21">
            <v>1300000</v>
          </cell>
          <cell r="P21">
            <v>1300000</v>
          </cell>
          <cell r="Q21">
            <v>0</v>
          </cell>
        </row>
        <row r="24">
          <cell r="B24">
            <v>55356000</v>
          </cell>
          <cell r="F24">
            <v>55356000</v>
          </cell>
          <cell r="P24">
            <v>0</v>
          </cell>
          <cell r="Q24">
            <v>0</v>
          </cell>
        </row>
        <row r="27">
          <cell r="B27">
            <v>130501000</v>
          </cell>
          <cell r="F27">
            <v>130501000</v>
          </cell>
          <cell r="G27">
            <v>130501000</v>
          </cell>
          <cell r="H27">
            <v>51494000</v>
          </cell>
          <cell r="I27">
            <v>11205272</v>
          </cell>
          <cell r="J27">
            <v>12814000</v>
          </cell>
          <cell r="K27">
            <v>21000475</v>
          </cell>
          <cell r="L27">
            <v>7731000</v>
          </cell>
          <cell r="M27">
            <v>12731633</v>
          </cell>
          <cell r="N27">
            <v>29974000</v>
          </cell>
          <cell r="O27">
            <v>36354889</v>
          </cell>
          <cell r="P27">
            <v>102013000</v>
          </cell>
          <cell r="Q27">
            <v>81292269</v>
          </cell>
        </row>
        <row r="28">
          <cell r="B28">
            <v>188266000</v>
          </cell>
          <cell r="C28">
            <v>14889000</v>
          </cell>
          <cell r="F28">
            <v>203155000</v>
          </cell>
          <cell r="G28">
            <v>71298000</v>
          </cell>
          <cell r="P28">
            <v>0</v>
          </cell>
          <cell r="Q28">
            <v>0</v>
          </cell>
        </row>
        <row r="30">
          <cell r="B30">
            <v>6000000</v>
          </cell>
          <cell r="C30">
            <v>6000000</v>
          </cell>
          <cell r="F30">
            <v>12000000</v>
          </cell>
          <cell r="G30">
            <v>12000000</v>
          </cell>
          <cell r="I30">
            <v>1444948</v>
          </cell>
          <cell r="J30">
            <v>832000</v>
          </cell>
          <cell r="K30">
            <v>407203</v>
          </cell>
          <cell r="L30">
            <v>7842000</v>
          </cell>
          <cell r="M30">
            <v>9527754</v>
          </cell>
          <cell r="N30">
            <v>3031000</v>
          </cell>
          <cell r="O30">
            <v>3130564</v>
          </cell>
          <cell r="P30">
            <v>11705000</v>
          </cell>
          <cell r="Q30">
            <v>14510469</v>
          </cell>
        </row>
        <row r="31">
          <cell r="P31">
            <v>0</v>
          </cell>
          <cell r="Q31">
            <v>0</v>
          </cell>
        </row>
        <row r="36">
          <cell r="B36">
            <v>190000000</v>
          </cell>
          <cell r="C36">
            <v>17000000</v>
          </cell>
          <cell r="F36">
            <v>207000000</v>
          </cell>
          <cell r="G36">
            <v>128000000</v>
          </cell>
          <cell r="P36">
            <v>0</v>
          </cell>
          <cell r="Q36">
            <v>0</v>
          </cell>
        </row>
        <row r="37">
          <cell r="B37">
            <v>379048000</v>
          </cell>
          <cell r="C37">
            <v>6050000</v>
          </cell>
          <cell r="F37">
            <v>385098000</v>
          </cell>
          <cell r="G37">
            <v>385098000</v>
          </cell>
          <cell r="H37">
            <v>164731000</v>
          </cell>
          <cell r="I37">
            <v>115870924</v>
          </cell>
          <cell r="J37">
            <v>129703000</v>
          </cell>
          <cell r="K37">
            <v>150480124</v>
          </cell>
          <cell r="L37">
            <v>76994000</v>
          </cell>
          <cell r="M37">
            <v>140564357</v>
          </cell>
          <cell r="N37">
            <v>293000</v>
          </cell>
          <cell r="O37">
            <v>169934466</v>
          </cell>
          <cell r="P37">
            <v>371721000</v>
          </cell>
          <cell r="Q37">
            <v>576849871</v>
          </cell>
        </row>
        <row r="38">
          <cell r="B38">
            <v>112266000</v>
          </cell>
          <cell r="C38">
            <v>47863000</v>
          </cell>
          <cell r="F38">
            <v>112266000</v>
          </cell>
          <cell r="G38">
            <v>56770000</v>
          </cell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2">
          <cell r="B42">
            <v>14000000</v>
          </cell>
          <cell r="F42">
            <v>14000000</v>
          </cell>
          <cell r="G42">
            <v>14000000</v>
          </cell>
          <cell r="H42">
            <v>14000000</v>
          </cell>
          <cell r="P42">
            <v>14000000</v>
          </cell>
          <cell r="Q42">
            <v>0</v>
          </cell>
        </row>
        <row r="43">
          <cell r="B43">
            <v>20000000</v>
          </cell>
          <cell r="F43">
            <v>20000000</v>
          </cell>
          <cell r="G43">
            <v>20000000</v>
          </cell>
          <cell r="H43">
            <v>20000000</v>
          </cell>
          <cell r="P43">
            <v>20000000</v>
          </cell>
          <cell r="Q43">
            <v>0</v>
          </cell>
        </row>
        <row r="46">
          <cell r="B46">
            <v>27000000</v>
          </cell>
          <cell r="F46">
            <v>27000000</v>
          </cell>
          <cell r="G46">
            <v>8454000</v>
          </cell>
          <cell r="P46">
            <v>0</v>
          </cell>
          <cell r="Q46">
            <v>0</v>
          </cell>
        </row>
        <row r="50">
          <cell r="B50">
            <v>1688104000</v>
          </cell>
          <cell r="F50">
            <v>1688104000</v>
          </cell>
          <cell r="G50">
            <v>1688104000</v>
          </cell>
          <cell r="H50">
            <v>578371000</v>
          </cell>
          <cell r="I50">
            <v>268699258</v>
          </cell>
          <cell r="J50">
            <v>268427000</v>
          </cell>
          <cell r="K50">
            <v>485700942</v>
          </cell>
          <cell r="L50">
            <v>198500000</v>
          </cell>
          <cell r="M50">
            <v>334163642</v>
          </cell>
          <cell r="N50">
            <v>312945000</v>
          </cell>
          <cell r="O50">
            <v>367659105</v>
          </cell>
          <cell r="P50">
            <v>1358243000</v>
          </cell>
          <cell r="Q50">
            <v>1456222947</v>
          </cell>
        </row>
      </sheetData>
      <sheetData sheetId="6">
        <row r="10">
          <cell r="B10">
            <v>27000000</v>
          </cell>
          <cell r="F10">
            <v>27000000</v>
          </cell>
          <cell r="G10">
            <v>27000000</v>
          </cell>
          <cell r="H10">
            <v>5811000</v>
          </cell>
          <cell r="I10">
            <v>6406487</v>
          </cell>
          <cell r="J10">
            <v>4947000</v>
          </cell>
          <cell r="K10">
            <v>6757080</v>
          </cell>
          <cell r="L10">
            <v>4209000</v>
          </cell>
          <cell r="M10">
            <v>4490458</v>
          </cell>
          <cell r="N10">
            <v>6977000</v>
          </cell>
          <cell r="O10">
            <v>6171157</v>
          </cell>
          <cell r="P10">
            <v>21944000</v>
          </cell>
          <cell r="Q10">
            <v>23825182</v>
          </cell>
        </row>
        <row r="11">
          <cell r="B11">
            <v>30861000</v>
          </cell>
          <cell r="C11">
            <v>-2927000</v>
          </cell>
          <cell r="F11">
            <v>27934000</v>
          </cell>
          <cell r="G11">
            <v>22178000</v>
          </cell>
          <cell r="H11">
            <v>455000</v>
          </cell>
          <cell r="I11">
            <v>1353933</v>
          </cell>
          <cell r="J11">
            <v>6205000</v>
          </cell>
          <cell r="K11">
            <v>1913826</v>
          </cell>
          <cell r="L11">
            <v>3695000</v>
          </cell>
          <cell r="M11">
            <v>1807365</v>
          </cell>
          <cell r="N11">
            <v>6129000</v>
          </cell>
          <cell r="O11">
            <v>4560457</v>
          </cell>
          <cell r="P11">
            <v>16484000</v>
          </cell>
          <cell r="Q11">
            <v>9635581</v>
          </cell>
        </row>
        <row r="12">
          <cell r="B12">
            <v>7500000</v>
          </cell>
          <cell r="F12">
            <v>7500000</v>
          </cell>
          <cell r="G12">
            <v>4382000</v>
          </cell>
          <cell r="P12">
            <v>0</v>
          </cell>
          <cell r="Q12">
            <v>0</v>
          </cell>
        </row>
        <row r="15">
          <cell r="B15">
            <v>16450000</v>
          </cell>
          <cell r="F15">
            <v>16450000</v>
          </cell>
          <cell r="G15">
            <v>16450000</v>
          </cell>
          <cell r="H15">
            <v>1615000</v>
          </cell>
          <cell r="I15">
            <v>4005343</v>
          </cell>
          <cell r="J15">
            <v>1471000</v>
          </cell>
          <cell r="K15">
            <v>1399490</v>
          </cell>
          <cell r="L15">
            <v>3782000</v>
          </cell>
          <cell r="M15">
            <v>1480067</v>
          </cell>
          <cell r="N15">
            <v>2394000</v>
          </cell>
          <cell r="O15">
            <v>3728048</v>
          </cell>
          <cell r="P15">
            <v>9262000</v>
          </cell>
          <cell r="Q15">
            <v>10612948</v>
          </cell>
        </row>
        <row r="20">
          <cell r="B20">
            <v>15000000</v>
          </cell>
          <cell r="C20">
            <v>105000000</v>
          </cell>
          <cell r="F20">
            <v>120000000</v>
          </cell>
          <cell r="G20">
            <v>120000000</v>
          </cell>
          <cell r="H20">
            <v>15000000</v>
          </cell>
          <cell r="I20">
            <v>4385965</v>
          </cell>
          <cell r="K20">
            <v>9567644</v>
          </cell>
          <cell r="M20">
            <v>4521540</v>
          </cell>
          <cell r="P20">
            <v>15000000</v>
          </cell>
          <cell r="Q20">
            <v>18475149</v>
          </cell>
        </row>
        <row r="21">
          <cell r="B21">
            <v>2000000</v>
          </cell>
          <cell r="F21">
            <v>2000000</v>
          </cell>
          <cell r="G21">
            <v>2000000</v>
          </cell>
          <cell r="L21">
            <v>190000</v>
          </cell>
          <cell r="N21">
            <v>1670000</v>
          </cell>
          <cell r="P21">
            <v>1860000</v>
          </cell>
          <cell r="Q21">
            <v>0</v>
          </cell>
        </row>
        <row r="24">
          <cell r="B24">
            <v>37288000</v>
          </cell>
          <cell r="F24">
            <v>37288000</v>
          </cell>
          <cell r="P24">
            <v>0</v>
          </cell>
          <cell r="Q24">
            <v>0</v>
          </cell>
        </row>
        <row r="27">
          <cell r="B27">
            <v>57300000</v>
          </cell>
          <cell r="C27">
            <v>-7210000</v>
          </cell>
          <cell r="F27">
            <v>57300000</v>
          </cell>
          <cell r="G27">
            <v>50090000</v>
          </cell>
          <cell r="H27">
            <v>7826000</v>
          </cell>
          <cell r="I27">
            <v>5832298</v>
          </cell>
          <cell r="J27">
            <v>9459000</v>
          </cell>
          <cell r="K27">
            <v>10056352</v>
          </cell>
          <cell r="L27">
            <v>10618000</v>
          </cell>
          <cell r="M27">
            <v>23549711</v>
          </cell>
          <cell r="N27">
            <v>8855000</v>
          </cell>
          <cell r="O27">
            <v>6348538</v>
          </cell>
          <cell r="P27">
            <v>36758000</v>
          </cell>
          <cell r="Q27">
            <v>45786899</v>
          </cell>
        </row>
        <row r="28">
          <cell r="B28">
            <v>117658000</v>
          </cell>
          <cell r="C28">
            <v>11304000</v>
          </cell>
          <cell r="F28">
            <v>128962000</v>
          </cell>
          <cell r="G28">
            <v>22724000</v>
          </cell>
          <cell r="P28">
            <v>0</v>
          </cell>
          <cell r="Q28">
            <v>0</v>
          </cell>
        </row>
        <row r="30">
          <cell r="B30">
            <v>8000000</v>
          </cell>
          <cell r="F30">
            <v>8000000</v>
          </cell>
          <cell r="G30">
            <v>8000000</v>
          </cell>
          <cell r="I30">
            <v>49265</v>
          </cell>
          <cell r="K30">
            <v>3862173</v>
          </cell>
          <cell r="M30">
            <v>446553</v>
          </cell>
          <cell r="O30">
            <v>5629482</v>
          </cell>
          <cell r="P30">
            <v>0</v>
          </cell>
          <cell r="Q30">
            <v>9987473</v>
          </cell>
        </row>
        <row r="31">
          <cell r="P31">
            <v>0</v>
          </cell>
          <cell r="Q31">
            <v>0</v>
          </cell>
        </row>
        <row r="36">
          <cell r="B36">
            <v>64000000</v>
          </cell>
          <cell r="C36">
            <v>-24400000</v>
          </cell>
          <cell r="F36">
            <v>39600000</v>
          </cell>
          <cell r="G36">
            <v>28100000</v>
          </cell>
          <cell r="P36">
            <v>0</v>
          </cell>
          <cell r="Q36">
            <v>0</v>
          </cell>
        </row>
        <row r="37">
          <cell r="B37">
            <v>133135000</v>
          </cell>
          <cell r="C37">
            <v>-4428000</v>
          </cell>
          <cell r="F37">
            <v>128707000</v>
          </cell>
          <cell r="G37">
            <v>128707000</v>
          </cell>
          <cell r="H37">
            <v>46343000</v>
          </cell>
          <cell r="I37">
            <v>24268165</v>
          </cell>
          <cell r="J37">
            <v>9795000</v>
          </cell>
          <cell r="K37">
            <v>31414192</v>
          </cell>
          <cell r="L37">
            <v>30278000</v>
          </cell>
          <cell r="M37">
            <v>22778458</v>
          </cell>
          <cell r="N37">
            <v>2946000</v>
          </cell>
          <cell r="O37">
            <v>29191002</v>
          </cell>
          <cell r="P37">
            <v>89362000</v>
          </cell>
          <cell r="Q37">
            <v>107651817</v>
          </cell>
        </row>
        <row r="38">
          <cell r="C38">
            <v>1027000</v>
          </cell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2">
          <cell r="B42">
            <v>14000000</v>
          </cell>
          <cell r="F42">
            <v>14000000</v>
          </cell>
          <cell r="G42">
            <v>14000000</v>
          </cell>
          <cell r="H42">
            <v>13838000</v>
          </cell>
          <cell r="J42">
            <v>97000</v>
          </cell>
          <cell r="K42">
            <v>4860344</v>
          </cell>
          <cell r="M42">
            <v>485600</v>
          </cell>
          <cell r="N42">
            <v>65000</v>
          </cell>
          <cell r="O42">
            <v>2719298</v>
          </cell>
          <cell r="P42">
            <v>14000000</v>
          </cell>
          <cell r="Q42">
            <v>8065242</v>
          </cell>
        </row>
        <row r="43">
          <cell r="P43">
            <v>0</v>
          </cell>
          <cell r="Q43">
            <v>0</v>
          </cell>
        </row>
        <row r="46">
          <cell r="B46">
            <v>4000000</v>
          </cell>
          <cell r="F46">
            <v>4000000</v>
          </cell>
          <cell r="G46">
            <v>4000000</v>
          </cell>
          <cell r="P46">
            <v>0</v>
          </cell>
          <cell r="Q46">
            <v>0</v>
          </cell>
        </row>
        <row r="50">
          <cell r="B50">
            <v>978689000</v>
          </cell>
          <cell r="F50">
            <v>978689000</v>
          </cell>
          <cell r="G50">
            <v>978689000</v>
          </cell>
          <cell r="H50">
            <v>154876000</v>
          </cell>
          <cell r="I50">
            <v>108133347</v>
          </cell>
          <cell r="J50">
            <v>134182000</v>
          </cell>
          <cell r="K50">
            <v>126063431</v>
          </cell>
          <cell r="L50">
            <v>185361000</v>
          </cell>
          <cell r="M50">
            <v>128282593</v>
          </cell>
          <cell r="N50">
            <v>325219000</v>
          </cell>
          <cell r="O50">
            <v>200707065</v>
          </cell>
          <cell r="P50">
            <v>799638000</v>
          </cell>
          <cell r="Q50">
            <v>563186436</v>
          </cell>
        </row>
      </sheetData>
      <sheetData sheetId="7">
        <row r="10">
          <cell r="B10">
            <v>41200000</v>
          </cell>
          <cell r="F10">
            <v>41200000</v>
          </cell>
          <cell r="G10">
            <v>41200000</v>
          </cell>
          <cell r="H10">
            <v>11874000</v>
          </cell>
          <cell r="I10">
            <v>12515418</v>
          </cell>
          <cell r="J10">
            <v>10526000</v>
          </cell>
          <cell r="K10">
            <v>11405753</v>
          </cell>
          <cell r="L10">
            <v>9067000</v>
          </cell>
          <cell r="M10">
            <v>9200235</v>
          </cell>
          <cell r="N10">
            <v>7118000</v>
          </cell>
          <cell r="O10">
            <v>10698484</v>
          </cell>
          <cell r="P10">
            <v>38585000</v>
          </cell>
          <cell r="Q10">
            <v>43819890</v>
          </cell>
        </row>
        <row r="11">
          <cell r="B11">
            <v>27300000</v>
          </cell>
          <cell r="C11">
            <v>-16500000</v>
          </cell>
          <cell r="F11">
            <v>10800000</v>
          </cell>
          <cell r="G11">
            <v>9000000</v>
          </cell>
          <cell r="K11">
            <v>100000</v>
          </cell>
          <cell r="N11">
            <v>1314000</v>
          </cell>
          <cell r="O11">
            <v>1383103</v>
          </cell>
          <cell r="P11">
            <v>1314000</v>
          </cell>
          <cell r="Q11">
            <v>1483103</v>
          </cell>
        </row>
        <row r="12">
          <cell r="B12">
            <v>2500000</v>
          </cell>
          <cell r="F12">
            <v>2500000</v>
          </cell>
          <cell r="G12">
            <v>1353000</v>
          </cell>
          <cell r="P12">
            <v>0</v>
          </cell>
          <cell r="Q12">
            <v>0</v>
          </cell>
        </row>
        <row r="15">
          <cell r="B15">
            <v>25600000</v>
          </cell>
          <cell r="F15">
            <v>25600000</v>
          </cell>
          <cell r="G15">
            <v>25600000</v>
          </cell>
          <cell r="H15">
            <v>2904000</v>
          </cell>
          <cell r="I15">
            <v>4293802</v>
          </cell>
          <cell r="J15">
            <v>3553000</v>
          </cell>
          <cell r="K15">
            <v>8129204</v>
          </cell>
          <cell r="L15">
            <v>10742000</v>
          </cell>
          <cell r="M15">
            <v>5843544</v>
          </cell>
          <cell r="N15">
            <v>5085000</v>
          </cell>
          <cell r="O15">
            <v>9523131</v>
          </cell>
          <cell r="P15">
            <v>22284000</v>
          </cell>
          <cell r="Q15">
            <v>27789681</v>
          </cell>
        </row>
        <row r="20">
          <cell r="P20">
            <v>0</v>
          </cell>
          <cell r="Q20">
            <v>0</v>
          </cell>
        </row>
        <row r="21">
          <cell r="B21">
            <v>2000000</v>
          </cell>
          <cell r="F21">
            <v>2000000</v>
          </cell>
          <cell r="G21">
            <v>2000000</v>
          </cell>
          <cell r="H21">
            <v>850000</v>
          </cell>
          <cell r="O21">
            <v>493334</v>
          </cell>
          <cell r="P21">
            <v>850000</v>
          </cell>
          <cell r="Q21">
            <v>493334</v>
          </cell>
        </row>
        <row r="24">
          <cell r="B24">
            <v>50400000</v>
          </cell>
          <cell r="F24">
            <v>50400000</v>
          </cell>
          <cell r="P24">
            <v>0</v>
          </cell>
          <cell r="Q24">
            <v>0</v>
          </cell>
        </row>
        <row r="27">
          <cell r="B27">
            <v>21555000</v>
          </cell>
          <cell r="C27">
            <v>10937000</v>
          </cell>
          <cell r="F27">
            <v>21555000</v>
          </cell>
          <cell r="G27">
            <v>32492000</v>
          </cell>
          <cell r="H27">
            <v>493000</v>
          </cell>
          <cell r="I27">
            <v>4276333</v>
          </cell>
          <cell r="J27">
            <v>1660000</v>
          </cell>
          <cell r="K27">
            <v>1659146</v>
          </cell>
          <cell r="L27">
            <v>5645000</v>
          </cell>
          <cell r="M27">
            <v>9138997</v>
          </cell>
          <cell r="N27">
            <v>15555000</v>
          </cell>
          <cell r="O27">
            <v>5807240</v>
          </cell>
          <cell r="P27">
            <v>23353000</v>
          </cell>
          <cell r="Q27">
            <v>20881716</v>
          </cell>
        </row>
        <row r="28">
          <cell r="B28">
            <v>47265000</v>
          </cell>
          <cell r="C28">
            <v>-6811000</v>
          </cell>
          <cell r="F28">
            <v>40454000</v>
          </cell>
          <cell r="G28">
            <v>12363000</v>
          </cell>
          <cell r="P28">
            <v>0</v>
          </cell>
          <cell r="Q28">
            <v>0</v>
          </cell>
        </row>
        <row r="30">
          <cell r="B30">
            <v>6000000</v>
          </cell>
          <cell r="C30">
            <v>-6000000</v>
          </cell>
          <cell r="P30">
            <v>0</v>
          </cell>
          <cell r="Q30">
            <v>0</v>
          </cell>
        </row>
        <row r="31">
          <cell r="B31">
            <v>54450000</v>
          </cell>
          <cell r="P31">
            <v>0</v>
          </cell>
          <cell r="Q31">
            <v>0</v>
          </cell>
        </row>
        <row r="36">
          <cell r="B36">
            <v>49225000</v>
          </cell>
          <cell r="C36">
            <v>17225000</v>
          </cell>
          <cell r="F36">
            <v>66450000</v>
          </cell>
          <cell r="G36">
            <v>66450000</v>
          </cell>
          <cell r="P36">
            <v>0</v>
          </cell>
          <cell r="Q36">
            <v>0</v>
          </cell>
        </row>
        <row r="37">
          <cell r="B37">
            <v>8823000</v>
          </cell>
          <cell r="C37">
            <v>-10000</v>
          </cell>
          <cell r="F37">
            <v>8813000</v>
          </cell>
          <cell r="G37">
            <v>8813000</v>
          </cell>
          <cell r="H37">
            <v>2332000</v>
          </cell>
          <cell r="I37">
            <v>6578639</v>
          </cell>
          <cell r="J37">
            <v>2204000</v>
          </cell>
          <cell r="K37">
            <v>7324423</v>
          </cell>
          <cell r="L37">
            <v>818000</v>
          </cell>
          <cell r="M37">
            <v>6217123</v>
          </cell>
          <cell r="O37">
            <v>5818237</v>
          </cell>
          <cell r="P37">
            <v>5354000</v>
          </cell>
          <cell r="Q37">
            <v>25938422</v>
          </cell>
        </row>
        <row r="38">
          <cell r="B38">
            <v>32247000</v>
          </cell>
          <cell r="C38">
            <v>-5200000</v>
          </cell>
          <cell r="F38">
            <v>32247000</v>
          </cell>
          <cell r="G38">
            <v>29000000</v>
          </cell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2">
          <cell r="P42">
            <v>0</v>
          </cell>
          <cell r="Q42">
            <v>0</v>
          </cell>
        </row>
        <row r="43">
          <cell r="P43">
            <v>0</v>
          </cell>
          <cell r="Q43">
            <v>0</v>
          </cell>
        </row>
        <row r="46">
          <cell r="B46">
            <v>3000000</v>
          </cell>
          <cell r="F46">
            <v>3000000</v>
          </cell>
          <cell r="G46">
            <v>2605000</v>
          </cell>
          <cell r="P46">
            <v>0</v>
          </cell>
          <cell r="Q46">
            <v>0</v>
          </cell>
        </row>
        <row r="50">
          <cell r="B50">
            <v>353286000</v>
          </cell>
          <cell r="F50">
            <v>353286000</v>
          </cell>
          <cell r="G50">
            <v>353286000</v>
          </cell>
          <cell r="H50">
            <v>80746000</v>
          </cell>
          <cell r="I50">
            <v>72902948</v>
          </cell>
          <cell r="J50">
            <v>58030000</v>
          </cell>
          <cell r="K50">
            <v>71385213</v>
          </cell>
          <cell r="L50">
            <v>70077000</v>
          </cell>
          <cell r="M50">
            <v>57179490</v>
          </cell>
          <cell r="N50">
            <v>66144000</v>
          </cell>
          <cell r="O50">
            <v>71416948</v>
          </cell>
          <cell r="P50">
            <v>274997000</v>
          </cell>
          <cell r="Q50">
            <v>272884599</v>
          </cell>
        </row>
      </sheetData>
      <sheetData sheetId="8">
        <row r="10">
          <cell r="B10">
            <v>27500000</v>
          </cell>
          <cell r="F10">
            <v>27500000</v>
          </cell>
          <cell r="G10">
            <v>27500000</v>
          </cell>
          <cell r="H10">
            <v>7360000</v>
          </cell>
          <cell r="I10">
            <v>7228762</v>
          </cell>
          <cell r="J10">
            <v>5363000</v>
          </cell>
          <cell r="K10">
            <v>6526355</v>
          </cell>
          <cell r="L10">
            <v>6129000</v>
          </cell>
          <cell r="M10">
            <v>7611311</v>
          </cell>
          <cell r="N10">
            <v>4708000</v>
          </cell>
          <cell r="O10">
            <v>7869840</v>
          </cell>
          <cell r="P10">
            <v>23560000</v>
          </cell>
          <cell r="Q10">
            <v>29236268</v>
          </cell>
        </row>
        <row r="11">
          <cell r="B11">
            <v>50726000</v>
          </cell>
          <cell r="C11">
            <v>5992000</v>
          </cell>
          <cell r="F11">
            <v>56718000</v>
          </cell>
          <cell r="G11">
            <v>44765000</v>
          </cell>
          <cell r="H11">
            <v>234000</v>
          </cell>
          <cell r="I11">
            <v>1365096</v>
          </cell>
          <cell r="J11">
            <v>2553000</v>
          </cell>
          <cell r="K11">
            <v>2014477</v>
          </cell>
          <cell r="L11">
            <v>7689000</v>
          </cell>
          <cell r="M11">
            <v>2615343</v>
          </cell>
          <cell r="N11">
            <v>5703000</v>
          </cell>
          <cell r="O11">
            <v>6358021</v>
          </cell>
          <cell r="P11">
            <v>16179000</v>
          </cell>
          <cell r="Q11">
            <v>12352937</v>
          </cell>
        </row>
        <row r="12">
          <cell r="B12">
            <v>13200000</v>
          </cell>
          <cell r="F12">
            <v>13200000</v>
          </cell>
          <cell r="G12">
            <v>2758000</v>
          </cell>
          <cell r="P12">
            <v>0</v>
          </cell>
          <cell r="Q12">
            <v>0</v>
          </cell>
        </row>
        <row r="15">
          <cell r="B15">
            <v>18450000</v>
          </cell>
          <cell r="F15">
            <v>18450000</v>
          </cell>
          <cell r="G15">
            <v>18450000</v>
          </cell>
          <cell r="H15">
            <v>1892000</v>
          </cell>
          <cell r="I15">
            <v>3498821</v>
          </cell>
          <cell r="J15">
            <v>1855000</v>
          </cell>
          <cell r="K15">
            <v>4484987</v>
          </cell>
          <cell r="L15">
            <v>2602000</v>
          </cell>
          <cell r="M15">
            <v>5930011</v>
          </cell>
          <cell r="N15">
            <v>2206000</v>
          </cell>
          <cell r="O15">
            <v>3904091</v>
          </cell>
          <cell r="P15">
            <v>8555000</v>
          </cell>
          <cell r="Q15">
            <v>17817910</v>
          </cell>
        </row>
        <row r="20">
          <cell r="B20">
            <v>20000000</v>
          </cell>
          <cell r="C20">
            <v>69575000</v>
          </cell>
          <cell r="F20">
            <v>89575000</v>
          </cell>
          <cell r="G20">
            <v>89575000</v>
          </cell>
          <cell r="H20">
            <v>20000000</v>
          </cell>
          <cell r="K20">
            <v>860651</v>
          </cell>
          <cell r="L20">
            <v>48298000</v>
          </cell>
          <cell r="M20">
            <v>353538</v>
          </cell>
          <cell r="N20">
            <v>21277000</v>
          </cell>
          <cell r="O20">
            <v>8087292</v>
          </cell>
          <cell r="P20">
            <v>89575000</v>
          </cell>
          <cell r="Q20">
            <v>9301481</v>
          </cell>
        </row>
        <row r="21">
          <cell r="P21">
            <v>0</v>
          </cell>
          <cell r="Q21">
            <v>0</v>
          </cell>
        </row>
        <row r="24">
          <cell r="B24">
            <v>33000000</v>
          </cell>
          <cell r="F24">
            <v>33000000</v>
          </cell>
          <cell r="P24">
            <v>0</v>
          </cell>
          <cell r="Q24">
            <v>0</v>
          </cell>
        </row>
        <row r="27">
          <cell r="B27">
            <v>22000000</v>
          </cell>
          <cell r="C27">
            <v>-4634000</v>
          </cell>
          <cell r="F27">
            <v>22000000</v>
          </cell>
          <cell r="G27">
            <v>17366000</v>
          </cell>
          <cell r="H27">
            <v>3392000</v>
          </cell>
          <cell r="I27">
            <v>1248087</v>
          </cell>
          <cell r="J27">
            <v>1154000</v>
          </cell>
          <cell r="K27">
            <v>4033634</v>
          </cell>
          <cell r="L27">
            <v>5290000</v>
          </cell>
          <cell r="M27">
            <v>5711538</v>
          </cell>
          <cell r="N27">
            <v>3451000</v>
          </cell>
          <cell r="O27">
            <v>6843207</v>
          </cell>
          <cell r="P27">
            <v>13287000</v>
          </cell>
          <cell r="Q27">
            <v>17836466</v>
          </cell>
        </row>
        <row r="28">
          <cell r="B28">
            <v>192768000</v>
          </cell>
          <cell r="C28">
            <v>-23021000</v>
          </cell>
          <cell r="F28">
            <v>169747000</v>
          </cell>
          <cell r="G28">
            <v>48206000</v>
          </cell>
          <cell r="P28">
            <v>0</v>
          </cell>
          <cell r="Q28">
            <v>0</v>
          </cell>
        </row>
        <row r="30">
          <cell r="B30">
            <v>4000000</v>
          </cell>
          <cell r="F30">
            <v>4000000</v>
          </cell>
          <cell r="G30">
            <v>4000000</v>
          </cell>
          <cell r="I30">
            <v>2526020</v>
          </cell>
          <cell r="K30">
            <v>1335578</v>
          </cell>
          <cell r="M30">
            <v>68694</v>
          </cell>
          <cell r="O30">
            <v>68794</v>
          </cell>
          <cell r="P30">
            <v>0</v>
          </cell>
          <cell r="Q30">
            <v>3999086</v>
          </cell>
        </row>
        <row r="31">
          <cell r="B31">
            <v>54450000</v>
          </cell>
          <cell r="P31">
            <v>0</v>
          </cell>
          <cell r="Q31">
            <v>0</v>
          </cell>
        </row>
        <row r="36">
          <cell r="B36">
            <v>47000000</v>
          </cell>
          <cell r="C36">
            <v>-100000</v>
          </cell>
          <cell r="F36">
            <v>46900000</v>
          </cell>
          <cell r="G36">
            <v>36128000</v>
          </cell>
          <cell r="P36">
            <v>0</v>
          </cell>
          <cell r="Q36">
            <v>0</v>
          </cell>
        </row>
        <row r="37">
          <cell r="B37">
            <v>52186000</v>
          </cell>
          <cell r="C37">
            <v>4585000</v>
          </cell>
          <cell r="F37">
            <v>56771000</v>
          </cell>
          <cell r="G37">
            <v>56771000</v>
          </cell>
          <cell r="H37">
            <v>16153000</v>
          </cell>
          <cell r="I37">
            <v>2531604</v>
          </cell>
          <cell r="J37">
            <v>11073000</v>
          </cell>
          <cell r="K37">
            <v>4401698</v>
          </cell>
          <cell r="L37">
            <v>17559000</v>
          </cell>
          <cell r="M37">
            <v>17481412</v>
          </cell>
          <cell r="N37">
            <v>9262000</v>
          </cell>
          <cell r="O37">
            <v>7512449</v>
          </cell>
          <cell r="P37">
            <v>54047000</v>
          </cell>
          <cell r="Q37">
            <v>31927163</v>
          </cell>
        </row>
        <row r="38"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2">
          <cell r="B42">
            <v>19000000</v>
          </cell>
          <cell r="F42">
            <v>19000000</v>
          </cell>
          <cell r="G42">
            <v>19000000</v>
          </cell>
          <cell r="I42">
            <v>4408107</v>
          </cell>
          <cell r="J42">
            <v>2069000</v>
          </cell>
          <cell r="K42">
            <v>2069169</v>
          </cell>
          <cell r="L42">
            <v>349000</v>
          </cell>
          <cell r="M42">
            <v>9665618</v>
          </cell>
          <cell r="O42">
            <v>1419037</v>
          </cell>
          <cell r="P42">
            <v>2418000</v>
          </cell>
          <cell r="Q42">
            <v>17561931</v>
          </cell>
        </row>
        <row r="43">
          <cell r="P43">
            <v>0</v>
          </cell>
          <cell r="Q43">
            <v>0</v>
          </cell>
        </row>
        <row r="46">
          <cell r="B46">
            <v>6000000</v>
          </cell>
          <cell r="F46">
            <v>6000000</v>
          </cell>
          <cell r="G46">
            <v>5000000</v>
          </cell>
          <cell r="P46">
            <v>0</v>
          </cell>
          <cell r="Q46">
            <v>0</v>
          </cell>
        </row>
        <row r="50">
          <cell r="B50">
            <v>989881000</v>
          </cell>
          <cell r="F50">
            <v>989881000</v>
          </cell>
          <cell r="G50">
            <v>989881000</v>
          </cell>
          <cell r="H50">
            <v>210182000</v>
          </cell>
          <cell r="I50">
            <v>167119891</v>
          </cell>
          <cell r="J50">
            <v>132157000</v>
          </cell>
          <cell r="K50">
            <v>197855862</v>
          </cell>
          <cell r="L50">
            <v>161764000</v>
          </cell>
          <cell r="M50">
            <v>137770867</v>
          </cell>
          <cell r="N50">
            <v>176526000</v>
          </cell>
          <cell r="O50">
            <v>202085341</v>
          </cell>
          <cell r="P50">
            <v>680629000</v>
          </cell>
          <cell r="Q50">
            <v>704831961</v>
          </cell>
        </row>
      </sheetData>
      <sheetData sheetId="9">
        <row r="10">
          <cell r="B10">
            <v>36250000</v>
          </cell>
          <cell r="F10">
            <v>36250000</v>
          </cell>
          <cell r="G10">
            <v>36250000</v>
          </cell>
          <cell r="H10">
            <v>9253000</v>
          </cell>
          <cell r="I10">
            <v>8629421</v>
          </cell>
          <cell r="J10">
            <v>10089000</v>
          </cell>
          <cell r="K10">
            <v>11177303</v>
          </cell>
          <cell r="L10">
            <v>6077000</v>
          </cell>
          <cell r="M10">
            <v>7942634</v>
          </cell>
          <cell r="N10">
            <v>9569000</v>
          </cell>
          <cell r="O10">
            <v>16785123</v>
          </cell>
          <cell r="P10">
            <v>34988000</v>
          </cell>
          <cell r="Q10">
            <v>44534481</v>
          </cell>
        </row>
        <row r="11">
          <cell r="B11">
            <v>148500000</v>
          </cell>
          <cell r="C11">
            <v>-800000</v>
          </cell>
          <cell r="F11">
            <v>147700000</v>
          </cell>
          <cell r="G11">
            <v>143345000</v>
          </cell>
          <cell r="H11">
            <v>2924000</v>
          </cell>
          <cell r="I11">
            <v>10490787</v>
          </cell>
          <cell r="J11">
            <v>25769000</v>
          </cell>
          <cell r="K11">
            <v>17606809</v>
          </cell>
          <cell r="L11">
            <v>10283000</v>
          </cell>
          <cell r="M11">
            <v>8813096</v>
          </cell>
          <cell r="N11">
            <v>68962000</v>
          </cell>
          <cell r="O11">
            <v>35627559</v>
          </cell>
          <cell r="P11">
            <v>107938000</v>
          </cell>
          <cell r="Q11">
            <v>72538251</v>
          </cell>
        </row>
        <row r="12">
          <cell r="B12">
            <v>13100000</v>
          </cell>
          <cell r="F12">
            <v>13100000</v>
          </cell>
          <cell r="G12">
            <v>6532000</v>
          </cell>
          <cell r="P12">
            <v>0</v>
          </cell>
          <cell r="Q12">
            <v>0</v>
          </cell>
        </row>
        <row r="15">
          <cell r="B15">
            <v>23500000</v>
          </cell>
          <cell r="F15">
            <v>23500000</v>
          </cell>
          <cell r="G15">
            <v>23500000</v>
          </cell>
          <cell r="H15">
            <v>2070000</v>
          </cell>
          <cell r="I15">
            <v>3583552</v>
          </cell>
          <cell r="J15">
            <v>4838000</v>
          </cell>
          <cell r="K15">
            <v>4194987</v>
          </cell>
          <cell r="L15">
            <v>5479000</v>
          </cell>
          <cell r="M15">
            <v>6492952</v>
          </cell>
          <cell r="N15">
            <v>5906000</v>
          </cell>
          <cell r="O15">
            <v>7988245</v>
          </cell>
          <cell r="P15">
            <v>18293000</v>
          </cell>
          <cell r="Q15">
            <v>22259736</v>
          </cell>
        </row>
        <row r="20">
          <cell r="B20">
            <v>850000000</v>
          </cell>
          <cell r="C20">
            <v>168355000</v>
          </cell>
          <cell r="F20">
            <v>1018355000</v>
          </cell>
          <cell r="G20">
            <v>1018355000</v>
          </cell>
          <cell r="H20">
            <v>602929000</v>
          </cell>
          <cell r="I20">
            <v>86575149</v>
          </cell>
          <cell r="J20">
            <v>147025000</v>
          </cell>
          <cell r="K20">
            <v>147022709</v>
          </cell>
          <cell r="L20">
            <v>47386000</v>
          </cell>
          <cell r="M20">
            <v>48789934</v>
          </cell>
          <cell r="N20">
            <v>52664000</v>
          </cell>
          <cell r="O20">
            <v>238191187</v>
          </cell>
          <cell r="P20">
            <v>850004000</v>
          </cell>
          <cell r="Q20">
            <v>520578979</v>
          </cell>
        </row>
        <row r="21">
          <cell r="P21">
            <v>0</v>
          </cell>
          <cell r="Q21">
            <v>0</v>
          </cell>
        </row>
        <row r="24">
          <cell r="B24">
            <v>26038000</v>
          </cell>
          <cell r="F24">
            <v>26038000</v>
          </cell>
          <cell r="P24">
            <v>0</v>
          </cell>
          <cell r="Q24">
            <v>0</v>
          </cell>
        </row>
        <row r="27">
          <cell r="B27">
            <v>63652000</v>
          </cell>
          <cell r="C27">
            <v>-1800000</v>
          </cell>
          <cell r="F27">
            <v>63652000</v>
          </cell>
          <cell r="G27">
            <v>61852000</v>
          </cell>
          <cell r="H27">
            <v>15912000</v>
          </cell>
          <cell r="I27">
            <v>21603730</v>
          </cell>
          <cell r="J27">
            <v>4282000</v>
          </cell>
          <cell r="K27">
            <v>11588643</v>
          </cell>
          <cell r="L27">
            <v>21949000</v>
          </cell>
          <cell r="M27">
            <v>15348467</v>
          </cell>
          <cell r="N27">
            <v>11709000</v>
          </cell>
          <cell r="O27">
            <v>15612655</v>
          </cell>
          <cell r="P27">
            <v>53852000</v>
          </cell>
          <cell r="Q27">
            <v>64153495</v>
          </cell>
        </row>
        <row r="28">
          <cell r="B28">
            <v>98391000</v>
          </cell>
          <cell r="C28">
            <v>235000</v>
          </cell>
          <cell r="F28">
            <v>98626000</v>
          </cell>
          <cell r="G28">
            <v>25586000</v>
          </cell>
          <cell r="P28">
            <v>0</v>
          </cell>
          <cell r="Q28">
            <v>0</v>
          </cell>
        </row>
        <row r="30">
          <cell r="B30">
            <v>56000000</v>
          </cell>
          <cell r="F30">
            <v>56000000</v>
          </cell>
          <cell r="G30">
            <v>56000000</v>
          </cell>
          <cell r="I30">
            <v>9513867</v>
          </cell>
          <cell r="K30">
            <v>10379556</v>
          </cell>
          <cell r="L30">
            <v>6000</v>
          </cell>
          <cell r="M30">
            <v>9593483</v>
          </cell>
          <cell r="N30">
            <v>9064000</v>
          </cell>
          <cell r="O30">
            <v>11505064</v>
          </cell>
          <cell r="P30">
            <v>9070000</v>
          </cell>
          <cell r="Q30">
            <v>40991970</v>
          </cell>
        </row>
        <row r="31">
          <cell r="P31">
            <v>0</v>
          </cell>
          <cell r="Q31">
            <v>0</v>
          </cell>
        </row>
        <row r="36">
          <cell r="B36">
            <v>33000000</v>
          </cell>
          <cell r="C36">
            <v>557000</v>
          </cell>
          <cell r="F36">
            <v>33557000</v>
          </cell>
          <cell r="G36">
            <v>31276000</v>
          </cell>
          <cell r="P36">
            <v>0</v>
          </cell>
          <cell r="Q36">
            <v>0</v>
          </cell>
        </row>
        <row r="37">
          <cell r="B37">
            <v>3415000</v>
          </cell>
          <cell r="F37">
            <v>3415000</v>
          </cell>
          <cell r="G37">
            <v>3415000</v>
          </cell>
          <cell r="H37">
            <v>2171000</v>
          </cell>
          <cell r="I37">
            <v>1634623</v>
          </cell>
          <cell r="J37">
            <v>1164000</v>
          </cell>
          <cell r="K37">
            <v>2042842</v>
          </cell>
          <cell r="L37">
            <v>80000</v>
          </cell>
          <cell r="M37">
            <v>2048100</v>
          </cell>
          <cell r="O37">
            <v>2000342</v>
          </cell>
          <cell r="P37">
            <v>3415000</v>
          </cell>
          <cell r="Q37">
            <v>7725907</v>
          </cell>
        </row>
        <row r="38">
          <cell r="P38">
            <v>0</v>
          </cell>
          <cell r="Q38">
            <v>0</v>
          </cell>
        </row>
        <row r="39">
          <cell r="B39">
            <v>141500000</v>
          </cell>
          <cell r="C39">
            <v>92000000</v>
          </cell>
          <cell r="F39">
            <v>233500000</v>
          </cell>
          <cell r="G39">
            <v>233500000</v>
          </cell>
          <cell r="H39">
            <v>94666000</v>
          </cell>
          <cell r="I39">
            <v>8892734</v>
          </cell>
          <cell r="J39">
            <v>34973000</v>
          </cell>
          <cell r="K39">
            <v>23264910</v>
          </cell>
          <cell r="L39">
            <v>8068000</v>
          </cell>
          <cell r="M39">
            <v>16148689</v>
          </cell>
          <cell r="O39">
            <v>12790275</v>
          </cell>
          <cell r="P39">
            <v>137707000</v>
          </cell>
          <cell r="Q39">
            <v>61096608</v>
          </cell>
        </row>
        <row r="42">
          <cell r="B42">
            <v>27780000</v>
          </cell>
          <cell r="F42">
            <v>27780000</v>
          </cell>
          <cell r="G42">
            <v>27780000</v>
          </cell>
          <cell r="H42">
            <v>27780000</v>
          </cell>
          <cell r="I42">
            <v>3985652</v>
          </cell>
          <cell r="P42">
            <v>27780000</v>
          </cell>
          <cell r="Q42">
            <v>3985652</v>
          </cell>
        </row>
        <row r="43">
          <cell r="B43">
            <v>122000000</v>
          </cell>
          <cell r="F43">
            <v>122000000</v>
          </cell>
          <cell r="G43">
            <v>122000000</v>
          </cell>
          <cell r="H43">
            <v>114038000</v>
          </cell>
          <cell r="I43">
            <v>4343870</v>
          </cell>
          <cell r="J43">
            <v>7962000</v>
          </cell>
          <cell r="P43">
            <v>122000000</v>
          </cell>
          <cell r="Q43">
            <v>4343870</v>
          </cell>
        </row>
        <row r="46">
          <cell r="P46">
            <v>0</v>
          </cell>
          <cell r="Q46">
            <v>0</v>
          </cell>
        </row>
        <row r="50">
          <cell r="B50">
            <v>312086000</v>
          </cell>
          <cell r="F50">
            <v>312086000</v>
          </cell>
          <cell r="G50">
            <v>312086000</v>
          </cell>
          <cell r="H50">
            <v>154010000</v>
          </cell>
          <cell r="I50">
            <v>77847966</v>
          </cell>
          <cell r="J50">
            <v>47024000</v>
          </cell>
          <cell r="K50">
            <v>78161105</v>
          </cell>
          <cell r="L50">
            <v>49088000</v>
          </cell>
          <cell r="M50">
            <v>51449225</v>
          </cell>
          <cell r="N50">
            <v>61484000</v>
          </cell>
          <cell r="O50">
            <v>82033831</v>
          </cell>
          <cell r="P50">
            <v>311606000</v>
          </cell>
          <cell r="Q50">
            <v>289492127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zoomScaleSheetLayoutView="100" zoomScalePageLayoutView="0" workbookViewId="0" topLeftCell="O7">
      <selection activeCell="V8" sqref="V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21" width="13.140625" style="0" customWidth="1"/>
    <col min="22" max="22" width="16.28125" style="0" customWidth="1"/>
    <col min="23" max="23" width="13.0039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19" t="s">
        <v>67</v>
      </c>
      <c r="U4" s="60" t="s">
        <v>68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52"/>
      <c r="M7" s="53"/>
      <c r="N7" s="52"/>
      <c r="O7" s="53"/>
      <c r="P7" s="52"/>
      <c r="Q7" s="53"/>
      <c r="R7" s="52"/>
      <c r="S7" s="53"/>
      <c r="T7" s="52"/>
      <c r="U7" s="53"/>
      <c r="V7" s="71"/>
      <c r="W7" s="53"/>
      <c r="X7" s="36"/>
    </row>
    <row r="8" spans="2:24" ht="12.75">
      <c r="B8" s="35"/>
      <c r="C8" s="68" t="s">
        <v>16</v>
      </c>
      <c r="D8" s="51">
        <f>MIG!D8+FMG!D8+'NDPG CAPITAL'!D8+'NDPG TECHNICAL'!D8+MSIG!D8+PTIS!D8+RTIG!D8+'INEP MUNICIPAL'!D8+'INEP ESKOM'!D8+BIG!D8+'WSOS 6'!D8+'WSOS 7'!D8+MDRG!D8+'2010 FIFA DEVELOPMENT'!D8+'2010 FIFA OPERATING'!D8+EPWP!D8+'EDSM(Municipal)'!D8+'EDSM(Eskom)'!D8+RHI!D8</f>
        <v>4311147000</v>
      </c>
      <c r="E8" s="51">
        <f>MIG!E8+FMG!E8+'NDPG CAPITAL'!E8+'NDPG TECHNICAL'!E8+MSIG!E8+PTIS!E8+RTIG!E8+'INEP MUNICIPAL'!E8+'INEP ESKOM'!E8+BIG!E8+'WSOS 6'!E8+'WSOS 7'!E8+MDRG!E8+'2010 FIFA DEVELOPMENT'!E8+'2010 FIFA OPERATING'!E8+EPWP!E8+'EDSM(Municipal)'!E8+'EDSM(Eskom)'!E8+RHI!E8</f>
        <v>25713000</v>
      </c>
      <c r="F8" s="51">
        <f>MIG!F8+FMG!F8+'NDPG CAPITAL'!F8+'NDPG TECHNICAL'!F8+MSIG!F8+PTIS!F8+RTIG!F8+'INEP MUNICIPAL'!F8+'INEP ESKOM'!F8+BIG!F8+'WSOS 6'!F8+'WSOS 7'!F8+MDRG!F8+'2010 FIFA DEVELOPMENT'!F8+'2010 FIFA OPERATING'!F8+EPWP!F8+'EDSM(Municipal)'!F8+'EDSM(Eskom)'!F8+RHI!F8</f>
        <v>0</v>
      </c>
      <c r="G8" s="51">
        <f>MIG!G8+FMG!G8+'NDPG CAPITAL'!G8+'NDPG TECHNICAL'!G8+MSIG!G8+PTIS!G8+RTIG!G8+'INEP MUNICIPAL'!G8+'INEP ESKOM'!G8+BIG!G8+'WSOS 6'!G8+'WSOS 7'!G8+MDRG!G8+'2010 FIFA DEVELOPMENT'!G8+'2010 FIFA OPERATING'!G8+EPWP!G8+'EDSM(Municipal)'!G8+'EDSM(Eskom)'!G8+RHI!G8</f>
        <v>4336860000</v>
      </c>
      <c r="H8" s="57">
        <f>MIG!H8+FMG!H8+'NDPG CAPITAL'!H8+'NDPG TECHNICAL'!H8+MSIG!H8+PTIS!H8+RTIG!H8+'INEP MUNICIPAL'!H8+'INEP ESKOM'!H8+BIG!H8+'WSOS 6'!H8+'WSOS 7'!H8+MDRG!H8+'2010 FIFA DEVELOPMENT'!H8+'2010 FIFA OPERATING'!H8+EPWP!H8+'EDSM(Municipal)'!H8+'EDSM(Eskom)'!H8+RHI!H8</f>
        <v>4341860000</v>
      </c>
      <c r="I8" s="62">
        <f>MIG!I8+FMG!I8+'NDPG CAPITAL'!I8+'NDPG TECHNICAL'!I8+MSIG!I8+PTIS!I8+RTIG!I8+'INEP MUNICIPAL'!I8+'INEP ESKOM'!I8+BIG!I8+'WSOS 6'!I8+'WSOS 7'!I8+MDRG!I8+'2010 FIFA DEVELOPMENT'!I8+'2010 FIFA OPERATING'!I8+EPWP!I8+'EDSM(Municipal)'!I8+'EDSM(Eskom)'!I8+RHI!I8</f>
        <v>3735813000</v>
      </c>
      <c r="J8" s="57">
        <f>MIG!J8+FMG!J8+'NDPG CAPITAL'!J8+'NDPG TECHNICAL'!J8+MSIG!J8+PTIS!J8+RTIG!J8+'INEP MUNICIPAL'!J8+'INEP ESKOM'!J8+BIG!J8+'WSOS 6'!J8+'WSOS 7'!J8+MDRG!J8+'2010 FIFA DEVELOPMENT'!J8+'2010 FIFA OPERATING'!J8+EPWP!J8+'EDSM(Municipal)'!J8+'EDSM(Eskom)'!J8+RHI!J8</f>
        <v>1025920000</v>
      </c>
      <c r="K8" s="62">
        <f>MIG!K8+FMG!K8+'NDPG CAPITAL'!K8+'NDPG TECHNICAL'!K8+MSIG!K8+PTIS!K8+RTIG!K8+'INEP MUNICIPAL'!K8+'INEP ESKOM'!K8+BIG!K8+'WSOS 6'!K8+'WSOS 7'!K8+MDRG!K8+'2010 FIFA DEVELOPMENT'!K8+'2010 FIFA OPERATING'!K8+EPWP!K8+'EDSM(Municipal)'!K8+'EDSM(Eskom)'!K8+RHI!K8</f>
        <v>535719570</v>
      </c>
      <c r="L8" s="57">
        <f>MIG!L8+FMG!L8+'NDPG CAPITAL'!L8+'NDPG TECHNICAL'!L8+MSIG!L8+PTIS!L8+RTIG!L8+'INEP MUNICIPAL'!L8+'INEP ESKOM'!L8+BIG!L8+'WSOS 6'!L8+'WSOS 7'!L8+MDRG!L8+'2010 FIFA DEVELOPMENT'!L8+'2010 FIFA OPERATING'!L8+EPWP!L8+'EDSM(Municipal)'!L8+'EDSM(Eskom)'!L8+RHI!L8</f>
        <v>661021000</v>
      </c>
      <c r="M8" s="62">
        <f>MIG!M8+FMG!M8+'NDPG CAPITAL'!M8+'NDPG TECHNICAL'!M8+MSIG!M8+PTIS!M8+RTIG!M8+'INEP MUNICIPAL'!M8+'INEP ESKOM'!M8+BIG!M8+'WSOS 6'!M8+'WSOS 7'!M8+MDRG!M8+'2010 FIFA DEVELOPMENT'!M8+'2010 FIFA OPERATING'!M8+EPWP!M8+'EDSM(Municipal)'!M8+'EDSM(Eskom)'!M8+RHI!M8</f>
        <v>835162394</v>
      </c>
      <c r="N8" s="91">
        <f>MIG!N8+FMG!N8+'NDPG CAPITAL'!N8+'NDPG TECHNICAL'!N8+MSIG!N8+PTIS!N8+RTIG!N8+'INEP MUNICIPAL'!N8+'INEP ESKOM'!N8+BIG!N8+'WSOS 6'!N8+'WSOS 7'!N8+MDRG!N8+'2010 FIFA DEVELOPMENT'!N8+'2010 FIFA OPERATING'!N8+EPWP!N8+'EDSM(Municipal)'!N8+'EDSM(Eskom)'!N8+RHI!N8</f>
        <v>579570000</v>
      </c>
      <c r="O8" s="87">
        <f>MIG!O8+FMG!O8+'NDPG CAPITAL'!O8+'NDPG TECHNICAL'!O8+MSIG!O8+PTIS!O8+RTIG!O8+'INEP MUNICIPAL'!O8+'INEP ESKOM'!O8+BIG!O8+'WSOS 6'!O8+'WSOS 7'!O8+MDRG!O8+'2010 FIFA DEVELOPMENT'!O8+'2010 FIFA OPERATING'!O8+EPWP!O8+'EDSM(Municipal)'!O8+'EDSM(Eskom)'!O8+RHI!O8</f>
        <v>613667857</v>
      </c>
      <c r="P8" s="91">
        <f>MIG!P8+FMG!P8+'NDPG CAPITAL'!P8+'NDPG TECHNICAL'!P8+MSIG!P8+PTIS!P8+RTIG!P8+'INEP MUNICIPAL'!P8+'INEP ESKOM'!P8+BIG!P8+'WSOS 6'!P8+'WSOS 7'!P8+MDRG!P8+'2010 FIFA DEVELOPMENT'!P8+'2010 FIFA OPERATING'!P8+EPWP!P8+'EDSM(Municipal)'!P8+'EDSM(Eskom)'!P8+RHI!P8</f>
        <v>784507000</v>
      </c>
      <c r="Q8" s="87">
        <f>MIG!Q8+FMG!Q8+'NDPG CAPITAL'!Q8+'NDPG TECHNICAL'!Q8+MSIG!Q8+PTIS!Q8+RTIG!Q8+'INEP MUNICIPAL'!Q8+'INEP ESKOM'!Q8+BIG!Q8+'WSOS 6'!Q8+'WSOS 7'!Q8+MDRG!Q8+'2010 FIFA DEVELOPMENT'!Q8+'2010 FIFA OPERATING'!Q8+EPWP!Q8+'EDSM(Municipal)'!Q8+'EDSM(Eskom)'!Q8+RHI!Q8</f>
        <v>897007567</v>
      </c>
      <c r="R8" s="57">
        <f>MIG!R8+FMG!R8+'NDPG CAPITAL'!R8+'NDPG TECHNICAL'!R8+MSIG!R8+PTIS!R8+RTIG!R8+'INEP MUNICIPAL'!R8+'INEP ESKOM'!R8+BIG!R8+'WSOS 6'!R8+'WSOS 7'!R8+MDRG!R8+'2010 FIFA DEVELOPMENT'!R8+'2010 FIFA OPERATING'!R8+EPWP!R8+'EDSM(Municipal)'!R8+'EDSM(Eskom)'!R8+RHI!R8</f>
        <v>3051018000</v>
      </c>
      <c r="S8" s="62">
        <f>MIG!S8+FMG!S8+'NDPG CAPITAL'!S8+'NDPG TECHNICAL'!S8+MSIG!S8+PTIS!S8+RTIG!S8+'INEP MUNICIPAL'!S8+'INEP ESKOM'!S8+BIG!S8+'WSOS 6'!S8+'WSOS 7'!S8+MDRG!S8+'2010 FIFA DEVELOPMENT'!S8+'2010 FIFA OPERATING'!S8+EPWP!S8+'EDSM(Municipal)'!S8+'EDSM(Eskom)'!S8+RHI!S8</f>
        <v>2881557388</v>
      </c>
      <c r="T8" s="66">
        <f>IF(N8=0,"-",(P8-N8)/N8)</f>
        <v>0.3536018082371413</v>
      </c>
      <c r="U8" s="69">
        <f>IF(O8=0,"-",(Q8-O8)/O8)</f>
        <v>0.4617150902853952</v>
      </c>
      <c r="V8" s="86">
        <f>IF($G8=0,0,($R8/$G8)*100)</f>
        <v>70.35085292123794</v>
      </c>
      <c r="W8" s="110">
        <f>IF($G8=0,0,($S8/$G8)*100)</f>
        <v>66.4434034762478</v>
      </c>
      <c r="X8" s="36"/>
    </row>
    <row r="9" spans="2:24" ht="12.75">
      <c r="B9" s="35"/>
      <c r="C9" s="68" t="s">
        <v>17</v>
      </c>
      <c r="D9" s="51">
        <f>MIG!D9+FMG!D9+'NDPG CAPITAL'!D9+'NDPG TECHNICAL'!D9+MSIG!D9+PTIS!D9+RTIG!D9+'INEP MUNICIPAL'!D9+'INEP ESKOM'!D9+BIG!D9+'WSOS 6'!D9+'WSOS 7'!D9+MDRG!D9+'2010 FIFA DEVELOPMENT'!D9+'2010 FIFA OPERATING'!D9+EPWP!D9+'EDSM(Municipal)'!D9+'EDSM(Eskom)'!D9+RHI!D9</f>
        <v>1207707000</v>
      </c>
      <c r="E9" s="51">
        <f>MIG!E9+FMG!E9+'NDPG CAPITAL'!E9+'NDPG TECHNICAL'!E9+MSIG!E9+PTIS!E9+RTIG!E9+'INEP MUNICIPAL'!E9+'INEP ESKOM'!E9+BIG!E9+'WSOS 6'!E9+'WSOS 7'!E9+MDRG!E9+'2010 FIFA DEVELOPMENT'!E9+'2010 FIFA OPERATING'!E9+EPWP!E9+'EDSM(Municipal)'!E9+'EDSM(Eskom)'!E9+RHI!E9</f>
        <v>142977000</v>
      </c>
      <c r="F9" s="51">
        <f>MIG!F9+FMG!F9+'NDPG CAPITAL'!F9+'NDPG TECHNICAL'!F9+MSIG!F9+PTIS!F9+RTIG!F9+'INEP MUNICIPAL'!F9+'INEP ESKOM'!F9+BIG!F9+'WSOS 6'!F9+'WSOS 7'!F9+MDRG!F9+'2010 FIFA DEVELOPMENT'!F9+'2010 FIFA OPERATING'!F9+EPWP!F9+'EDSM(Municipal)'!F9+'EDSM(Eskom)'!F9+RHI!F9</f>
        <v>0</v>
      </c>
      <c r="G9" s="51">
        <f>MIG!G9+FMG!G9+'NDPG CAPITAL'!G9+'NDPG TECHNICAL'!G9+MSIG!G9+PTIS!G9+RTIG!G9+'INEP MUNICIPAL'!G9+'INEP ESKOM'!G9+BIG!G9+'WSOS 6'!G9+'WSOS 7'!G9+MDRG!G9+'2010 FIFA DEVELOPMENT'!G9+'2010 FIFA OPERATING'!G9+EPWP!G9+'EDSM(Municipal)'!G9+'EDSM(Eskom)'!G9+RHI!G9</f>
        <v>1350684000</v>
      </c>
      <c r="H9" s="57">
        <f>MIG!H9+FMG!H9+'NDPG CAPITAL'!H9+'NDPG TECHNICAL'!H9+MSIG!H9+PTIS!H9+RTIG!H9+'INEP MUNICIPAL'!H9+'INEP ESKOM'!H9+BIG!H9+'WSOS 6'!H9+'WSOS 7'!H9+MDRG!H9+'2010 FIFA DEVELOPMENT'!H9+'2010 FIFA OPERATING'!H9+EPWP!H9+'EDSM(Municipal)'!H9+'EDSM(Eskom)'!H9+RHI!H9</f>
        <v>1350684000</v>
      </c>
      <c r="I9" s="62">
        <f>MIG!I9+FMG!I9+'NDPG CAPITAL'!I9+'NDPG TECHNICAL'!I9+MSIG!I9+PTIS!I9+RTIG!I9+'INEP MUNICIPAL'!I9+'INEP ESKOM'!I9+BIG!I9+'WSOS 6'!I9+'WSOS 7'!I9+MDRG!I9+'2010 FIFA DEVELOPMENT'!I9+'2010 FIFA OPERATING'!I9+EPWP!I9+'EDSM(Municipal)'!I9+'EDSM(Eskom)'!I9+RHI!I9</f>
        <v>1265152000</v>
      </c>
      <c r="J9" s="57">
        <f>MIG!J9+FMG!J9+'NDPG CAPITAL'!J9+'NDPG TECHNICAL'!J9+MSIG!J9+PTIS!J9+RTIG!J9+'INEP MUNICIPAL'!J9+'INEP ESKOM'!J9+BIG!J9+'WSOS 6'!J9+'WSOS 7'!J9+MDRG!J9+'2010 FIFA DEVELOPMENT'!J9+'2010 FIFA OPERATING'!J9+EPWP!J9+'EDSM(Municipal)'!J9+'EDSM(Eskom)'!J9+RHI!J9</f>
        <v>251337000</v>
      </c>
      <c r="K9" s="62">
        <f>MIG!K9+FMG!K9+'NDPG CAPITAL'!K9+'NDPG TECHNICAL'!K9+MSIG!K9+PTIS!K9+RTIG!K9+'INEP MUNICIPAL'!K9+'INEP ESKOM'!K9+BIG!K9+'WSOS 6'!K9+'WSOS 7'!K9+MDRG!K9+'2010 FIFA DEVELOPMENT'!K9+'2010 FIFA OPERATING'!K9+EPWP!K9+'EDSM(Municipal)'!K9+'EDSM(Eskom)'!K9+RHI!K9</f>
        <v>257867189</v>
      </c>
      <c r="L9" s="57">
        <f>MIG!L9+FMG!L9+'NDPG CAPITAL'!L9+'NDPG TECHNICAL'!L9+MSIG!L9+PTIS!L9+RTIG!L9+'INEP MUNICIPAL'!L9+'INEP ESKOM'!L9+BIG!L9+'WSOS 6'!L9+'WSOS 7'!L9+MDRG!L9+'2010 FIFA DEVELOPMENT'!L9+'2010 FIFA OPERATING'!L9+EPWP!L9+'EDSM(Municipal)'!L9+'EDSM(Eskom)'!L9+RHI!L9</f>
        <v>221945000</v>
      </c>
      <c r="M9" s="62">
        <f>MIG!M9+FMG!M9+'NDPG CAPITAL'!M9+'NDPG TECHNICAL'!M9+MSIG!M9+PTIS!M9+RTIG!M9+'INEP MUNICIPAL'!M9+'INEP ESKOM'!M9+BIG!M9+'WSOS 6'!M9+'WSOS 7'!M9+MDRG!M9+'2010 FIFA DEVELOPMENT'!M9+'2010 FIFA OPERATING'!M9+EPWP!M9+'EDSM(Municipal)'!M9+'EDSM(Eskom)'!M9+RHI!M9</f>
        <v>282806992</v>
      </c>
      <c r="N9" s="91">
        <f>MIG!N9+FMG!N9+'NDPG CAPITAL'!N9+'NDPG TECHNICAL'!N9+MSIG!N9+PTIS!N9+RTIG!N9+'INEP MUNICIPAL'!N9+'INEP ESKOM'!N9+BIG!N9+'WSOS 6'!N9+'WSOS 7'!N9+MDRG!N9+'2010 FIFA DEVELOPMENT'!N9+'2010 FIFA OPERATING'!N9+EPWP!N9+'EDSM(Municipal)'!N9+'EDSM(Eskom)'!N9+RHI!N9</f>
        <v>210307000</v>
      </c>
      <c r="O9" s="87">
        <f>MIG!O9+FMG!O9+'NDPG CAPITAL'!O9+'NDPG TECHNICAL'!O9+MSIG!O9+PTIS!O9+RTIG!O9+'INEP MUNICIPAL'!O9+'INEP ESKOM'!O9+BIG!O9+'WSOS 6'!O9+'WSOS 7'!O9+MDRG!O9+'2010 FIFA DEVELOPMENT'!O9+'2010 FIFA OPERATING'!O9+EPWP!O9+'EDSM(Municipal)'!O9+'EDSM(Eskom)'!O9+RHI!O9</f>
        <v>208104181</v>
      </c>
      <c r="P9" s="91">
        <f>MIG!P9+FMG!P9+'NDPG CAPITAL'!P9+'NDPG TECHNICAL'!P9+MSIG!P9+PTIS!P9+RTIG!P9+'INEP MUNICIPAL'!P9+'INEP ESKOM'!P9+BIG!P9+'WSOS 6'!P9+'WSOS 7'!P9+MDRG!P9+'2010 FIFA DEVELOPMENT'!P9+'2010 FIFA OPERATING'!P9+EPWP!P9+'EDSM(Municipal)'!P9+'EDSM(Eskom)'!P9+RHI!P9</f>
        <v>262994000</v>
      </c>
      <c r="Q9" s="87">
        <f>MIG!Q9+FMG!Q9+'NDPG CAPITAL'!Q9+'NDPG TECHNICAL'!Q9+MSIG!Q9+PTIS!Q9+RTIG!Q9+'INEP MUNICIPAL'!Q9+'INEP ESKOM'!Q9+BIG!Q9+'WSOS 6'!Q9+'WSOS 7'!Q9+MDRG!Q9+'2010 FIFA DEVELOPMENT'!Q9+'2010 FIFA OPERATING'!Q9+EPWP!Q9+'EDSM(Municipal)'!Q9+'EDSM(Eskom)'!Q9+RHI!Q9</f>
        <v>335897481</v>
      </c>
      <c r="R9" s="57">
        <f>MIG!R9+FMG!R9+'NDPG CAPITAL'!R9+'NDPG TECHNICAL'!R9+MSIG!R9+PTIS!R9+RTIG!R9+'INEP MUNICIPAL'!R9+'INEP ESKOM'!R9+BIG!R9+'WSOS 6'!R9+'WSOS 7'!R9+MDRG!R9+'2010 FIFA DEVELOPMENT'!R9+'2010 FIFA OPERATING'!R9+EPWP!R9+'EDSM(Municipal)'!R9+'EDSM(Eskom)'!R9+RHI!R9</f>
        <v>946583000</v>
      </c>
      <c r="S9" s="62">
        <f>MIG!S9+FMG!S9+'NDPG CAPITAL'!S9+'NDPG TECHNICAL'!S9+MSIG!S9+PTIS!S9+RTIG!S9+'INEP MUNICIPAL'!S9+'INEP ESKOM'!S9+BIG!S9+'WSOS 6'!S9+'WSOS 7'!S9+MDRG!S9+'2010 FIFA DEVELOPMENT'!S9+'2010 FIFA OPERATING'!S9+EPWP!S9+'EDSM(Municipal)'!S9+'EDSM(Eskom)'!S9+RHI!S9</f>
        <v>1084675843</v>
      </c>
      <c r="T9" s="66">
        <f aca="true" t="shared" si="0" ref="T9:T16">IF(N9=0,"-",(P9-N9)/N9)</f>
        <v>0.250524233620374</v>
      </c>
      <c r="U9" s="69">
        <f aca="true" t="shared" si="1" ref="U9:U16">IF(O9=0,"-",(Q9-O9)/O9)</f>
        <v>0.614083289369376</v>
      </c>
      <c r="V9" s="86">
        <f aca="true" t="shared" si="2" ref="V9:V16">IF($G9=0,0,($R9/$G9)*100)</f>
        <v>70.08175117199879</v>
      </c>
      <c r="W9" s="110">
        <f aca="true" t="shared" si="3" ref="W9:W16">IF($G9=0,0,($S9/$G9)*100)</f>
        <v>80.30567053433668</v>
      </c>
      <c r="X9" s="36"/>
    </row>
    <row r="10" spans="2:24" ht="12.75">
      <c r="B10" s="35"/>
      <c r="C10" s="68" t="s">
        <v>18</v>
      </c>
      <c r="D10" s="51">
        <f>MIG!D10+FMG!D10+'NDPG CAPITAL'!D10+'NDPG TECHNICAL'!D10+MSIG!D10+PTIS!D10+RTIG!D10+'INEP MUNICIPAL'!D10+'INEP ESKOM'!D10+BIG!D10+'WSOS 6'!D10+'WSOS 7'!D10+MDRG!D10+'2010 FIFA DEVELOPMENT'!D10+'2010 FIFA OPERATING'!D10+EPWP!D10+'EDSM(Municipal)'!D10+'EDSM(Eskom)'!D10+RHI!D10</f>
        <v>3362320000</v>
      </c>
      <c r="E10" s="51">
        <f>MIG!E10+FMG!E10+'NDPG CAPITAL'!E10+'NDPG TECHNICAL'!E10+MSIG!E10+PTIS!E10+RTIG!E10+'INEP MUNICIPAL'!E10+'INEP ESKOM'!E10+BIG!E10+'WSOS 6'!E10+'WSOS 7'!E10+MDRG!E10+'2010 FIFA DEVELOPMENT'!E10+'2010 FIFA OPERATING'!E10+EPWP!E10+'EDSM(Municipal)'!E10+'EDSM(Eskom)'!E10+RHI!E10</f>
        <v>-551543000</v>
      </c>
      <c r="F10" s="51">
        <f>MIG!F10+FMG!F10+'NDPG CAPITAL'!F10+'NDPG TECHNICAL'!F10+MSIG!F10+PTIS!F10+RTIG!F10+'INEP MUNICIPAL'!F10+'INEP ESKOM'!F10+BIG!F10+'WSOS 6'!F10+'WSOS 7'!F10+MDRG!F10+'2010 FIFA DEVELOPMENT'!F10+'2010 FIFA OPERATING'!F10+EPWP!F10+'EDSM(Municipal)'!F10+'EDSM(Eskom)'!F10+RHI!F10</f>
        <v>0</v>
      </c>
      <c r="G10" s="51">
        <f>MIG!G10+FMG!G10+'NDPG CAPITAL'!G10+'NDPG TECHNICAL'!G10+MSIG!G10+PTIS!G10+RTIG!G10+'INEP MUNICIPAL'!G10+'INEP ESKOM'!G10+BIG!G10+'WSOS 6'!G10+'WSOS 7'!G10+MDRG!G10+'2010 FIFA DEVELOPMENT'!G10+'2010 FIFA OPERATING'!G10+EPWP!G10+'EDSM(Municipal)'!G10+'EDSM(Eskom)'!G10+RHI!G10</f>
        <v>2810777000</v>
      </c>
      <c r="H10" s="57">
        <f>MIG!H10+FMG!H10+'NDPG CAPITAL'!H10+'NDPG TECHNICAL'!H10+MSIG!H10+PTIS!H10+RTIG!H10+'INEP MUNICIPAL'!H10+'INEP ESKOM'!H10+BIG!H10+'WSOS 6'!H10+'WSOS 7'!H10+MDRG!H10+'2010 FIFA DEVELOPMENT'!H10+'2010 FIFA OPERATING'!H10+EPWP!H10+'EDSM(Municipal)'!H10+'EDSM(Eskom)'!H10+RHI!H10</f>
        <v>2799620000</v>
      </c>
      <c r="I10" s="62">
        <f>MIG!I10+FMG!I10+'NDPG CAPITAL'!I10+'NDPG TECHNICAL'!I10+MSIG!I10+PTIS!I10+RTIG!I10+'INEP MUNICIPAL'!I10+'INEP ESKOM'!I10+BIG!I10+'WSOS 6'!I10+'WSOS 7'!I10+MDRG!I10+'2010 FIFA DEVELOPMENT'!I10+'2010 FIFA OPERATING'!I10+EPWP!I10+'EDSM(Municipal)'!I10+'EDSM(Eskom)'!I10+RHI!I10</f>
        <v>2450126000</v>
      </c>
      <c r="J10" s="57">
        <f>MIG!J10+FMG!J10+'NDPG CAPITAL'!J10+'NDPG TECHNICAL'!J10+MSIG!J10+PTIS!J10+RTIG!J10+'INEP MUNICIPAL'!J10+'INEP ESKOM'!J10+BIG!J10+'WSOS 6'!J10+'WSOS 7'!J10+MDRG!J10+'2010 FIFA DEVELOPMENT'!J10+'2010 FIFA OPERATING'!J10+EPWP!J10+'EDSM(Municipal)'!J10+'EDSM(Eskom)'!J10+RHI!J10</f>
        <v>1211458000</v>
      </c>
      <c r="K10" s="62">
        <f>MIG!K10+FMG!K10+'NDPG CAPITAL'!K10+'NDPG TECHNICAL'!K10+MSIG!K10+PTIS!K10+RTIG!K10+'INEP MUNICIPAL'!K10+'INEP ESKOM'!K10+BIG!K10+'WSOS 6'!K10+'WSOS 7'!K10+MDRG!K10+'2010 FIFA DEVELOPMENT'!K10+'2010 FIFA OPERATING'!K10+EPWP!K10+'EDSM(Municipal)'!K10+'EDSM(Eskom)'!K10+RHI!K10</f>
        <v>258375653</v>
      </c>
      <c r="L10" s="57">
        <f>MIG!L10+FMG!L10+'NDPG CAPITAL'!L10+'NDPG TECHNICAL'!L10+MSIG!L10+PTIS!L10+RTIG!L10+'INEP MUNICIPAL'!L10+'INEP ESKOM'!L10+BIG!L10+'WSOS 6'!L10+'WSOS 7'!L10+MDRG!L10+'2010 FIFA DEVELOPMENT'!L10+'2010 FIFA OPERATING'!L10+EPWP!L10+'EDSM(Municipal)'!L10+'EDSM(Eskom)'!L10+RHI!L10</f>
        <v>402593000</v>
      </c>
      <c r="M10" s="62">
        <f>MIG!M10+FMG!M10+'NDPG CAPITAL'!M10+'NDPG TECHNICAL'!M10+MSIG!M10+PTIS!M10+RTIG!M10+'INEP MUNICIPAL'!M10+'INEP ESKOM'!M10+BIG!M10+'WSOS 6'!M10+'WSOS 7'!M10+MDRG!M10+'2010 FIFA DEVELOPMENT'!M10+'2010 FIFA OPERATING'!M10+EPWP!M10+'EDSM(Municipal)'!M10+'EDSM(Eskom)'!M10+RHI!M10</f>
        <v>447543576</v>
      </c>
      <c r="N10" s="91">
        <f>MIG!N10+FMG!N10+'NDPG CAPITAL'!N10+'NDPG TECHNICAL'!N10+MSIG!N10+PTIS!N10+RTIG!N10+'INEP MUNICIPAL'!N10+'INEP ESKOM'!N10+BIG!N10+'WSOS 6'!N10+'WSOS 7'!N10+MDRG!N10+'2010 FIFA DEVELOPMENT'!N10+'2010 FIFA OPERATING'!N10+EPWP!N10+'EDSM(Municipal)'!N10+'EDSM(Eskom)'!N10+RHI!N10</f>
        <v>385339000</v>
      </c>
      <c r="O10" s="87">
        <f>MIG!O10+FMG!O10+'NDPG CAPITAL'!O10+'NDPG TECHNICAL'!O10+MSIG!O10+PTIS!O10+RTIG!O10+'INEP MUNICIPAL'!O10+'INEP ESKOM'!O10+BIG!O10+'WSOS 6'!O10+'WSOS 7'!O10+MDRG!O10+'2010 FIFA DEVELOPMENT'!O10+'2010 FIFA OPERATING'!O10+EPWP!O10+'EDSM(Municipal)'!O10+'EDSM(Eskom)'!O10+RHI!O10</f>
        <v>510093778</v>
      </c>
      <c r="P10" s="91">
        <f>MIG!P10+FMG!P10+'NDPG CAPITAL'!P10+'NDPG TECHNICAL'!P10+MSIG!P10+PTIS!P10+RTIG!P10+'INEP MUNICIPAL'!P10+'INEP ESKOM'!P10+BIG!P10+'WSOS 6'!P10+'WSOS 7'!P10+MDRG!P10+'2010 FIFA DEVELOPMENT'!P10+'2010 FIFA OPERATING'!P10+EPWP!P10+'EDSM(Municipal)'!P10+'EDSM(Eskom)'!P10+RHI!P10</f>
        <v>193888000</v>
      </c>
      <c r="Q10" s="87">
        <f>MIG!Q10+FMG!Q10+'NDPG CAPITAL'!Q10+'NDPG TECHNICAL'!Q10+MSIG!Q10+PTIS!Q10+RTIG!Q10+'INEP MUNICIPAL'!Q10+'INEP ESKOM'!Q10+BIG!Q10+'WSOS 6'!Q10+'WSOS 7'!Q10+MDRG!Q10+'2010 FIFA DEVELOPMENT'!Q10+'2010 FIFA OPERATING'!Q10+EPWP!Q10+'EDSM(Municipal)'!Q10+'EDSM(Eskom)'!Q10+RHI!Q10</f>
        <v>684218582</v>
      </c>
      <c r="R10" s="57">
        <f>MIG!R10+FMG!R10+'NDPG CAPITAL'!R10+'NDPG TECHNICAL'!R10+MSIG!R10+PTIS!R10+RTIG!R10+'INEP MUNICIPAL'!R10+'INEP ESKOM'!R10+BIG!R10+'WSOS 6'!R10+'WSOS 7'!R10+MDRG!R10+'2010 FIFA DEVELOPMENT'!R10+'2010 FIFA OPERATING'!R10+EPWP!R10+'EDSM(Municipal)'!R10+'EDSM(Eskom)'!R10+RHI!R10</f>
        <v>2193278000</v>
      </c>
      <c r="S10" s="62">
        <f>MIG!S10+FMG!S10+'NDPG CAPITAL'!S10+'NDPG TECHNICAL'!S10+MSIG!S10+PTIS!S10+RTIG!S10+'INEP MUNICIPAL'!S10+'INEP ESKOM'!S10+BIG!S10+'WSOS 6'!S10+'WSOS 7'!S10+MDRG!S10+'2010 FIFA DEVELOPMENT'!S10+'2010 FIFA OPERATING'!S10+EPWP!S10+'EDSM(Municipal)'!S10+'EDSM(Eskom)'!S10+RHI!S10</f>
        <v>1900231589</v>
      </c>
      <c r="T10" s="66">
        <f t="shared" si="0"/>
        <v>-0.4968378492703827</v>
      </c>
      <c r="U10" s="69">
        <f t="shared" si="1"/>
        <v>0.34135841586368065</v>
      </c>
      <c r="V10" s="86">
        <f t="shared" si="2"/>
        <v>78.03102131545833</v>
      </c>
      <c r="W10" s="110">
        <f t="shared" si="3"/>
        <v>67.60520628281789</v>
      </c>
      <c r="X10" s="36"/>
    </row>
    <row r="11" spans="2:24" ht="12.75">
      <c r="B11" s="35"/>
      <c r="C11" s="68" t="s">
        <v>19</v>
      </c>
      <c r="D11" s="51">
        <f>MIG!D11+FMG!D11+'NDPG CAPITAL'!D11+'NDPG TECHNICAL'!D11+MSIG!D11+PTIS!D11+RTIG!D11+'INEP MUNICIPAL'!D11+'INEP ESKOM'!D11+BIG!D11+'WSOS 6'!D11+'WSOS 7'!D11+MDRG!D11+'2010 FIFA DEVELOPMENT'!D11+'2010 FIFA OPERATING'!D11+EPWP!D11+'EDSM(Municipal)'!D11+'EDSM(Eskom)'!D11+RHI!D11</f>
        <v>3956786000</v>
      </c>
      <c r="E11" s="51">
        <f>MIG!E11+FMG!E11+'NDPG CAPITAL'!E11+'NDPG TECHNICAL'!E11+MSIG!E11+PTIS!E11+RTIG!E11+'INEP MUNICIPAL'!E11+'INEP ESKOM'!E11+BIG!E11+'WSOS 6'!E11+'WSOS 7'!E11+MDRG!E11+'2010 FIFA DEVELOPMENT'!E11+'2010 FIFA OPERATING'!E11+EPWP!E11+'EDSM(Municipal)'!E11+'EDSM(Eskom)'!E11+RHI!E11</f>
        <v>1212000</v>
      </c>
      <c r="F11" s="51">
        <f>MIG!F11+FMG!F11+'NDPG CAPITAL'!F11+'NDPG TECHNICAL'!F11+MSIG!F11+PTIS!F11+RTIG!F11+'INEP MUNICIPAL'!F11+'INEP ESKOM'!F11+BIG!F11+'WSOS 6'!F11+'WSOS 7'!F11+MDRG!F11+'2010 FIFA DEVELOPMENT'!F11+'2010 FIFA OPERATING'!F11+EPWP!F11+'EDSM(Municipal)'!F11+'EDSM(Eskom)'!F11+RHI!F11</f>
        <v>0</v>
      </c>
      <c r="G11" s="51">
        <f>MIG!G11+FMG!G11+'NDPG CAPITAL'!G11+'NDPG TECHNICAL'!G11+MSIG!G11+PTIS!G11+RTIG!G11+'INEP MUNICIPAL'!G11+'INEP ESKOM'!G11+BIG!G11+'WSOS 6'!G11+'WSOS 7'!G11+MDRG!G11+'2010 FIFA DEVELOPMENT'!G11+'2010 FIFA OPERATING'!G11+EPWP!G11+'EDSM(Municipal)'!G11+'EDSM(Eskom)'!G11+RHI!G11</f>
        <v>3957998000</v>
      </c>
      <c r="H11" s="57">
        <f>MIG!H11+FMG!H11+'NDPG CAPITAL'!H11+'NDPG TECHNICAL'!H11+MSIG!H11+PTIS!H11+RTIG!H11+'INEP MUNICIPAL'!H11+'INEP ESKOM'!H11+BIG!H11+'WSOS 6'!H11+'WSOS 7'!H11+MDRG!H11+'2010 FIFA DEVELOPMENT'!H11+'2010 FIFA OPERATING'!H11+EPWP!H11+'EDSM(Municipal)'!H11+'EDSM(Eskom)'!H11+RHI!H11</f>
        <v>3962551000</v>
      </c>
      <c r="I11" s="62">
        <f>MIG!I11+FMG!I11+'NDPG CAPITAL'!I11+'NDPG TECHNICAL'!I11+MSIG!I11+PTIS!I11+RTIG!I11+'INEP MUNICIPAL'!I11+'INEP ESKOM'!I11+BIG!I11+'WSOS 6'!I11+'WSOS 7'!I11+MDRG!I11+'2010 FIFA DEVELOPMENT'!I11+'2010 FIFA OPERATING'!I11+EPWP!I11+'EDSM(Municipal)'!I11+'EDSM(Eskom)'!I11+RHI!I11</f>
        <v>3465864000</v>
      </c>
      <c r="J11" s="57">
        <f>MIG!J11+FMG!J11+'NDPG CAPITAL'!J11+'NDPG TECHNICAL'!J11+MSIG!J11+PTIS!J11+RTIG!J11+'INEP MUNICIPAL'!J11+'INEP ESKOM'!J11+BIG!J11+'WSOS 6'!J11+'WSOS 7'!J11+MDRG!J11+'2010 FIFA DEVELOPMENT'!J11+'2010 FIFA OPERATING'!J11+EPWP!J11+'EDSM(Municipal)'!J11+'EDSM(Eskom)'!J11+RHI!J11</f>
        <v>927027000</v>
      </c>
      <c r="K11" s="62">
        <f>MIG!K11+FMG!K11+'NDPG CAPITAL'!K11+'NDPG TECHNICAL'!K11+MSIG!K11+PTIS!K11+RTIG!K11+'INEP MUNICIPAL'!K11+'INEP ESKOM'!K11+BIG!K11+'WSOS 6'!K11+'WSOS 7'!K11+MDRG!K11+'2010 FIFA DEVELOPMENT'!K11+'2010 FIFA OPERATING'!K11+EPWP!K11+'EDSM(Municipal)'!K11+'EDSM(Eskom)'!K11+RHI!K11</f>
        <v>569098317</v>
      </c>
      <c r="L11" s="57">
        <f>MIG!L11+FMG!L11+'NDPG CAPITAL'!L11+'NDPG TECHNICAL'!L11+MSIG!L11+PTIS!L11+RTIG!L11+'INEP MUNICIPAL'!L11+'INEP ESKOM'!L11+BIG!L11+'WSOS 6'!L11+'WSOS 7'!L11+MDRG!L11+'2010 FIFA DEVELOPMENT'!L11+'2010 FIFA OPERATING'!L11+EPWP!L11+'EDSM(Municipal)'!L11+'EDSM(Eskom)'!L11+RHI!L11</f>
        <v>442702000</v>
      </c>
      <c r="M11" s="62">
        <f>MIG!M11+FMG!M11+'NDPG CAPITAL'!M11+'NDPG TECHNICAL'!M11+MSIG!M11+PTIS!M11+RTIG!M11+'INEP MUNICIPAL'!M11+'INEP ESKOM'!M11+BIG!M11+'WSOS 6'!M11+'WSOS 7'!M11+MDRG!M11+'2010 FIFA DEVELOPMENT'!M11+'2010 FIFA OPERATING'!M11+EPWP!M11+'EDSM(Municipal)'!M11+'EDSM(Eskom)'!M11+RHI!M11</f>
        <v>523314206</v>
      </c>
      <c r="N11" s="91">
        <f>MIG!N11+FMG!N11+'NDPG CAPITAL'!N11+'NDPG TECHNICAL'!N11+MSIG!N11+PTIS!N11+RTIG!N11+'INEP MUNICIPAL'!N11+'INEP ESKOM'!N11+BIG!N11+'WSOS 6'!N11+'WSOS 7'!N11+MDRG!N11+'2010 FIFA DEVELOPMENT'!N11+'2010 FIFA OPERATING'!N11+EPWP!N11+'EDSM(Municipal)'!N11+'EDSM(Eskom)'!N11+RHI!N11</f>
        <v>519030000</v>
      </c>
      <c r="O11" s="87">
        <f>MIG!O11+FMG!O11+'NDPG CAPITAL'!O11+'NDPG TECHNICAL'!O11+MSIG!O11+PTIS!O11+RTIG!O11+'INEP MUNICIPAL'!O11+'INEP ESKOM'!O11+BIG!O11+'WSOS 6'!O11+'WSOS 7'!O11+MDRG!O11+'2010 FIFA DEVELOPMENT'!O11+'2010 FIFA OPERATING'!O11+EPWP!O11+'EDSM(Municipal)'!O11+'EDSM(Eskom)'!O11+RHI!O11</f>
        <v>508242555</v>
      </c>
      <c r="P11" s="91">
        <f>MIG!P11+FMG!P11+'NDPG CAPITAL'!P11+'NDPG TECHNICAL'!P11+MSIG!P11+PTIS!P11+RTIG!P11+'INEP MUNICIPAL'!P11+'INEP ESKOM'!P11+BIG!P11+'WSOS 6'!P11+'WSOS 7'!P11+MDRG!P11+'2010 FIFA DEVELOPMENT'!P11+'2010 FIFA OPERATING'!P11+EPWP!P11+'EDSM(Municipal)'!P11+'EDSM(Eskom)'!P11+RHI!P11</f>
        <v>629950000</v>
      </c>
      <c r="Q11" s="87">
        <f>MIG!Q11+FMG!Q11+'NDPG CAPITAL'!Q11+'NDPG TECHNICAL'!Q11+MSIG!Q11+PTIS!Q11+RTIG!Q11+'INEP MUNICIPAL'!Q11+'INEP ESKOM'!Q11+BIG!Q11+'WSOS 6'!Q11+'WSOS 7'!Q11+MDRG!Q11+'2010 FIFA DEVELOPMENT'!Q11+'2010 FIFA OPERATING'!Q11+EPWP!Q11+'EDSM(Municipal)'!Q11+'EDSM(Eskom)'!Q11+RHI!Q11</f>
        <v>575097012</v>
      </c>
      <c r="R11" s="57">
        <f>MIG!R11+FMG!R11+'NDPG CAPITAL'!R11+'NDPG TECHNICAL'!R11+MSIG!R11+PTIS!R11+RTIG!R11+'INEP MUNICIPAL'!R11+'INEP ESKOM'!R11+BIG!R11+'WSOS 6'!R11+'WSOS 7'!R11+MDRG!R11+'2010 FIFA DEVELOPMENT'!R11+'2010 FIFA OPERATING'!R11+EPWP!R11+'EDSM(Municipal)'!R11+'EDSM(Eskom)'!R11+RHI!R11</f>
        <v>2518709000</v>
      </c>
      <c r="S11" s="62">
        <f>MIG!S11+FMG!S11+'NDPG CAPITAL'!S11+'NDPG TECHNICAL'!S11+MSIG!S11+PTIS!S11+RTIG!S11+'INEP MUNICIPAL'!S11+'INEP ESKOM'!S11+BIG!S11+'WSOS 6'!S11+'WSOS 7'!S11+MDRG!S11+'2010 FIFA DEVELOPMENT'!S11+'2010 FIFA OPERATING'!S11+EPWP!S11+'EDSM(Municipal)'!S11+'EDSM(Eskom)'!S11+RHI!S11</f>
        <v>2175752090</v>
      </c>
      <c r="T11" s="66">
        <f t="shared" si="0"/>
        <v>0.21370633682060766</v>
      </c>
      <c r="U11" s="69">
        <f t="shared" si="1"/>
        <v>0.13154045512776866</v>
      </c>
      <c r="V11" s="86">
        <f t="shared" si="2"/>
        <v>63.63593412629314</v>
      </c>
      <c r="W11" s="110">
        <f t="shared" si="3"/>
        <v>54.971025503297376</v>
      </c>
      <c r="X11" s="36"/>
    </row>
    <row r="12" spans="2:24" ht="12.75">
      <c r="B12" s="35"/>
      <c r="C12" s="68" t="s">
        <v>20</v>
      </c>
      <c r="D12" s="51">
        <f>MIG!D12+FMG!D12+'NDPG CAPITAL'!D12+'NDPG TECHNICAL'!D12+MSIG!D12+PTIS!D12+RTIG!D12+'INEP MUNICIPAL'!D12+'INEP ESKOM'!D12+BIG!D12+'WSOS 6'!D12+'WSOS 7'!D12+MDRG!D12+'2010 FIFA DEVELOPMENT'!D12+'2010 FIFA OPERATING'!D12+EPWP!D12+'EDSM(Municipal)'!D12+'EDSM(Eskom)'!D12+RHI!D12</f>
        <v>2978581000</v>
      </c>
      <c r="E12" s="51">
        <f>MIG!E12+FMG!E12+'NDPG CAPITAL'!E12+'NDPG TECHNICAL'!E12+MSIG!E12+PTIS!E12+RTIG!E12+'INEP MUNICIPAL'!E12+'INEP ESKOM'!E12+BIG!E12+'WSOS 6'!E12+'WSOS 7'!E12+MDRG!E12+'2010 FIFA DEVELOPMENT'!E12+'2010 FIFA OPERATING'!E12+EPWP!E12+'EDSM(Municipal)'!E12+'EDSM(Eskom)'!E12+RHI!E12</f>
        <v>169052000</v>
      </c>
      <c r="F12" s="51">
        <f>MIG!F12+FMG!F12+'NDPG CAPITAL'!F12+'NDPG TECHNICAL'!F12+MSIG!F12+PTIS!F12+RTIG!F12+'INEP MUNICIPAL'!F12+'INEP ESKOM'!F12+BIG!F12+'WSOS 6'!F12+'WSOS 7'!F12+MDRG!F12+'2010 FIFA DEVELOPMENT'!F12+'2010 FIFA OPERATING'!F12+EPWP!F12+'EDSM(Municipal)'!F12+'EDSM(Eskom)'!F12+RHI!F12</f>
        <v>0</v>
      </c>
      <c r="G12" s="51">
        <f>MIG!G12+FMG!G12+'NDPG CAPITAL'!G12+'NDPG TECHNICAL'!G12+MSIG!G12+PTIS!G12+RTIG!G12+'INEP MUNICIPAL'!G12+'INEP ESKOM'!G12+BIG!G12+'WSOS 6'!G12+'WSOS 7'!G12+MDRG!G12+'2010 FIFA DEVELOPMENT'!G12+'2010 FIFA OPERATING'!G12+EPWP!G12+'EDSM(Municipal)'!G12+'EDSM(Eskom)'!G12+RHI!G12</f>
        <v>3147633000</v>
      </c>
      <c r="H12" s="57">
        <f>MIG!H12+FMG!H12+'NDPG CAPITAL'!H12+'NDPG TECHNICAL'!H12+MSIG!H12+PTIS!H12+RTIG!H12+'INEP MUNICIPAL'!H12+'INEP ESKOM'!H12+BIG!H12+'WSOS 6'!H12+'WSOS 7'!H12+MDRG!H12+'2010 FIFA DEVELOPMENT'!H12+'2010 FIFA OPERATING'!H12+EPWP!H12+'EDSM(Municipal)'!H12+'EDSM(Eskom)'!H12+RHI!H12</f>
        <v>3099770000</v>
      </c>
      <c r="I12" s="62">
        <f>MIG!I12+FMG!I12+'NDPG CAPITAL'!I12+'NDPG TECHNICAL'!I12+MSIG!I12+PTIS!I12+RTIG!I12+'INEP MUNICIPAL'!I12+'INEP ESKOM'!I12+BIG!I12+'WSOS 6'!I12+'WSOS 7'!I12+MDRG!I12+'2010 FIFA DEVELOPMENT'!I12+'2010 FIFA OPERATING'!I12+EPWP!I12+'EDSM(Municipal)'!I12+'EDSM(Eskom)'!I12+RHI!I12</f>
        <v>2727667000</v>
      </c>
      <c r="J12" s="57">
        <f>MIG!J12+FMG!J12+'NDPG CAPITAL'!J12+'NDPG TECHNICAL'!J12+MSIG!J12+PTIS!J12+RTIG!J12+'INEP MUNICIPAL'!J12+'INEP ESKOM'!J12+BIG!J12+'WSOS 6'!J12+'WSOS 7'!J12+MDRG!J12+'2010 FIFA DEVELOPMENT'!J12+'2010 FIFA OPERATING'!J12+EPWP!J12+'EDSM(Municipal)'!J12+'EDSM(Eskom)'!J12+RHI!J12</f>
        <v>859236000</v>
      </c>
      <c r="K12" s="62">
        <f>MIG!K12+FMG!K12+'NDPG CAPITAL'!K12+'NDPG TECHNICAL'!K12+MSIG!K12+PTIS!K12+RTIG!K12+'INEP MUNICIPAL'!K12+'INEP ESKOM'!K12+BIG!K12+'WSOS 6'!K12+'WSOS 7'!K12+MDRG!K12+'2010 FIFA DEVELOPMENT'!K12+'2010 FIFA OPERATING'!K12+EPWP!K12+'EDSM(Municipal)'!K12+'EDSM(Eskom)'!K12+RHI!K12</f>
        <v>413123504</v>
      </c>
      <c r="L12" s="57">
        <f>MIG!L12+FMG!L12+'NDPG CAPITAL'!L12+'NDPG TECHNICAL'!L12+MSIG!L12+PTIS!L12+RTIG!L12+'INEP MUNICIPAL'!L12+'INEP ESKOM'!L12+BIG!L12+'WSOS 6'!L12+'WSOS 7'!L12+MDRG!L12+'2010 FIFA DEVELOPMENT'!L12+'2010 FIFA OPERATING'!L12+EPWP!L12+'EDSM(Municipal)'!L12+'EDSM(Eskom)'!L12+RHI!L12</f>
        <v>433890000</v>
      </c>
      <c r="M12" s="62">
        <f>MIG!M12+FMG!M12+'NDPG CAPITAL'!M12+'NDPG TECHNICAL'!M12+MSIG!M12+PTIS!M12+RTIG!M12+'INEP MUNICIPAL'!M12+'INEP ESKOM'!M12+BIG!M12+'WSOS 6'!M12+'WSOS 7'!M12+MDRG!M12+'2010 FIFA DEVELOPMENT'!M12+'2010 FIFA OPERATING'!M12+EPWP!M12+'EDSM(Municipal)'!M12+'EDSM(Eskom)'!M12+RHI!M12</f>
        <v>686812039</v>
      </c>
      <c r="N12" s="91">
        <f>MIG!N12+FMG!N12+'NDPG CAPITAL'!N12+'NDPG TECHNICAL'!N12+MSIG!N12+PTIS!N12+RTIG!N12+'INEP MUNICIPAL'!N12+'INEP ESKOM'!N12+BIG!N12+'WSOS 6'!N12+'WSOS 7'!N12+MDRG!N12+'2010 FIFA DEVELOPMENT'!N12+'2010 FIFA OPERATING'!N12+EPWP!N12+'EDSM(Municipal)'!N12+'EDSM(Eskom)'!N12+RHI!N12</f>
        <v>313994000</v>
      </c>
      <c r="O12" s="87">
        <f>MIG!O12+FMG!O12+'NDPG CAPITAL'!O12+'NDPG TECHNICAL'!O12+MSIG!O12+PTIS!O12+RTIG!O12+'INEP MUNICIPAL'!O12+'INEP ESKOM'!O12+BIG!O12+'WSOS 6'!O12+'WSOS 7'!O12+MDRG!O12+'2010 FIFA DEVELOPMENT'!O12+'2010 FIFA OPERATING'!O12+EPWP!O12+'EDSM(Municipal)'!O12+'EDSM(Eskom)'!O12+RHI!O12</f>
        <v>555820550</v>
      </c>
      <c r="P12" s="91">
        <f>MIG!P12+FMG!P12+'NDPG CAPITAL'!P12+'NDPG TECHNICAL'!P12+MSIG!P12+PTIS!P12+RTIG!P12+'INEP MUNICIPAL'!P12+'INEP ESKOM'!P12+BIG!P12+'WSOS 6'!P12+'WSOS 7'!P12+MDRG!P12+'2010 FIFA DEVELOPMENT'!P12+'2010 FIFA OPERATING'!P12+EPWP!P12+'EDSM(Municipal)'!P12+'EDSM(Eskom)'!P12+RHI!P12</f>
        <v>379535000</v>
      </c>
      <c r="Q12" s="87">
        <f>MIG!Q12+FMG!Q12+'NDPG CAPITAL'!Q12+'NDPG TECHNICAL'!Q12+MSIG!Q12+PTIS!Q12+RTIG!Q12+'INEP MUNICIPAL'!Q12+'INEP ESKOM'!Q12+BIG!Q12+'WSOS 6'!Q12+'WSOS 7'!Q12+MDRG!Q12+'2010 FIFA DEVELOPMENT'!Q12+'2010 FIFA OPERATING'!Q12+EPWP!Q12+'EDSM(Municipal)'!Q12+'EDSM(Eskom)'!Q12+RHI!Q12</f>
        <v>623703364</v>
      </c>
      <c r="R12" s="57">
        <f>MIG!R12+FMG!R12+'NDPG CAPITAL'!R12+'NDPG TECHNICAL'!R12+MSIG!R12+PTIS!R12+RTIG!R12+'INEP MUNICIPAL'!R12+'INEP ESKOM'!R12+BIG!R12+'WSOS 6'!R12+'WSOS 7'!R12+MDRG!R12+'2010 FIFA DEVELOPMENT'!R12+'2010 FIFA OPERATING'!R12+EPWP!R12+'EDSM(Municipal)'!R12+'EDSM(Eskom)'!R12+RHI!R12</f>
        <v>1986655000</v>
      </c>
      <c r="S12" s="62">
        <f>MIG!S12+FMG!S12+'NDPG CAPITAL'!S12+'NDPG TECHNICAL'!S12+MSIG!S12+PTIS!S12+RTIG!S12+'INEP MUNICIPAL'!S12+'INEP ESKOM'!S12+BIG!S12+'WSOS 6'!S12+'WSOS 7'!S12+MDRG!S12+'2010 FIFA DEVELOPMENT'!S12+'2010 FIFA OPERATING'!S12+EPWP!S12+'EDSM(Municipal)'!S12+'EDSM(Eskom)'!S12+RHI!S12</f>
        <v>2279459457</v>
      </c>
      <c r="T12" s="66">
        <f t="shared" si="0"/>
        <v>0.20873328789722095</v>
      </c>
      <c r="U12" s="69">
        <f t="shared" si="1"/>
        <v>0.1221308100249262</v>
      </c>
      <c r="V12" s="86">
        <f t="shared" si="2"/>
        <v>63.11583974370583</v>
      </c>
      <c r="W12" s="110">
        <f t="shared" si="3"/>
        <v>72.41820939734714</v>
      </c>
      <c r="X12" s="36"/>
    </row>
    <row r="13" spans="2:24" ht="12.75">
      <c r="B13" s="35"/>
      <c r="C13" s="68" t="s">
        <v>21</v>
      </c>
      <c r="D13" s="51">
        <f>MIG!D13+FMG!D13+'NDPG CAPITAL'!D13+'NDPG TECHNICAL'!D13+MSIG!D13+PTIS!D13+RTIG!D13+'INEP MUNICIPAL'!D13+'INEP ESKOM'!D13+BIG!D13+'WSOS 6'!D13+'WSOS 7'!D13+MDRG!D13+'2010 FIFA DEVELOPMENT'!D13+'2010 FIFA OPERATING'!D13+EPWP!D13+'EDSM(Municipal)'!D13+'EDSM(Eskom)'!D13+RHI!D13</f>
        <v>1512881000</v>
      </c>
      <c r="E13" s="51">
        <f>MIG!E13+FMG!E13+'NDPG CAPITAL'!E13+'NDPG TECHNICAL'!E13+MSIG!E13+PTIS!E13+RTIG!E13+'INEP MUNICIPAL'!E13+'INEP ESKOM'!E13+BIG!E13+'WSOS 6'!E13+'WSOS 7'!E13+MDRG!E13+'2010 FIFA DEVELOPMENT'!E13+'2010 FIFA OPERATING'!E13+EPWP!E13+'EDSM(Municipal)'!E13+'EDSM(Eskom)'!E13+RHI!E13</f>
        <v>78366000</v>
      </c>
      <c r="F13" s="51">
        <f>MIG!F13+FMG!F13+'NDPG CAPITAL'!F13+'NDPG TECHNICAL'!F13+MSIG!F13+PTIS!F13+RTIG!F13+'INEP MUNICIPAL'!F13+'INEP ESKOM'!F13+BIG!F13+'WSOS 6'!F13+'WSOS 7'!F13+MDRG!F13+'2010 FIFA DEVELOPMENT'!F13+'2010 FIFA OPERATING'!F13+EPWP!F13+'EDSM(Municipal)'!F13+'EDSM(Eskom)'!F13+RHI!F13</f>
        <v>0</v>
      </c>
      <c r="G13" s="51">
        <f>MIG!G13+FMG!G13+'NDPG CAPITAL'!G13+'NDPG TECHNICAL'!G13+MSIG!G13+PTIS!G13+RTIG!G13+'INEP MUNICIPAL'!G13+'INEP ESKOM'!G13+BIG!G13+'WSOS 6'!G13+'WSOS 7'!G13+MDRG!G13+'2010 FIFA DEVELOPMENT'!G13+'2010 FIFA OPERATING'!G13+EPWP!G13+'EDSM(Municipal)'!G13+'EDSM(Eskom)'!G13+RHI!G13</f>
        <v>1591247000</v>
      </c>
      <c r="H13" s="57">
        <f>MIG!H13+FMG!H13+'NDPG CAPITAL'!H13+'NDPG TECHNICAL'!H13+MSIG!H13+PTIS!H13+RTIG!H13+'INEP MUNICIPAL'!H13+'INEP ESKOM'!H13+BIG!H13+'WSOS 6'!H13+'WSOS 7'!H13+MDRG!H13+'2010 FIFA DEVELOPMENT'!H13+'2010 FIFA OPERATING'!H13+EPWP!H13+'EDSM(Municipal)'!H13+'EDSM(Eskom)'!H13+RHI!H13</f>
        <v>1597430000</v>
      </c>
      <c r="I13" s="62">
        <f>MIG!I13+FMG!I13+'NDPG CAPITAL'!I13+'NDPG TECHNICAL'!I13+MSIG!I13+PTIS!I13+RTIG!I13+'INEP MUNICIPAL'!I13+'INEP ESKOM'!I13+BIG!I13+'WSOS 6'!I13+'WSOS 7'!I13+MDRG!I13+'2010 FIFA DEVELOPMENT'!I13+'2010 FIFA OPERATING'!I13+EPWP!I13+'EDSM(Municipal)'!I13+'EDSM(Eskom)'!I13+RHI!I13</f>
        <v>1426320000</v>
      </c>
      <c r="J13" s="57">
        <f>MIG!J13+FMG!J13+'NDPG CAPITAL'!J13+'NDPG TECHNICAL'!J13+MSIG!J13+PTIS!J13+RTIG!J13+'INEP MUNICIPAL'!J13+'INEP ESKOM'!J13+BIG!J13+'WSOS 6'!J13+'WSOS 7'!J13+MDRG!J13+'2010 FIFA DEVELOPMENT'!J13+'2010 FIFA OPERATING'!J13+EPWP!J13+'EDSM(Municipal)'!J13+'EDSM(Eskom)'!J13+RHI!J13</f>
        <v>245764000</v>
      </c>
      <c r="K13" s="62">
        <f>MIG!K13+FMG!K13+'NDPG CAPITAL'!K13+'NDPG TECHNICAL'!K13+MSIG!K13+PTIS!K13+RTIG!K13+'INEP MUNICIPAL'!K13+'INEP ESKOM'!K13+BIG!K13+'WSOS 6'!K13+'WSOS 7'!K13+MDRG!K13+'2010 FIFA DEVELOPMENT'!K13+'2010 FIFA OPERATING'!K13+EPWP!K13+'EDSM(Municipal)'!K13+'EDSM(Eskom)'!K13+RHI!K13</f>
        <v>154434803</v>
      </c>
      <c r="L13" s="57">
        <f>MIG!L13+FMG!L13+'NDPG CAPITAL'!L13+'NDPG TECHNICAL'!L13+MSIG!L13+PTIS!L13+RTIG!L13+'INEP MUNICIPAL'!L13+'INEP ESKOM'!L13+BIG!L13+'WSOS 6'!L13+'WSOS 7'!L13+MDRG!L13+'2010 FIFA DEVELOPMENT'!L13+'2010 FIFA OPERATING'!L13+EPWP!L13+'EDSM(Municipal)'!L13+'EDSM(Eskom)'!L13+RHI!L13</f>
        <v>166156000</v>
      </c>
      <c r="M13" s="62">
        <f>MIG!M13+FMG!M13+'NDPG CAPITAL'!M13+'NDPG TECHNICAL'!M13+MSIG!M13+PTIS!M13+RTIG!M13+'INEP MUNICIPAL'!M13+'INEP ESKOM'!M13+BIG!M13+'WSOS 6'!M13+'WSOS 7'!M13+MDRG!M13+'2010 FIFA DEVELOPMENT'!M13+'2010 FIFA OPERATING'!M13+EPWP!M13+'EDSM(Municipal)'!M13+'EDSM(Eskom)'!M13+RHI!M13</f>
        <v>195894532</v>
      </c>
      <c r="N13" s="91">
        <f>MIG!N13+FMG!N13+'NDPG CAPITAL'!N13+'NDPG TECHNICAL'!N13+MSIG!N13+PTIS!N13+RTIG!N13+'INEP MUNICIPAL'!N13+'INEP ESKOM'!N13+BIG!N13+'WSOS 6'!N13+'WSOS 7'!N13+MDRG!N13+'2010 FIFA DEVELOPMENT'!N13+'2010 FIFA OPERATING'!N13+EPWP!N13+'EDSM(Municipal)'!N13+'EDSM(Eskom)'!N13+RHI!N13</f>
        <v>238133000</v>
      </c>
      <c r="O13" s="87">
        <f>MIG!O13+FMG!O13+'NDPG CAPITAL'!O13+'NDPG TECHNICAL'!O13+MSIG!O13+PTIS!O13+RTIG!O13+'INEP MUNICIPAL'!O13+'INEP ESKOM'!O13+BIG!O13+'WSOS 6'!O13+'WSOS 7'!O13+MDRG!O13+'2010 FIFA DEVELOPMENT'!O13+'2010 FIFA OPERATING'!O13+EPWP!O13+'EDSM(Municipal)'!O13+'EDSM(Eskom)'!O13+RHI!O13</f>
        <v>187842345</v>
      </c>
      <c r="P13" s="91">
        <f>MIG!P13+FMG!P13+'NDPG CAPITAL'!P13+'NDPG TECHNICAL'!P13+MSIG!P13+PTIS!P13+RTIG!P13+'INEP MUNICIPAL'!P13+'INEP ESKOM'!P13+BIG!P13+'WSOS 6'!P13+'WSOS 7'!P13+MDRG!P13+'2010 FIFA DEVELOPMENT'!P13+'2010 FIFA OPERATING'!P13+EPWP!P13+'EDSM(Municipal)'!P13+'EDSM(Eskom)'!P13+RHI!P13</f>
        <v>354255000</v>
      </c>
      <c r="Q13" s="87">
        <f>MIG!Q13+FMG!Q13+'NDPG CAPITAL'!Q13+'NDPG TECHNICAL'!Q13+MSIG!Q13+PTIS!Q13+RTIG!Q13+'INEP MUNICIPAL'!Q13+'INEP ESKOM'!Q13+BIG!Q13+'WSOS 6'!Q13+'WSOS 7'!Q13+MDRG!Q13+'2010 FIFA DEVELOPMENT'!Q13+'2010 FIFA OPERATING'!Q13+EPWP!Q13+'EDSM(Municipal)'!Q13+'EDSM(Eskom)'!Q13+RHI!Q13</f>
        <v>259055047</v>
      </c>
      <c r="R13" s="57">
        <f>MIG!R13+FMG!R13+'NDPG CAPITAL'!R13+'NDPG TECHNICAL'!R13+MSIG!R13+PTIS!R13+RTIG!R13+'INEP MUNICIPAL'!R13+'INEP ESKOM'!R13+BIG!R13+'WSOS 6'!R13+'WSOS 7'!R13+MDRG!R13+'2010 FIFA DEVELOPMENT'!R13+'2010 FIFA OPERATING'!R13+EPWP!R13+'EDSM(Municipal)'!R13+'EDSM(Eskom)'!R13+RHI!R13</f>
        <v>1004308000</v>
      </c>
      <c r="S13" s="62">
        <f>MIG!S13+FMG!S13+'NDPG CAPITAL'!S13+'NDPG TECHNICAL'!S13+MSIG!S13+PTIS!S13+RTIG!S13+'INEP MUNICIPAL'!S13+'INEP ESKOM'!S13+BIG!S13+'WSOS 6'!S13+'WSOS 7'!S13+MDRG!S13+'2010 FIFA DEVELOPMENT'!S13+'2010 FIFA OPERATING'!S13+EPWP!S13+'EDSM(Municipal)'!S13+'EDSM(Eskom)'!S13+RHI!S13</f>
        <v>797226727</v>
      </c>
      <c r="T13" s="66">
        <f t="shared" si="0"/>
        <v>0.4876350610793128</v>
      </c>
      <c r="U13" s="69">
        <f t="shared" si="1"/>
        <v>0.37910888516644103</v>
      </c>
      <c r="V13" s="86">
        <f t="shared" si="2"/>
        <v>63.114525903269566</v>
      </c>
      <c r="W13" s="110">
        <f t="shared" si="3"/>
        <v>50.10075286866213</v>
      </c>
      <c r="X13" s="36"/>
    </row>
    <row r="14" spans="2:24" ht="12.75">
      <c r="B14" s="35"/>
      <c r="C14" s="68" t="s">
        <v>22</v>
      </c>
      <c r="D14" s="51">
        <f>MIG!D14+FMG!D14+'NDPG CAPITAL'!D14+'NDPG TECHNICAL'!D14+MSIG!D14+PTIS!D14+RTIG!D14+'INEP MUNICIPAL'!D14+'INEP ESKOM'!D14+BIG!D14+'WSOS 6'!D14+'WSOS 7'!D14+MDRG!D14+'2010 FIFA DEVELOPMENT'!D14+'2010 FIFA OPERATING'!D14+EPWP!D14+'EDSM(Municipal)'!D14+'EDSM(Eskom)'!D14+RHI!D14</f>
        <v>724851000</v>
      </c>
      <c r="E14" s="51">
        <f>MIG!E14+FMG!E14+'NDPG CAPITAL'!E14+'NDPG TECHNICAL'!E14+MSIG!E14+PTIS!E14+RTIG!E14+'INEP MUNICIPAL'!E14+'INEP ESKOM'!E14+BIG!E14+'WSOS 6'!E14+'WSOS 7'!E14+MDRG!E14+'2010 FIFA DEVELOPMENT'!E14+'2010 FIFA OPERATING'!E14+EPWP!E14+'EDSM(Municipal)'!E14+'EDSM(Eskom)'!E14+RHI!E14</f>
        <v>-6359000</v>
      </c>
      <c r="F14" s="51">
        <f>MIG!F14+FMG!F14+'NDPG CAPITAL'!F14+'NDPG TECHNICAL'!F14+MSIG!F14+PTIS!F14+RTIG!F14+'INEP MUNICIPAL'!F14+'INEP ESKOM'!F14+BIG!F14+'WSOS 6'!F14+'WSOS 7'!F14+MDRG!F14+'2010 FIFA DEVELOPMENT'!F14+'2010 FIFA OPERATING'!F14+EPWP!F14+'EDSM(Municipal)'!F14+'EDSM(Eskom)'!F14+RHI!F14</f>
        <v>0</v>
      </c>
      <c r="G14" s="51">
        <f>MIG!G14+FMG!G14+'NDPG CAPITAL'!G14+'NDPG TECHNICAL'!G14+MSIG!G14+PTIS!G14+RTIG!G14+'INEP MUNICIPAL'!G14+'INEP ESKOM'!G14+BIG!G14+'WSOS 6'!G14+'WSOS 7'!G14+MDRG!G14+'2010 FIFA DEVELOPMENT'!G14+'2010 FIFA OPERATING'!G14+EPWP!G14+'EDSM(Municipal)'!G14+'EDSM(Eskom)'!G14+RHI!G14</f>
        <v>718492000</v>
      </c>
      <c r="H14" s="57">
        <f>MIG!H14+FMG!H14+'NDPG CAPITAL'!H14+'NDPG TECHNICAL'!H14+MSIG!H14+PTIS!H14+RTIG!H14+'INEP MUNICIPAL'!H14+'INEP ESKOM'!H14+BIG!H14+'WSOS 6'!H14+'WSOS 7'!H14+MDRG!H14+'2010 FIFA DEVELOPMENT'!H14+'2010 FIFA OPERATING'!H14+EPWP!H14+'EDSM(Municipal)'!H14+'EDSM(Eskom)'!H14+RHI!H14</f>
        <v>658305000</v>
      </c>
      <c r="I14" s="62">
        <f>MIG!I14+FMG!I14+'NDPG CAPITAL'!I14+'NDPG TECHNICAL'!I14+MSIG!I14+PTIS!I14+RTIG!I14+'INEP MUNICIPAL'!I14+'INEP ESKOM'!I14+BIG!I14+'WSOS 6'!I14+'WSOS 7'!I14+MDRG!I14+'2010 FIFA DEVELOPMENT'!I14+'2010 FIFA OPERATING'!I14+EPWP!I14+'EDSM(Municipal)'!I14+'EDSM(Eskom)'!I14+RHI!I14</f>
        <v>584162000</v>
      </c>
      <c r="J14" s="57">
        <f>MIG!J14+FMG!J14+'NDPG CAPITAL'!J14+'NDPG TECHNICAL'!J14+MSIG!J14+PTIS!J14+RTIG!J14+'INEP MUNICIPAL'!J14+'INEP ESKOM'!J14+BIG!J14+'WSOS 6'!J14+'WSOS 7'!J14+MDRG!J14+'2010 FIFA DEVELOPMENT'!J14+'2010 FIFA OPERATING'!J14+EPWP!J14+'EDSM(Municipal)'!J14+'EDSM(Eskom)'!J14+RHI!J14</f>
        <v>99199000</v>
      </c>
      <c r="K14" s="62">
        <f>MIG!K14+FMG!K14+'NDPG CAPITAL'!K14+'NDPG TECHNICAL'!K14+MSIG!K14+PTIS!K14+RTIG!K14+'INEP MUNICIPAL'!K14+'INEP ESKOM'!K14+BIG!K14+'WSOS 6'!K14+'WSOS 7'!K14+MDRG!K14+'2010 FIFA DEVELOPMENT'!K14+'2010 FIFA OPERATING'!K14+EPWP!K14+'EDSM(Municipal)'!K14+'EDSM(Eskom)'!K14+RHI!K14</f>
        <v>100567140</v>
      </c>
      <c r="L14" s="57">
        <f>MIG!L14+FMG!L14+'NDPG CAPITAL'!L14+'NDPG TECHNICAL'!L14+MSIG!L14+PTIS!L14+RTIG!L14+'INEP MUNICIPAL'!L14+'INEP ESKOM'!L14+BIG!L14+'WSOS 6'!L14+'WSOS 7'!L14+MDRG!L14+'2010 FIFA DEVELOPMENT'!L14+'2010 FIFA OPERATING'!L14+EPWP!L14+'EDSM(Municipal)'!L14+'EDSM(Eskom)'!L14+RHI!L14</f>
        <v>75973000</v>
      </c>
      <c r="M14" s="62">
        <f>MIG!M14+FMG!M14+'NDPG CAPITAL'!M14+'NDPG TECHNICAL'!M14+MSIG!M14+PTIS!M14+RTIG!M14+'INEP MUNICIPAL'!M14+'INEP ESKOM'!M14+BIG!M14+'WSOS 6'!M14+'WSOS 7'!M14+MDRG!M14+'2010 FIFA DEVELOPMENT'!M14+'2010 FIFA OPERATING'!M14+EPWP!M14+'EDSM(Municipal)'!M14+'EDSM(Eskom)'!M14+RHI!M14</f>
        <v>100003739</v>
      </c>
      <c r="N14" s="91">
        <f>MIG!N14+FMG!N14+'NDPG CAPITAL'!N14+'NDPG TECHNICAL'!N14+MSIG!N14+PTIS!N14+RTIG!N14+'INEP MUNICIPAL'!N14+'INEP ESKOM'!N14+BIG!N14+'WSOS 6'!N14+'WSOS 7'!N14+MDRG!N14+'2010 FIFA DEVELOPMENT'!N14+'2010 FIFA OPERATING'!N14+EPWP!N14+'EDSM(Municipal)'!N14+'EDSM(Eskom)'!N14+RHI!N14</f>
        <v>96349000</v>
      </c>
      <c r="O14" s="87">
        <f>MIG!O14+FMG!O14+'NDPG CAPITAL'!O14+'NDPG TECHNICAL'!O14+MSIG!O14+PTIS!O14+RTIG!O14+'INEP MUNICIPAL'!O14+'INEP ESKOM'!O14+BIG!O14+'WSOS 6'!O14+'WSOS 7'!O14+MDRG!O14+'2010 FIFA DEVELOPMENT'!O14+'2010 FIFA OPERATING'!O14+EPWP!O14+'EDSM(Municipal)'!O14+'EDSM(Eskom)'!O14+RHI!O14</f>
        <v>87579389</v>
      </c>
      <c r="P14" s="91">
        <f>MIG!P14+FMG!P14+'NDPG CAPITAL'!P14+'NDPG TECHNICAL'!P14+MSIG!P14+PTIS!P14+RTIG!P14+'INEP MUNICIPAL'!P14+'INEP ESKOM'!P14+BIG!P14+'WSOS 6'!P14+'WSOS 7'!P14+MDRG!P14+'2010 FIFA DEVELOPMENT'!P14+'2010 FIFA OPERATING'!P14+EPWP!P14+'EDSM(Municipal)'!P14+'EDSM(Eskom)'!P14+RHI!P14</f>
        <v>95216000</v>
      </c>
      <c r="Q14" s="87">
        <f>MIG!Q14+FMG!Q14+'NDPG CAPITAL'!Q14+'NDPG TECHNICAL'!Q14+MSIG!Q14+PTIS!Q14+RTIG!Q14+'INEP MUNICIPAL'!Q14+'INEP ESKOM'!Q14+BIG!Q14+'WSOS 6'!Q14+'WSOS 7'!Q14+MDRG!Q14+'2010 FIFA DEVELOPMENT'!Q14+'2010 FIFA OPERATING'!Q14+EPWP!Q14+'EDSM(Municipal)'!Q14+'EDSM(Eskom)'!Q14+RHI!Q14</f>
        <v>105140477</v>
      </c>
      <c r="R14" s="57">
        <f>MIG!R14+FMG!R14+'NDPG CAPITAL'!R14+'NDPG TECHNICAL'!R14+MSIG!R14+PTIS!R14+RTIG!R14+'INEP MUNICIPAL'!R14+'INEP ESKOM'!R14+BIG!R14+'WSOS 6'!R14+'WSOS 7'!R14+MDRG!R14+'2010 FIFA DEVELOPMENT'!R14+'2010 FIFA OPERATING'!R14+EPWP!R14+'EDSM(Municipal)'!R14+'EDSM(Eskom)'!R14+RHI!R14</f>
        <v>366737000</v>
      </c>
      <c r="S14" s="62">
        <f>MIG!S14+FMG!S14+'NDPG CAPITAL'!S14+'NDPG TECHNICAL'!S14+MSIG!S14+PTIS!S14+RTIG!S14+'INEP MUNICIPAL'!S14+'INEP ESKOM'!S14+BIG!S14+'WSOS 6'!S14+'WSOS 7'!S14+MDRG!S14+'2010 FIFA DEVELOPMENT'!S14+'2010 FIFA OPERATING'!S14+EPWP!S14+'EDSM(Municipal)'!S14+'EDSM(Eskom)'!S14+RHI!S14</f>
        <v>393290745</v>
      </c>
      <c r="T14" s="66">
        <f t="shared" si="0"/>
        <v>-0.011759333257221144</v>
      </c>
      <c r="U14" s="69">
        <f t="shared" si="1"/>
        <v>0.20051621963245256</v>
      </c>
      <c r="V14" s="86">
        <f t="shared" si="2"/>
        <v>51.042600335146396</v>
      </c>
      <c r="W14" s="110">
        <f t="shared" si="3"/>
        <v>54.73836103951053</v>
      </c>
      <c r="X14" s="36"/>
    </row>
    <row r="15" spans="2:24" ht="12.75">
      <c r="B15" s="35"/>
      <c r="C15" s="68" t="s">
        <v>23</v>
      </c>
      <c r="D15" s="51">
        <f>MIG!D15+FMG!D15+'NDPG CAPITAL'!D15+'NDPG TECHNICAL'!D15+MSIG!D15+PTIS!D15+RTIG!D15+'INEP MUNICIPAL'!D15+'INEP ESKOM'!D15+BIG!D15+'WSOS 6'!D15+'WSOS 7'!D15+MDRG!D15+'2010 FIFA DEVELOPMENT'!D15+'2010 FIFA OPERATING'!D15+EPWP!D15+'EDSM(Municipal)'!D15+'EDSM(Eskom)'!D15+RHI!D15</f>
        <v>1550161000</v>
      </c>
      <c r="E15" s="51">
        <f>MIG!E15+FMG!E15+'NDPG CAPITAL'!E15+'NDPG TECHNICAL'!E15+MSIG!E15+PTIS!E15+RTIG!E15+'INEP MUNICIPAL'!E15+'INEP ESKOM'!E15+BIG!E15+'WSOS 6'!E15+'WSOS 7'!E15+MDRG!E15+'2010 FIFA DEVELOPMENT'!E15+'2010 FIFA OPERATING'!E15+EPWP!E15+'EDSM(Municipal)'!E15+'EDSM(Eskom)'!E15+RHI!E15</f>
        <v>52397000</v>
      </c>
      <c r="F15" s="51">
        <f>MIG!F15+FMG!F15+'NDPG CAPITAL'!F15+'NDPG TECHNICAL'!F15+MSIG!F15+PTIS!F15+RTIG!F15+'INEP MUNICIPAL'!F15+'INEP ESKOM'!F15+BIG!F15+'WSOS 6'!F15+'WSOS 7'!F15+MDRG!F15+'2010 FIFA DEVELOPMENT'!F15+'2010 FIFA OPERATING'!F15+EPWP!F15+'EDSM(Municipal)'!F15+'EDSM(Eskom)'!F15+RHI!F15</f>
        <v>0</v>
      </c>
      <c r="G15" s="51">
        <f>MIG!G15+FMG!G15+'NDPG CAPITAL'!G15+'NDPG TECHNICAL'!G15+MSIG!G15+PTIS!G15+RTIG!G15+'INEP MUNICIPAL'!G15+'INEP ESKOM'!G15+BIG!G15+'WSOS 6'!G15+'WSOS 7'!G15+MDRG!G15+'2010 FIFA DEVELOPMENT'!G15+'2010 FIFA OPERATING'!G15+EPWP!G15+'EDSM(Municipal)'!G15+'EDSM(Eskom)'!G15+RHI!G15</f>
        <v>1602558000</v>
      </c>
      <c r="H15" s="57">
        <f>MIG!H15+FMG!H15+'NDPG CAPITAL'!H15+'NDPG TECHNICAL'!H15+MSIG!H15+PTIS!H15+RTIG!H15+'INEP MUNICIPAL'!H15+'INEP ESKOM'!H15+BIG!H15+'WSOS 6'!H15+'WSOS 7'!H15+MDRG!H15+'2010 FIFA DEVELOPMENT'!H15+'2010 FIFA OPERATING'!H15+EPWP!H15+'EDSM(Municipal)'!H15+'EDSM(Eskom)'!H15+RHI!H15</f>
        <v>1552742000</v>
      </c>
      <c r="I15" s="62">
        <f>MIG!I15+FMG!I15+'NDPG CAPITAL'!I15+'NDPG TECHNICAL'!I15+MSIG!I15+PTIS!I15+RTIG!I15+'INEP MUNICIPAL'!I15+'INEP ESKOM'!I15+BIG!I15+'WSOS 6'!I15+'WSOS 7'!I15+MDRG!I15+'2010 FIFA DEVELOPMENT'!I15+'2010 FIFA OPERATING'!I15+EPWP!I15+'EDSM(Municipal)'!I15+'EDSM(Eskom)'!I15+RHI!I15</f>
        <v>1359400000</v>
      </c>
      <c r="J15" s="57">
        <f>MIG!J15+FMG!J15+'NDPG CAPITAL'!J15+'NDPG TECHNICAL'!J15+MSIG!J15+PTIS!J15+RTIG!J15+'INEP MUNICIPAL'!J15+'INEP ESKOM'!J15+BIG!J15+'WSOS 6'!J15+'WSOS 7'!J15+MDRG!J15+'2010 FIFA DEVELOPMENT'!J15+'2010 FIFA OPERATING'!J15+EPWP!J15+'EDSM(Municipal)'!J15+'EDSM(Eskom)'!J15+RHI!J15</f>
        <v>259213000</v>
      </c>
      <c r="K15" s="62">
        <f>MIG!K15+FMG!K15+'NDPG CAPITAL'!K15+'NDPG TECHNICAL'!K15+MSIG!K15+PTIS!K15+RTIG!K15+'INEP MUNICIPAL'!K15+'INEP ESKOM'!K15+BIG!K15+'WSOS 6'!K15+'WSOS 7'!K15+MDRG!K15+'2010 FIFA DEVELOPMENT'!K15+'2010 FIFA OPERATING'!K15+EPWP!K15+'EDSM(Municipal)'!K15+'EDSM(Eskom)'!K15+RHI!K15</f>
        <v>189926388</v>
      </c>
      <c r="L15" s="57">
        <f>MIG!L15+FMG!L15+'NDPG CAPITAL'!L15+'NDPG TECHNICAL'!L15+MSIG!L15+PTIS!L15+RTIG!L15+'INEP MUNICIPAL'!L15+'INEP ESKOM'!L15+BIG!L15+'WSOS 6'!L15+'WSOS 7'!L15+MDRG!L15+'2010 FIFA DEVELOPMENT'!L15+'2010 FIFA OPERATING'!L15+EPWP!L15+'EDSM(Municipal)'!L15+'EDSM(Eskom)'!L15+RHI!L15</f>
        <v>156224000</v>
      </c>
      <c r="M15" s="62">
        <f>MIG!M15+FMG!M15+'NDPG CAPITAL'!M15+'NDPG TECHNICAL'!M15+MSIG!M15+PTIS!M15+RTIG!M15+'INEP MUNICIPAL'!M15+'INEP ESKOM'!M15+BIG!M15+'WSOS 6'!M15+'WSOS 7'!M15+MDRG!M15+'2010 FIFA DEVELOPMENT'!M15+'2010 FIFA OPERATING'!M15+EPWP!M15+'EDSM(Municipal)'!M15+'EDSM(Eskom)'!M15+RHI!M15</f>
        <v>223582411</v>
      </c>
      <c r="N15" s="91">
        <f>MIG!N15+FMG!N15+'NDPG CAPITAL'!N15+'NDPG TECHNICAL'!N15+MSIG!N15+PTIS!N15+RTIG!N15+'INEP MUNICIPAL'!N15+'INEP ESKOM'!N15+BIG!N15+'WSOS 6'!N15+'WSOS 7'!N15+MDRG!N15+'2010 FIFA DEVELOPMENT'!N15+'2010 FIFA OPERATING'!N15+EPWP!N15+'EDSM(Municipal)'!N15+'EDSM(Eskom)'!N15+RHI!N15</f>
        <v>249680000</v>
      </c>
      <c r="O15" s="87">
        <f>MIG!O15+FMG!O15+'NDPG CAPITAL'!O15+'NDPG TECHNICAL'!O15+MSIG!O15+PTIS!O15+RTIG!O15+'INEP MUNICIPAL'!O15+'INEP ESKOM'!O15+BIG!O15+'WSOS 6'!O15+'WSOS 7'!O15+MDRG!O15+'2010 FIFA DEVELOPMENT'!O15+'2010 FIFA OPERATING'!O15+EPWP!O15+'EDSM(Municipal)'!O15+'EDSM(Eskom)'!O15+RHI!O15</f>
        <v>187208332</v>
      </c>
      <c r="P15" s="91">
        <f>MIG!P15+FMG!P15+'NDPG CAPITAL'!P15+'NDPG TECHNICAL'!P15+MSIG!P15+PTIS!P15+RTIG!P15+'INEP MUNICIPAL'!P15+'INEP ESKOM'!P15+BIG!P15+'WSOS 6'!P15+'WSOS 7'!P15+MDRG!P15+'2010 FIFA DEVELOPMENT'!P15+'2010 FIFA OPERATING'!P15+EPWP!P15+'EDSM(Municipal)'!P15+'EDSM(Eskom)'!P15+RHI!P15</f>
        <v>223133000</v>
      </c>
      <c r="Q15" s="87">
        <f>MIG!Q15+FMG!Q15+'NDPG CAPITAL'!Q15+'NDPG TECHNICAL'!Q15+MSIG!Q15+PTIS!Q15+RTIG!Q15+'INEP MUNICIPAL'!Q15+'INEP ESKOM'!Q15+BIG!Q15+'WSOS 6'!Q15+'WSOS 7'!Q15+MDRG!Q15+'2010 FIFA DEVELOPMENT'!Q15+'2010 FIFA OPERATING'!Q15+EPWP!Q15+'EDSM(Municipal)'!Q15+'EDSM(Eskom)'!Q15+RHI!Q15</f>
        <v>244148072</v>
      </c>
      <c r="R15" s="57">
        <f>MIG!R15+FMG!R15+'NDPG CAPITAL'!R15+'NDPG TECHNICAL'!R15+MSIG!R15+PTIS!R15+RTIG!R15+'INEP MUNICIPAL'!R15+'INEP ESKOM'!R15+BIG!R15+'WSOS 6'!R15+'WSOS 7'!R15+MDRG!R15+'2010 FIFA DEVELOPMENT'!R15+'2010 FIFA OPERATING'!R15+EPWP!R15+'EDSM(Municipal)'!R15+'EDSM(Eskom)'!R15+RHI!R15</f>
        <v>888250000</v>
      </c>
      <c r="S15" s="62">
        <f>MIG!S15+FMG!S15+'NDPG CAPITAL'!S15+'NDPG TECHNICAL'!S15+MSIG!S15+PTIS!S15+RTIG!S15+'INEP MUNICIPAL'!S15+'INEP ESKOM'!S15+BIG!S15+'WSOS 6'!S15+'WSOS 7'!S15+MDRG!S15+'2010 FIFA DEVELOPMENT'!S15+'2010 FIFA OPERATING'!S15+EPWP!S15+'EDSM(Municipal)'!S15+'EDSM(Eskom)'!S15+RHI!S15</f>
        <v>844865203</v>
      </c>
      <c r="T15" s="66">
        <f t="shared" si="0"/>
        <v>-0.10632409484139699</v>
      </c>
      <c r="U15" s="69">
        <f t="shared" si="1"/>
        <v>0.30415174042574133</v>
      </c>
      <c r="V15" s="86">
        <f t="shared" si="2"/>
        <v>55.42701106605814</v>
      </c>
      <c r="W15" s="110">
        <f t="shared" si="3"/>
        <v>52.71978942415812</v>
      </c>
      <c r="X15" s="36"/>
    </row>
    <row r="16" spans="2:24" ht="12.75">
      <c r="B16" s="35"/>
      <c r="C16" s="68" t="s">
        <v>24</v>
      </c>
      <c r="D16" s="51">
        <f>MIG!D16+FMG!D16+'NDPG CAPITAL'!D16+'NDPG TECHNICAL'!D16+MSIG!D16+PTIS!D16+RTIG!D16+'INEP MUNICIPAL'!D16+'INEP ESKOM'!D16+BIG!D16+'WSOS 6'!D16+'WSOS 7'!D16+MDRG!D16+'2010 FIFA DEVELOPMENT'!D16+'2010 FIFA OPERATING'!D16+EPWP!D16+'EDSM(Municipal)'!D16+'EDSM(Eskom)'!D16+RHI!D16</f>
        <v>1955212000</v>
      </c>
      <c r="E16" s="51">
        <f>MIG!E16+FMG!E16+'NDPG CAPITAL'!E16+'NDPG TECHNICAL'!E16+MSIG!E16+PTIS!E16+RTIG!E16+'INEP MUNICIPAL'!E16+'INEP ESKOM'!E16+BIG!E16+'WSOS 6'!E16+'WSOS 7'!E16+MDRG!E16+'2010 FIFA DEVELOPMENT'!E16+'2010 FIFA OPERATING'!E16+EPWP!E16+'EDSM(Municipal)'!E16+'EDSM(Eskom)'!E16+RHI!E16</f>
        <v>258547000</v>
      </c>
      <c r="F16" s="51">
        <f>MIG!F16+FMG!F16+'NDPG CAPITAL'!F16+'NDPG TECHNICAL'!F16+MSIG!F16+PTIS!F16+RTIG!F16+'INEP MUNICIPAL'!F16+'INEP ESKOM'!F16+BIG!F16+'WSOS 6'!F16+'WSOS 7'!F16+MDRG!F16+'2010 FIFA DEVELOPMENT'!F16+'2010 FIFA OPERATING'!F16+EPWP!F16+'EDSM(Municipal)'!F16+'EDSM(Eskom)'!F16+RHI!F16</f>
        <v>0</v>
      </c>
      <c r="G16" s="51">
        <f>MIG!G16+FMG!G16+'NDPG CAPITAL'!G16+'NDPG TECHNICAL'!G16+MSIG!G16+PTIS!G16+RTIG!G16+'INEP MUNICIPAL'!G16+'INEP ESKOM'!G16+BIG!G16+'WSOS 6'!G16+'WSOS 7'!G16+MDRG!G16+'2010 FIFA DEVELOPMENT'!G16+'2010 FIFA OPERATING'!G16+EPWP!G16+'EDSM(Municipal)'!G16+'EDSM(Eskom)'!G16+RHI!G16</f>
        <v>2213759000</v>
      </c>
      <c r="H16" s="57">
        <f>MIG!H16+FMG!H16+'NDPG CAPITAL'!H16+'NDPG TECHNICAL'!H16+MSIG!H16+PTIS!H16+RTIG!H16+'INEP MUNICIPAL'!H16+'INEP ESKOM'!H16+BIG!H16+'WSOS 6'!H16+'WSOS 7'!H16+MDRG!H16+'2010 FIFA DEVELOPMENT'!H16+'2010 FIFA OPERATING'!H16+EPWP!H16+'EDSM(Municipal)'!H16+'EDSM(Eskom)'!H16+RHI!H16</f>
        <v>2215559000</v>
      </c>
      <c r="I16" s="62">
        <f>MIG!I16+FMG!I16+'NDPG CAPITAL'!I16+'NDPG TECHNICAL'!I16+MSIG!I16+PTIS!I16+RTIG!I16+'INEP MUNICIPAL'!I16+'INEP ESKOM'!I16+BIG!I16+'WSOS 6'!I16+'WSOS 7'!I16+MDRG!I16+'2010 FIFA DEVELOPMENT'!I16+'2010 FIFA OPERATING'!I16+EPWP!I16+'EDSM(Municipal)'!I16+'EDSM(Eskom)'!I16+RHI!I16</f>
        <v>2101477000</v>
      </c>
      <c r="J16" s="57">
        <f>MIG!J16+FMG!J16+'NDPG CAPITAL'!J16+'NDPG TECHNICAL'!J16+MSIG!J16+PTIS!J16+RTIG!J16+'INEP MUNICIPAL'!J16+'INEP ESKOM'!J16+BIG!J16+'WSOS 6'!J16+'WSOS 7'!J16+MDRG!J16+'2010 FIFA DEVELOPMENT'!J16+'2010 FIFA OPERATING'!J16+EPWP!J16+'EDSM(Municipal)'!J16+'EDSM(Eskom)'!J16+RHI!J16</f>
        <v>1025753000</v>
      </c>
      <c r="K16" s="62">
        <f>MIG!K16+FMG!K16+'NDPG CAPITAL'!K16+'NDPG TECHNICAL'!K16+MSIG!K16+PTIS!K16+RTIG!K16+'INEP MUNICIPAL'!K16+'INEP ESKOM'!K16+BIG!K16+'WSOS 6'!K16+'WSOS 7'!K16+MDRG!K16+'2010 FIFA DEVELOPMENT'!K16+'2010 FIFA OPERATING'!K16+EPWP!K16+'EDSM(Municipal)'!K16+'EDSM(Eskom)'!K16+RHI!K16</f>
        <v>237101351</v>
      </c>
      <c r="L16" s="57">
        <f>MIG!L16+FMG!L16+'NDPG CAPITAL'!L16+'NDPG TECHNICAL'!L16+MSIG!L16+PTIS!L16+RTIG!L16+'INEP MUNICIPAL'!L16+'INEP ESKOM'!L16+BIG!L16+'WSOS 6'!L16+'WSOS 7'!L16+MDRG!L16+'2010 FIFA DEVELOPMENT'!L16+'2010 FIFA OPERATING'!L16+EPWP!L16+'EDSM(Municipal)'!L16+'EDSM(Eskom)'!L16+RHI!L16</f>
        <v>283126000</v>
      </c>
      <c r="M16" s="62">
        <f>MIG!M16+FMG!M16+'NDPG CAPITAL'!M16+'NDPG TECHNICAL'!M16+MSIG!M16+PTIS!M16+RTIG!M16+'INEP MUNICIPAL'!M16+'INEP ESKOM'!M16+BIG!M16+'WSOS 6'!M16+'WSOS 7'!M16+MDRG!M16+'2010 FIFA DEVELOPMENT'!M16+'2010 FIFA OPERATING'!M16+EPWP!M16+'EDSM(Municipal)'!M16+'EDSM(Eskom)'!M16+RHI!M16</f>
        <v>305438864</v>
      </c>
      <c r="N16" s="91">
        <f>MIG!N16+FMG!N16+'NDPG CAPITAL'!N16+'NDPG TECHNICAL'!N16+MSIG!N16+PTIS!N16+RTIG!N16+'INEP MUNICIPAL'!N16+'INEP ESKOM'!N16+BIG!N16+'WSOS 6'!N16+'WSOS 7'!N16+MDRG!N16+'2010 FIFA DEVELOPMENT'!N16+'2010 FIFA OPERATING'!N16+EPWP!N16+'EDSM(Municipal)'!N16+'EDSM(Eskom)'!N16+RHI!N16</f>
        <v>148416000</v>
      </c>
      <c r="O16" s="87">
        <f>MIG!O16+FMG!O16+'NDPG CAPITAL'!O16+'NDPG TECHNICAL'!O16+MSIG!O16+PTIS!O16+RTIG!O16+'INEP MUNICIPAL'!O16+'INEP ESKOM'!O16+BIG!O16+'WSOS 6'!O16+'WSOS 7'!O16+MDRG!O16+'2010 FIFA DEVELOPMENT'!O16+'2010 FIFA OPERATING'!O16+EPWP!O16+'EDSM(Municipal)'!O16+'EDSM(Eskom)'!O16+RHI!O16</f>
        <v>166626580</v>
      </c>
      <c r="P16" s="91">
        <f>MIG!P16+FMG!P16+'NDPG CAPITAL'!P16+'NDPG TECHNICAL'!P16+MSIG!P16+PTIS!P16+RTIG!P16+'INEP MUNICIPAL'!P16+'INEP ESKOM'!P16+BIG!P16+'WSOS 6'!P16+'WSOS 7'!P16+MDRG!P16+'2010 FIFA DEVELOPMENT'!P16+'2010 FIFA OPERATING'!P16+EPWP!P16+'EDSM(Municipal)'!P16+'EDSM(Eskom)'!P16+RHI!P16</f>
        <v>219358000</v>
      </c>
      <c r="Q16" s="87">
        <f>MIG!Q16+FMG!Q16+'NDPG CAPITAL'!Q16+'NDPG TECHNICAL'!Q16+MSIG!Q16+PTIS!Q16+RTIG!Q16+'INEP MUNICIPAL'!Q16+'INEP ESKOM'!Q16+BIG!Q16+'WSOS 6'!Q16+'WSOS 7'!Q16+MDRG!Q16+'2010 FIFA DEVELOPMENT'!Q16+'2010 FIFA OPERATING'!Q16+EPWP!Q16+'EDSM(Municipal)'!Q16+'EDSM(Eskom)'!Q16+RHI!Q16</f>
        <v>422534281</v>
      </c>
      <c r="R16" s="57">
        <f>MIG!R16+FMG!R16+'NDPG CAPITAL'!R16+'NDPG TECHNICAL'!R16+MSIG!R16+PTIS!R16+RTIG!R16+'INEP MUNICIPAL'!R16+'INEP ESKOM'!R16+BIG!R16+'WSOS 6'!R16+'WSOS 7'!R16+MDRG!R16+'2010 FIFA DEVELOPMENT'!R16+'2010 FIFA OPERATING'!R16+EPWP!R16+'EDSM(Municipal)'!R16+'EDSM(Eskom)'!R16+RHI!R16</f>
        <v>1676653000</v>
      </c>
      <c r="S16" s="62">
        <f>MIG!S16+FMG!S16+'NDPG CAPITAL'!S16+'NDPG TECHNICAL'!S16+MSIG!S16+PTIS!S16+RTIG!S16+'INEP MUNICIPAL'!S16+'INEP ESKOM'!S16+BIG!S16+'WSOS 6'!S16+'WSOS 7'!S16+MDRG!S16+'2010 FIFA DEVELOPMENT'!S16+'2010 FIFA OPERATING'!S16+EPWP!S16+'EDSM(Municipal)'!S16+'EDSM(Eskom)'!S16+RHI!S16</f>
        <v>1131701076</v>
      </c>
      <c r="T16" s="66">
        <f t="shared" si="0"/>
        <v>0.47799428633031477</v>
      </c>
      <c r="U16" s="69">
        <f t="shared" si="1"/>
        <v>1.5358156003682006</v>
      </c>
      <c r="V16" s="86">
        <f t="shared" si="2"/>
        <v>75.7378287338414</v>
      </c>
      <c r="W16" s="110">
        <f t="shared" si="3"/>
        <v>51.12124111070807</v>
      </c>
      <c r="X16" s="36"/>
    </row>
    <row r="17" spans="2:24" ht="12.75">
      <c r="B17" s="35"/>
      <c r="C17" s="72" t="s">
        <v>46</v>
      </c>
      <c r="D17" s="51">
        <f>MIG!D17+FMG!D17+'NDPG CAPITAL'!D17+'NDPG TECHNICAL'!D17+MSIG!D17+PTIS!D17+RTIG!D17+'INEP MUNICIPAL'!D17+'INEP ESKOM'!D17+BIG!D17+'WSOS 6'!D17+'WSOS 7'!D17+MDRG!D17+'2010 FIFA DEVELOPMENT'!D17+'2010 FIFA OPERATING'!D17+EPWP!D17+'EDSM(Municipal)'!D17+'EDSM(Eskom)'!D17</f>
        <v>60000000</v>
      </c>
      <c r="E17" s="51">
        <f>MIG!E17+FMG!E17+'NDPG CAPITAL'!E17+'NDPG TECHNICAL'!E17+MSIG!E17+PTIS!E17+RTIG!E17+'INEP MUNICIPAL'!E17+'INEP ESKOM'!E17+BIG!E17+'WSOS 6'!E17+'WSOS 7'!E17+MDRG!E17+'2010 FIFA DEVELOPMENT'!E17+'2010 FIFA OPERATING'!E17+EPWP!E17+'EDSM(Municipal)'!E17+'EDSM(Eskom)'!E17</f>
        <v>0</v>
      </c>
      <c r="F17" s="51">
        <f>MIG!F17+FMG!F17+'NDPG CAPITAL'!F17+'NDPG TECHNICAL'!F17+MSIG!F17+PTIS!F17+RTIG!F17+'INEP MUNICIPAL'!F17+'INEP ESKOM'!F17+BIG!F17+'WSOS 6'!F17+'WSOS 7'!F17+MDRG!F17+'2010 FIFA DEVELOPMENT'!F17+'2010 FIFA OPERATING'!F17+EPWP!F17+'EDSM(Municipal)'!F17+'EDSM(Eskom)'!F17</f>
        <v>0</v>
      </c>
      <c r="G17" s="51">
        <f>MIG!G17+FMG!G17+'NDPG CAPITAL'!G17+'NDPG TECHNICAL'!G17+MSIG!G17+PTIS!G17+RTIG!G17+'INEP MUNICIPAL'!G17+'INEP ESKOM'!G17+BIG!G17+'WSOS 6'!G17+'WSOS 7'!G17+MDRG!G17+'2010 FIFA DEVELOPMENT'!G17+'2010 FIFA OPERATING'!G17+EPWP!G17+'EDSM(Municipal)'!G17+'EDSM(Eskom)'!G17</f>
        <v>60000000</v>
      </c>
      <c r="H17" s="57">
        <f>MIG!H17+FMG!H17+'NDPG CAPITAL'!H17+'NDPG TECHNICAL'!H17+MSIG!H17+PTIS!H17+RTIG!H17+'INEP MUNICIPAL'!H17+'INEP ESKOM'!H17+BIG!H17+'WSOS 6'!H17+'WSOS 7'!H17+MDRG!H17+'2010 FIFA DEVELOPMENT'!H17+'2010 FIFA OPERATING'!H17+EPWP!H17+'EDSM(Municipal)'!H17+'EDSM(Eskom)'!H17</f>
        <v>60000000</v>
      </c>
      <c r="I17" s="62">
        <f>MIG!I17+FMG!I17+'NDPG CAPITAL'!I17+'NDPG TECHNICAL'!I17+MSIG!I17+PTIS!I17+RTIG!I17+'INEP MUNICIPAL'!I17+'INEP ESKOM'!I17+BIG!I17+'WSOS 6'!I17+'WSOS 7'!I17+MDRG!I17+'2010 FIFA DEVELOPMENT'!I17+'2010 FIFA OPERATING'!I17+EPWP!I17+'EDSM(Municipal)'!I17+'EDSM(Eskom)'!I17</f>
        <v>6821000</v>
      </c>
      <c r="J17" s="57">
        <f>MIG!J17+FMG!J17+'NDPG CAPITAL'!J17+'NDPG TECHNICAL'!J17+MSIG!J17+PTIS!J17+RTIG!J17+'INEP MUNICIPAL'!J17+'INEP ESKOM'!J17+BIG!J17+'WSOS 6'!J17+'WSOS 7'!J17+MDRG!J17+'2010 FIFA DEVELOPMENT'!J17+'2010 FIFA OPERATING'!J17+EPWP!J17+'EDSM(Municipal)'!J17+'EDSM(Eskom)'!J17</f>
        <v>0</v>
      </c>
      <c r="K17" s="62">
        <f>MIG!K17+FMG!K17+'NDPG CAPITAL'!K17+'NDPG TECHNICAL'!K17+MSIG!K17+PTIS!K17+RTIG!K17+'INEP MUNICIPAL'!K17+'INEP ESKOM'!K17+BIG!K17+'WSOS 6'!K17+'WSOS 7'!K17+MDRG!K17+'2010 FIFA DEVELOPMENT'!K17+'2010 FIFA OPERATING'!K17+EPWP!K17+'EDSM(Municipal)'!K17+'EDSM(Eskom)'!K17</f>
        <v>0</v>
      </c>
      <c r="L17" s="57">
        <f>MIG!L17+FMG!L17+'NDPG CAPITAL'!L17+'NDPG TECHNICAL'!L17+MSIG!L17+PTIS!L17+RTIG!L17+'INEP MUNICIPAL'!L17+'INEP ESKOM'!L17+BIG!L17+'WSOS 6'!L17+'WSOS 7'!L17+MDRG!L17+'2010 FIFA DEVELOPMENT'!L17+'2010 FIFA OPERATING'!L17+EPWP!L17+'EDSM(Municipal)'!L17+'EDSM(Eskom)'!L17</f>
        <v>0</v>
      </c>
      <c r="M17" s="62">
        <f>MIG!M17+FMG!M17+'NDPG CAPITAL'!M17+'NDPG TECHNICAL'!M17+MSIG!M17+PTIS!M17+RTIG!M17+'INEP MUNICIPAL'!M17+'INEP ESKOM'!M17+BIG!M17+'WSOS 6'!M17+'WSOS 7'!M17+MDRG!M17+'2010 FIFA DEVELOPMENT'!M17+'2010 FIFA OPERATING'!M17+EPWP!M17+'EDSM(Municipal)'!M17+'EDSM(Eskom)'!M17</f>
        <v>0</v>
      </c>
      <c r="N17" s="92"/>
      <c r="O17" s="88"/>
      <c r="P17" s="92"/>
      <c r="Q17" s="88"/>
      <c r="R17" s="58"/>
      <c r="S17" s="63"/>
      <c r="T17" s="66" t="str">
        <f aca="true" t="shared" si="4" ref="T17:U19">IF(J17=0," ",(L17-J17)/J17)</f>
        <v> </v>
      </c>
      <c r="U17" s="69" t="str">
        <f t="shared" si="4"/>
        <v> </v>
      </c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57"/>
      <c r="K18" s="62"/>
      <c r="L18" s="58"/>
      <c r="M18" s="63"/>
      <c r="N18" s="92"/>
      <c r="O18" s="88"/>
      <c r="P18" s="92"/>
      <c r="Q18" s="88"/>
      <c r="R18" s="58"/>
      <c r="S18" s="63"/>
      <c r="T18" s="66" t="str">
        <f t="shared" si="4"/>
        <v> </v>
      </c>
      <c r="U18" s="69" t="str">
        <f t="shared" si="4"/>
        <v> </v>
      </c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5"/>
      <c r="I19" s="62"/>
      <c r="J19" s="57"/>
      <c r="K19" s="62"/>
      <c r="L19" s="59"/>
      <c r="M19" s="64"/>
      <c r="N19" s="93"/>
      <c r="O19" s="89"/>
      <c r="P19" s="93"/>
      <c r="Q19" s="89"/>
      <c r="R19" s="59"/>
      <c r="S19" s="64"/>
      <c r="T19" s="66" t="str">
        <f t="shared" si="4"/>
        <v> </v>
      </c>
      <c r="U19" s="69" t="str">
        <f t="shared" si="4"/>
        <v> </v>
      </c>
      <c r="V19" s="99" t="str">
        <f>IF(G19=0," ",(L19/G19))</f>
        <v> </v>
      </c>
      <c r="W19" s="7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K20">SUM(D8:D19)</f>
        <v>21619646000</v>
      </c>
      <c r="E20" s="48">
        <f t="shared" si="5"/>
        <v>170362000</v>
      </c>
      <c r="F20" s="48">
        <f t="shared" si="5"/>
        <v>0</v>
      </c>
      <c r="G20" s="48">
        <f t="shared" si="5"/>
        <v>21790008000</v>
      </c>
      <c r="H20" s="48">
        <f>SUM(H8:H19)</f>
        <v>21638521000</v>
      </c>
      <c r="I20" s="80">
        <f t="shared" si="5"/>
        <v>19122802000</v>
      </c>
      <c r="J20" s="48">
        <f t="shared" si="5"/>
        <v>5904907000</v>
      </c>
      <c r="K20" s="76">
        <f t="shared" si="5"/>
        <v>2716213915</v>
      </c>
      <c r="L20" s="48">
        <f>SUM(L8:L19)</f>
        <v>2843630000</v>
      </c>
      <c r="M20" s="76">
        <f>SUM(M8:M19)</f>
        <v>3600558753</v>
      </c>
      <c r="N20" s="94">
        <f>SUM(N8:N19)</f>
        <v>2740818000</v>
      </c>
      <c r="O20" s="90">
        <f>SUM(O8:O19)</f>
        <v>3025185567</v>
      </c>
      <c r="P20" s="95">
        <f>SUM(P8:P19)</f>
        <v>3142836000</v>
      </c>
      <c r="Q20" s="90">
        <f>SUM(Q8:Q19)</f>
        <v>4146801883</v>
      </c>
      <c r="R20" s="48">
        <f>SUM(R8:R16)</f>
        <v>14632191000</v>
      </c>
      <c r="S20" s="76">
        <f>SUM(S8:S16)</f>
        <v>13488760118</v>
      </c>
      <c r="T20" s="107">
        <f>IF(N20=0,"-",(P20-N20)/N20)</f>
        <v>0.14667810850629265</v>
      </c>
      <c r="U20" s="97">
        <f>IF(O20=0,"-",(Q20-O20)/O20)</f>
        <v>0.37075950918021816</v>
      </c>
      <c r="V20" s="104">
        <f>IF($G20=0,0,($R20/$G20)*100)</f>
        <v>67.15092073394374</v>
      </c>
      <c r="W20" s="103">
        <f>IF($G20=0,0,($S20/$G20)*100)</f>
        <v>61.903419760102885</v>
      </c>
      <c r="X20" s="47"/>
    </row>
    <row r="21" spans="2:24" ht="13.5" thickBot="1">
      <c r="B21" s="37"/>
      <c r="C21" s="38"/>
      <c r="D21" s="85"/>
      <c r="E21" s="85"/>
      <c r="F21" s="85"/>
      <c r="G21" s="85"/>
      <c r="H21" s="85"/>
      <c r="I21" s="85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9" ht="13.5" thickTop="1">
      <c r="B22" s="73" t="s">
        <v>52</v>
      </c>
      <c r="C22" s="73" t="s">
        <v>53</v>
      </c>
      <c r="D22" s="84"/>
      <c r="E22" s="84"/>
      <c r="G22" s="84"/>
      <c r="H22" s="84"/>
      <c r="I22" s="84"/>
    </row>
    <row r="23" spans="1:254" s="11" customFormat="1" ht="12.75">
      <c r="A23" s="32"/>
      <c r="B23" s="73" t="s">
        <v>54</v>
      </c>
      <c r="C23" s="73" t="s">
        <v>55</v>
      </c>
      <c r="D23" s="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6">T23</f>
        <v>0</v>
      </c>
      <c r="IT23" s="34">
        <f t="shared" si="6"/>
        <v>0</v>
      </c>
    </row>
    <row r="24" spans="1:254" s="11" customFormat="1" ht="12.75">
      <c r="A24" s="32"/>
      <c r="B24" s="73" t="s">
        <v>56</v>
      </c>
      <c r="C24" s="73" t="s">
        <v>27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3" t="s">
        <v>57</v>
      </c>
      <c r="C25" s="73" t="s">
        <v>58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3" t="s">
        <v>59</v>
      </c>
      <c r="C26" s="73" t="s">
        <v>28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2:3" ht="12.75">
      <c r="B27" s="73"/>
      <c r="C27" s="73" t="s">
        <v>60</v>
      </c>
    </row>
    <row r="28" spans="2:6" ht="12.75">
      <c r="B28" s="73" t="s">
        <v>62</v>
      </c>
      <c r="C28" s="73" t="s">
        <v>72</v>
      </c>
      <c r="D28" s="73"/>
      <c r="E28" s="73"/>
      <c r="F28" s="73"/>
    </row>
    <row r="29" spans="2:6" ht="12.75">
      <c r="B29" s="73" t="s">
        <v>61</v>
      </c>
      <c r="C29" s="73"/>
      <c r="D29" s="73"/>
      <c r="E29" s="73"/>
      <c r="F29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R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281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35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'[1]EC'!B$28</f>
        <v>551488000</v>
      </c>
      <c r="E8" s="51">
        <f>'[1]EC'!C$28</f>
        <v>3476000</v>
      </c>
      <c r="F8" s="51">
        <f>'[1]EC'!D$28</f>
        <v>0</v>
      </c>
      <c r="G8" s="51">
        <f>D8+E8+F8</f>
        <v>554964000</v>
      </c>
      <c r="H8" s="91">
        <f>'[1]EC'!F$28</f>
        <v>554964000</v>
      </c>
      <c r="I8" s="87">
        <f>'[1]EC'!G$28</f>
        <v>116617000</v>
      </c>
      <c r="J8" s="115">
        <f>'[1]EC'!H$28</f>
        <v>0</v>
      </c>
      <c r="K8" s="62">
        <f>'[1]EC'!I$28</f>
        <v>0</v>
      </c>
      <c r="L8" s="91">
        <f>'[1]EC'!J$28</f>
        <v>0</v>
      </c>
      <c r="M8" s="62">
        <f>'[1]EC'!K$28</f>
        <v>0</v>
      </c>
      <c r="N8" s="91">
        <f>'[1]EC'!L$28</f>
        <v>0</v>
      </c>
      <c r="O8" s="62">
        <f>'[1]EC'!M$28</f>
        <v>0</v>
      </c>
      <c r="P8" s="115">
        <f>'[1]EC'!N$28</f>
        <v>0</v>
      </c>
      <c r="Q8" s="62">
        <f>'[1]EC'!O$28</f>
        <v>0</v>
      </c>
      <c r="R8" s="115">
        <f>'[1]EC'!P$28</f>
        <v>0</v>
      </c>
      <c r="S8" s="62">
        <f>'[1]EC'!Q$28</f>
        <v>0</v>
      </c>
      <c r="T8" s="99" t="str">
        <f>IF(N8=0,"-",(P8-N8)/N8)</f>
        <v>-</v>
      </c>
      <c r="U8" s="69" t="str">
        <f>IF(O8=0,"-",(Q8-O8)/O8)</f>
        <v>-</v>
      </c>
      <c r="V8" s="86">
        <f>IF($G8=0,0,($R8/$G8)*100)</f>
        <v>0</v>
      </c>
      <c r="W8" s="110">
        <f>IF($G8=0,0,($S8/$G8)*100)</f>
        <v>0</v>
      </c>
      <c r="X8" s="36"/>
    </row>
    <row r="9" spans="2:24" ht="12.75">
      <c r="B9" s="35"/>
      <c r="C9" s="68" t="s">
        <v>17</v>
      </c>
      <c r="D9" s="51">
        <f>'[1]FS'!B$28</f>
        <v>38920000</v>
      </c>
      <c r="E9" s="51">
        <f>'[1]FS'!C$28</f>
        <v>6377000</v>
      </c>
      <c r="F9" s="51">
        <f>'[1]FS'!D$28</f>
        <v>0</v>
      </c>
      <c r="G9" s="51">
        <f aca="true" t="shared" si="0" ref="G9:G16">D9+E9+F9</f>
        <v>45297000</v>
      </c>
      <c r="H9" s="91">
        <f>'[1]FS'!F$28</f>
        <v>45297000</v>
      </c>
      <c r="I9" s="87">
        <f>'[1]FS'!G$28</f>
        <v>21764000</v>
      </c>
      <c r="J9" s="115">
        <f>'[1]FS'!H$28</f>
        <v>0</v>
      </c>
      <c r="K9" s="62">
        <f>'[1]FS'!I$28</f>
        <v>0</v>
      </c>
      <c r="L9" s="91">
        <f>'[1]FS'!J$28</f>
        <v>0</v>
      </c>
      <c r="M9" s="62">
        <f>'[1]FS'!K$28</f>
        <v>0</v>
      </c>
      <c r="N9" s="91">
        <f>'[1]FS'!L$28</f>
        <v>0</v>
      </c>
      <c r="O9" s="62">
        <f>'[1]FS'!M$28</f>
        <v>0</v>
      </c>
      <c r="P9" s="115">
        <f>'[1]FS'!N$28</f>
        <v>0</v>
      </c>
      <c r="Q9" s="62">
        <f>'[1]FS'!O$28</f>
        <v>0</v>
      </c>
      <c r="R9" s="115">
        <f>'[1]FS'!P$28</f>
        <v>0</v>
      </c>
      <c r="S9" s="62">
        <f>'[1]FS'!Q$28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'[1]GT'!B$28</f>
        <v>107730000</v>
      </c>
      <c r="E10" s="51">
        <f>'[1]GT'!C$28</f>
        <v>-11904000</v>
      </c>
      <c r="F10" s="51">
        <f>'[1]GT'!D$28</f>
        <v>0</v>
      </c>
      <c r="G10" s="51">
        <f t="shared" si="0"/>
        <v>95826000</v>
      </c>
      <c r="H10" s="91">
        <f>'[1]GT'!F$28</f>
        <v>95826000</v>
      </c>
      <c r="I10" s="87">
        <f>'[1]GT'!G$28</f>
        <v>19095000</v>
      </c>
      <c r="J10" s="115">
        <f>'[1]GT'!H$28</f>
        <v>0</v>
      </c>
      <c r="K10" s="62">
        <f>'[1]GT'!I$28</f>
        <v>0</v>
      </c>
      <c r="L10" s="91">
        <f>'[1]GT'!J$28</f>
        <v>0</v>
      </c>
      <c r="M10" s="62">
        <f>'[1]GT'!K$28</f>
        <v>0</v>
      </c>
      <c r="N10" s="91">
        <f>'[1]GT'!L$28</f>
        <v>0</v>
      </c>
      <c r="O10" s="62">
        <f>'[1]GT'!M$28</f>
        <v>0</v>
      </c>
      <c r="P10" s="115">
        <f>'[1]GT'!N$28</f>
        <v>0</v>
      </c>
      <c r="Q10" s="62">
        <f>'[1]GT'!O$28</f>
        <v>0</v>
      </c>
      <c r="R10" s="115">
        <f>'[1]GT'!P$28</f>
        <v>0</v>
      </c>
      <c r="S10" s="62">
        <f>'[1]GT'!Q$28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'[1]KZN'!B$28</f>
        <v>409294000</v>
      </c>
      <c r="E11" s="51">
        <f>'[1]KZN'!C$28</f>
        <v>5451000</v>
      </c>
      <c r="F11" s="51">
        <f>'[1]KZN'!D$28</f>
        <v>0</v>
      </c>
      <c r="G11" s="51">
        <f t="shared" si="0"/>
        <v>414745000</v>
      </c>
      <c r="H11" s="91">
        <f>'[1]KZN'!F$28</f>
        <v>414745000</v>
      </c>
      <c r="I11" s="87">
        <f>'[1]KZN'!G$28</f>
        <v>172941000</v>
      </c>
      <c r="J11" s="115">
        <f>'[1]KZN'!H$28</f>
        <v>0</v>
      </c>
      <c r="K11" s="62">
        <f>'[1]KZN'!I$28</f>
        <v>0</v>
      </c>
      <c r="L11" s="91">
        <f>'[1]KZN'!J$28</f>
        <v>0</v>
      </c>
      <c r="M11" s="62">
        <f>'[1]KZN'!K$28</f>
        <v>0</v>
      </c>
      <c r="N11" s="91">
        <f>'[1]KZN'!L$28</f>
        <v>0</v>
      </c>
      <c r="O11" s="62">
        <f>'[1]KZN'!M$28</f>
        <v>0</v>
      </c>
      <c r="P11" s="115">
        <f>'[1]KZN'!N$28</f>
        <v>0</v>
      </c>
      <c r="Q11" s="62">
        <f>'[1]KZN'!O$28</f>
        <v>0</v>
      </c>
      <c r="R11" s="115">
        <f>'[1]KZN'!P$28</f>
        <v>0</v>
      </c>
      <c r="S11" s="62">
        <f>'[1]KZN'!Q$28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'[1]LP'!B$28</f>
        <v>188266000</v>
      </c>
      <c r="E12" s="51">
        <f>'[1]LP'!C$28</f>
        <v>14889000</v>
      </c>
      <c r="F12" s="51">
        <f>'[1]LP'!D$28</f>
        <v>0</v>
      </c>
      <c r="G12" s="51">
        <f t="shared" si="0"/>
        <v>203155000</v>
      </c>
      <c r="H12" s="91">
        <f>'[1]LP'!F$28</f>
        <v>203155000</v>
      </c>
      <c r="I12" s="87">
        <f>'[1]LP'!G$28</f>
        <v>71298000</v>
      </c>
      <c r="J12" s="115">
        <f>'[1]LP'!H$28</f>
        <v>0</v>
      </c>
      <c r="K12" s="62">
        <f>'[1]LP'!I$28</f>
        <v>0</v>
      </c>
      <c r="L12" s="91">
        <f>'[1]LP'!J$28</f>
        <v>0</v>
      </c>
      <c r="M12" s="62">
        <f>'[1]LP'!K$28</f>
        <v>0</v>
      </c>
      <c r="N12" s="91">
        <f>'[1]LP'!L$28</f>
        <v>0</v>
      </c>
      <c r="O12" s="62">
        <f>'[1]LP'!M$28</f>
        <v>0</v>
      </c>
      <c r="P12" s="115">
        <f>'[1]LP'!N$28</f>
        <v>0</v>
      </c>
      <c r="Q12" s="62">
        <f>'[1]LP'!O$28</f>
        <v>0</v>
      </c>
      <c r="R12" s="115">
        <f>'[1]LP'!P$28</f>
        <v>0</v>
      </c>
      <c r="S12" s="62">
        <f>'[1]LP'!Q$28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'[1]MP'!B$28</f>
        <v>117658000</v>
      </c>
      <c r="E13" s="51">
        <f>'[1]MP'!C$28</f>
        <v>11304000</v>
      </c>
      <c r="F13" s="51">
        <f>'[1]MP'!D$28</f>
        <v>0</v>
      </c>
      <c r="G13" s="51">
        <f t="shared" si="0"/>
        <v>128962000</v>
      </c>
      <c r="H13" s="91">
        <f>'[1]MP'!F$28</f>
        <v>128962000</v>
      </c>
      <c r="I13" s="87">
        <f>'[1]MP'!G$28</f>
        <v>22724000</v>
      </c>
      <c r="J13" s="115">
        <f>'[1]MP'!H$28</f>
        <v>0</v>
      </c>
      <c r="K13" s="62">
        <f>'[1]MP'!I$28</f>
        <v>0</v>
      </c>
      <c r="L13" s="91">
        <f>'[1]MP'!J$28</f>
        <v>0</v>
      </c>
      <c r="M13" s="62">
        <f>'[1]MP'!K$28</f>
        <v>0</v>
      </c>
      <c r="N13" s="91">
        <f>'[1]MP'!L$28</f>
        <v>0</v>
      </c>
      <c r="O13" s="62">
        <f>'[1]MP'!M$28</f>
        <v>0</v>
      </c>
      <c r="P13" s="115">
        <f>'[1]MP'!N$28</f>
        <v>0</v>
      </c>
      <c r="Q13" s="62">
        <f>'[1]MP'!O$28</f>
        <v>0</v>
      </c>
      <c r="R13" s="115">
        <f>'[1]MP'!P$28</f>
        <v>0</v>
      </c>
      <c r="S13" s="62">
        <f>'[1]MP'!Q$28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'[1]NC'!B$28</f>
        <v>47265000</v>
      </c>
      <c r="E14" s="51">
        <f>'[1]NC'!C$28</f>
        <v>-6811000</v>
      </c>
      <c r="F14" s="51">
        <f>'[1]NC'!D$28</f>
        <v>0</v>
      </c>
      <c r="G14" s="51">
        <f t="shared" si="0"/>
        <v>40454000</v>
      </c>
      <c r="H14" s="91">
        <f>'[1]NC'!F$28</f>
        <v>40454000</v>
      </c>
      <c r="I14" s="87">
        <f>'[1]NC'!G$28</f>
        <v>12363000</v>
      </c>
      <c r="J14" s="115">
        <f>'[1]NC'!H$28</f>
        <v>0</v>
      </c>
      <c r="K14" s="62">
        <f>'[1]NC'!I$28</f>
        <v>0</v>
      </c>
      <c r="L14" s="91">
        <f>'[1]NC'!J$28</f>
        <v>0</v>
      </c>
      <c r="M14" s="62">
        <f>'[1]NC'!K$28</f>
        <v>0</v>
      </c>
      <c r="N14" s="91">
        <f>'[1]NC'!L$28</f>
        <v>0</v>
      </c>
      <c r="O14" s="62">
        <f>'[1]NC'!M$28</f>
        <v>0</v>
      </c>
      <c r="P14" s="115">
        <f>'[1]NC'!N$28</f>
        <v>0</v>
      </c>
      <c r="Q14" s="62">
        <f>'[1]NC'!O$28</f>
        <v>0</v>
      </c>
      <c r="R14" s="115">
        <f>'[1]NC'!P$28</f>
        <v>0</v>
      </c>
      <c r="S14" s="62">
        <f>'[1]NC'!Q$28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'[1]NW'!B$28</f>
        <v>192768000</v>
      </c>
      <c r="E15" s="51">
        <f>'[1]NW'!C$28</f>
        <v>-23021000</v>
      </c>
      <c r="F15" s="51">
        <f>'[1]NW'!D$28</f>
        <v>0</v>
      </c>
      <c r="G15" s="51">
        <f t="shared" si="0"/>
        <v>169747000</v>
      </c>
      <c r="H15" s="91">
        <f>'[1]NW'!F$28</f>
        <v>169747000</v>
      </c>
      <c r="I15" s="87">
        <f>'[1]NW'!G$28</f>
        <v>48206000</v>
      </c>
      <c r="J15" s="115">
        <f>'[1]NW'!H$28</f>
        <v>0</v>
      </c>
      <c r="K15" s="62">
        <f>'[1]NW'!I$28</f>
        <v>0</v>
      </c>
      <c r="L15" s="91">
        <f>'[1]NW'!J$28</f>
        <v>0</v>
      </c>
      <c r="M15" s="62">
        <f>'[1]NW'!K$28</f>
        <v>0</v>
      </c>
      <c r="N15" s="91">
        <f>'[1]NW'!L$28</f>
        <v>0</v>
      </c>
      <c r="O15" s="62">
        <f>'[1]NW'!M$28</f>
        <v>0</v>
      </c>
      <c r="P15" s="115">
        <f>'[1]NW'!N$28</f>
        <v>0</v>
      </c>
      <c r="Q15" s="62">
        <f>'[1]NW'!O$28</f>
        <v>0</v>
      </c>
      <c r="R15" s="115">
        <f>'[1]NW'!P$28</f>
        <v>0</v>
      </c>
      <c r="S15" s="62">
        <f>'[1]NW'!Q$28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'[1]WC'!B$28</f>
        <v>98391000</v>
      </c>
      <c r="E16" s="51">
        <f>'[1]WC'!C$28</f>
        <v>235000</v>
      </c>
      <c r="F16" s="51">
        <f>'[1]WC'!D$28</f>
        <v>0</v>
      </c>
      <c r="G16" s="51">
        <f t="shared" si="0"/>
        <v>98626000</v>
      </c>
      <c r="H16" s="91">
        <f>'[1]WC'!F$28</f>
        <v>98626000</v>
      </c>
      <c r="I16" s="87">
        <f>'[1]WC'!G$28</f>
        <v>25586000</v>
      </c>
      <c r="J16" s="115">
        <f>'[1]WC'!H$28</f>
        <v>0</v>
      </c>
      <c r="K16" s="62">
        <f>'[1]WC'!I$28</f>
        <v>0</v>
      </c>
      <c r="L16" s="91">
        <f>'[1]WC'!J$28</f>
        <v>0</v>
      </c>
      <c r="M16" s="62">
        <f>'[1]WC'!K$28</f>
        <v>0</v>
      </c>
      <c r="N16" s="91">
        <f>'[1]WC'!L$28</f>
        <v>0</v>
      </c>
      <c r="O16" s="62">
        <f>'[1]WC'!M$28</f>
        <v>0</v>
      </c>
      <c r="P16" s="115">
        <f>'[1]WC'!N$28</f>
        <v>0</v>
      </c>
      <c r="Q16" s="62">
        <f>'[1]WC'!O$28</f>
        <v>0</v>
      </c>
      <c r="R16" s="115">
        <f>'[1]WC'!P$28</f>
        <v>0</v>
      </c>
      <c r="S16" s="62">
        <f>'[1]WC'!Q$28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I20">SUM(D8:D19)</f>
        <v>1751780000</v>
      </c>
      <c r="E20" s="118">
        <f t="shared" si="5"/>
        <v>-4000</v>
      </c>
      <c r="F20" s="118">
        <f t="shared" si="5"/>
        <v>0</v>
      </c>
      <c r="G20" s="118">
        <f t="shared" si="5"/>
        <v>1751776000</v>
      </c>
      <c r="H20" s="48">
        <f t="shared" si="5"/>
        <v>1751776000</v>
      </c>
      <c r="I20" s="76">
        <f t="shared" si="5"/>
        <v>510594000</v>
      </c>
      <c r="J20" s="96">
        <v>0</v>
      </c>
      <c r="K20" s="76">
        <f>SUM(K8:K19)</f>
        <v>0</v>
      </c>
      <c r="L20" s="94">
        <f aca="true" t="shared" si="6" ref="L20:R20">SUM(L8:L19)</f>
        <v>0</v>
      </c>
      <c r="M20" s="76">
        <f t="shared" si="6"/>
        <v>0</v>
      </c>
      <c r="N20" s="94">
        <f t="shared" si="6"/>
        <v>0</v>
      </c>
      <c r="O20" s="76">
        <f t="shared" si="6"/>
        <v>0</v>
      </c>
      <c r="P20" s="96">
        <f t="shared" si="6"/>
        <v>0</v>
      </c>
      <c r="Q20" s="76">
        <f t="shared" si="6"/>
        <v>0</v>
      </c>
      <c r="R20" s="96">
        <f t="shared" si="6"/>
        <v>0</v>
      </c>
      <c r="S20" s="76">
        <f>SUM(S8:S19)</f>
        <v>0</v>
      </c>
      <c r="T20" s="100" t="str">
        <f>IF(N20=0,"-",(P20-N20)/N20)</f>
        <v>-</v>
      </c>
      <c r="U20" s="77" t="str">
        <f>IF(O20=0,"-",(Q20-O20)/O20)</f>
        <v>-</v>
      </c>
      <c r="V20" s="104">
        <f>IF($G20=0,0,($R20/$G20)*100)</f>
        <v>0</v>
      </c>
      <c r="W20" s="113">
        <f>IF($G20=0,0,($S20/$G20)*100)</f>
        <v>0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Q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36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'[1]EC'!B$36</f>
        <v>151000000</v>
      </c>
      <c r="E8" s="51">
        <f>'[1]EC'!C$36</f>
        <v>12100000</v>
      </c>
      <c r="F8" s="51">
        <f>'[1]EC'!D$36</f>
        <v>0</v>
      </c>
      <c r="G8" s="51">
        <f>D8+E8+F8</f>
        <v>163100000</v>
      </c>
      <c r="H8" s="91">
        <f>'[1]EC'!F$36</f>
        <v>163100000</v>
      </c>
      <c r="I8" s="87">
        <f>'[1]EC'!G$36</f>
        <v>132053000</v>
      </c>
      <c r="J8" s="115">
        <f>'[1]EC'!H$36</f>
        <v>0</v>
      </c>
      <c r="K8" s="62">
        <f>'[1]EC'!I$36</f>
        <v>0</v>
      </c>
      <c r="L8" s="91">
        <f>'[1]EC'!J$36</f>
        <v>0</v>
      </c>
      <c r="M8" s="62">
        <f>'[1]EC'!K$36</f>
        <v>0</v>
      </c>
      <c r="N8" s="91">
        <f>'[1]EC'!L$36</f>
        <v>0</v>
      </c>
      <c r="O8" s="62">
        <f>'[1]EC'!M$36</f>
        <v>0</v>
      </c>
      <c r="P8" s="115">
        <f>'[1]EC'!N$36</f>
        <v>0</v>
      </c>
      <c r="Q8" s="62">
        <f>'[1]EC'!O$36</f>
        <v>0</v>
      </c>
      <c r="R8" s="115">
        <f>'[1]EC'!P$36</f>
        <v>0</v>
      </c>
      <c r="S8" s="62">
        <f>'[1]EC'!Q$36</f>
        <v>0</v>
      </c>
      <c r="T8" s="99" t="str">
        <f>IF(N8=0,"-",(P8-N8)/N8)</f>
        <v>-</v>
      </c>
      <c r="U8" s="69" t="str">
        <f>IF(O8=0,"-",(Q8-O8)/O8)</f>
        <v>-</v>
      </c>
      <c r="V8" s="86">
        <f>IF($G8=0,0,($R8/$G8)*100)</f>
        <v>0</v>
      </c>
      <c r="W8" s="110">
        <f>IF($G8=0,0,($S8/$G8)*100)</f>
        <v>0</v>
      </c>
      <c r="X8" s="36"/>
    </row>
    <row r="9" spans="2:24" ht="12.75">
      <c r="B9" s="35"/>
      <c r="C9" s="68" t="s">
        <v>17</v>
      </c>
      <c r="D9" s="51">
        <f>'[1]FS'!B$36</f>
        <v>87000000</v>
      </c>
      <c r="E9" s="51">
        <f>'[1]FS'!C$36</f>
        <v>-1000000</v>
      </c>
      <c r="F9" s="51">
        <f>'[1]FS'!D$36</f>
        <v>0</v>
      </c>
      <c r="G9" s="51">
        <f aca="true" t="shared" si="0" ref="G9:G16">D9+E9+F9</f>
        <v>86000000</v>
      </c>
      <c r="H9" s="91">
        <f>'[1]FS'!F$36</f>
        <v>86000000</v>
      </c>
      <c r="I9" s="87">
        <f>'[1]FS'!G$36</f>
        <v>60365000</v>
      </c>
      <c r="J9" s="115">
        <f>'[1]FS'!H$36</f>
        <v>0</v>
      </c>
      <c r="K9" s="62">
        <f>'[1]FS'!I$36</f>
        <v>0</v>
      </c>
      <c r="L9" s="91">
        <f>'[1]FS'!J$36</f>
        <v>0</v>
      </c>
      <c r="M9" s="62">
        <f>'[1]FS'!K$36</f>
        <v>0</v>
      </c>
      <c r="N9" s="91">
        <f>'[1]FS'!L$36</f>
        <v>0</v>
      </c>
      <c r="O9" s="62">
        <f>'[1]FS'!M$36</f>
        <v>0</v>
      </c>
      <c r="P9" s="115">
        <f>'[1]FS'!N$36</f>
        <v>0</v>
      </c>
      <c r="Q9" s="62">
        <f>'[1]FS'!O$36</f>
        <v>0</v>
      </c>
      <c r="R9" s="115">
        <f>'[1]FS'!P$36</f>
        <v>0</v>
      </c>
      <c r="S9" s="62">
        <f>'[1]FS'!Q$36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'[1]GT'!B$36</f>
        <v>54000000</v>
      </c>
      <c r="E10" s="51">
        <f>'[1]GT'!C$36</f>
        <v>2000000</v>
      </c>
      <c r="F10" s="51">
        <f>'[1]GT'!D$36</f>
        <v>0</v>
      </c>
      <c r="G10" s="51">
        <f t="shared" si="0"/>
        <v>56000000</v>
      </c>
      <c r="H10" s="91">
        <f>'[1]GT'!F$36</f>
        <v>56000000</v>
      </c>
      <c r="I10" s="87">
        <f>'[1]GT'!G$36</f>
        <v>50325000</v>
      </c>
      <c r="J10" s="115">
        <f>'[1]GT'!H$36</f>
        <v>0</v>
      </c>
      <c r="K10" s="62">
        <f>'[1]GT'!I$36</f>
        <v>0</v>
      </c>
      <c r="L10" s="91">
        <f>'[1]GT'!J$36</f>
        <v>0</v>
      </c>
      <c r="M10" s="62">
        <f>'[1]GT'!K$36</f>
        <v>0</v>
      </c>
      <c r="N10" s="91">
        <f>'[1]GT'!L$36</f>
        <v>0</v>
      </c>
      <c r="O10" s="62">
        <f>'[1]GT'!M$36</f>
        <v>0</v>
      </c>
      <c r="P10" s="115">
        <f>'[1]GT'!N$36</f>
        <v>0</v>
      </c>
      <c r="Q10" s="62">
        <f>'[1]GT'!O$36</f>
        <v>0</v>
      </c>
      <c r="R10" s="115">
        <f>'[1]GT'!P$36</f>
        <v>0</v>
      </c>
      <c r="S10" s="62">
        <f>'[1]GT'!Q$36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'[1]KZN'!B$36</f>
        <v>157775000</v>
      </c>
      <c r="E11" s="51">
        <f>'[1]KZN'!C$36</f>
        <v>4000000</v>
      </c>
      <c r="F11" s="51">
        <f>'[1]KZN'!D$36</f>
        <v>0</v>
      </c>
      <c r="G11" s="51">
        <f t="shared" si="0"/>
        <v>161775000</v>
      </c>
      <c r="H11" s="91">
        <f>'[1]KZN'!F$36</f>
        <v>161775000</v>
      </c>
      <c r="I11" s="87">
        <f>'[1]KZN'!G$36</f>
        <v>95484000</v>
      </c>
      <c r="J11" s="115">
        <f>'[1]KZN'!H$36</f>
        <v>0</v>
      </c>
      <c r="K11" s="62">
        <f>'[1]KZN'!I$36</f>
        <v>0</v>
      </c>
      <c r="L11" s="91">
        <f>'[1]KZN'!J$36</f>
        <v>0</v>
      </c>
      <c r="M11" s="62">
        <f>'[1]KZN'!K$36</f>
        <v>0</v>
      </c>
      <c r="N11" s="91">
        <f>'[1]KZN'!L$36</f>
        <v>0</v>
      </c>
      <c r="O11" s="62">
        <f>'[1]KZN'!M$36</f>
        <v>0</v>
      </c>
      <c r="P11" s="115">
        <f>'[1]KZN'!N$36</f>
        <v>0</v>
      </c>
      <c r="Q11" s="62">
        <f>'[1]KZN'!O$36</f>
        <v>0</v>
      </c>
      <c r="R11" s="115">
        <f>'[1]KZN'!P$36</f>
        <v>0</v>
      </c>
      <c r="S11" s="62">
        <f>'[1]KZN'!Q$36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'[1]LP'!B$36</f>
        <v>190000000</v>
      </c>
      <c r="E12" s="51">
        <f>'[1]LP'!C$36</f>
        <v>17000000</v>
      </c>
      <c r="F12" s="51">
        <f>'[1]LP'!D$36</f>
        <v>0</v>
      </c>
      <c r="G12" s="51">
        <f t="shared" si="0"/>
        <v>207000000</v>
      </c>
      <c r="H12" s="91">
        <f>'[1]LP'!F$36</f>
        <v>207000000</v>
      </c>
      <c r="I12" s="87">
        <f>'[1]LP'!G$36</f>
        <v>128000000</v>
      </c>
      <c r="J12" s="115">
        <f>'[1]LP'!H$36</f>
        <v>0</v>
      </c>
      <c r="K12" s="62">
        <f>'[1]LP'!I$36</f>
        <v>0</v>
      </c>
      <c r="L12" s="91">
        <f>'[1]LP'!J$36</f>
        <v>0</v>
      </c>
      <c r="M12" s="62">
        <f>'[1]LP'!K$36</f>
        <v>0</v>
      </c>
      <c r="N12" s="91">
        <f>'[1]LP'!L$36</f>
        <v>0</v>
      </c>
      <c r="O12" s="62">
        <f>'[1]LP'!M$36</f>
        <v>0</v>
      </c>
      <c r="P12" s="115">
        <f>'[1]LP'!N$36</f>
        <v>0</v>
      </c>
      <c r="Q12" s="62">
        <f>'[1]LP'!O$36</f>
        <v>0</v>
      </c>
      <c r="R12" s="115">
        <f>'[1]LP'!P$36</f>
        <v>0</v>
      </c>
      <c r="S12" s="62">
        <f>'[1]LP'!Q$36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'[1]MP'!B$36</f>
        <v>64000000</v>
      </c>
      <c r="E13" s="51">
        <f>'[1]MP'!C$36</f>
        <v>-24400000</v>
      </c>
      <c r="F13" s="51">
        <f>'[1]MP'!D$36</f>
        <v>0</v>
      </c>
      <c r="G13" s="51">
        <f t="shared" si="0"/>
        <v>39600000</v>
      </c>
      <c r="H13" s="91">
        <f>'[1]MP'!F$36</f>
        <v>39600000</v>
      </c>
      <c r="I13" s="87">
        <f>'[1]MP'!G$36</f>
        <v>28100000</v>
      </c>
      <c r="J13" s="115">
        <f>'[1]MP'!H$36</f>
        <v>0</v>
      </c>
      <c r="K13" s="62">
        <f>'[1]MP'!I$36</f>
        <v>0</v>
      </c>
      <c r="L13" s="91">
        <f>'[1]MP'!J$36</f>
        <v>0</v>
      </c>
      <c r="M13" s="62">
        <f>'[1]MP'!K$36</f>
        <v>0</v>
      </c>
      <c r="N13" s="91">
        <f>'[1]MP'!L$36</f>
        <v>0</v>
      </c>
      <c r="O13" s="62">
        <f>'[1]MP'!M$36</f>
        <v>0</v>
      </c>
      <c r="P13" s="115">
        <f>'[1]MP'!N$36</f>
        <v>0</v>
      </c>
      <c r="Q13" s="62">
        <f>'[1]MP'!O$36</f>
        <v>0</v>
      </c>
      <c r="R13" s="115">
        <f>'[1]MP'!P$36</f>
        <v>0</v>
      </c>
      <c r="S13" s="62">
        <f>'[1]MP'!Q$36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'[1]NC'!B$36</f>
        <v>49225000</v>
      </c>
      <c r="E14" s="51">
        <f>'[1]NC'!C$36</f>
        <v>17225000</v>
      </c>
      <c r="F14" s="51">
        <f>'[1]NC'!D$36</f>
        <v>0</v>
      </c>
      <c r="G14" s="51">
        <f t="shared" si="0"/>
        <v>66450000</v>
      </c>
      <c r="H14" s="91">
        <f>'[1]NC'!F$36</f>
        <v>66450000</v>
      </c>
      <c r="I14" s="87">
        <f>'[1]NC'!G$36</f>
        <v>66450000</v>
      </c>
      <c r="J14" s="115">
        <f>'[1]NC'!H$36</f>
        <v>0</v>
      </c>
      <c r="K14" s="62">
        <f>'[1]NC'!I$36</f>
        <v>0</v>
      </c>
      <c r="L14" s="91">
        <f>'[1]NC'!J$36</f>
        <v>0</v>
      </c>
      <c r="M14" s="62">
        <f>'[1]NC'!K$36</f>
        <v>0</v>
      </c>
      <c r="N14" s="91">
        <f>'[1]NC'!L$36</f>
        <v>0</v>
      </c>
      <c r="O14" s="62">
        <f>'[1]NC'!M$36</f>
        <v>0</v>
      </c>
      <c r="P14" s="115">
        <f>'[1]NC'!N$36</f>
        <v>0</v>
      </c>
      <c r="Q14" s="62">
        <f>'[1]NC'!O$36</f>
        <v>0</v>
      </c>
      <c r="R14" s="115">
        <f>'[1]NC'!P$36</f>
        <v>0</v>
      </c>
      <c r="S14" s="62">
        <f>'[1]NC'!Q$36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'[1]NW'!B$36</f>
        <v>47000000</v>
      </c>
      <c r="E15" s="51">
        <f>'[1]NW'!C$36</f>
        <v>-100000</v>
      </c>
      <c r="F15" s="51">
        <f>'[1]NW'!D$36</f>
        <v>0</v>
      </c>
      <c r="G15" s="51">
        <f t="shared" si="0"/>
        <v>46900000</v>
      </c>
      <c r="H15" s="91">
        <f>'[1]NW'!F$36</f>
        <v>46900000</v>
      </c>
      <c r="I15" s="87">
        <f>'[1]NW'!G$36</f>
        <v>36128000</v>
      </c>
      <c r="J15" s="115">
        <f>'[1]NW'!H$36</f>
        <v>0</v>
      </c>
      <c r="K15" s="62">
        <f>'[1]NW'!I$36</f>
        <v>0</v>
      </c>
      <c r="L15" s="91">
        <f>'[1]NW'!J$36</f>
        <v>0</v>
      </c>
      <c r="M15" s="62">
        <f>'[1]NW'!K$36</f>
        <v>0</v>
      </c>
      <c r="N15" s="91">
        <f>'[1]NW'!L$36</f>
        <v>0</v>
      </c>
      <c r="O15" s="62">
        <f>'[1]NW'!M$36</f>
        <v>0</v>
      </c>
      <c r="P15" s="115">
        <f>'[1]NW'!N$36</f>
        <v>0</v>
      </c>
      <c r="Q15" s="62">
        <f>'[1]NW'!O$36</f>
        <v>0</v>
      </c>
      <c r="R15" s="115">
        <f>'[1]NW'!P$36</f>
        <v>0</v>
      </c>
      <c r="S15" s="62">
        <f>'[1]NW'!Q$36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'[1]WC'!B$36</f>
        <v>33000000</v>
      </c>
      <c r="E16" s="51">
        <f>'[1]WC'!C$36</f>
        <v>557000</v>
      </c>
      <c r="F16" s="51">
        <f>'[1]WC'!D$36</f>
        <v>0</v>
      </c>
      <c r="G16" s="51">
        <f t="shared" si="0"/>
        <v>33557000</v>
      </c>
      <c r="H16" s="91">
        <f>'[1]WC'!F$36</f>
        <v>33557000</v>
      </c>
      <c r="I16" s="87">
        <f>'[1]WC'!G$36</f>
        <v>31276000</v>
      </c>
      <c r="J16" s="115">
        <f>'[1]WC'!H$36</f>
        <v>0</v>
      </c>
      <c r="K16" s="62">
        <f>'[1]WC'!I$36</f>
        <v>0</v>
      </c>
      <c r="L16" s="91">
        <f>'[1]WC'!J$36</f>
        <v>0</v>
      </c>
      <c r="M16" s="62">
        <f>'[1]WC'!K$36</f>
        <v>0</v>
      </c>
      <c r="N16" s="91">
        <f>'[1]WC'!L$36</f>
        <v>0</v>
      </c>
      <c r="O16" s="62">
        <f>'[1]WC'!M$36</f>
        <v>0</v>
      </c>
      <c r="P16" s="115">
        <f>'[1]WC'!N$36</f>
        <v>0</v>
      </c>
      <c r="Q16" s="62">
        <f>'[1]WC'!O$36</f>
        <v>0</v>
      </c>
      <c r="R16" s="115">
        <f>'[1]WC'!P$36</f>
        <v>0</v>
      </c>
      <c r="S16" s="62">
        <f>'[1]WC'!Q$36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 t="s">
        <v>46</v>
      </c>
      <c r="D17" s="51">
        <v>60000000</v>
      </c>
      <c r="E17" s="51"/>
      <c r="F17" s="51"/>
      <c r="G17" s="51">
        <f>D17+E17</f>
        <v>60000000</v>
      </c>
      <c r="H17" s="91">
        <v>60000000</v>
      </c>
      <c r="I17" s="87">
        <v>6821000</v>
      </c>
      <c r="J17" s="115"/>
      <c r="K17" s="62"/>
      <c r="L17" s="91"/>
      <c r="M17" s="62"/>
      <c r="N17" s="91"/>
      <c r="O17" s="62"/>
      <c r="P17" s="115"/>
      <c r="Q17" s="62"/>
      <c r="R17" s="115"/>
      <c r="S17" s="62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I20">SUM(D8:D19)</f>
        <v>893000000</v>
      </c>
      <c r="E20" s="118">
        <f t="shared" si="5"/>
        <v>27382000</v>
      </c>
      <c r="F20" s="118">
        <f t="shared" si="5"/>
        <v>0</v>
      </c>
      <c r="G20" s="118">
        <f t="shared" si="5"/>
        <v>920382000</v>
      </c>
      <c r="H20" s="48">
        <f t="shared" si="5"/>
        <v>920382000</v>
      </c>
      <c r="I20" s="76">
        <f t="shared" si="5"/>
        <v>635002000</v>
      </c>
      <c r="J20" s="96">
        <f aca="true" t="shared" si="6" ref="J20:R20">SUM(J8:J19)</f>
        <v>0</v>
      </c>
      <c r="K20" s="76">
        <f t="shared" si="6"/>
        <v>0</v>
      </c>
      <c r="L20" s="94">
        <f t="shared" si="6"/>
        <v>0</v>
      </c>
      <c r="M20" s="76">
        <f t="shared" si="6"/>
        <v>0</v>
      </c>
      <c r="N20" s="94">
        <f t="shared" si="6"/>
        <v>0</v>
      </c>
      <c r="O20" s="76">
        <f t="shared" si="6"/>
        <v>0</v>
      </c>
      <c r="P20" s="96">
        <f t="shared" si="6"/>
        <v>0</v>
      </c>
      <c r="Q20" s="76">
        <f t="shared" si="6"/>
        <v>0</v>
      </c>
      <c r="R20" s="96">
        <f t="shared" si="6"/>
        <v>0</v>
      </c>
      <c r="S20" s="76">
        <f>SUM(S8:S19)</f>
        <v>0</v>
      </c>
      <c r="T20" s="119" t="str">
        <f>IF(N20=0,"-",(P20-N20)/N20)</f>
        <v>-</v>
      </c>
      <c r="U20" s="77" t="str">
        <f>IF(O20=0,"-",(Q20-O20)/O20)</f>
        <v>-</v>
      </c>
      <c r="V20" s="104">
        <f>IF($G20=0,0,($R20/$G20)*100)</f>
        <v>0</v>
      </c>
      <c r="W20" s="113">
        <f>IF($G20=0,0,($S20/$G20)*100)</f>
        <v>0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P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37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'[1]EC'!B$37</f>
        <v>49600000</v>
      </c>
      <c r="E8" s="51">
        <f>'[1]EC'!C$37</f>
        <v>1089000</v>
      </c>
      <c r="F8" s="51">
        <f>'[1]EC'!D$37</f>
        <v>0</v>
      </c>
      <c r="G8" s="51">
        <f>D8+E8+F8</f>
        <v>50689000</v>
      </c>
      <c r="H8" s="91">
        <f>'[1]EC'!F$37</f>
        <v>50689000</v>
      </c>
      <c r="I8" s="87">
        <f>'[1]EC'!G$37</f>
        <v>50688000</v>
      </c>
      <c r="J8" s="115">
        <f>'[1]EC'!H$37</f>
        <v>28858000</v>
      </c>
      <c r="K8" s="62">
        <f>'[1]EC'!I$37</f>
        <v>17416121</v>
      </c>
      <c r="L8" s="91">
        <f>'[1]EC'!J$37</f>
        <v>18151000</v>
      </c>
      <c r="M8" s="62">
        <f>'[1]EC'!K$37</f>
        <v>17070782</v>
      </c>
      <c r="N8" s="91">
        <f>'[1]EC'!L$37</f>
        <v>2462000</v>
      </c>
      <c r="O8" s="62">
        <f>'[1]EC'!M$37</f>
        <v>19144686</v>
      </c>
      <c r="P8" s="115">
        <f>'[1]EC'!N$37</f>
        <v>0</v>
      </c>
      <c r="Q8" s="62">
        <f>'[1]EC'!O$37</f>
        <v>21087511</v>
      </c>
      <c r="R8" s="115">
        <f>'[1]EC'!P$37</f>
        <v>49471000</v>
      </c>
      <c r="S8" s="62">
        <f>'[1]EC'!Q$37</f>
        <v>74719100</v>
      </c>
      <c r="T8" s="99">
        <f>IF(N8=0,"-",(P8-N8)/N8)</f>
        <v>-1</v>
      </c>
      <c r="U8" s="69">
        <f>IF(O8=0,"-",(Q8-O8)/O8)</f>
        <v>0.1014811629712809</v>
      </c>
      <c r="V8" s="86">
        <f>IF($G8=0,0,($R8/$G8)*100)</f>
        <v>97.59711179940422</v>
      </c>
      <c r="W8" s="110">
        <f>IF($G8=0,0,($S8/$G8)*100)</f>
        <v>147.40693247055574</v>
      </c>
      <c r="X8" s="36"/>
    </row>
    <row r="9" spans="2:24" ht="12.75">
      <c r="B9" s="35"/>
      <c r="C9" s="68" t="s">
        <v>17</v>
      </c>
      <c r="D9" s="51">
        <f>'[1]FS'!B$37</f>
        <v>12064000</v>
      </c>
      <c r="E9" s="51">
        <f>'[1]FS'!C$37</f>
        <v>0</v>
      </c>
      <c r="F9" s="51">
        <f>'[1]FS'!D$37</f>
        <v>0</v>
      </c>
      <c r="G9" s="51">
        <f aca="true" t="shared" si="0" ref="G9:G16">D9+E9+F9</f>
        <v>12064000</v>
      </c>
      <c r="H9" s="91">
        <f>'[1]FS'!F$37</f>
        <v>12064000</v>
      </c>
      <c r="I9" s="87">
        <f>'[1]FS'!G$37</f>
        <v>12064000</v>
      </c>
      <c r="J9" s="115">
        <f>'[1]FS'!H$37</f>
        <v>5750000</v>
      </c>
      <c r="K9" s="62">
        <f>'[1]FS'!I$37</f>
        <v>3144766</v>
      </c>
      <c r="L9" s="91">
        <f>'[1]FS'!J$37</f>
        <v>3015000</v>
      </c>
      <c r="M9" s="62">
        <f>'[1]FS'!K$37</f>
        <v>1880126</v>
      </c>
      <c r="N9" s="91">
        <f>'[1]FS'!L$37</f>
        <v>3015000</v>
      </c>
      <c r="O9" s="62">
        <f>'[1]FS'!M$37</f>
        <v>1899541</v>
      </c>
      <c r="P9" s="115">
        <f>'[1]FS'!N$37</f>
        <v>0</v>
      </c>
      <c r="Q9" s="62">
        <f>'[1]FS'!O$37</f>
        <v>6250177</v>
      </c>
      <c r="R9" s="115">
        <f>'[1]FS'!P$37</f>
        <v>11780000</v>
      </c>
      <c r="S9" s="62">
        <f>'[1]FS'!Q$37</f>
        <v>13174610</v>
      </c>
      <c r="T9" s="99">
        <f aca="true" t="shared" si="1" ref="T9:T16">IF(N9=0,"-",(P9-N9)/N9)</f>
        <v>-1</v>
      </c>
      <c r="U9" s="69">
        <f aca="true" t="shared" si="2" ref="U9:U16">IF(O9=0,"-",(Q9-O9)/O9)</f>
        <v>2.290361724227063</v>
      </c>
      <c r="V9" s="86">
        <f aca="true" t="shared" si="3" ref="V9:V16">IF($G9=0,0,($R9/$G9)*100)</f>
        <v>97.64588859416446</v>
      </c>
      <c r="W9" s="110">
        <f aca="true" t="shared" si="4" ref="W9:W16">IF($G9=0,0,($S9/$G9)*100)</f>
        <v>109.20598474801062</v>
      </c>
      <c r="X9" s="36"/>
    </row>
    <row r="10" spans="2:24" ht="12.75">
      <c r="B10" s="35"/>
      <c r="C10" s="68" t="s">
        <v>18</v>
      </c>
      <c r="D10" s="51">
        <f>'[1]GT'!B$37</f>
        <v>22893000</v>
      </c>
      <c r="E10" s="51">
        <f>'[1]GT'!C$37</f>
        <v>1112000</v>
      </c>
      <c r="F10" s="51">
        <f>'[1]GT'!D$37</f>
        <v>0</v>
      </c>
      <c r="G10" s="51">
        <f t="shared" si="0"/>
        <v>24005000</v>
      </c>
      <c r="H10" s="91">
        <f>'[1]GT'!F$37</f>
        <v>24005000</v>
      </c>
      <c r="I10" s="87">
        <f>'[1]GT'!G$37</f>
        <v>24005000</v>
      </c>
      <c r="J10" s="115">
        <f>'[1]GT'!H$37</f>
        <v>4519000</v>
      </c>
      <c r="K10" s="62">
        <f>'[1]GT'!I$37</f>
        <v>3123404</v>
      </c>
      <c r="L10" s="91">
        <f>'[1]GT'!J$37</f>
        <v>9080000</v>
      </c>
      <c r="M10" s="62">
        <f>'[1]GT'!K$37</f>
        <v>9452121</v>
      </c>
      <c r="N10" s="91">
        <f>'[1]GT'!L$37</f>
        <v>4319000</v>
      </c>
      <c r="O10" s="62">
        <f>'[1]GT'!M$37</f>
        <v>6271645</v>
      </c>
      <c r="P10" s="115">
        <f>'[1]GT'!N$37</f>
        <v>4703000</v>
      </c>
      <c r="Q10" s="62">
        <f>'[1]GT'!O$37</f>
        <v>6242265</v>
      </c>
      <c r="R10" s="115">
        <f>'[1]GT'!P$37</f>
        <v>22621000</v>
      </c>
      <c r="S10" s="62">
        <f>'[1]GT'!Q$37</f>
        <v>25089435</v>
      </c>
      <c r="T10" s="99">
        <f t="shared" si="1"/>
        <v>0.08890946978467237</v>
      </c>
      <c r="U10" s="69">
        <f t="shared" si="2"/>
        <v>-0.004684576375097761</v>
      </c>
      <c r="V10" s="86">
        <f t="shared" si="3"/>
        <v>94.234534471985</v>
      </c>
      <c r="W10" s="110">
        <f t="shared" si="4"/>
        <v>104.51753801291397</v>
      </c>
      <c r="X10" s="36"/>
    </row>
    <row r="11" spans="2:24" ht="12.75">
      <c r="B11" s="35"/>
      <c r="C11" s="68" t="s">
        <v>19</v>
      </c>
      <c r="D11" s="51">
        <f>'[1]KZN'!B$37</f>
        <v>540000</v>
      </c>
      <c r="E11" s="51">
        <f>'[1]KZN'!C$37</f>
        <v>0</v>
      </c>
      <c r="F11" s="51">
        <f>'[1]KZN'!D$37</f>
        <v>0</v>
      </c>
      <c r="G11" s="51">
        <f t="shared" si="0"/>
        <v>540000</v>
      </c>
      <c r="H11" s="91">
        <f>'[1]KZN'!F$37</f>
        <v>540000</v>
      </c>
      <c r="I11" s="87">
        <f>'[1]KZN'!G$37</f>
        <v>540000</v>
      </c>
      <c r="J11" s="115">
        <f>'[1]KZN'!H$37</f>
        <v>102000</v>
      </c>
      <c r="K11" s="62">
        <f>'[1]KZN'!I$37</f>
        <v>251313</v>
      </c>
      <c r="L11" s="91">
        <f>'[1]KZN'!J$37</f>
        <v>137000</v>
      </c>
      <c r="M11" s="62">
        <f>'[1]KZN'!K$37</f>
        <v>265251</v>
      </c>
      <c r="N11" s="91">
        <f>'[1]KZN'!L$37</f>
        <v>74000</v>
      </c>
      <c r="O11" s="62">
        <f>'[1]KZN'!M$37</f>
        <v>155065</v>
      </c>
      <c r="P11" s="115">
        <f>'[1]KZN'!N$37</f>
        <v>0</v>
      </c>
      <c r="Q11" s="62">
        <f>'[1]KZN'!O$37</f>
        <v>-258165</v>
      </c>
      <c r="R11" s="115">
        <f>'[1]KZN'!P$37</f>
        <v>313000</v>
      </c>
      <c r="S11" s="62">
        <f>'[1]KZN'!Q$37</f>
        <v>413464</v>
      </c>
      <c r="T11" s="99">
        <f t="shared" si="1"/>
        <v>-1</v>
      </c>
      <c r="U11" s="69">
        <f t="shared" si="2"/>
        <v>-2.6648824686421824</v>
      </c>
      <c r="V11" s="86">
        <f t="shared" si="3"/>
        <v>57.96296296296296</v>
      </c>
      <c r="W11" s="110">
        <f t="shared" si="4"/>
        <v>76.5674074074074</v>
      </c>
      <c r="X11" s="36"/>
    </row>
    <row r="12" spans="2:24" ht="12.75">
      <c r="B12" s="35"/>
      <c r="C12" s="68" t="s">
        <v>20</v>
      </c>
      <c r="D12" s="51">
        <f>'[1]LP'!B$37</f>
        <v>379048000</v>
      </c>
      <c r="E12" s="51">
        <f>'[1]LP'!C$37</f>
        <v>6050000</v>
      </c>
      <c r="F12" s="51">
        <f>'[1]LP'!D$37</f>
        <v>0</v>
      </c>
      <c r="G12" s="51">
        <f t="shared" si="0"/>
        <v>385098000</v>
      </c>
      <c r="H12" s="91">
        <f>'[1]LP'!F$37</f>
        <v>385098000</v>
      </c>
      <c r="I12" s="87">
        <f>'[1]LP'!G$37</f>
        <v>385098000</v>
      </c>
      <c r="J12" s="115">
        <f>'[1]LP'!H$37</f>
        <v>164731000</v>
      </c>
      <c r="K12" s="62">
        <f>'[1]LP'!I$37</f>
        <v>115870924</v>
      </c>
      <c r="L12" s="91">
        <f>'[1]LP'!J$37</f>
        <v>129703000</v>
      </c>
      <c r="M12" s="62">
        <f>'[1]LP'!K$37</f>
        <v>150480124</v>
      </c>
      <c r="N12" s="91">
        <f>'[1]LP'!L$37</f>
        <v>76994000</v>
      </c>
      <c r="O12" s="62">
        <f>'[1]LP'!M$37</f>
        <v>140564357</v>
      </c>
      <c r="P12" s="115">
        <f>'[1]LP'!N$37</f>
        <v>293000</v>
      </c>
      <c r="Q12" s="62">
        <f>'[1]LP'!O$37</f>
        <v>169934466</v>
      </c>
      <c r="R12" s="115">
        <f>'[1]LP'!P$37</f>
        <v>371721000</v>
      </c>
      <c r="S12" s="62">
        <f>'[1]LP'!Q$37</f>
        <v>576849871</v>
      </c>
      <c r="T12" s="99">
        <f t="shared" si="1"/>
        <v>-0.9961945086630127</v>
      </c>
      <c r="U12" s="69">
        <f t="shared" si="2"/>
        <v>0.20894421336128619</v>
      </c>
      <c r="V12" s="86">
        <f t="shared" si="3"/>
        <v>96.52633875013633</v>
      </c>
      <c r="W12" s="110">
        <f t="shared" si="4"/>
        <v>149.79300619582548</v>
      </c>
      <c r="X12" s="36"/>
    </row>
    <row r="13" spans="2:24" ht="12.75">
      <c r="B13" s="35"/>
      <c r="C13" s="68" t="s">
        <v>21</v>
      </c>
      <c r="D13" s="51">
        <f>'[1]MP'!B$37</f>
        <v>133135000</v>
      </c>
      <c r="E13" s="51">
        <f>'[1]MP'!C$37</f>
        <v>-4428000</v>
      </c>
      <c r="F13" s="51">
        <f>'[1]MP'!D$37</f>
        <v>0</v>
      </c>
      <c r="G13" s="51">
        <f t="shared" si="0"/>
        <v>128707000</v>
      </c>
      <c r="H13" s="91">
        <f>'[1]MP'!F$37</f>
        <v>128707000</v>
      </c>
      <c r="I13" s="87">
        <f>'[1]MP'!G$37</f>
        <v>128707000</v>
      </c>
      <c r="J13" s="115">
        <f>'[1]MP'!H$37</f>
        <v>46343000</v>
      </c>
      <c r="K13" s="62">
        <f>'[1]MP'!I$37</f>
        <v>24268165</v>
      </c>
      <c r="L13" s="91">
        <f>'[1]MP'!J$37</f>
        <v>9795000</v>
      </c>
      <c r="M13" s="62">
        <f>'[1]MP'!K$37</f>
        <v>31414192</v>
      </c>
      <c r="N13" s="91">
        <f>'[1]MP'!L$37</f>
        <v>30278000</v>
      </c>
      <c r="O13" s="62">
        <f>'[1]MP'!M$37</f>
        <v>22778458</v>
      </c>
      <c r="P13" s="115">
        <f>'[1]MP'!N$37</f>
        <v>2946000</v>
      </c>
      <c r="Q13" s="62">
        <f>'[1]MP'!O$37</f>
        <v>29191002</v>
      </c>
      <c r="R13" s="115">
        <f>'[1]MP'!P$37</f>
        <v>89362000</v>
      </c>
      <c r="S13" s="62">
        <f>'[1]MP'!Q$37</f>
        <v>107651817</v>
      </c>
      <c r="T13" s="99">
        <f t="shared" si="1"/>
        <v>-0.9027016315476584</v>
      </c>
      <c r="U13" s="69">
        <f t="shared" si="2"/>
        <v>0.28151791486500094</v>
      </c>
      <c r="V13" s="86">
        <f t="shared" si="3"/>
        <v>69.43056710202242</v>
      </c>
      <c r="W13" s="110">
        <f t="shared" si="4"/>
        <v>83.64099621621202</v>
      </c>
      <c r="X13" s="36"/>
    </row>
    <row r="14" spans="2:24" ht="12.75">
      <c r="B14" s="35"/>
      <c r="C14" s="68" t="s">
        <v>22</v>
      </c>
      <c r="D14" s="51">
        <f>'[1]NC'!B$37</f>
        <v>8823000</v>
      </c>
      <c r="E14" s="51">
        <f>'[1]NC'!C$37</f>
        <v>-10000</v>
      </c>
      <c r="F14" s="51">
        <f>'[1]NC'!D$37</f>
        <v>0</v>
      </c>
      <c r="G14" s="51">
        <f t="shared" si="0"/>
        <v>8813000</v>
      </c>
      <c r="H14" s="91">
        <f>'[1]NC'!F$37</f>
        <v>8813000</v>
      </c>
      <c r="I14" s="87">
        <f>'[1]NC'!G$37</f>
        <v>8813000</v>
      </c>
      <c r="J14" s="115">
        <f>'[1]NC'!H$37</f>
        <v>2332000</v>
      </c>
      <c r="K14" s="62">
        <f>'[1]NC'!I$37</f>
        <v>6578639</v>
      </c>
      <c r="L14" s="91">
        <f>'[1]NC'!J$37</f>
        <v>2204000</v>
      </c>
      <c r="M14" s="62">
        <f>'[1]NC'!K$37</f>
        <v>7324423</v>
      </c>
      <c r="N14" s="91">
        <f>'[1]NC'!L$37</f>
        <v>818000</v>
      </c>
      <c r="O14" s="62">
        <f>'[1]NC'!M$37</f>
        <v>6217123</v>
      </c>
      <c r="P14" s="115">
        <f>'[1]NC'!N$37</f>
        <v>0</v>
      </c>
      <c r="Q14" s="62">
        <f>'[1]NC'!O$37</f>
        <v>5818237</v>
      </c>
      <c r="R14" s="115">
        <f>'[1]NC'!P$37</f>
        <v>5354000</v>
      </c>
      <c r="S14" s="62">
        <f>'[1]NC'!Q$37</f>
        <v>25938422</v>
      </c>
      <c r="T14" s="99">
        <f t="shared" si="1"/>
        <v>-1</v>
      </c>
      <c r="U14" s="69">
        <f t="shared" si="2"/>
        <v>-0.06415925822924848</v>
      </c>
      <c r="V14" s="86">
        <f t="shared" si="3"/>
        <v>60.75116305457846</v>
      </c>
      <c r="W14" s="110">
        <f t="shared" si="4"/>
        <v>294.3200045387496</v>
      </c>
      <c r="X14" s="36"/>
    </row>
    <row r="15" spans="2:24" ht="12.75">
      <c r="B15" s="35"/>
      <c r="C15" s="68" t="s">
        <v>23</v>
      </c>
      <c r="D15" s="51">
        <f>'[1]NW'!B$37</f>
        <v>52186000</v>
      </c>
      <c r="E15" s="51">
        <f>'[1]NW'!C$37</f>
        <v>4585000</v>
      </c>
      <c r="F15" s="51">
        <f>'[1]NW'!D$37</f>
        <v>0</v>
      </c>
      <c r="G15" s="51">
        <f t="shared" si="0"/>
        <v>56771000</v>
      </c>
      <c r="H15" s="91">
        <f>'[1]NW'!F$37</f>
        <v>56771000</v>
      </c>
      <c r="I15" s="87">
        <f>'[1]NW'!G$37</f>
        <v>56771000</v>
      </c>
      <c r="J15" s="115">
        <f>'[1]NW'!H$37</f>
        <v>16153000</v>
      </c>
      <c r="K15" s="62">
        <f>'[1]NW'!I$37</f>
        <v>2531604</v>
      </c>
      <c r="L15" s="91">
        <f>'[1]NW'!J$37</f>
        <v>11073000</v>
      </c>
      <c r="M15" s="62">
        <f>'[1]NW'!K$37</f>
        <v>4401698</v>
      </c>
      <c r="N15" s="91">
        <f>'[1]NW'!L$37</f>
        <v>17559000</v>
      </c>
      <c r="O15" s="62">
        <f>'[1]NW'!M$37</f>
        <v>17481412</v>
      </c>
      <c r="P15" s="115">
        <f>'[1]NW'!N$37</f>
        <v>9262000</v>
      </c>
      <c r="Q15" s="62">
        <f>'[1]NW'!O$37</f>
        <v>7512449</v>
      </c>
      <c r="R15" s="115">
        <f>'[1]NW'!P$37</f>
        <v>54047000</v>
      </c>
      <c r="S15" s="62">
        <f>'[1]NW'!Q$37</f>
        <v>31927163</v>
      </c>
      <c r="T15" s="99">
        <f t="shared" si="1"/>
        <v>-0.47252121419215215</v>
      </c>
      <c r="U15" s="69">
        <f t="shared" si="2"/>
        <v>-0.5702607432397337</v>
      </c>
      <c r="V15" s="86">
        <f t="shared" si="3"/>
        <v>95.2017755544204</v>
      </c>
      <c r="W15" s="110">
        <f t="shared" si="4"/>
        <v>56.238507336492226</v>
      </c>
      <c r="X15" s="36"/>
    </row>
    <row r="16" spans="2:24" ht="12.75">
      <c r="B16" s="35"/>
      <c r="C16" s="68" t="s">
        <v>24</v>
      </c>
      <c r="D16" s="51">
        <f>'[1]WC'!B$37</f>
        <v>3415000</v>
      </c>
      <c r="E16" s="51">
        <f>'[1]WC'!C$37</f>
        <v>0</v>
      </c>
      <c r="F16" s="51">
        <f>'[1]WC'!D$37</f>
        <v>0</v>
      </c>
      <c r="G16" s="51">
        <f t="shared" si="0"/>
        <v>3415000</v>
      </c>
      <c r="H16" s="91">
        <f>'[1]WC'!F$37</f>
        <v>3415000</v>
      </c>
      <c r="I16" s="87">
        <f>'[1]WC'!G$37</f>
        <v>3415000</v>
      </c>
      <c r="J16" s="115">
        <f>'[1]WC'!H$37</f>
        <v>2171000</v>
      </c>
      <c r="K16" s="62">
        <f>'[1]WC'!I$37</f>
        <v>1634623</v>
      </c>
      <c r="L16" s="91">
        <f>'[1]WC'!J$37</f>
        <v>1164000</v>
      </c>
      <c r="M16" s="62">
        <f>'[1]WC'!K$37</f>
        <v>2042842</v>
      </c>
      <c r="N16" s="91">
        <f>'[1]WC'!L$37</f>
        <v>80000</v>
      </c>
      <c r="O16" s="62">
        <f>'[1]WC'!M$37</f>
        <v>2048100</v>
      </c>
      <c r="P16" s="115">
        <f>'[1]WC'!N$37</f>
        <v>0</v>
      </c>
      <c r="Q16" s="62">
        <f>'[1]WC'!O$37</f>
        <v>2000342</v>
      </c>
      <c r="R16" s="115">
        <f>'[1]WC'!P$37</f>
        <v>3415000</v>
      </c>
      <c r="S16" s="62">
        <f>'[1]WC'!Q$37</f>
        <v>7725907</v>
      </c>
      <c r="T16" s="99">
        <f t="shared" si="1"/>
        <v>-1</v>
      </c>
      <c r="U16" s="69">
        <f t="shared" si="2"/>
        <v>-0.02331819735364484</v>
      </c>
      <c r="V16" s="86">
        <f t="shared" si="3"/>
        <v>100</v>
      </c>
      <c r="W16" s="110">
        <f t="shared" si="4"/>
        <v>226.23446559297219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661704000</v>
      </c>
      <c r="E20" s="118">
        <f aca="true" t="shared" si="5" ref="E20:J20">SUM(E8:E19)</f>
        <v>8398000</v>
      </c>
      <c r="F20" s="118">
        <f t="shared" si="5"/>
        <v>0</v>
      </c>
      <c r="G20" s="118">
        <f t="shared" si="5"/>
        <v>670102000</v>
      </c>
      <c r="H20" s="48">
        <f t="shared" si="5"/>
        <v>670102000</v>
      </c>
      <c r="I20" s="76">
        <f t="shared" si="5"/>
        <v>670101000</v>
      </c>
      <c r="J20" s="96">
        <f t="shared" si="5"/>
        <v>270959000</v>
      </c>
      <c r="K20" s="76">
        <f>SUM(K8:K19)</f>
        <v>174819559</v>
      </c>
      <c r="L20" s="94">
        <f aca="true" t="shared" si="6" ref="L20:R20">SUM(L8:L19)</f>
        <v>184322000</v>
      </c>
      <c r="M20" s="76">
        <f t="shared" si="6"/>
        <v>224331559</v>
      </c>
      <c r="N20" s="94">
        <f t="shared" si="6"/>
        <v>135599000</v>
      </c>
      <c r="O20" s="76">
        <f t="shared" si="6"/>
        <v>216560387</v>
      </c>
      <c r="P20" s="96">
        <f t="shared" si="6"/>
        <v>17204000</v>
      </c>
      <c r="Q20" s="76">
        <f t="shared" si="6"/>
        <v>247778284</v>
      </c>
      <c r="R20" s="96">
        <f t="shared" si="6"/>
        <v>608084000</v>
      </c>
      <c r="S20" s="76">
        <f>SUM(S8:S19)</f>
        <v>863489789</v>
      </c>
      <c r="T20" s="100">
        <f>IF(N20=0,"-",(P20-N20)/N20)</f>
        <v>-0.8731259080081711</v>
      </c>
      <c r="U20" s="77">
        <f>IF(O20=0,"-",(Q20-O20)/O20)</f>
        <v>0.14415331184276098</v>
      </c>
      <c r="V20" s="104">
        <f>IF($G20=0,0,($R20/$G20)*100)</f>
        <v>90.74499106106234</v>
      </c>
      <c r="W20" s="113">
        <f>IF($G20=0,0,($S20/$G20)*100)</f>
        <v>128.85945557541987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M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38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'[1]EC'!B$38</f>
        <v>0</v>
      </c>
      <c r="E8" s="51">
        <f>'[1]EC'!C$38</f>
        <v>0</v>
      </c>
      <c r="F8" s="51">
        <f>'[1]EC'!D$38</f>
        <v>0</v>
      </c>
      <c r="G8" s="51">
        <f>D8+E8+F8</f>
        <v>0</v>
      </c>
      <c r="H8" s="91">
        <f>'[1]EC'!F$38</f>
        <v>0</v>
      </c>
      <c r="I8" s="87">
        <f>'[1]EC'!G$38</f>
        <v>177000</v>
      </c>
      <c r="J8" s="115">
        <f>'[1]EC'!H$38</f>
        <v>0</v>
      </c>
      <c r="K8" s="62">
        <f>'[1]EC'!I$38</f>
        <v>0</v>
      </c>
      <c r="L8" s="91">
        <f>'[1]EC'!J$38</f>
        <v>0</v>
      </c>
      <c r="M8" s="62">
        <f>'[1]EC'!K$38</f>
        <v>0</v>
      </c>
      <c r="N8" s="91">
        <f>'[1]EC'!L$38</f>
        <v>0</v>
      </c>
      <c r="O8" s="62">
        <f>'[1]EC'!M$38</f>
        <v>0</v>
      </c>
      <c r="P8" s="115">
        <f>'[1]EC'!N$38</f>
        <v>0</v>
      </c>
      <c r="Q8" s="62">
        <f>'[1]EC'!O$38</f>
        <v>0</v>
      </c>
      <c r="R8" s="115">
        <f>'[1]EC'!P$38</f>
        <v>0</v>
      </c>
      <c r="S8" s="62">
        <f>'[1]EC'!Q$38</f>
        <v>0</v>
      </c>
      <c r="T8" s="99" t="str">
        <f>IF(N8=0,"-",(P8-N8)/N8)</f>
        <v>-</v>
      </c>
      <c r="U8" s="69" t="str">
        <f>IF(O8=0,"-",(Q8-O8)/O8)</f>
        <v>-</v>
      </c>
      <c r="V8" s="86">
        <f>IF($G8=0,0,($R8/$G8)*100)</f>
        <v>0</v>
      </c>
      <c r="W8" s="110">
        <f>IF($G8=0,0,($S8/$G8)*100)</f>
        <v>0</v>
      </c>
      <c r="X8" s="36"/>
    </row>
    <row r="9" spans="2:24" ht="12.75">
      <c r="B9" s="35"/>
      <c r="C9" s="68" t="s">
        <v>17</v>
      </c>
      <c r="D9" s="51">
        <f>'[1]FS'!B$38</f>
        <v>0</v>
      </c>
      <c r="E9" s="51">
        <f>'[1]FS'!C$38</f>
        <v>0</v>
      </c>
      <c r="F9" s="51">
        <f>'[1]FS'!D$38</f>
        <v>0</v>
      </c>
      <c r="G9" s="51">
        <f aca="true" t="shared" si="0" ref="G9:G16">D9+E9+F9</f>
        <v>0</v>
      </c>
      <c r="H9" s="91">
        <f>'[1]FS'!F$38</f>
        <v>0</v>
      </c>
      <c r="I9" s="87">
        <f>'[1]FS'!G$38</f>
        <v>0</v>
      </c>
      <c r="J9" s="115">
        <f>'[1]FS'!H$38</f>
        <v>0</v>
      </c>
      <c r="K9" s="62">
        <f>'[1]FS'!I$38</f>
        <v>0</v>
      </c>
      <c r="L9" s="91">
        <f>'[1]FS'!J$38</f>
        <v>0</v>
      </c>
      <c r="M9" s="62">
        <f>'[1]FS'!K$38</f>
        <v>0</v>
      </c>
      <c r="N9" s="91">
        <f>'[1]FS'!L$38</f>
        <v>0</v>
      </c>
      <c r="O9" s="62">
        <f>'[1]FS'!M$38</f>
        <v>0</v>
      </c>
      <c r="P9" s="115">
        <f>'[1]FS'!N$38</f>
        <v>0</v>
      </c>
      <c r="Q9" s="62">
        <f>'[1]FS'!O$38</f>
        <v>0</v>
      </c>
      <c r="R9" s="115">
        <f>'[1]FS'!P$38</f>
        <v>0</v>
      </c>
      <c r="S9" s="62">
        <f>'[1]FS'!Q$38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'[1]GT'!B$38</f>
        <v>1465000</v>
      </c>
      <c r="E10" s="51">
        <f>'[1]GT'!C$38</f>
        <v>-1104000</v>
      </c>
      <c r="F10" s="51">
        <f>'[1]GT'!D$38</f>
        <v>0</v>
      </c>
      <c r="G10" s="51">
        <f t="shared" si="0"/>
        <v>361000</v>
      </c>
      <c r="H10" s="91">
        <f>'[1]GT'!F$38</f>
        <v>1465000</v>
      </c>
      <c r="I10" s="87">
        <f>'[1]GT'!G$38</f>
        <v>0</v>
      </c>
      <c r="J10" s="115">
        <f>'[1]GT'!H$38</f>
        <v>0</v>
      </c>
      <c r="K10" s="62">
        <f>'[1]GT'!I$38</f>
        <v>0</v>
      </c>
      <c r="L10" s="91">
        <f>'[1]GT'!J$38</f>
        <v>0</v>
      </c>
      <c r="M10" s="62">
        <f>'[1]GT'!K$38</f>
        <v>0</v>
      </c>
      <c r="N10" s="91">
        <f>'[1]GT'!L$38</f>
        <v>0</v>
      </c>
      <c r="O10" s="62">
        <f>'[1]GT'!M$38</f>
        <v>0</v>
      </c>
      <c r="P10" s="115">
        <f>'[1]GT'!N$38</f>
        <v>0</v>
      </c>
      <c r="Q10" s="62">
        <f>'[1]GT'!O$38</f>
        <v>0</v>
      </c>
      <c r="R10" s="115">
        <f>'[1]GT'!P$38</f>
        <v>0</v>
      </c>
      <c r="S10" s="62">
        <f>'[1]GT'!Q$38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'[1]KZN'!B$38</f>
        <v>0</v>
      </c>
      <c r="E11" s="51">
        <f>'[1]KZN'!C$38</f>
        <v>0</v>
      </c>
      <c r="F11" s="51">
        <f>'[1]KZN'!D$38</f>
        <v>0</v>
      </c>
      <c r="G11" s="51">
        <f t="shared" si="0"/>
        <v>0</v>
      </c>
      <c r="H11" s="91">
        <f>'[1]KZN'!F$38</f>
        <v>0</v>
      </c>
      <c r="I11" s="87">
        <f>'[1]KZN'!G$38</f>
        <v>0</v>
      </c>
      <c r="J11" s="115">
        <f>'[1]KZN'!H$38</f>
        <v>0</v>
      </c>
      <c r="K11" s="62">
        <f>'[1]KZN'!I$38</f>
        <v>0</v>
      </c>
      <c r="L11" s="91">
        <f>'[1]KZN'!J$38</f>
        <v>0</v>
      </c>
      <c r="M11" s="62">
        <f>'[1]KZN'!K$38</f>
        <v>0</v>
      </c>
      <c r="N11" s="91">
        <f>'[1]KZN'!L$38</f>
        <v>0</v>
      </c>
      <c r="O11" s="62">
        <f>'[1]KZN'!M$38</f>
        <v>0</v>
      </c>
      <c r="P11" s="115">
        <f>'[1]KZN'!N$38</f>
        <v>0</v>
      </c>
      <c r="Q11" s="62">
        <f>'[1]KZN'!O$38</f>
        <v>0</v>
      </c>
      <c r="R11" s="115">
        <f>'[1]KZN'!P$38</f>
        <v>0</v>
      </c>
      <c r="S11" s="62">
        <f>'[1]KZN'!Q$38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'[1]LP'!B$38</f>
        <v>112266000</v>
      </c>
      <c r="E12" s="51">
        <f>'[1]LP'!C$38</f>
        <v>47863000</v>
      </c>
      <c r="F12" s="51">
        <f>'[1]LP'!D$38</f>
        <v>0</v>
      </c>
      <c r="G12" s="51">
        <f t="shared" si="0"/>
        <v>160129000</v>
      </c>
      <c r="H12" s="91">
        <f>'[1]LP'!F$38</f>
        <v>112266000</v>
      </c>
      <c r="I12" s="87">
        <f>'[1]LP'!G$38</f>
        <v>56770000</v>
      </c>
      <c r="J12" s="115">
        <f>'[1]LP'!H$38</f>
        <v>0</v>
      </c>
      <c r="K12" s="62">
        <f>'[1]LP'!I$38</f>
        <v>0</v>
      </c>
      <c r="L12" s="91">
        <f>'[1]LP'!J$38</f>
        <v>0</v>
      </c>
      <c r="M12" s="62">
        <f>'[1]LP'!K$38</f>
        <v>0</v>
      </c>
      <c r="N12" s="91">
        <f>'[1]LP'!L$38</f>
        <v>0</v>
      </c>
      <c r="O12" s="62">
        <f>'[1]LP'!M$38</f>
        <v>0</v>
      </c>
      <c r="P12" s="115">
        <f>'[1]LP'!N$38</f>
        <v>0</v>
      </c>
      <c r="Q12" s="62">
        <f>'[1]LP'!O$38</f>
        <v>0</v>
      </c>
      <c r="R12" s="115">
        <f>'[1]LP'!P$38</f>
        <v>0</v>
      </c>
      <c r="S12" s="62">
        <f>'[1]LP'!Q$38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'[1]MP'!B$38</f>
        <v>0</v>
      </c>
      <c r="E13" s="51">
        <f>'[1]MP'!C$38</f>
        <v>1027000</v>
      </c>
      <c r="F13" s="51">
        <f>'[1]MP'!D$38</f>
        <v>0</v>
      </c>
      <c r="G13" s="51">
        <f t="shared" si="0"/>
        <v>1027000</v>
      </c>
      <c r="H13" s="91">
        <f>'[1]MP'!F$38</f>
        <v>0</v>
      </c>
      <c r="I13" s="87">
        <f>'[1]MP'!G$38</f>
        <v>0</v>
      </c>
      <c r="J13" s="115">
        <f>'[1]MP'!H$38</f>
        <v>0</v>
      </c>
      <c r="K13" s="62">
        <f>'[1]MP'!I$38</f>
        <v>0</v>
      </c>
      <c r="L13" s="91">
        <f>'[1]MP'!J$38</f>
        <v>0</v>
      </c>
      <c r="M13" s="62">
        <f>'[1]MP'!K$38</f>
        <v>0</v>
      </c>
      <c r="N13" s="91">
        <f>'[1]MP'!L$38</f>
        <v>0</v>
      </c>
      <c r="O13" s="62">
        <f>'[1]MP'!M$38</f>
        <v>0</v>
      </c>
      <c r="P13" s="115">
        <f>'[1]MP'!N$38</f>
        <v>0</v>
      </c>
      <c r="Q13" s="62">
        <f>'[1]MP'!O$38</f>
        <v>0</v>
      </c>
      <c r="R13" s="115">
        <f>'[1]MP'!P$38</f>
        <v>0</v>
      </c>
      <c r="S13" s="62">
        <f>'[1]MP'!Q$38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'[1]NC'!B$38</f>
        <v>32247000</v>
      </c>
      <c r="E14" s="51">
        <f>'[1]NC'!C$38</f>
        <v>-5200000</v>
      </c>
      <c r="F14" s="51">
        <f>'[1]NC'!D$38</f>
        <v>0</v>
      </c>
      <c r="G14" s="51">
        <f t="shared" si="0"/>
        <v>27047000</v>
      </c>
      <c r="H14" s="91">
        <f>'[1]NC'!F$38</f>
        <v>32247000</v>
      </c>
      <c r="I14" s="87">
        <f>'[1]NC'!G$38</f>
        <v>29000000</v>
      </c>
      <c r="J14" s="115">
        <f>'[1]NC'!H$38</f>
        <v>0</v>
      </c>
      <c r="K14" s="62">
        <f>'[1]NC'!I$38</f>
        <v>0</v>
      </c>
      <c r="L14" s="91">
        <f>'[1]NC'!J$38</f>
        <v>0</v>
      </c>
      <c r="M14" s="62">
        <f>'[1]NC'!K$38</f>
        <v>0</v>
      </c>
      <c r="N14" s="91">
        <f>'[1]NC'!L$38</f>
        <v>0</v>
      </c>
      <c r="O14" s="62">
        <f>'[1]NC'!M$38</f>
        <v>0</v>
      </c>
      <c r="P14" s="115">
        <f>'[1]NC'!N$38</f>
        <v>0</v>
      </c>
      <c r="Q14" s="62">
        <f>'[1]NC'!O$38</f>
        <v>0</v>
      </c>
      <c r="R14" s="115">
        <f>'[1]NC'!P$38</f>
        <v>0</v>
      </c>
      <c r="S14" s="62">
        <f>'[1]NC'!Q$38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'[1]NW'!B$38</f>
        <v>0</v>
      </c>
      <c r="E15" s="51">
        <f>'[1]NW'!C$38</f>
        <v>0</v>
      </c>
      <c r="F15" s="51">
        <f>'[1]NW'!D$38</f>
        <v>0</v>
      </c>
      <c r="G15" s="51">
        <f t="shared" si="0"/>
        <v>0</v>
      </c>
      <c r="H15" s="91">
        <f>'[1]NW'!F$38</f>
        <v>0</v>
      </c>
      <c r="I15" s="87">
        <f>'[1]NW'!G$38</f>
        <v>0</v>
      </c>
      <c r="J15" s="115">
        <f>'[1]NW'!H$38</f>
        <v>0</v>
      </c>
      <c r="K15" s="62">
        <f>'[1]NW'!I$38</f>
        <v>0</v>
      </c>
      <c r="L15" s="91">
        <f>'[1]NW'!J$38</f>
        <v>0</v>
      </c>
      <c r="M15" s="62">
        <f>'[1]NW'!K$38</f>
        <v>0</v>
      </c>
      <c r="N15" s="91">
        <f>'[1]NW'!L$38</f>
        <v>0</v>
      </c>
      <c r="O15" s="62">
        <f>'[1]NW'!M$38</f>
        <v>0</v>
      </c>
      <c r="P15" s="115">
        <f>'[1]NW'!N$38</f>
        <v>0</v>
      </c>
      <c r="Q15" s="62">
        <f>'[1]NW'!O$38</f>
        <v>0</v>
      </c>
      <c r="R15" s="115">
        <f>'[1]NW'!P$38</f>
        <v>0</v>
      </c>
      <c r="S15" s="62">
        <f>'[1]NW'!Q$38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'[1]WC'!B$38</f>
        <v>0</v>
      </c>
      <c r="E16" s="51">
        <f>'[1]WC'!C$38</f>
        <v>0</v>
      </c>
      <c r="F16" s="51">
        <f>'[1]WC'!D$38</f>
        <v>0</v>
      </c>
      <c r="G16" s="51">
        <f t="shared" si="0"/>
        <v>0</v>
      </c>
      <c r="H16" s="91">
        <f>'[1]WC'!F$38</f>
        <v>0</v>
      </c>
      <c r="I16" s="87">
        <f>'[1]WC'!G$38</f>
        <v>0</v>
      </c>
      <c r="J16" s="115">
        <f>'[1]WC'!H$38</f>
        <v>0</v>
      </c>
      <c r="K16" s="62">
        <f>'[1]WC'!I$38</f>
        <v>0</v>
      </c>
      <c r="L16" s="91">
        <f>'[1]WC'!J$38</f>
        <v>0</v>
      </c>
      <c r="M16" s="62">
        <f>'[1]WC'!K$38</f>
        <v>0</v>
      </c>
      <c r="N16" s="91">
        <f>'[1]WC'!L$38</f>
        <v>0</v>
      </c>
      <c r="O16" s="62">
        <f>'[1]WC'!M$38</f>
        <v>0</v>
      </c>
      <c r="P16" s="115">
        <f>'[1]WC'!N$38</f>
        <v>0</v>
      </c>
      <c r="Q16" s="62">
        <f>'[1]WC'!O$38</f>
        <v>0</v>
      </c>
      <c r="R16" s="115">
        <f>'[1]WC'!P$38</f>
        <v>0</v>
      </c>
      <c r="S16" s="62">
        <f>'[1]WC'!Q$38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I20">SUM(D8:D19)</f>
        <v>145978000</v>
      </c>
      <c r="E20" s="118">
        <f t="shared" si="5"/>
        <v>42586000</v>
      </c>
      <c r="F20" s="118">
        <f t="shared" si="5"/>
        <v>0</v>
      </c>
      <c r="G20" s="118">
        <f t="shared" si="5"/>
        <v>188564000</v>
      </c>
      <c r="H20" s="48">
        <f t="shared" si="5"/>
        <v>145978000</v>
      </c>
      <c r="I20" s="76">
        <f t="shared" si="5"/>
        <v>85947000</v>
      </c>
      <c r="J20" s="96">
        <f>SUM(J8:J19)</f>
        <v>0</v>
      </c>
      <c r="K20" s="76">
        <f>SUM(K8:K19)</f>
        <v>0</v>
      </c>
      <c r="L20" s="94">
        <f aca="true" t="shared" si="6" ref="L20:R20">SUM(L8:L19)</f>
        <v>0</v>
      </c>
      <c r="M20" s="76">
        <f t="shared" si="6"/>
        <v>0</v>
      </c>
      <c r="N20" s="94">
        <f t="shared" si="6"/>
        <v>0</v>
      </c>
      <c r="O20" s="76">
        <f t="shared" si="6"/>
        <v>0</v>
      </c>
      <c r="P20" s="96">
        <f t="shared" si="6"/>
        <v>0</v>
      </c>
      <c r="Q20" s="76">
        <f t="shared" si="6"/>
        <v>0</v>
      </c>
      <c r="R20" s="96">
        <f t="shared" si="6"/>
        <v>0</v>
      </c>
      <c r="S20" s="76">
        <f>SUM(S8:S19)</f>
        <v>0</v>
      </c>
      <c r="T20" s="119" t="str">
        <f>IF(N20=0,"-",(P20-N20)/N20)</f>
        <v>-</v>
      </c>
      <c r="U20" s="77" t="str">
        <f>IF(O20=0,"-",(Q20-O20)/O20)</f>
        <v>-</v>
      </c>
      <c r="V20" s="104">
        <f>IF($G20=0,0,($R20/$G20)*100)</f>
        <v>0</v>
      </c>
      <c r="W20" s="113">
        <f>IF($G20=0,0,($S20/$G20)*100)</f>
        <v>0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N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39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'[1]EC'!B$39</f>
        <v>86857000</v>
      </c>
      <c r="E8" s="51">
        <f>'[1]EC'!C$39</f>
        <v>0</v>
      </c>
      <c r="F8" s="51">
        <f>'[1]EC'!D$39</f>
        <v>0</v>
      </c>
      <c r="G8" s="51">
        <f>D8+E8+F8</f>
        <v>86857000</v>
      </c>
      <c r="H8" s="91">
        <f>'[1]EC'!F$39</f>
        <v>86857000</v>
      </c>
      <c r="I8" s="87">
        <f>'[1]EC'!G$39</f>
        <v>86857000</v>
      </c>
      <c r="J8" s="115">
        <f>'[1]EC'!H$39</f>
        <v>25096000</v>
      </c>
      <c r="K8" s="62">
        <f>'[1]EC'!I$39</f>
        <v>18186925</v>
      </c>
      <c r="L8" s="91">
        <f>'[1]EC'!J$39</f>
        <v>19945000</v>
      </c>
      <c r="M8" s="62">
        <f>'[1]EC'!K$39</f>
        <v>22228230</v>
      </c>
      <c r="N8" s="91">
        <f>'[1]EC'!L$39</f>
        <v>28919000</v>
      </c>
      <c r="O8" s="62">
        <f>'[1]EC'!M$39</f>
        <v>12513956</v>
      </c>
      <c r="P8" s="115">
        <f>'[1]EC'!N$39</f>
        <v>0</v>
      </c>
      <c r="Q8" s="62">
        <f>'[1]EC'!O$39</f>
        <v>10724601</v>
      </c>
      <c r="R8" s="115">
        <f>'[1]EC'!P$39</f>
        <v>73960000</v>
      </c>
      <c r="S8" s="62">
        <f>'[1]EC'!Q$39</f>
        <v>63653712</v>
      </c>
      <c r="T8" s="99">
        <f>IF(N8=0,"-",(P8-N8)/N8)</f>
        <v>-1</v>
      </c>
      <c r="U8" s="69">
        <f>IF(O8=0,"-",(Q8-O8)/O8)</f>
        <v>-0.14298875591379737</v>
      </c>
      <c r="V8" s="86">
        <f>IF($G8=0,0,($R8/$G8)*100)</f>
        <v>85.15145584121026</v>
      </c>
      <c r="W8" s="110">
        <f>IF($G8=0,0,($S8/$G8)*100)</f>
        <v>73.28564421980957</v>
      </c>
      <c r="X8" s="36"/>
    </row>
    <row r="9" spans="2:24" ht="12.75">
      <c r="B9" s="35"/>
      <c r="C9" s="68" t="s">
        <v>17</v>
      </c>
      <c r="D9" s="51">
        <f>'[1]FS'!B$39</f>
        <v>0</v>
      </c>
      <c r="E9" s="51">
        <f>'[1]FS'!C$39</f>
        <v>0</v>
      </c>
      <c r="F9" s="51">
        <f>'[1]FS'!D$39</f>
        <v>0</v>
      </c>
      <c r="G9" s="51">
        <f aca="true" t="shared" si="0" ref="G9:G16">D9+E9+F9</f>
        <v>0</v>
      </c>
      <c r="H9" s="91">
        <f>'[1]FS'!F$39</f>
        <v>0</v>
      </c>
      <c r="I9" s="87">
        <f>'[1]FS'!G$39</f>
        <v>0</v>
      </c>
      <c r="J9" s="115">
        <f>'[1]FS'!H$39</f>
        <v>0</v>
      </c>
      <c r="K9" s="62">
        <f>'[1]FS'!I$39</f>
        <v>0</v>
      </c>
      <c r="L9" s="91">
        <f>'[1]FS'!J$39</f>
        <v>0</v>
      </c>
      <c r="M9" s="62">
        <f>'[1]FS'!K$39</f>
        <v>0</v>
      </c>
      <c r="N9" s="91">
        <f>'[1]FS'!L$39</f>
        <v>0</v>
      </c>
      <c r="O9" s="62">
        <f>'[1]FS'!M$39</f>
        <v>0</v>
      </c>
      <c r="P9" s="115">
        <f>'[1]FS'!N$39</f>
        <v>0</v>
      </c>
      <c r="Q9" s="62">
        <f>'[1]FS'!O$39</f>
        <v>0</v>
      </c>
      <c r="R9" s="115">
        <f>'[1]FS'!P$39</f>
        <v>0</v>
      </c>
      <c r="S9" s="62">
        <f>'[1]FS'!Q$39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'[1]GT'!B$39</f>
        <v>0</v>
      </c>
      <c r="E10" s="51">
        <f>'[1]GT'!C$39</f>
        <v>0</v>
      </c>
      <c r="F10" s="51">
        <f>'[1]GT'!D$39</f>
        <v>0</v>
      </c>
      <c r="G10" s="51">
        <f t="shared" si="0"/>
        <v>0</v>
      </c>
      <c r="H10" s="91">
        <f>'[1]GT'!F$39</f>
        <v>0</v>
      </c>
      <c r="I10" s="87">
        <f>'[1]GT'!G$39</f>
        <v>0</v>
      </c>
      <c r="J10" s="115">
        <f>'[1]GT'!H$39</f>
        <v>0</v>
      </c>
      <c r="K10" s="62">
        <f>'[1]GT'!I$39</f>
        <v>0</v>
      </c>
      <c r="L10" s="91">
        <f>'[1]GT'!J$39</f>
        <v>0</v>
      </c>
      <c r="M10" s="62">
        <f>'[1]GT'!K$39</f>
        <v>0</v>
      </c>
      <c r="N10" s="91">
        <f>'[1]GT'!L$39</f>
        <v>0</v>
      </c>
      <c r="O10" s="62">
        <f>'[1]GT'!M$39</f>
        <v>0</v>
      </c>
      <c r="P10" s="115">
        <f>'[1]GT'!N$39</f>
        <v>0</v>
      </c>
      <c r="Q10" s="62">
        <f>'[1]GT'!O$39</f>
        <v>0</v>
      </c>
      <c r="R10" s="115">
        <f>'[1]GT'!P$39</f>
        <v>0</v>
      </c>
      <c r="S10" s="62">
        <f>'[1]GT'!Q$39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'[1]KZN'!B$39</f>
        <v>0</v>
      </c>
      <c r="E11" s="51">
        <f>'[1]KZN'!C$39</f>
        <v>0</v>
      </c>
      <c r="F11" s="51">
        <f>'[1]KZN'!D$39</f>
        <v>0</v>
      </c>
      <c r="G11" s="51">
        <f t="shared" si="0"/>
        <v>0</v>
      </c>
      <c r="H11" s="91">
        <f>'[1]KZN'!F$39</f>
        <v>0</v>
      </c>
      <c r="I11" s="87">
        <f>'[1]KZN'!G$39</f>
        <v>0</v>
      </c>
      <c r="J11" s="115">
        <f>'[1]KZN'!H$39</f>
        <v>0</v>
      </c>
      <c r="K11" s="62">
        <f>'[1]KZN'!I$39</f>
        <v>0</v>
      </c>
      <c r="L11" s="91">
        <f>'[1]KZN'!J$39</f>
        <v>0</v>
      </c>
      <c r="M11" s="62">
        <f>'[1]KZN'!K$39</f>
        <v>0</v>
      </c>
      <c r="N11" s="91">
        <f>'[1]KZN'!L$39</f>
        <v>0</v>
      </c>
      <c r="O11" s="62">
        <f>'[1]KZN'!M$39</f>
        <v>0</v>
      </c>
      <c r="P11" s="115">
        <f>'[1]KZN'!N$39</f>
        <v>0</v>
      </c>
      <c r="Q11" s="62">
        <f>'[1]KZN'!O$39</f>
        <v>0</v>
      </c>
      <c r="R11" s="115">
        <f>'[1]KZN'!P$39</f>
        <v>0</v>
      </c>
      <c r="S11" s="62">
        <f>'[1]KZN'!Q$39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'[1]LP'!B$39</f>
        <v>0</v>
      </c>
      <c r="E12" s="51">
        <f>'[1]LP'!C$39</f>
        <v>0</v>
      </c>
      <c r="F12" s="51">
        <f>'[1]LP'!D$39</f>
        <v>0</v>
      </c>
      <c r="G12" s="51">
        <f t="shared" si="0"/>
        <v>0</v>
      </c>
      <c r="H12" s="91">
        <f>'[1]LP'!F$39</f>
        <v>0</v>
      </c>
      <c r="I12" s="87">
        <f>'[1]LP'!G$39</f>
        <v>0</v>
      </c>
      <c r="J12" s="115">
        <f>'[1]LP'!H$39</f>
        <v>0</v>
      </c>
      <c r="K12" s="62">
        <f>'[1]LP'!I$39</f>
        <v>0</v>
      </c>
      <c r="L12" s="91">
        <f>'[1]LP'!J$39</f>
        <v>0</v>
      </c>
      <c r="M12" s="62">
        <f>'[1]LP'!K$39</f>
        <v>0</v>
      </c>
      <c r="N12" s="91">
        <f>'[1]LP'!L$39</f>
        <v>0</v>
      </c>
      <c r="O12" s="62">
        <f>'[1]LP'!M$39</f>
        <v>0</v>
      </c>
      <c r="P12" s="115">
        <f>'[1]LP'!N$39</f>
        <v>0</v>
      </c>
      <c r="Q12" s="62">
        <f>'[1]LP'!O$39</f>
        <v>0</v>
      </c>
      <c r="R12" s="115">
        <f>'[1]LP'!P$39</f>
        <v>0</v>
      </c>
      <c r="S12" s="62">
        <f>'[1]LP'!Q$39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'[1]MP'!B$39</f>
        <v>0</v>
      </c>
      <c r="E13" s="51">
        <f>'[1]MP'!C$39</f>
        <v>0</v>
      </c>
      <c r="F13" s="51">
        <f>'[1]MP'!D$39</f>
        <v>0</v>
      </c>
      <c r="G13" s="51">
        <f t="shared" si="0"/>
        <v>0</v>
      </c>
      <c r="H13" s="91">
        <f>'[1]MP'!F$39</f>
        <v>0</v>
      </c>
      <c r="I13" s="87">
        <f>'[1]MP'!G$39</f>
        <v>0</v>
      </c>
      <c r="J13" s="115">
        <f>'[1]MP'!H$39</f>
        <v>0</v>
      </c>
      <c r="K13" s="62">
        <f>'[1]MP'!I$39</f>
        <v>0</v>
      </c>
      <c r="L13" s="91">
        <f>'[1]MP'!J$39</f>
        <v>0</v>
      </c>
      <c r="M13" s="62">
        <f>'[1]MP'!K$39</f>
        <v>0</v>
      </c>
      <c r="N13" s="91">
        <f>'[1]MP'!L$39</f>
        <v>0</v>
      </c>
      <c r="O13" s="62">
        <f>'[1]MP'!M$39</f>
        <v>0</v>
      </c>
      <c r="P13" s="115">
        <f>'[1]MP'!N$39</f>
        <v>0</v>
      </c>
      <c r="Q13" s="62">
        <f>'[1]MP'!O$39</f>
        <v>0</v>
      </c>
      <c r="R13" s="115">
        <f>'[1]MP'!P$39</f>
        <v>0</v>
      </c>
      <c r="S13" s="62">
        <f>'[1]MP'!Q$39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'[1]NC'!B$39</f>
        <v>0</v>
      </c>
      <c r="E14" s="51">
        <f>'[1]NC'!C$39</f>
        <v>0</v>
      </c>
      <c r="F14" s="51">
        <f>'[1]NC'!D$39</f>
        <v>0</v>
      </c>
      <c r="G14" s="51">
        <f t="shared" si="0"/>
        <v>0</v>
      </c>
      <c r="H14" s="91">
        <f>'[1]NC'!F$39</f>
        <v>0</v>
      </c>
      <c r="I14" s="87">
        <f>'[1]NC'!G$39</f>
        <v>0</v>
      </c>
      <c r="J14" s="115">
        <f>'[1]NC'!H$39</f>
        <v>0</v>
      </c>
      <c r="K14" s="62">
        <f>'[1]NC'!I$39</f>
        <v>0</v>
      </c>
      <c r="L14" s="91">
        <f>'[1]NC'!J$39</f>
        <v>0</v>
      </c>
      <c r="M14" s="62">
        <f>'[1]NC'!K$39</f>
        <v>0</v>
      </c>
      <c r="N14" s="91">
        <f>'[1]NC'!L$39</f>
        <v>0</v>
      </c>
      <c r="O14" s="62">
        <f>'[1]NC'!M$39</f>
        <v>0</v>
      </c>
      <c r="P14" s="115">
        <f>'[1]NC'!N$39</f>
        <v>0</v>
      </c>
      <c r="Q14" s="62">
        <f>'[1]NC'!O$39</f>
        <v>0</v>
      </c>
      <c r="R14" s="115">
        <f>'[1]NC'!P$39</f>
        <v>0</v>
      </c>
      <c r="S14" s="62">
        <f>'[1]NC'!Q$39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'[1]NW'!B$39</f>
        <v>0</v>
      </c>
      <c r="E15" s="51">
        <f>'[1]NW'!C$39</f>
        <v>0</v>
      </c>
      <c r="F15" s="51">
        <f>'[1]NW'!D$39</f>
        <v>0</v>
      </c>
      <c r="G15" s="51">
        <f t="shared" si="0"/>
        <v>0</v>
      </c>
      <c r="H15" s="91">
        <f>'[1]NW'!F$39</f>
        <v>0</v>
      </c>
      <c r="I15" s="87">
        <f>'[1]NW'!G$39</f>
        <v>0</v>
      </c>
      <c r="J15" s="115">
        <f>'[1]NW'!H$39</f>
        <v>0</v>
      </c>
      <c r="K15" s="62">
        <f>'[1]NW'!I$39</f>
        <v>0</v>
      </c>
      <c r="L15" s="91">
        <f>'[1]NW'!J$39</f>
        <v>0</v>
      </c>
      <c r="M15" s="62">
        <f>'[1]NW'!K$39</f>
        <v>0</v>
      </c>
      <c r="N15" s="91">
        <f>'[1]NW'!L$39</f>
        <v>0</v>
      </c>
      <c r="O15" s="62">
        <f>'[1]NW'!M$39</f>
        <v>0</v>
      </c>
      <c r="P15" s="115">
        <f>'[1]NW'!N$39</f>
        <v>0</v>
      </c>
      <c r="Q15" s="62">
        <f>'[1]NW'!O$39</f>
        <v>0</v>
      </c>
      <c r="R15" s="115">
        <f>'[1]NW'!P$39</f>
        <v>0</v>
      </c>
      <c r="S15" s="62">
        <f>'[1]NW'!Q$39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'[1]WC'!B$39</f>
        <v>141500000</v>
      </c>
      <c r="E16" s="51">
        <f>'[1]WC'!C$39</f>
        <v>92000000</v>
      </c>
      <c r="F16" s="51">
        <f>'[1]WC'!D$39</f>
        <v>0</v>
      </c>
      <c r="G16" s="51">
        <f t="shared" si="0"/>
        <v>233500000</v>
      </c>
      <c r="H16" s="91">
        <f>'[1]WC'!F$39</f>
        <v>233500000</v>
      </c>
      <c r="I16" s="87">
        <f>'[1]WC'!G$39</f>
        <v>233500000</v>
      </c>
      <c r="J16" s="115">
        <f>'[1]WC'!H$39</f>
        <v>94666000</v>
      </c>
      <c r="K16" s="62">
        <f>'[1]WC'!I$39</f>
        <v>8892734</v>
      </c>
      <c r="L16" s="91">
        <f>'[1]WC'!J$39</f>
        <v>34973000</v>
      </c>
      <c r="M16" s="62">
        <f>'[1]WC'!K$39</f>
        <v>23264910</v>
      </c>
      <c r="N16" s="91">
        <f>'[1]WC'!L$39</f>
        <v>8068000</v>
      </c>
      <c r="O16" s="62">
        <f>'[1]WC'!M$39</f>
        <v>16148689</v>
      </c>
      <c r="P16" s="115">
        <f>'[1]WC'!N$39</f>
        <v>0</v>
      </c>
      <c r="Q16" s="62">
        <f>'[1]WC'!O$39</f>
        <v>12790275</v>
      </c>
      <c r="R16" s="115">
        <f>'[1]WC'!P$39</f>
        <v>137707000</v>
      </c>
      <c r="S16" s="62">
        <f>'[1]WC'!Q$39</f>
        <v>61096608</v>
      </c>
      <c r="T16" s="99">
        <f t="shared" si="1"/>
        <v>-1</v>
      </c>
      <c r="U16" s="69">
        <f t="shared" si="2"/>
        <v>-0.20796821339490779</v>
      </c>
      <c r="V16" s="86">
        <f t="shared" si="3"/>
        <v>58.97516059957173</v>
      </c>
      <c r="W16" s="110">
        <f t="shared" si="4"/>
        <v>26.165570877944326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105"/>
      <c r="W17" s="81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105" t="str">
        <f>IF(G18=0," ",(L18/G18))</f>
        <v> </v>
      </c>
      <c r="W18" s="81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105" t="str">
        <f>IF(G19=0," ",(L19/G19))</f>
        <v> </v>
      </c>
      <c r="W19" s="81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228357000</v>
      </c>
      <c r="E20" s="118">
        <f aca="true" t="shared" si="5" ref="E20:J20">SUM(E8:E19)</f>
        <v>92000000</v>
      </c>
      <c r="F20" s="118">
        <f t="shared" si="5"/>
        <v>0</v>
      </c>
      <c r="G20" s="118">
        <f t="shared" si="5"/>
        <v>320357000</v>
      </c>
      <c r="H20" s="48">
        <f t="shared" si="5"/>
        <v>320357000</v>
      </c>
      <c r="I20" s="76">
        <f t="shared" si="5"/>
        <v>320357000</v>
      </c>
      <c r="J20" s="96">
        <f t="shared" si="5"/>
        <v>119762000</v>
      </c>
      <c r="K20" s="76">
        <f>SUM(K8:K19)</f>
        <v>27079659</v>
      </c>
      <c r="L20" s="94">
        <f aca="true" t="shared" si="6" ref="L20:R20">SUM(L8:L19)</f>
        <v>54918000</v>
      </c>
      <c r="M20" s="76">
        <f t="shared" si="6"/>
        <v>45493140</v>
      </c>
      <c r="N20" s="94">
        <f t="shared" si="6"/>
        <v>36987000</v>
      </c>
      <c r="O20" s="76">
        <f t="shared" si="6"/>
        <v>28662645</v>
      </c>
      <c r="P20" s="96">
        <f t="shared" si="6"/>
        <v>0</v>
      </c>
      <c r="Q20" s="76">
        <f t="shared" si="6"/>
        <v>23514876</v>
      </c>
      <c r="R20" s="96">
        <f t="shared" si="6"/>
        <v>211667000</v>
      </c>
      <c r="S20" s="76">
        <f>SUM(S8:S19)</f>
        <v>124750320</v>
      </c>
      <c r="T20" s="101">
        <f>IF(N20=0,"-",(P20-N20)/N20)</f>
        <v>-1</v>
      </c>
      <c r="U20" s="78">
        <f>IF(O20=0,"-",(Q20-O20)/O20)</f>
        <v>-0.17959853321282807</v>
      </c>
      <c r="V20" s="104">
        <f>IF($G20=0,0,($R20/$G20)*100)</f>
        <v>66.0722256732333</v>
      </c>
      <c r="W20" s="113">
        <f>IF($G20=0,0,($S20/$G20)*100)</f>
        <v>38.941031411831176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P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40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'[1]EC'!B$43</f>
        <v>60000000</v>
      </c>
      <c r="E8" s="51">
        <f>'[1]EC'!C$43</f>
        <v>0</v>
      </c>
      <c r="F8" s="51">
        <f>'[1]EC'!D$43</f>
        <v>0</v>
      </c>
      <c r="G8" s="51">
        <f>D8+E8+F8</f>
        <v>60000000</v>
      </c>
      <c r="H8" s="91">
        <f>'[1]EC'!F$43</f>
        <v>60000000</v>
      </c>
      <c r="I8" s="87">
        <f>'[1]EC'!G$43</f>
        <v>60000000</v>
      </c>
      <c r="J8" s="115">
        <f>'[1]EC'!H$43</f>
        <v>59313000</v>
      </c>
      <c r="K8" s="62">
        <f>'[1]EC'!I$43</f>
        <v>3220306</v>
      </c>
      <c r="L8" s="91">
        <f>'[1]EC'!J$43</f>
        <v>687000</v>
      </c>
      <c r="M8" s="62">
        <f>'[1]EC'!K$43</f>
        <v>19224464</v>
      </c>
      <c r="N8" s="91">
        <f>'[1]EC'!L$43</f>
        <v>0</v>
      </c>
      <c r="O8" s="62">
        <f>'[1]EC'!M$43</f>
        <v>39586278</v>
      </c>
      <c r="P8" s="115">
        <f>'[1]EC'!N$43</f>
        <v>0</v>
      </c>
      <c r="Q8" s="62">
        <f>'[1]EC'!O$43</f>
        <v>46982638</v>
      </c>
      <c r="R8" s="115">
        <f>'[1]EC'!P$43</f>
        <v>60000000</v>
      </c>
      <c r="S8" s="62">
        <f>'[1]EC'!Q$43</f>
        <v>109013686</v>
      </c>
      <c r="T8" s="99" t="str">
        <f>IF(N8=0,"-",(P8-N8)/N8)</f>
        <v>-</v>
      </c>
      <c r="U8" s="69">
        <f>IF(O8=0,"-",(Q8-O8)/O8)</f>
        <v>0.1868415110912928</v>
      </c>
      <c r="V8" s="86">
        <f>IF($G8=0,0,($R8/$G8)*100)</f>
        <v>100</v>
      </c>
      <c r="W8" s="110">
        <f>IF($G8=0,0,($S8/$G8)*100)</f>
        <v>181.68947666666665</v>
      </c>
      <c r="X8" s="36"/>
    </row>
    <row r="9" spans="2:24" ht="12.75">
      <c r="B9" s="35"/>
      <c r="C9" s="68" t="s">
        <v>17</v>
      </c>
      <c r="D9" s="51">
        <f>'[1]FS'!B$43</f>
        <v>0</v>
      </c>
      <c r="E9" s="51">
        <f>'[1]FS'!C$43</f>
        <v>0</v>
      </c>
      <c r="F9" s="51">
        <f>'[1]FS'!D$43</f>
        <v>0</v>
      </c>
      <c r="G9" s="51">
        <f aca="true" t="shared" si="0" ref="G9:G16">D9+E9+F9</f>
        <v>0</v>
      </c>
      <c r="H9" s="91">
        <f>'[1]FS'!F$43</f>
        <v>0</v>
      </c>
      <c r="I9" s="87">
        <f>'[1]FS'!G$43</f>
        <v>0</v>
      </c>
      <c r="J9" s="115">
        <f>'[1]FS'!H$43</f>
        <v>0</v>
      </c>
      <c r="K9" s="62">
        <f>'[1]FS'!I$43</f>
        <v>0</v>
      </c>
      <c r="L9" s="91">
        <f>'[1]FS'!J$43</f>
        <v>0</v>
      </c>
      <c r="M9" s="62">
        <f>'[1]FS'!K$43</f>
        <v>0</v>
      </c>
      <c r="N9" s="91">
        <f>'[1]FS'!L$43</f>
        <v>0</v>
      </c>
      <c r="O9" s="62">
        <f>'[1]FS'!M$43</f>
        <v>0</v>
      </c>
      <c r="P9" s="115">
        <f>'[1]FS'!N$43</f>
        <v>0</v>
      </c>
      <c r="Q9" s="62">
        <f>'[1]FS'!O$43</f>
        <v>0</v>
      </c>
      <c r="R9" s="115">
        <f>'[1]FS'!P$43</f>
        <v>0</v>
      </c>
      <c r="S9" s="62">
        <f>'[1]FS'!Q$43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'[1]GT'!B$43</f>
        <v>35000000</v>
      </c>
      <c r="E10" s="51">
        <f>'[1]GT'!C$43</f>
        <v>0</v>
      </c>
      <c r="F10" s="51">
        <f>'[1]GT'!D$43</f>
        <v>0</v>
      </c>
      <c r="G10" s="51">
        <f t="shared" si="0"/>
        <v>35000000</v>
      </c>
      <c r="H10" s="91">
        <f>'[1]GT'!F$43</f>
        <v>35000000</v>
      </c>
      <c r="I10" s="87">
        <f>'[1]GT'!G$43</f>
        <v>35000000</v>
      </c>
      <c r="J10" s="115">
        <f>'[1]GT'!H$43</f>
        <v>35000000</v>
      </c>
      <c r="K10" s="62">
        <f>'[1]GT'!I$43</f>
        <v>35000000</v>
      </c>
      <c r="L10" s="91">
        <f>'[1]GT'!J$43</f>
        <v>0</v>
      </c>
      <c r="M10" s="62">
        <f>'[1]GT'!K$43</f>
        <v>0</v>
      </c>
      <c r="N10" s="91">
        <f>'[1]GT'!L$43</f>
        <v>0</v>
      </c>
      <c r="O10" s="62">
        <f>'[1]GT'!M$43</f>
        <v>0</v>
      </c>
      <c r="P10" s="115">
        <f>'[1]GT'!N$43</f>
        <v>0</v>
      </c>
      <c r="Q10" s="62">
        <f>'[1]GT'!O$43</f>
        <v>12122201</v>
      </c>
      <c r="R10" s="115">
        <f>'[1]GT'!P$43</f>
        <v>35000000</v>
      </c>
      <c r="S10" s="62">
        <f>'[1]GT'!Q$43</f>
        <v>47122201</v>
      </c>
      <c r="T10" s="99" t="str">
        <f t="shared" si="1"/>
        <v>-</v>
      </c>
      <c r="U10" s="69" t="str">
        <f t="shared" si="2"/>
        <v>-</v>
      </c>
      <c r="V10" s="86">
        <f t="shared" si="3"/>
        <v>100</v>
      </c>
      <c r="W10" s="110">
        <f t="shared" si="4"/>
        <v>134.63486</v>
      </c>
      <c r="X10" s="36"/>
    </row>
    <row r="11" spans="2:24" ht="12.75">
      <c r="B11" s="35"/>
      <c r="C11" s="68" t="s">
        <v>19</v>
      </c>
      <c r="D11" s="51">
        <f>'[1]KZN'!B$43</f>
        <v>65286000</v>
      </c>
      <c r="E11" s="51">
        <f>'[1]KZN'!C$43</f>
        <v>0</v>
      </c>
      <c r="F11" s="51">
        <f>'[1]KZN'!D$43</f>
        <v>0</v>
      </c>
      <c r="G11" s="51">
        <f t="shared" si="0"/>
        <v>65286000</v>
      </c>
      <c r="H11" s="91">
        <f>'[1]KZN'!F$43</f>
        <v>65286000</v>
      </c>
      <c r="I11" s="87">
        <f>'[1]KZN'!G$43</f>
        <v>65286000</v>
      </c>
      <c r="J11" s="115">
        <f>'[1]KZN'!H$43</f>
        <v>54476000</v>
      </c>
      <c r="K11" s="62">
        <f>'[1]KZN'!I$43</f>
        <v>17062592</v>
      </c>
      <c r="L11" s="91">
        <f>'[1]KZN'!J$43</f>
        <v>10810000</v>
      </c>
      <c r="M11" s="62">
        <f>'[1]KZN'!K$43</f>
        <v>16264407</v>
      </c>
      <c r="N11" s="91">
        <f>'[1]KZN'!L$43</f>
        <v>0</v>
      </c>
      <c r="O11" s="62">
        <f>'[1]KZN'!M$43</f>
        <v>14899035</v>
      </c>
      <c r="P11" s="115">
        <f>'[1]KZN'!N$43</f>
        <v>0</v>
      </c>
      <c r="Q11" s="62">
        <f>'[1]KZN'!O$43</f>
        <v>1926245</v>
      </c>
      <c r="R11" s="115">
        <f>'[1]KZN'!P$43</f>
        <v>65286000</v>
      </c>
      <c r="S11" s="62">
        <f>'[1]KZN'!Q$43</f>
        <v>50152279</v>
      </c>
      <c r="T11" s="99" t="str">
        <f t="shared" si="1"/>
        <v>-</v>
      </c>
      <c r="U11" s="69">
        <f t="shared" si="2"/>
        <v>-0.8707134388233869</v>
      </c>
      <c r="V11" s="86">
        <f t="shared" si="3"/>
        <v>100</v>
      </c>
      <c r="W11" s="110">
        <f t="shared" si="4"/>
        <v>76.81934718009987</v>
      </c>
      <c r="X11" s="36"/>
    </row>
    <row r="12" spans="2:24" ht="12.75">
      <c r="B12" s="35"/>
      <c r="C12" s="68" t="s">
        <v>20</v>
      </c>
      <c r="D12" s="51">
        <f>'[1]LP'!B$43</f>
        <v>20000000</v>
      </c>
      <c r="E12" s="51">
        <f>'[1]LP'!C$43</f>
        <v>0</v>
      </c>
      <c r="F12" s="51">
        <f>'[1]LP'!D$43</f>
        <v>0</v>
      </c>
      <c r="G12" s="51">
        <f t="shared" si="0"/>
        <v>20000000</v>
      </c>
      <c r="H12" s="91">
        <f>'[1]LP'!F$43</f>
        <v>20000000</v>
      </c>
      <c r="I12" s="87">
        <f>'[1]LP'!G$43</f>
        <v>20000000</v>
      </c>
      <c r="J12" s="115">
        <f>'[1]LP'!H$43</f>
        <v>20000000</v>
      </c>
      <c r="K12" s="62">
        <f>'[1]LP'!I$43</f>
        <v>0</v>
      </c>
      <c r="L12" s="91">
        <f>'[1]LP'!J$43</f>
        <v>0</v>
      </c>
      <c r="M12" s="62">
        <f>'[1]LP'!K$43</f>
        <v>0</v>
      </c>
      <c r="N12" s="91">
        <f>'[1]LP'!L$43</f>
        <v>0</v>
      </c>
      <c r="O12" s="62">
        <f>'[1]LP'!M$43</f>
        <v>0</v>
      </c>
      <c r="P12" s="115">
        <f>'[1]LP'!N$43</f>
        <v>0</v>
      </c>
      <c r="Q12" s="62">
        <f>'[1]LP'!O$43</f>
        <v>0</v>
      </c>
      <c r="R12" s="115">
        <f>'[1]LP'!P$43</f>
        <v>20000000</v>
      </c>
      <c r="S12" s="62">
        <f>'[1]LP'!Q$43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100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'[1]MP'!B$43</f>
        <v>0</v>
      </c>
      <c r="E13" s="51">
        <f>'[1]MP'!C$43</f>
        <v>0</v>
      </c>
      <c r="F13" s="51">
        <f>'[1]MP'!D$43</f>
        <v>0</v>
      </c>
      <c r="G13" s="51">
        <f t="shared" si="0"/>
        <v>0</v>
      </c>
      <c r="H13" s="91">
        <f>'[1]MP'!F$43</f>
        <v>0</v>
      </c>
      <c r="I13" s="87">
        <f>'[1]MP'!G$43</f>
        <v>0</v>
      </c>
      <c r="J13" s="115">
        <f>'[1]MP'!H$43</f>
        <v>0</v>
      </c>
      <c r="K13" s="62">
        <f>'[1]MP'!I$43</f>
        <v>0</v>
      </c>
      <c r="L13" s="91">
        <f>'[1]MP'!J$43</f>
        <v>0</v>
      </c>
      <c r="M13" s="62">
        <f>'[1]MP'!K$43</f>
        <v>0</v>
      </c>
      <c r="N13" s="91">
        <f>'[1]MP'!L$43</f>
        <v>0</v>
      </c>
      <c r="O13" s="62">
        <f>'[1]MP'!M$43</f>
        <v>0</v>
      </c>
      <c r="P13" s="115">
        <f>'[1]MP'!N$43</f>
        <v>0</v>
      </c>
      <c r="Q13" s="62">
        <f>'[1]MP'!O$43</f>
        <v>0</v>
      </c>
      <c r="R13" s="115">
        <f>'[1]MP'!P$43</f>
        <v>0</v>
      </c>
      <c r="S13" s="62">
        <f>'[1]MP'!Q$43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'[1]NC'!B$43</f>
        <v>0</v>
      </c>
      <c r="E14" s="51">
        <f>'[1]NC'!C$43</f>
        <v>0</v>
      </c>
      <c r="F14" s="51">
        <f>'[1]NC'!D$43</f>
        <v>0</v>
      </c>
      <c r="G14" s="51">
        <f t="shared" si="0"/>
        <v>0</v>
      </c>
      <c r="H14" s="91">
        <f>'[1]NC'!F$43</f>
        <v>0</v>
      </c>
      <c r="I14" s="87">
        <f>'[1]NC'!G$43</f>
        <v>0</v>
      </c>
      <c r="J14" s="115">
        <f>'[1]NC'!H$43</f>
        <v>0</v>
      </c>
      <c r="K14" s="62">
        <f>'[1]NC'!I$43</f>
        <v>0</v>
      </c>
      <c r="L14" s="91">
        <f>'[1]NC'!J$43</f>
        <v>0</v>
      </c>
      <c r="M14" s="62">
        <f>'[1]NC'!K$43</f>
        <v>0</v>
      </c>
      <c r="N14" s="91">
        <f>'[1]NC'!L$43</f>
        <v>0</v>
      </c>
      <c r="O14" s="62">
        <f>'[1]NC'!M$43</f>
        <v>0</v>
      </c>
      <c r="P14" s="115">
        <f>'[1]NC'!N$43</f>
        <v>0</v>
      </c>
      <c r="Q14" s="62">
        <f>'[1]NC'!O$43</f>
        <v>0</v>
      </c>
      <c r="R14" s="115">
        <f>'[1]NC'!P$43</f>
        <v>0</v>
      </c>
      <c r="S14" s="62">
        <f>'[1]NC'!Q$43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'[1]NW'!B$43</f>
        <v>0</v>
      </c>
      <c r="E15" s="51">
        <f>'[1]NW'!C$43</f>
        <v>0</v>
      </c>
      <c r="F15" s="51">
        <f>'[1]NW'!D$43</f>
        <v>0</v>
      </c>
      <c r="G15" s="51">
        <f t="shared" si="0"/>
        <v>0</v>
      </c>
      <c r="H15" s="91">
        <f>'[1]NW'!F$43</f>
        <v>0</v>
      </c>
      <c r="I15" s="87">
        <f>'[1]NW'!G$43</f>
        <v>0</v>
      </c>
      <c r="J15" s="115">
        <f>'[1]NW'!H$43</f>
        <v>0</v>
      </c>
      <c r="K15" s="62">
        <f>'[1]NW'!I$43</f>
        <v>0</v>
      </c>
      <c r="L15" s="91">
        <f>'[1]NW'!J$43</f>
        <v>0</v>
      </c>
      <c r="M15" s="62">
        <f>'[1]NW'!K$43</f>
        <v>0</v>
      </c>
      <c r="N15" s="91">
        <f>'[1]NW'!L$43</f>
        <v>0</v>
      </c>
      <c r="O15" s="62">
        <f>'[1]NW'!M$43</f>
        <v>0</v>
      </c>
      <c r="P15" s="115">
        <f>'[1]NW'!N$43</f>
        <v>0</v>
      </c>
      <c r="Q15" s="62">
        <f>'[1]NW'!O$43</f>
        <v>0</v>
      </c>
      <c r="R15" s="115">
        <f>'[1]NW'!P$43</f>
        <v>0</v>
      </c>
      <c r="S15" s="62">
        <f>'[1]NW'!Q$43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'[1]WC'!B$43</f>
        <v>122000000</v>
      </c>
      <c r="E16" s="51">
        <f>'[1]WC'!C$43</f>
        <v>0</v>
      </c>
      <c r="F16" s="51">
        <f>'[1]WC'!D$43</f>
        <v>0</v>
      </c>
      <c r="G16" s="51">
        <f t="shared" si="0"/>
        <v>122000000</v>
      </c>
      <c r="H16" s="91">
        <f>'[1]WC'!F$43</f>
        <v>122000000</v>
      </c>
      <c r="I16" s="87">
        <f>'[1]WC'!G$43</f>
        <v>122000000</v>
      </c>
      <c r="J16" s="115">
        <f>'[1]WC'!H$43</f>
        <v>114038000</v>
      </c>
      <c r="K16" s="62">
        <f>'[1]WC'!I$43</f>
        <v>4343870</v>
      </c>
      <c r="L16" s="91">
        <f>'[1]WC'!J$43</f>
        <v>7962000</v>
      </c>
      <c r="M16" s="62">
        <f>'[1]WC'!K$43</f>
        <v>0</v>
      </c>
      <c r="N16" s="91">
        <f>'[1]WC'!L$43</f>
        <v>0</v>
      </c>
      <c r="O16" s="62">
        <f>'[1]WC'!M$43</f>
        <v>0</v>
      </c>
      <c r="P16" s="115">
        <f>'[1]WC'!N$43</f>
        <v>0</v>
      </c>
      <c r="Q16" s="62">
        <f>'[1]WC'!O$43</f>
        <v>0</v>
      </c>
      <c r="R16" s="115">
        <f>'[1]WC'!P$43</f>
        <v>122000000</v>
      </c>
      <c r="S16" s="62">
        <f>'[1]WC'!Q$43</f>
        <v>4343870</v>
      </c>
      <c r="T16" s="99" t="str">
        <f t="shared" si="1"/>
        <v>-</v>
      </c>
      <c r="U16" s="69" t="str">
        <f t="shared" si="2"/>
        <v>-</v>
      </c>
      <c r="V16" s="86">
        <f t="shared" si="3"/>
        <v>100</v>
      </c>
      <c r="W16" s="110">
        <f t="shared" si="4"/>
        <v>3.560549180327869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302286000</v>
      </c>
      <c r="E20" s="118">
        <f aca="true" t="shared" si="5" ref="E20:J20">SUM(E8:E19)</f>
        <v>0</v>
      </c>
      <c r="F20" s="118">
        <f t="shared" si="5"/>
        <v>0</v>
      </c>
      <c r="G20" s="118">
        <f t="shared" si="5"/>
        <v>302286000</v>
      </c>
      <c r="H20" s="48">
        <f t="shared" si="5"/>
        <v>302286000</v>
      </c>
      <c r="I20" s="76">
        <f t="shared" si="5"/>
        <v>302286000</v>
      </c>
      <c r="J20" s="96">
        <f t="shared" si="5"/>
        <v>282827000</v>
      </c>
      <c r="K20" s="76">
        <f>SUM(K8:K19)</f>
        <v>59626768</v>
      </c>
      <c r="L20" s="94">
        <f aca="true" t="shared" si="6" ref="L20:R20">SUM(L8:L19)</f>
        <v>19459000</v>
      </c>
      <c r="M20" s="76">
        <f>SUM(M8:M19)</f>
        <v>35488871</v>
      </c>
      <c r="N20" s="94">
        <f t="shared" si="6"/>
        <v>0</v>
      </c>
      <c r="O20" s="76">
        <f t="shared" si="6"/>
        <v>54485313</v>
      </c>
      <c r="P20" s="96">
        <f t="shared" si="6"/>
        <v>0</v>
      </c>
      <c r="Q20" s="76">
        <f t="shared" si="6"/>
        <v>61031084</v>
      </c>
      <c r="R20" s="96">
        <f t="shared" si="6"/>
        <v>302286000</v>
      </c>
      <c r="S20" s="76">
        <f>SUM(S8:S19)</f>
        <v>210632036</v>
      </c>
      <c r="T20" s="100" t="str">
        <f>IF(N20=0,"-",(P20-N20)/N20)</f>
        <v>-</v>
      </c>
      <c r="U20" s="77">
        <f>IF(O20=0,"-",(Q20-O20)/O20)</f>
        <v>0.12013826551753497</v>
      </c>
      <c r="V20" s="104">
        <f>IF($G20=0,0,($R20/$G20)*100)</f>
        <v>100</v>
      </c>
      <c r="W20" s="113">
        <f>IF($G20=0,0,($S20/$G20)*100)</f>
        <v>69.67971920631454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O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281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42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'[1]EC'!B$42</f>
        <v>20500000</v>
      </c>
      <c r="E8" s="51">
        <f>'[1]EC'!C$42</f>
        <v>0</v>
      </c>
      <c r="F8" s="51">
        <f>'[1]EC'!D$42</f>
        <v>0</v>
      </c>
      <c r="G8" s="51">
        <f>D8+E8+F8</f>
        <v>20500000</v>
      </c>
      <c r="H8" s="91">
        <f>'[1]EC'!F$42</f>
        <v>20500000</v>
      </c>
      <c r="I8" s="87">
        <f>'[1]EC'!G$42</f>
        <v>20500000</v>
      </c>
      <c r="J8" s="115">
        <f>'[1]EC'!H$42</f>
        <v>20500000</v>
      </c>
      <c r="K8" s="62">
        <f>'[1]EC'!I$42</f>
        <v>4791800</v>
      </c>
      <c r="L8" s="91">
        <f>'[1]EC'!J$42</f>
        <v>0</v>
      </c>
      <c r="M8" s="62">
        <f>'[1]EC'!K$42</f>
        <v>5245802</v>
      </c>
      <c r="N8" s="91">
        <f>'[1]EC'!L$42</f>
        <v>0</v>
      </c>
      <c r="O8" s="62">
        <f>'[1]EC'!M$42</f>
        <v>11000734</v>
      </c>
      <c r="P8" s="115">
        <f>'[1]EC'!N$42</f>
        <v>0</v>
      </c>
      <c r="Q8" s="62">
        <f>'[1]EC'!O$42</f>
        <v>12435555</v>
      </c>
      <c r="R8" s="115">
        <f>'[1]EC'!P$42</f>
        <v>20500000</v>
      </c>
      <c r="S8" s="62">
        <f>'[1]EC'!Q$42</f>
        <v>33473891</v>
      </c>
      <c r="T8" s="99" t="str">
        <f>IF(N8=0,"-",(P8-N8)/N8)</f>
        <v>-</v>
      </c>
      <c r="U8" s="69">
        <f>IF(O8=0,"-",(Q8-O8)/O8)</f>
        <v>0.1304295695178158</v>
      </c>
      <c r="V8" s="86">
        <f>IF($G8=0,0,($R8/$G8)*100)</f>
        <v>100</v>
      </c>
      <c r="W8" s="110">
        <f>IF($G8=0,0,($S8/$G8)*100)</f>
        <v>163.2872731707317</v>
      </c>
      <c r="X8" s="36"/>
    </row>
    <row r="9" spans="2:24" ht="12.75">
      <c r="B9" s="35"/>
      <c r="C9" s="68" t="s">
        <v>17</v>
      </c>
      <c r="D9" s="51">
        <f>'[1]FS'!B$42</f>
        <v>19000000</v>
      </c>
      <c r="E9" s="51">
        <f>'[1]FS'!C$42</f>
        <v>0</v>
      </c>
      <c r="F9" s="51">
        <f>'[1]FS'!D$42</f>
        <v>0</v>
      </c>
      <c r="G9" s="51">
        <f aca="true" t="shared" si="0" ref="G9:G16">D9+E9+F9</f>
        <v>19000000</v>
      </c>
      <c r="H9" s="91">
        <f>'[1]FS'!F$42</f>
        <v>19000000</v>
      </c>
      <c r="I9" s="87">
        <f>'[1]FS'!G$42</f>
        <v>19000000</v>
      </c>
      <c r="J9" s="115">
        <f>'[1]FS'!H$42</f>
        <v>19000000</v>
      </c>
      <c r="K9" s="62">
        <f>'[1]FS'!I$42</f>
        <v>16964137</v>
      </c>
      <c r="L9" s="91">
        <f>'[1]FS'!J$42</f>
        <v>0</v>
      </c>
      <c r="M9" s="62">
        <f>'[1]FS'!K$42</f>
        <v>2035863</v>
      </c>
      <c r="N9" s="91">
        <f>'[1]FS'!L$42</f>
        <v>0</v>
      </c>
      <c r="O9" s="62">
        <f>'[1]FS'!M$42</f>
        <v>0</v>
      </c>
      <c r="P9" s="115">
        <f>'[1]FS'!N$42</f>
        <v>0</v>
      </c>
      <c r="Q9" s="62">
        <f>'[1]FS'!O$42</f>
        <v>0</v>
      </c>
      <c r="R9" s="115">
        <f>'[1]FS'!P$42</f>
        <v>19000000</v>
      </c>
      <c r="S9" s="62">
        <f>'[1]FS'!Q$42</f>
        <v>19000000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100</v>
      </c>
      <c r="W9" s="110">
        <f aca="true" t="shared" si="4" ref="W9:W16">IF($G9=0,0,($S9/$G9)*100)</f>
        <v>100</v>
      </c>
      <c r="X9" s="36"/>
    </row>
    <row r="10" spans="2:24" ht="12.75">
      <c r="B10" s="35"/>
      <c r="C10" s="68" t="s">
        <v>18</v>
      </c>
      <c r="D10" s="51">
        <f>'[1]GT'!B$42</f>
        <v>70000000</v>
      </c>
      <c r="E10" s="51">
        <f>'[1]GT'!C$42</f>
        <v>0</v>
      </c>
      <c r="F10" s="51">
        <f>'[1]GT'!D$42</f>
        <v>0</v>
      </c>
      <c r="G10" s="51">
        <f t="shared" si="0"/>
        <v>70000000</v>
      </c>
      <c r="H10" s="91">
        <f>'[1]GT'!F$42</f>
        <v>70000000</v>
      </c>
      <c r="I10" s="87">
        <f>'[1]GT'!G$42</f>
        <v>70000000</v>
      </c>
      <c r="J10" s="115">
        <f>'[1]GT'!H$42</f>
        <v>50117000</v>
      </c>
      <c r="K10" s="62">
        <f>'[1]GT'!I$42</f>
        <v>50902340</v>
      </c>
      <c r="L10" s="91">
        <f>'[1]GT'!J$42</f>
        <v>9572000</v>
      </c>
      <c r="M10" s="62">
        <f>'[1]GT'!K$42</f>
        <v>18072351</v>
      </c>
      <c r="N10" s="91">
        <f>'[1]GT'!L$42</f>
        <v>0</v>
      </c>
      <c r="O10" s="62">
        <f>'[1]GT'!M$42</f>
        <v>29936596</v>
      </c>
      <c r="P10" s="115">
        <f>'[1]GT'!N$42</f>
        <v>10311000</v>
      </c>
      <c r="Q10" s="62">
        <f>'[1]GT'!O$42</f>
        <v>5475588</v>
      </c>
      <c r="R10" s="115">
        <f>'[1]GT'!P$42</f>
        <v>70000000</v>
      </c>
      <c r="S10" s="62">
        <f>'[1]GT'!Q$42</f>
        <v>104386875</v>
      </c>
      <c r="T10" s="99" t="str">
        <f t="shared" si="1"/>
        <v>-</v>
      </c>
      <c r="U10" s="69">
        <f t="shared" si="2"/>
        <v>-0.8170938339148512</v>
      </c>
      <c r="V10" s="86">
        <f t="shared" si="3"/>
        <v>100</v>
      </c>
      <c r="W10" s="110">
        <f t="shared" si="4"/>
        <v>149.12410714285713</v>
      </c>
      <c r="X10" s="36"/>
    </row>
    <row r="11" spans="2:24" ht="12.75">
      <c r="B11" s="35"/>
      <c r="C11" s="68" t="s">
        <v>19</v>
      </c>
      <c r="D11" s="51">
        <f>'[1]KZN'!B$42</f>
        <v>26000000</v>
      </c>
      <c r="E11" s="51">
        <f>'[1]KZN'!C$42</f>
        <v>0</v>
      </c>
      <c r="F11" s="51">
        <f>'[1]KZN'!D$42</f>
        <v>0</v>
      </c>
      <c r="G11" s="51">
        <f t="shared" si="0"/>
        <v>26000000</v>
      </c>
      <c r="H11" s="91">
        <f>'[1]KZN'!F$42</f>
        <v>26000000</v>
      </c>
      <c r="I11" s="87">
        <f>'[1]KZN'!G$42</f>
        <v>26000000</v>
      </c>
      <c r="J11" s="115">
        <f>'[1]KZN'!H$42</f>
        <v>26000000</v>
      </c>
      <c r="K11" s="62">
        <f>'[1]KZN'!I$42</f>
        <v>102878272</v>
      </c>
      <c r="L11" s="91">
        <f>'[1]KZN'!J$42</f>
        <v>0</v>
      </c>
      <c r="M11" s="62">
        <f>'[1]KZN'!K$42</f>
        <v>29920</v>
      </c>
      <c r="N11" s="91">
        <f>'[1]KZN'!L$42</f>
        <v>0</v>
      </c>
      <c r="O11" s="62">
        <f>'[1]KZN'!M$42</f>
        <v>0</v>
      </c>
      <c r="P11" s="115">
        <f>'[1]KZN'!N$42</f>
        <v>0</v>
      </c>
      <c r="Q11" s="62">
        <f>'[1]KZN'!O$42</f>
        <v>0</v>
      </c>
      <c r="R11" s="115">
        <f>'[1]KZN'!P$42</f>
        <v>26000000</v>
      </c>
      <c r="S11" s="62">
        <f>'[1]KZN'!Q$42</f>
        <v>102908192</v>
      </c>
      <c r="T11" s="99" t="str">
        <f t="shared" si="1"/>
        <v>-</v>
      </c>
      <c r="U11" s="69" t="str">
        <f t="shared" si="2"/>
        <v>-</v>
      </c>
      <c r="V11" s="86">
        <f t="shared" si="3"/>
        <v>100</v>
      </c>
      <c r="W11" s="110">
        <f t="shared" si="4"/>
        <v>395.80073846153846</v>
      </c>
      <c r="X11" s="36"/>
    </row>
    <row r="12" spans="2:24" ht="12.75">
      <c r="B12" s="35"/>
      <c r="C12" s="68" t="s">
        <v>20</v>
      </c>
      <c r="D12" s="51">
        <f>'[1]LP'!B$42</f>
        <v>14000000</v>
      </c>
      <c r="E12" s="51">
        <f>'[1]LP'!C$42</f>
        <v>0</v>
      </c>
      <c r="F12" s="51">
        <f>'[1]LP'!D$42</f>
        <v>0</v>
      </c>
      <c r="G12" s="51">
        <f t="shared" si="0"/>
        <v>14000000</v>
      </c>
      <c r="H12" s="91">
        <f>'[1]LP'!F$42</f>
        <v>14000000</v>
      </c>
      <c r="I12" s="87">
        <f>'[1]LP'!G$42</f>
        <v>14000000</v>
      </c>
      <c r="J12" s="115">
        <f>'[1]LP'!H$42</f>
        <v>14000000</v>
      </c>
      <c r="K12" s="62">
        <f>'[1]LP'!I$42</f>
        <v>0</v>
      </c>
      <c r="L12" s="91">
        <f>'[1]LP'!J$42</f>
        <v>0</v>
      </c>
      <c r="M12" s="62">
        <f>'[1]LP'!K$42</f>
        <v>0</v>
      </c>
      <c r="N12" s="91">
        <f>'[1]LP'!L$42</f>
        <v>0</v>
      </c>
      <c r="O12" s="62">
        <f>'[1]LP'!M$42</f>
        <v>0</v>
      </c>
      <c r="P12" s="115">
        <f>'[1]LP'!N$42</f>
        <v>0</v>
      </c>
      <c r="Q12" s="62">
        <f>'[1]LP'!O$42</f>
        <v>0</v>
      </c>
      <c r="R12" s="115">
        <f>'[1]LP'!P$42</f>
        <v>14000000</v>
      </c>
      <c r="S12" s="62">
        <f>'[1]LP'!Q$42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100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'[1]MP'!B$42</f>
        <v>14000000</v>
      </c>
      <c r="E13" s="51">
        <f>'[1]MP'!C$42</f>
        <v>0</v>
      </c>
      <c r="F13" s="51">
        <f>'[1]MP'!D$42</f>
        <v>0</v>
      </c>
      <c r="G13" s="51">
        <f t="shared" si="0"/>
        <v>14000000</v>
      </c>
      <c r="H13" s="91">
        <f>'[1]MP'!F$42</f>
        <v>14000000</v>
      </c>
      <c r="I13" s="87">
        <f>'[1]MP'!G$42</f>
        <v>14000000</v>
      </c>
      <c r="J13" s="115">
        <f>'[1]MP'!H$42</f>
        <v>13838000</v>
      </c>
      <c r="K13" s="62">
        <f>'[1]MP'!I$42</f>
        <v>0</v>
      </c>
      <c r="L13" s="91">
        <f>'[1]MP'!J$42</f>
        <v>97000</v>
      </c>
      <c r="M13" s="62">
        <f>'[1]MP'!K$42</f>
        <v>4860344</v>
      </c>
      <c r="N13" s="91">
        <f>'[1]MP'!L$42</f>
        <v>0</v>
      </c>
      <c r="O13" s="62">
        <f>'[1]MP'!M$42</f>
        <v>485600</v>
      </c>
      <c r="P13" s="115">
        <f>'[1]MP'!N$42</f>
        <v>65000</v>
      </c>
      <c r="Q13" s="62">
        <f>'[1]MP'!O$42</f>
        <v>2719298</v>
      </c>
      <c r="R13" s="115">
        <f>'[1]MP'!P$42</f>
        <v>14000000</v>
      </c>
      <c r="S13" s="62">
        <f>'[1]MP'!Q$42</f>
        <v>8065242</v>
      </c>
      <c r="T13" s="99" t="str">
        <f t="shared" si="1"/>
        <v>-</v>
      </c>
      <c r="U13" s="69">
        <f t="shared" si="2"/>
        <v>4.599872322899506</v>
      </c>
      <c r="V13" s="86">
        <f t="shared" si="3"/>
        <v>100</v>
      </c>
      <c r="W13" s="110">
        <f t="shared" si="4"/>
        <v>57.608871428571426</v>
      </c>
      <c r="X13" s="36"/>
    </row>
    <row r="14" spans="2:24" ht="12.75">
      <c r="B14" s="35"/>
      <c r="C14" s="68" t="s">
        <v>22</v>
      </c>
      <c r="D14" s="51">
        <f>'[1]NC'!B$42</f>
        <v>0</v>
      </c>
      <c r="E14" s="51">
        <f>'[1]NC'!C$42</f>
        <v>0</v>
      </c>
      <c r="F14" s="51">
        <f>'[1]NC'!D$42</f>
        <v>0</v>
      </c>
      <c r="G14" s="51">
        <f t="shared" si="0"/>
        <v>0</v>
      </c>
      <c r="H14" s="91">
        <f>'[1]NC'!F$42</f>
        <v>0</v>
      </c>
      <c r="I14" s="87">
        <f>'[1]NC'!G$42</f>
        <v>0</v>
      </c>
      <c r="J14" s="115">
        <f>'[1]NC'!H$42</f>
        <v>0</v>
      </c>
      <c r="K14" s="62">
        <f>'[1]NC'!I$42</f>
        <v>0</v>
      </c>
      <c r="L14" s="91">
        <f>'[1]NC'!J$42</f>
        <v>0</v>
      </c>
      <c r="M14" s="62">
        <f>'[1]NC'!K$42</f>
        <v>0</v>
      </c>
      <c r="N14" s="91">
        <f>'[1]NC'!L$42</f>
        <v>0</v>
      </c>
      <c r="O14" s="62">
        <f>'[1]NC'!M$42</f>
        <v>0</v>
      </c>
      <c r="P14" s="115">
        <f>'[1]NC'!N$42</f>
        <v>0</v>
      </c>
      <c r="Q14" s="62">
        <f>'[1]NC'!O$42</f>
        <v>0</v>
      </c>
      <c r="R14" s="115">
        <f>'[1]NC'!P$42</f>
        <v>0</v>
      </c>
      <c r="S14" s="62">
        <f>'[1]NC'!Q$42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'[1]NW'!B$42</f>
        <v>19000000</v>
      </c>
      <c r="E15" s="51">
        <f>'[1]NW'!C$42</f>
        <v>0</v>
      </c>
      <c r="F15" s="51">
        <f>'[1]NW'!D$42</f>
        <v>0</v>
      </c>
      <c r="G15" s="51">
        <f t="shared" si="0"/>
        <v>19000000</v>
      </c>
      <c r="H15" s="91">
        <f>'[1]NW'!F$42</f>
        <v>19000000</v>
      </c>
      <c r="I15" s="87">
        <f>'[1]NW'!G$42</f>
        <v>19000000</v>
      </c>
      <c r="J15" s="115">
        <f>'[1]NW'!H$42</f>
        <v>0</v>
      </c>
      <c r="K15" s="62">
        <f>'[1]NW'!I$42</f>
        <v>4408107</v>
      </c>
      <c r="L15" s="91">
        <f>'[1]NW'!J$42</f>
        <v>2069000</v>
      </c>
      <c r="M15" s="62">
        <f>'[1]NW'!K$42</f>
        <v>2069169</v>
      </c>
      <c r="N15" s="91">
        <f>'[1]NW'!L$42</f>
        <v>349000</v>
      </c>
      <c r="O15" s="62">
        <f>'[1]NW'!M$42</f>
        <v>9665618</v>
      </c>
      <c r="P15" s="115">
        <f>'[1]NW'!N$42</f>
        <v>0</v>
      </c>
      <c r="Q15" s="62">
        <f>'[1]NW'!O$42</f>
        <v>1419037</v>
      </c>
      <c r="R15" s="115">
        <f>'[1]NW'!P$42</f>
        <v>2418000</v>
      </c>
      <c r="S15" s="62">
        <f>'[1]NW'!Q$42</f>
        <v>17561931</v>
      </c>
      <c r="T15" s="99">
        <f t="shared" si="1"/>
        <v>-1</v>
      </c>
      <c r="U15" s="69">
        <f t="shared" si="2"/>
        <v>-0.8531871423017131</v>
      </c>
      <c r="V15" s="86">
        <f t="shared" si="3"/>
        <v>12.726315789473686</v>
      </c>
      <c r="W15" s="110">
        <f t="shared" si="4"/>
        <v>92.43121578947368</v>
      </c>
      <c r="X15" s="36"/>
    </row>
    <row r="16" spans="2:24" ht="12.75">
      <c r="B16" s="35"/>
      <c r="C16" s="68" t="s">
        <v>24</v>
      </c>
      <c r="D16" s="51">
        <f>'[1]WC'!B$42</f>
        <v>27780000</v>
      </c>
      <c r="E16" s="51">
        <f>'[1]WC'!C$42</f>
        <v>0</v>
      </c>
      <c r="F16" s="51">
        <f>'[1]WC'!D$42</f>
        <v>0</v>
      </c>
      <c r="G16" s="51">
        <f t="shared" si="0"/>
        <v>27780000</v>
      </c>
      <c r="H16" s="91">
        <f>'[1]WC'!F$42</f>
        <v>27780000</v>
      </c>
      <c r="I16" s="87">
        <f>'[1]WC'!G$42</f>
        <v>27780000</v>
      </c>
      <c r="J16" s="115">
        <f>'[1]WC'!H$42</f>
        <v>27780000</v>
      </c>
      <c r="K16" s="62">
        <f>'[1]WC'!I$42</f>
        <v>3985652</v>
      </c>
      <c r="L16" s="91">
        <f>'[1]WC'!J$42</f>
        <v>0</v>
      </c>
      <c r="M16" s="62">
        <f>'[1]WC'!K$42</f>
        <v>0</v>
      </c>
      <c r="N16" s="91">
        <f>'[1]WC'!L$42</f>
        <v>0</v>
      </c>
      <c r="O16" s="62">
        <f>'[1]WC'!M$42</f>
        <v>0</v>
      </c>
      <c r="P16" s="115">
        <f>'[1]WC'!N$42</f>
        <v>0</v>
      </c>
      <c r="Q16" s="62">
        <f>'[1]WC'!O$42</f>
        <v>0</v>
      </c>
      <c r="R16" s="115">
        <f>'[1]WC'!P$42</f>
        <v>27780000</v>
      </c>
      <c r="S16" s="62">
        <f>'[1]WC'!Q$42</f>
        <v>3985652</v>
      </c>
      <c r="T16" s="99" t="str">
        <f t="shared" si="1"/>
        <v>-</v>
      </c>
      <c r="U16" s="69" t="str">
        <f t="shared" si="2"/>
        <v>-</v>
      </c>
      <c r="V16" s="86">
        <f t="shared" si="3"/>
        <v>100</v>
      </c>
      <c r="W16" s="110">
        <f t="shared" si="4"/>
        <v>14.347199424046075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210280000</v>
      </c>
      <c r="E20" s="118">
        <f aca="true" t="shared" si="5" ref="E20:J20">SUM(E8:E19)</f>
        <v>0</v>
      </c>
      <c r="F20" s="118">
        <f t="shared" si="5"/>
        <v>0</v>
      </c>
      <c r="G20" s="118">
        <f t="shared" si="5"/>
        <v>210280000</v>
      </c>
      <c r="H20" s="48">
        <f t="shared" si="5"/>
        <v>210280000</v>
      </c>
      <c r="I20" s="76">
        <f t="shared" si="5"/>
        <v>210280000</v>
      </c>
      <c r="J20" s="96">
        <f t="shared" si="5"/>
        <v>171235000</v>
      </c>
      <c r="K20" s="76">
        <f>SUM(K8:K19)</f>
        <v>183930308</v>
      </c>
      <c r="L20" s="94">
        <f aca="true" t="shared" si="6" ref="L20:R20">SUM(L8:L19)</f>
        <v>11738000</v>
      </c>
      <c r="M20" s="76">
        <f t="shared" si="6"/>
        <v>32313449</v>
      </c>
      <c r="N20" s="94">
        <f t="shared" si="6"/>
        <v>349000</v>
      </c>
      <c r="O20" s="76">
        <f t="shared" si="6"/>
        <v>51088548</v>
      </c>
      <c r="P20" s="96">
        <f t="shared" si="6"/>
        <v>10376000</v>
      </c>
      <c r="Q20" s="76">
        <f t="shared" si="6"/>
        <v>22049478</v>
      </c>
      <c r="R20" s="96">
        <f t="shared" si="6"/>
        <v>193698000</v>
      </c>
      <c r="S20" s="76">
        <f>SUM(S8:S19)</f>
        <v>289381783</v>
      </c>
      <c r="T20" s="100">
        <f>IF(N20=0,"-",(P20-N20)/N20)</f>
        <v>28.730659025787965</v>
      </c>
      <c r="U20" s="77">
        <f>IF(O20=0,"-",(Q20-O20)/O20)</f>
        <v>-0.5684066417389666</v>
      </c>
      <c r="V20" s="104">
        <f>IF($G20=0,0,($R20/$G20)*100)</f>
        <v>92.1143237587978</v>
      </c>
      <c r="W20" s="113">
        <f>IF($G20=0,0,($S20/$G20)*100)</f>
        <v>137.61735923530532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D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71093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43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'[1]EC'!B$24</f>
        <v>97806000</v>
      </c>
      <c r="E8" s="51">
        <f>'[1]EC'!C$24</f>
        <v>0</v>
      </c>
      <c r="F8" s="51">
        <f>'[1]EC'!D$24</f>
        <v>0</v>
      </c>
      <c r="G8" s="51">
        <f>D8+E8+F8</f>
        <v>97806000</v>
      </c>
      <c r="H8" s="91">
        <f>'[1]EC'!F$24</f>
        <v>97806000</v>
      </c>
      <c r="I8" s="87">
        <f>'[1]EC'!G$24</f>
        <v>0</v>
      </c>
      <c r="J8" s="115">
        <f>'[1]EC'!H$24</f>
        <v>0</v>
      </c>
      <c r="K8" s="62">
        <f>'[1]EC'!I$24</f>
        <v>0</v>
      </c>
      <c r="L8" s="91">
        <f>'[1]EC'!J$24</f>
        <v>0</v>
      </c>
      <c r="M8" s="62">
        <f>'[1]EC'!K$24</f>
        <v>0</v>
      </c>
      <c r="N8" s="91">
        <f>'[1]EC'!L$24</f>
        <v>0</v>
      </c>
      <c r="O8" s="62">
        <f>'[1]EC'!M$24</f>
        <v>0</v>
      </c>
      <c r="P8" s="115">
        <f>'[1]EC'!N$24</f>
        <v>0</v>
      </c>
      <c r="Q8" s="62">
        <f>'[1]EC'!O$24</f>
        <v>0</v>
      </c>
      <c r="R8" s="115">
        <f>'[1]EC'!P$24</f>
        <v>0</v>
      </c>
      <c r="S8" s="62">
        <f>'[1]EC'!Q$24</f>
        <v>0</v>
      </c>
      <c r="T8" s="99" t="str">
        <f>IF(N8=0,"-",(P8-N8)/N8)</f>
        <v>-</v>
      </c>
      <c r="U8" s="69" t="str">
        <f>IF(O8=0,"-",(Q8-O8)/O8)</f>
        <v>-</v>
      </c>
      <c r="V8" s="86">
        <f>IF($G8=0,0,($R8/$G8)*100)</f>
        <v>0</v>
      </c>
      <c r="W8" s="110">
        <f>IF($G8=0,0,($S8/$G8)*100)</f>
        <v>0</v>
      </c>
      <c r="X8" s="36"/>
    </row>
    <row r="9" spans="2:24" ht="12.75">
      <c r="B9" s="35"/>
      <c r="C9" s="68" t="s">
        <v>17</v>
      </c>
      <c r="D9" s="51">
        <f>'[1]FS'!B$24</f>
        <v>31400000</v>
      </c>
      <c r="E9" s="51">
        <f>'[1]FS'!C$24</f>
        <v>0</v>
      </c>
      <c r="F9" s="51">
        <f>'[1]FS'!D$24</f>
        <v>0</v>
      </c>
      <c r="G9" s="51">
        <f aca="true" t="shared" si="0" ref="G9:G16">D9+E9+F9</f>
        <v>31400000</v>
      </c>
      <c r="H9" s="91">
        <f>'[1]FS'!F$24</f>
        <v>31400000</v>
      </c>
      <c r="I9" s="87">
        <f>'[1]FS'!G$24</f>
        <v>0</v>
      </c>
      <c r="J9" s="115">
        <f>'[1]FS'!H$24</f>
        <v>0</v>
      </c>
      <c r="K9" s="62">
        <f>'[1]FS'!I$24</f>
        <v>0</v>
      </c>
      <c r="L9" s="91">
        <f>'[1]FS'!J$24</f>
        <v>0</v>
      </c>
      <c r="M9" s="62">
        <f>'[1]FS'!K$24</f>
        <v>0</v>
      </c>
      <c r="N9" s="91">
        <f>'[1]FS'!L$24</f>
        <v>0</v>
      </c>
      <c r="O9" s="62">
        <f>'[1]FS'!M$24</f>
        <v>0</v>
      </c>
      <c r="P9" s="115">
        <f>'[1]FS'!N$24</f>
        <v>0</v>
      </c>
      <c r="Q9" s="62">
        <f>'[1]FS'!O$24</f>
        <v>0</v>
      </c>
      <c r="R9" s="115">
        <f>'[1]FS'!P$24</f>
        <v>0</v>
      </c>
      <c r="S9" s="62">
        <f>'[1]FS'!Q$24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'[1]GT'!B$24</f>
        <v>168097000</v>
      </c>
      <c r="E10" s="51">
        <f>'[1]GT'!C$24</f>
        <v>0</v>
      </c>
      <c r="F10" s="51">
        <f>'[1]GT'!D$24</f>
        <v>0</v>
      </c>
      <c r="G10" s="51">
        <f t="shared" si="0"/>
        <v>168097000</v>
      </c>
      <c r="H10" s="91">
        <f>'[1]GT'!F$24</f>
        <v>168097000</v>
      </c>
      <c r="I10" s="87">
        <f>'[1]GT'!G$24</f>
        <v>0</v>
      </c>
      <c r="J10" s="115">
        <f>'[1]GT'!H$24</f>
        <v>0</v>
      </c>
      <c r="K10" s="62">
        <f>'[1]GT'!I$24</f>
        <v>0</v>
      </c>
      <c r="L10" s="91">
        <f>'[1]GT'!J$24</f>
        <v>0</v>
      </c>
      <c r="M10" s="62">
        <f>'[1]GT'!K$24</f>
        <v>0</v>
      </c>
      <c r="N10" s="91">
        <f>'[1]GT'!L$24</f>
        <v>0</v>
      </c>
      <c r="O10" s="62">
        <f>'[1]GT'!M$24</f>
        <v>0</v>
      </c>
      <c r="P10" s="115">
        <f>'[1]GT'!N$24</f>
        <v>0</v>
      </c>
      <c r="Q10" s="62">
        <f>'[1]GT'!O$24</f>
        <v>0</v>
      </c>
      <c r="R10" s="115">
        <f>'[1]GT'!P$24</f>
        <v>0</v>
      </c>
      <c r="S10" s="62">
        <f>'[1]GT'!Q$24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'[1]KZN'!B$24</f>
        <v>123614000</v>
      </c>
      <c r="E11" s="51">
        <f>'[1]KZN'!C$24</f>
        <v>0</v>
      </c>
      <c r="F11" s="51">
        <f>'[1]KZN'!D$24</f>
        <v>0</v>
      </c>
      <c r="G11" s="51">
        <f t="shared" si="0"/>
        <v>123614000</v>
      </c>
      <c r="H11" s="91">
        <f>'[1]KZN'!F$24</f>
        <v>123614000</v>
      </c>
      <c r="I11" s="87">
        <f>'[1]KZN'!G$24</f>
        <v>0</v>
      </c>
      <c r="J11" s="115">
        <f>'[1]KZN'!H$24</f>
        <v>0</v>
      </c>
      <c r="K11" s="62">
        <f>'[1]KZN'!I$24</f>
        <v>0</v>
      </c>
      <c r="L11" s="91">
        <f>'[1]KZN'!J$24</f>
        <v>0</v>
      </c>
      <c r="M11" s="62">
        <f>'[1]KZN'!K$24</f>
        <v>0</v>
      </c>
      <c r="N11" s="91">
        <f>'[1]KZN'!L$24</f>
        <v>0</v>
      </c>
      <c r="O11" s="62">
        <f>'[1]KZN'!M$24</f>
        <v>0</v>
      </c>
      <c r="P11" s="115">
        <f>'[1]KZN'!N$24</f>
        <v>0</v>
      </c>
      <c r="Q11" s="62">
        <f>'[1]KZN'!O$24</f>
        <v>0</v>
      </c>
      <c r="R11" s="115">
        <f>'[1]KZN'!P$24</f>
        <v>0</v>
      </c>
      <c r="S11" s="62">
        <f>'[1]KZN'!Q$24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'[1]LP'!B$24</f>
        <v>55356000</v>
      </c>
      <c r="E12" s="51">
        <f>'[1]LP'!C$24</f>
        <v>0</v>
      </c>
      <c r="F12" s="51">
        <f>'[1]LP'!D$24</f>
        <v>0</v>
      </c>
      <c r="G12" s="51">
        <f t="shared" si="0"/>
        <v>55356000</v>
      </c>
      <c r="H12" s="91">
        <f>'[1]LP'!F$24</f>
        <v>55356000</v>
      </c>
      <c r="I12" s="87">
        <f>'[1]LP'!G$24</f>
        <v>0</v>
      </c>
      <c r="J12" s="115">
        <f>'[1]LP'!H$24</f>
        <v>0</v>
      </c>
      <c r="K12" s="62">
        <f>'[1]LP'!I$24</f>
        <v>0</v>
      </c>
      <c r="L12" s="91">
        <f>'[1]LP'!J$24</f>
        <v>0</v>
      </c>
      <c r="M12" s="62">
        <f>'[1]LP'!K$24</f>
        <v>0</v>
      </c>
      <c r="N12" s="91">
        <f>'[1]LP'!L$24</f>
        <v>0</v>
      </c>
      <c r="O12" s="62">
        <f>'[1]LP'!M$24</f>
        <v>0</v>
      </c>
      <c r="P12" s="115">
        <f>'[1]LP'!N$24</f>
        <v>0</v>
      </c>
      <c r="Q12" s="62">
        <f>'[1]LP'!O$24</f>
        <v>0</v>
      </c>
      <c r="R12" s="115">
        <f>'[1]LP'!P$24</f>
        <v>0</v>
      </c>
      <c r="S12" s="62">
        <f>'[1]LP'!Q$24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'[1]MP'!B$24</f>
        <v>37288000</v>
      </c>
      <c r="E13" s="51">
        <f>'[1]MP'!C$24</f>
        <v>0</v>
      </c>
      <c r="F13" s="51">
        <f>'[1]MP'!D$24</f>
        <v>0</v>
      </c>
      <c r="G13" s="51">
        <f t="shared" si="0"/>
        <v>37288000</v>
      </c>
      <c r="H13" s="91">
        <f>'[1]MP'!F$24</f>
        <v>37288000</v>
      </c>
      <c r="I13" s="87">
        <f>'[1]MP'!G$24</f>
        <v>0</v>
      </c>
      <c r="J13" s="115">
        <f>'[1]MP'!H$24</f>
        <v>0</v>
      </c>
      <c r="K13" s="62">
        <f>'[1]MP'!I$24</f>
        <v>0</v>
      </c>
      <c r="L13" s="91">
        <f>'[1]MP'!J$24</f>
        <v>0</v>
      </c>
      <c r="M13" s="62">
        <f>'[1]MP'!K$24</f>
        <v>0</v>
      </c>
      <c r="N13" s="91">
        <f>'[1]MP'!L$24</f>
        <v>0</v>
      </c>
      <c r="O13" s="62">
        <f>'[1]MP'!M$24</f>
        <v>0</v>
      </c>
      <c r="P13" s="115">
        <f>'[1]MP'!N$24</f>
        <v>0</v>
      </c>
      <c r="Q13" s="62">
        <f>'[1]MP'!O$24</f>
        <v>0</v>
      </c>
      <c r="R13" s="115">
        <f>'[1]MP'!P$24</f>
        <v>0</v>
      </c>
      <c r="S13" s="62">
        <f>'[1]MP'!Q$24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'[1]NC'!B$24</f>
        <v>50400000</v>
      </c>
      <c r="E14" s="51">
        <f>'[1]NC'!C$24</f>
        <v>0</v>
      </c>
      <c r="F14" s="51">
        <f>'[1]NC'!D$24</f>
        <v>0</v>
      </c>
      <c r="G14" s="51">
        <f t="shared" si="0"/>
        <v>50400000</v>
      </c>
      <c r="H14" s="91">
        <f>'[1]NC'!F$24</f>
        <v>50400000</v>
      </c>
      <c r="I14" s="87">
        <f>'[1]NC'!G$24</f>
        <v>0</v>
      </c>
      <c r="J14" s="115">
        <f>'[1]NC'!H$24</f>
        <v>0</v>
      </c>
      <c r="K14" s="62">
        <f>'[1]NC'!I$24</f>
        <v>0</v>
      </c>
      <c r="L14" s="91">
        <f>'[1]NC'!J$24</f>
        <v>0</v>
      </c>
      <c r="M14" s="62">
        <f>'[1]NC'!K$24</f>
        <v>0</v>
      </c>
      <c r="N14" s="91">
        <f>'[1]NC'!L$24</f>
        <v>0</v>
      </c>
      <c r="O14" s="62">
        <f>'[1]NC'!M$24</f>
        <v>0</v>
      </c>
      <c r="P14" s="115">
        <f>'[1]NC'!N$24</f>
        <v>0</v>
      </c>
      <c r="Q14" s="62">
        <f>'[1]NC'!O$24</f>
        <v>0</v>
      </c>
      <c r="R14" s="115">
        <f>'[1]NC'!P$24</f>
        <v>0</v>
      </c>
      <c r="S14" s="62">
        <f>'[1]NC'!Q$24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'[1]NW'!B$24</f>
        <v>33000000</v>
      </c>
      <c r="E15" s="51">
        <f>'[1]NW'!C$24</f>
        <v>0</v>
      </c>
      <c r="F15" s="51">
        <f>'[1]NW'!D$24</f>
        <v>0</v>
      </c>
      <c r="G15" s="51">
        <f t="shared" si="0"/>
        <v>33000000</v>
      </c>
      <c r="H15" s="91">
        <f>'[1]NW'!F$24</f>
        <v>33000000</v>
      </c>
      <c r="I15" s="87">
        <f>'[1]NW'!G$24</f>
        <v>0</v>
      </c>
      <c r="J15" s="115">
        <f>'[1]NW'!H$24</f>
        <v>0</v>
      </c>
      <c r="K15" s="62">
        <f>'[1]NW'!I$24</f>
        <v>0</v>
      </c>
      <c r="L15" s="91">
        <f>'[1]NW'!J$24</f>
        <v>0</v>
      </c>
      <c r="M15" s="62">
        <f>'[1]NW'!K$24</f>
        <v>0</v>
      </c>
      <c r="N15" s="91">
        <f>'[1]NW'!L$24</f>
        <v>0</v>
      </c>
      <c r="O15" s="62">
        <f>'[1]NW'!M$24</f>
        <v>0</v>
      </c>
      <c r="P15" s="115">
        <f>'[1]NW'!N$24</f>
        <v>0</v>
      </c>
      <c r="Q15" s="62">
        <f>'[1]NW'!O$24</f>
        <v>0</v>
      </c>
      <c r="R15" s="115">
        <f>'[1]NW'!P$24</f>
        <v>0</v>
      </c>
      <c r="S15" s="62">
        <f>'[1]NW'!Q$24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'[1]WC'!B$24</f>
        <v>26038000</v>
      </c>
      <c r="E16" s="51">
        <f>'[1]WC'!C$24</f>
        <v>0</v>
      </c>
      <c r="F16" s="51">
        <f>'[1]WC'!D$24</f>
        <v>0</v>
      </c>
      <c r="G16" s="51">
        <f t="shared" si="0"/>
        <v>26038000</v>
      </c>
      <c r="H16" s="91">
        <f>'[1]WC'!F$24</f>
        <v>26038000</v>
      </c>
      <c r="I16" s="87">
        <f>'[1]WC'!G$24</f>
        <v>0</v>
      </c>
      <c r="J16" s="115">
        <f>'[1]WC'!H$24</f>
        <v>0</v>
      </c>
      <c r="K16" s="62">
        <f>'[1]WC'!I$24</f>
        <v>0</v>
      </c>
      <c r="L16" s="91">
        <f>'[1]WC'!J$24</f>
        <v>0</v>
      </c>
      <c r="M16" s="62">
        <f>'[1]WC'!K$24</f>
        <v>0</v>
      </c>
      <c r="N16" s="91">
        <f>'[1]WC'!L$24</f>
        <v>0</v>
      </c>
      <c r="O16" s="62">
        <f>'[1]WC'!M$24</f>
        <v>0</v>
      </c>
      <c r="P16" s="115">
        <f>'[1]WC'!N$24</f>
        <v>0</v>
      </c>
      <c r="Q16" s="62">
        <f>'[1]WC'!O$24</f>
        <v>0</v>
      </c>
      <c r="R16" s="115">
        <f>'[1]WC'!P$24</f>
        <v>0</v>
      </c>
      <c r="S16" s="62">
        <f>'[1]WC'!Q$24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622999000</v>
      </c>
      <c r="E20" s="118">
        <f>SUM(E8:E19)</f>
        <v>0</v>
      </c>
      <c r="F20" s="118">
        <f>SUM(F8:F19)</f>
        <v>0</v>
      </c>
      <c r="G20" s="118">
        <f>SUM(G8:G19)</f>
        <v>622999000</v>
      </c>
      <c r="H20" s="48">
        <f>SUM(H8:H16)</f>
        <v>622999000</v>
      </c>
      <c r="I20" s="76">
        <v>0</v>
      </c>
      <c r="J20" s="96">
        <v>0</v>
      </c>
      <c r="K20" s="76">
        <f>SUM(K8:K19)</f>
        <v>0</v>
      </c>
      <c r="L20" s="94">
        <f aca="true" t="shared" si="5" ref="L20:R20">SUM(L8:L19)</f>
        <v>0</v>
      </c>
      <c r="M20" s="76">
        <f t="shared" si="5"/>
        <v>0</v>
      </c>
      <c r="N20" s="94">
        <f t="shared" si="5"/>
        <v>0</v>
      </c>
      <c r="O20" s="76">
        <f t="shared" si="5"/>
        <v>0</v>
      </c>
      <c r="P20" s="96">
        <f t="shared" si="5"/>
        <v>0</v>
      </c>
      <c r="Q20" s="76">
        <f t="shared" si="5"/>
        <v>0</v>
      </c>
      <c r="R20" s="96">
        <f t="shared" si="5"/>
        <v>0</v>
      </c>
      <c r="S20" s="76">
        <f>SUM(S8:S19)</f>
        <v>0</v>
      </c>
      <c r="T20" s="100" t="str">
        <f>IF(N20=0,"-",(P20-N20)/N20)</f>
        <v>-</v>
      </c>
      <c r="U20" s="77" t="str">
        <f>IF(O20=0,"-",(Q20-O20)/O20)</f>
        <v>-</v>
      </c>
      <c r="V20" s="104">
        <f>IF($G20=0,0,($R20/$G20)*100)</f>
        <v>0</v>
      </c>
      <c r="W20" s="113">
        <f>IF($G20=0,0,($S20/$G20)*100)</f>
        <v>0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K1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14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44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'[1]EC'!B$30</f>
        <v>29000000</v>
      </c>
      <c r="E8" s="51">
        <f>'[1]EC'!C$30</f>
        <v>0</v>
      </c>
      <c r="F8" s="51">
        <f>'[1]EC'!D$30</f>
        <v>0</v>
      </c>
      <c r="G8" s="51">
        <f>D8+E8+F8</f>
        <v>29000000</v>
      </c>
      <c r="H8" s="91">
        <f>'[1]EC'!F$30</f>
        <v>29000000</v>
      </c>
      <c r="I8" s="87">
        <f>'[1]EC'!G$30</f>
        <v>29000000</v>
      </c>
      <c r="J8" s="115">
        <f>'[1]EC'!H$30</f>
        <v>0</v>
      </c>
      <c r="K8" s="62">
        <f>'[1]EC'!I$30</f>
        <v>386772</v>
      </c>
      <c r="L8" s="91">
        <f>'[1]EC'!J$30</f>
        <v>0</v>
      </c>
      <c r="M8" s="62">
        <f>'[1]EC'!K$30</f>
        <v>2115532</v>
      </c>
      <c r="N8" s="91">
        <f>'[1]EC'!L$30</f>
        <v>2978000</v>
      </c>
      <c r="O8" s="62">
        <f>'[1]EC'!M$30</f>
        <v>2023204</v>
      </c>
      <c r="P8" s="115">
        <f>'[1]EC'!N$30</f>
        <v>0</v>
      </c>
      <c r="Q8" s="62">
        <f>'[1]EC'!O$30</f>
        <v>6948982</v>
      </c>
      <c r="R8" s="115">
        <f>'[1]EC'!P$30</f>
        <v>2978000</v>
      </c>
      <c r="S8" s="62">
        <f>'[1]EC'!Q$30</f>
        <v>11474490</v>
      </c>
      <c r="T8" s="99">
        <f>IF(N8=0,"-",(P8-N8)/N8)</f>
        <v>-1</v>
      </c>
      <c r="U8" s="69">
        <f>IF(O8=0,"-",(Q8-O8)/O8)</f>
        <v>2.434642280264373</v>
      </c>
      <c r="V8" s="86">
        <f>IF($G8=0,0,($R8/$G8)*100)</f>
        <v>10.26896551724138</v>
      </c>
      <c r="W8" s="110">
        <f>IF($G8=0,0,($S8/$G8)*100)</f>
        <v>39.567206896551724</v>
      </c>
      <c r="X8" s="36"/>
    </row>
    <row r="9" spans="2:24" ht="12.75">
      <c r="B9" s="35"/>
      <c r="C9" s="68" t="s">
        <v>17</v>
      </c>
      <c r="D9" s="51">
        <f>'[1]FS'!B$30</f>
        <v>5000000</v>
      </c>
      <c r="E9" s="51">
        <f>'[1]FS'!C$30</f>
        <v>0</v>
      </c>
      <c r="F9" s="51">
        <f>'[1]FS'!D$30</f>
        <v>0</v>
      </c>
      <c r="G9" s="51">
        <f aca="true" t="shared" si="0" ref="G9:G16">D9+E9+F9</f>
        <v>5000000</v>
      </c>
      <c r="H9" s="91">
        <f>'[1]FS'!F$30</f>
        <v>5000000</v>
      </c>
      <c r="I9" s="87">
        <f>'[1]FS'!G$30</f>
        <v>5000000</v>
      </c>
      <c r="J9" s="115">
        <f>'[1]FS'!H$30</f>
        <v>0</v>
      </c>
      <c r="K9" s="62">
        <f>'[1]FS'!I$30</f>
        <v>2628750</v>
      </c>
      <c r="L9" s="91">
        <f>'[1]FS'!J$30</f>
        <v>0</v>
      </c>
      <c r="M9" s="62">
        <f>'[1]FS'!K$30</f>
        <v>0</v>
      </c>
      <c r="N9" s="91">
        <f>'[1]FS'!L$30</f>
        <v>0</v>
      </c>
      <c r="O9" s="62">
        <f>'[1]FS'!M$30</f>
        <v>0</v>
      </c>
      <c r="P9" s="115">
        <f>'[1]FS'!N$30</f>
        <v>0</v>
      </c>
      <c r="Q9" s="62">
        <f>'[1]FS'!O$30</f>
        <v>1833173</v>
      </c>
      <c r="R9" s="115">
        <f>'[1]FS'!P$30</f>
        <v>0</v>
      </c>
      <c r="S9" s="62">
        <f>'[1]FS'!Q$30</f>
        <v>4461923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89.23846</v>
      </c>
      <c r="X9" s="36"/>
    </row>
    <row r="10" spans="2:24" ht="12.75">
      <c r="B10" s="35"/>
      <c r="C10" s="68" t="s">
        <v>18</v>
      </c>
      <c r="D10" s="51">
        <f>'[1]GT'!B$30</f>
        <v>73000000</v>
      </c>
      <c r="E10" s="51">
        <f>'[1]GT'!C$30</f>
        <v>0</v>
      </c>
      <c r="F10" s="51">
        <f>'[1]GT'!D$30</f>
        <v>0</v>
      </c>
      <c r="G10" s="51">
        <f t="shared" si="0"/>
        <v>73000000</v>
      </c>
      <c r="H10" s="91">
        <f>'[1]GT'!F$30</f>
        <v>73000000</v>
      </c>
      <c r="I10" s="87">
        <f>'[1]GT'!G$30</f>
        <v>73000000</v>
      </c>
      <c r="J10" s="115">
        <f>'[1]GT'!H$30</f>
        <v>0</v>
      </c>
      <c r="K10" s="62">
        <f>'[1]GT'!I$30</f>
        <v>2647600</v>
      </c>
      <c r="L10" s="91">
        <f>'[1]GT'!J$30</f>
        <v>0</v>
      </c>
      <c r="M10" s="62">
        <f>'[1]GT'!K$30</f>
        <v>9864083</v>
      </c>
      <c r="N10" s="91">
        <f>'[1]GT'!L$30</f>
        <v>5875000</v>
      </c>
      <c r="O10" s="62">
        <f>'[1]GT'!M$30</f>
        <v>11308157</v>
      </c>
      <c r="P10" s="115">
        <f>'[1]GT'!N$30</f>
        <v>6485000</v>
      </c>
      <c r="Q10" s="62">
        <f>'[1]GT'!O$30</f>
        <v>42892496</v>
      </c>
      <c r="R10" s="115">
        <f>'[1]GT'!P$30</f>
        <v>12360000</v>
      </c>
      <c r="S10" s="62">
        <f>'[1]GT'!Q$30</f>
        <v>66712336</v>
      </c>
      <c r="T10" s="99">
        <f t="shared" si="1"/>
        <v>0.10382978723404256</v>
      </c>
      <c r="U10" s="69">
        <f t="shared" si="2"/>
        <v>2.7930580553488955</v>
      </c>
      <c r="V10" s="86">
        <f t="shared" si="3"/>
        <v>16.931506849315067</v>
      </c>
      <c r="W10" s="110">
        <f t="shared" si="4"/>
        <v>91.38676164383561</v>
      </c>
      <c r="X10" s="36"/>
    </row>
    <row r="11" spans="2:24" ht="12.75">
      <c r="B11" s="35"/>
      <c r="C11" s="68" t="s">
        <v>19</v>
      </c>
      <c r="D11" s="51">
        <f>'[1]KZN'!B$30</f>
        <v>33000000</v>
      </c>
      <c r="E11" s="51">
        <f>'[1]KZN'!C$30</f>
        <v>0</v>
      </c>
      <c r="F11" s="51">
        <f>'[1]KZN'!D$30</f>
        <v>0</v>
      </c>
      <c r="G11" s="51">
        <f t="shared" si="0"/>
        <v>33000000</v>
      </c>
      <c r="H11" s="91">
        <f>'[1]KZN'!F$30</f>
        <v>33000000</v>
      </c>
      <c r="I11" s="87">
        <f>'[1]KZN'!G$30</f>
        <v>33000000</v>
      </c>
      <c r="J11" s="115">
        <f>'[1]KZN'!H$30</f>
        <v>0</v>
      </c>
      <c r="K11" s="62">
        <f>'[1]KZN'!I$30</f>
        <v>0</v>
      </c>
      <c r="L11" s="91">
        <f>'[1]KZN'!J$30</f>
        <v>0</v>
      </c>
      <c r="M11" s="62">
        <f>'[1]KZN'!K$30</f>
        <v>3206308</v>
      </c>
      <c r="N11" s="91">
        <f>'[1]KZN'!L$30</f>
        <v>0</v>
      </c>
      <c r="O11" s="62">
        <f>'[1]KZN'!M$30</f>
        <v>3989325</v>
      </c>
      <c r="P11" s="115">
        <f>'[1]KZN'!N$30</f>
        <v>0</v>
      </c>
      <c r="Q11" s="62">
        <f>'[1]KZN'!O$30</f>
        <v>5158128</v>
      </c>
      <c r="R11" s="115">
        <f>'[1]KZN'!P$30</f>
        <v>0</v>
      </c>
      <c r="S11" s="62">
        <f>'[1]KZN'!Q$30</f>
        <v>12353761</v>
      </c>
      <c r="T11" s="99" t="str">
        <f t="shared" si="1"/>
        <v>-</v>
      </c>
      <c r="U11" s="69">
        <f t="shared" si="2"/>
        <v>0.29298264744035646</v>
      </c>
      <c r="V11" s="86">
        <f t="shared" si="3"/>
        <v>0</v>
      </c>
      <c r="W11" s="110">
        <f t="shared" si="4"/>
        <v>37.4356393939394</v>
      </c>
      <c r="X11" s="36"/>
    </row>
    <row r="12" spans="2:24" ht="12.75">
      <c r="B12" s="35"/>
      <c r="C12" s="68" t="s">
        <v>20</v>
      </c>
      <c r="D12" s="51">
        <f>'[1]LP'!B$30</f>
        <v>6000000</v>
      </c>
      <c r="E12" s="51">
        <f>'[1]LP'!C$30</f>
        <v>6000000</v>
      </c>
      <c r="F12" s="51">
        <f>'[1]LP'!D$30</f>
        <v>0</v>
      </c>
      <c r="G12" s="51">
        <f t="shared" si="0"/>
        <v>12000000</v>
      </c>
      <c r="H12" s="91">
        <f>'[1]LP'!F$30</f>
        <v>12000000</v>
      </c>
      <c r="I12" s="87">
        <f>'[1]LP'!G$30</f>
        <v>12000000</v>
      </c>
      <c r="J12" s="115">
        <f>'[1]LP'!H$30</f>
        <v>0</v>
      </c>
      <c r="K12" s="62">
        <f>'[1]LP'!I$30</f>
        <v>1444948</v>
      </c>
      <c r="L12" s="91">
        <f>'[1]LP'!J$30</f>
        <v>832000</v>
      </c>
      <c r="M12" s="62">
        <f>'[1]LP'!K$30</f>
        <v>407203</v>
      </c>
      <c r="N12" s="91">
        <f>'[1]LP'!L$30</f>
        <v>7842000</v>
      </c>
      <c r="O12" s="62">
        <f>'[1]LP'!M$30</f>
        <v>9527754</v>
      </c>
      <c r="P12" s="115">
        <f>'[1]LP'!N$30</f>
        <v>3031000</v>
      </c>
      <c r="Q12" s="62">
        <f>'[1]LP'!O$30</f>
        <v>3130564</v>
      </c>
      <c r="R12" s="115">
        <f>'[1]LP'!P$30</f>
        <v>11705000</v>
      </c>
      <c r="S12" s="62">
        <f>'[1]LP'!Q$30</f>
        <v>14510469</v>
      </c>
      <c r="T12" s="99">
        <f t="shared" si="1"/>
        <v>-0.6134914562611579</v>
      </c>
      <c r="U12" s="69">
        <f t="shared" si="2"/>
        <v>-0.671426865135267</v>
      </c>
      <c r="V12" s="86">
        <f t="shared" si="3"/>
        <v>97.54166666666667</v>
      </c>
      <c r="W12" s="110">
        <f t="shared" si="4"/>
        <v>120.920575</v>
      </c>
      <c r="X12" s="36"/>
    </row>
    <row r="13" spans="2:24" ht="12.75">
      <c r="B13" s="35"/>
      <c r="C13" s="68" t="s">
        <v>21</v>
      </c>
      <c r="D13" s="51">
        <f>'[1]MP'!B$30</f>
        <v>8000000</v>
      </c>
      <c r="E13" s="51">
        <f>'[1]MP'!C$30</f>
        <v>0</v>
      </c>
      <c r="F13" s="51">
        <f>'[1]MP'!D$30</f>
        <v>0</v>
      </c>
      <c r="G13" s="51">
        <f t="shared" si="0"/>
        <v>8000000</v>
      </c>
      <c r="H13" s="91">
        <f>'[1]MP'!F$30</f>
        <v>8000000</v>
      </c>
      <c r="I13" s="87">
        <f>'[1]MP'!G$30</f>
        <v>8000000</v>
      </c>
      <c r="J13" s="115">
        <f>'[1]MP'!H$30</f>
        <v>0</v>
      </c>
      <c r="K13" s="62">
        <f>'[1]MP'!I$30</f>
        <v>49265</v>
      </c>
      <c r="L13" s="91">
        <f>'[1]MP'!J$30</f>
        <v>0</v>
      </c>
      <c r="M13" s="62">
        <f>'[1]MP'!K$30</f>
        <v>3862173</v>
      </c>
      <c r="N13" s="91">
        <f>'[1]MP'!L$30</f>
        <v>0</v>
      </c>
      <c r="O13" s="62">
        <f>'[1]MP'!M$30</f>
        <v>446553</v>
      </c>
      <c r="P13" s="115">
        <f>'[1]MP'!N$30</f>
        <v>0</v>
      </c>
      <c r="Q13" s="62">
        <f>'[1]MP'!O$30</f>
        <v>5629482</v>
      </c>
      <c r="R13" s="115">
        <f>'[1]MP'!P$30</f>
        <v>0</v>
      </c>
      <c r="S13" s="62">
        <f>'[1]MP'!Q$30</f>
        <v>9987473</v>
      </c>
      <c r="T13" s="99" t="str">
        <f t="shared" si="1"/>
        <v>-</v>
      </c>
      <c r="U13" s="69">
        <f t="shared" si="2"/>
        <v>11.606525989076324</v>
      </c>
      <c r="V13" s="86">
        <f t="shared" si="3"/>
        <v>0</v>
      </c>
      <c r="W13" s="110">
        <f t="shared" si="4"/>
        <v>124.8434125</v>
      </c>
      <c r="X13" s="36"/>
    </row>
    <row r="14" spans="2:24" ht="12.75">
      <c r="B14" s="35"/>
      <c r="C14" s="68" t="s">
        <v>22</v>
      </c>
      <c r="D14" s="51">
        <f>'[1]NC'!B$30</f>
        <v>6000000</v>
      </c>
      <c r="E14" s="51">
        <f>'[1]NC'!C$30</f>
        <v>-6000000</v>
      </c>
      <c r="F14" s="51">
        <f>'[1]NC'!D$30</f>
        <v>0</v>
      </c>
      <c r="G14" s="51">
        <f t="shared" si="0"/>
        <v>0</v>
      </c>
      <c r="H14" s="91">
        <f>'[1]NC'!F$30</f>
        <v>0</v>
      </c>
      <c r="I14" s="87">
        <f>'[1]NC'!G$30</f>
        <v>0</v>
      </c>
      <c r="J14" s="115">
        <f>'[1]NC'!H$30</f>
        <v>0</v>
      </c>
      <c r="K14" s="62">
        <f>'[1]NC'!I$30</f>
        <v>0</v>
      </c>
      <c r="L14" s="91">
        <f>'[1]NC'!J$30</f>
        <v>0</v>
      </c>
      <c r="M14" s="62">
        <f>'[1]NC'!K$30</f>
        <v>0</v>
      </c>
      <c r="N14" s="91">
        <f>'[1]NC'!L$30</f>
        <v>0</v>
      </c>
      <c r="O14" s="62">
        <f>'[1]NC'!M$30</f>
        <v>0</v>
      </c>
      <c r="P14" s="115">
        <f>'[1]NC'!N$30</f>
        <v>0</v>
      </c>
      <c r="Q14" s="62">
        <f>'[1]NC'!O$30</f>
        <v>0</v>
      </c>
      <c r="R14" s="115">
        <f>'[1]NC'!P$30</f>
        <v>0</v>
      </c>
      <c r="S14" s="62">
        <f>'[1]NC'!Q$30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'[1]NW'!B$30</f>
        <v>4000000</v>
      </c>
      <c r="E15" s="51">
        <f>'[1]NW'!C$30</f>
        <v>0</v>
      </c>
      <c r="F15" s="51">
        <f>'[1]NW'!D$30</f>
        <v>0</v>
      </c>
      <c r="G15" s="51">
        <f t="shared" si="0"/>
        <v>4000000</v>
      </c>
      <c r="H15" s="91">
        <f>'[1]NW'!F$30</f>
        <v>4000000</v>
      </c>
      <c r="I15" s="87">
        <f>'[1]NW'!G$30</f>
        <v>4000000</v>
      </c>
      <c r="J15" s="115">
        <f>'[1]NW'!H$30</f>
        <v>0</v>
      </c>
      <c r="K15" s="62">
        <f>'[1]NW'!I$30</f>
        <v>2526020</v>
      </c>
      <c r="L15" s="91">
        <f>'[1]NW'!J$30</f>
        <v>0</v>
      </c>
      <c r="M15" s="62">
        <f>'[1]NW'!K$30</f>
        <v>1335578</v>
      </c>
      <c r="N15" s="91">
        <f>'[1]NW'!L$30</f>
        <v>0</v>
      </c>
      <c r="O15" s="62">
        <f>'[1]NW'!M$30</f>
        <v>68694</v>
      </c>
      <c r="P15" s="115">
        <f>'[1]NW'!N$30</f>
        <v>0</v>
      </c>
      <c r="Q15" s="62">
        <f>'[1]NW'!O$30</f>
        <v>68794</v>
      </c>
      <c r="R15" s="115">
        <f>'[1]NW'!P$30</f>
        <v>0</v>
      </c>
      <c r="S15" s="62">
        <f>'[1]NW'!Q$30</f>
        <v>3999086</v>
      </c>
      <c r="T15" s="99" t="str">
        <f t="shared" si="1"/>
        <v>-</v>
      </c>
      <c r="U15" s="69">
        <f t="shared" si="2"/>
        <v>0.001455731213788686</v>
      </c>
      <c r="V15" s="86">
        <f t="shared" si="3"/>
        <v>0</v>
      </c>
      <c r="W15" s="110">
        <f t="shared" si="4"/>
        <v>99.97715000000001</v>
      </c>
      <c r="X15" s="36"/>
    </row>
    <row r="16" spans="2:24" ht="12.75">
      <c r="B16" s="35"/>
      <c r="C16" s="68" t="s">
        <v>24</v>
      </c>
      <c r="D16" s="51">
        <f>'[1]WC'!B$30</f>
        <v>56000000</v>
      </c>
      <c r="E16" s="51">
        <f>'[1]WC'!C$30</f>
        <v>0</v>
      </c>
      <c r="F16" s="51">
        <f>'[1]WC'!D$30</f>
        <v>0</v>
      </c>
      <c r="G16" s="51">
        <f t="shared" si="0"/>
        <v>56000000</v>
      </c>
      <c r="H16" s="91">
        <f>'[1]WC'!F$30</f>
        <v>56000000</v>
      </c>
      <c r="I16" s="87">
        <f>'[1]WC'!G$30</f>
        <v>56000000</v>
      </c>
      <c r="J16" s="115">
        <f>'[1]WC'!H$30</f>
        <v>0</v>
      </c>
      <c r="K16" s="62">
        <f>'[1]WC'!I$30</f>
        <v>9513867</v>
      </c>
      <c r="L16" s="91">
        <f>'[1]WC'!J$30</f>
        <v>0</v>
      </c>
      <c r="M16" s="62">
        <f>'[1]WC'!K$30</f>
        <v>10379556</v>
      </c>
      <c r="N16" s="91">
        <f>'[1]WC'!L$30</f>
        <v>6000</v>
      </c>
      <c r="O16" s="62">
        <f>'[1]WC'!M$30</f>
        <v>9593483</v>
      </c>
      <c r="P16" s="115">
        <f>'[1]WC'!N$30</f>
        <v>9064000</v>
      </c>
      <c r="Q16" s="62">
        <f>'[1]WC'!O$30</f>
        <v>11505064</v>
      </c>
      <c r="R16" s="115">
        <f>'[1]WC'!P$30</f>
        <v>9070000</v>
      </c>
      <c r="S16" s="62">
        <f>'[1]WC'!Q$30</f>
        <v>40991970</v>
      </c>
      <c r="T16" s="99">
        <f t="shared" si="1"/>
        <v>1509.6666666666667</v>
      </c>
      <c r="U16" s="69">
        <f t="shared" si="2"/>
        <v>0.19925828815248853</v>
      </c>
      <c r="V16" s="86">
        <f t="shared" si="3"/>
        <v>16.196428571428573</v>
      </c>
      <c r="W16" s="110">
        <f t="shared" si="4"/>
        <v>73.19994642857142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K20">SUM(D8:D19)</f>
        <v>220000000</v>
      </c>
      <c r="E20" s="118">
        <f t="shared" si="5"/>
        <v>0</v>
      </c>
      <c r="F20" s="118">
        <f t="shared" si="5"/>
        <v>0</v>
      </c>
      <c r="G20" s="118">
        <f t="shared" si="5"/>
        <v>220000000</v>
      </c>
      <c r="H20" s="48">
        <f t="shared" si="5"/>
        <v>220000000</v>
      </c>
      <c r="I20" s="118">
        <f t="shared" si="5"/>
        <v>220000000</v>
      </c>
      <c r="J20" s="96">
        <f t="shared" si="5"/>
        <v>0</v>
      </c>
      <c r="K20" s="76">
        <f t="shared" si="5"/>
        <v>19197222</v>
      </c>
      <c r="L20" s="94">
        <f aca="true" t="shared" si="6" ref="L20:R20">SUM(L8:L19)</f>
        <v>832000</v>
      </c>
      <c r="M20" s="76">
        <f t="shared" si="6"/>
        <v>31170433</v>
      </c>
      <c r="N20" s="94">
        <f t="shared" si="6"/>
        <v>16701000</v>
      </c>
      <c r="O20" s="76">
        <f t="shared" si="6"/>
        <v>36957170</v>
      </c>
      <c r="P20" s="96">
        <f t="shared" si="6"/>
        <v>18580000</v>
      </c>
      <c r="Q20" s="76">
        <f t="shared" si="6"/>
        <v>77166683</v>
      </c>
      <c r="R20" s="96">
        <f t="shared" si="6"/>
        <v>36113000</v>
      </c>
      <c r="S20" s="76">
        <f>SUM(S8:S19)</f>
        <v>164491508</v>
      </c>
      <c r="T20" s="100">
        <f>IF(N20=0,"-",(P20-N20)/N20)</f>
        <v>0.11250823303993773</v>
      </c>
      <c r="U20" s="77">
        <f>IF(O20=0,"-",(Q20-O20)/O20)</f>
        <v>1.08800303161741</v>
      </c>
      <c r="V20" s="104">
        <f>IF($G20=0,0,($R20/$G20)*100)</f>
        <v>16.415</v>
      </c>
      <c r="W20" s="113">
        <f>IF($G20=0,0,($S20/$G20)*100)</f>
        <v>74.76886727272726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A7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281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45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'[1]EC'!B$31</f>
        <v>0</v>
      </c>
      <c r="E8" s="51">
        <f>'[1]EC'!C$31</f>
        <v>0</v>
      </c>
      <c r="F8" s="51">
        <f>'[1]EC'!D$31</f>
        <v>0</v>
      </c>
      <c r="G8" s="51">
        <f>D8+E8+F8</f>
        <v>0</v>
      </c>
      <c r="H8" s="91">
        <f>'[1]EC'!F$31</f>
        <v>0</v>
      </c>
      <c r="I8" s="87">
        <f>'[1]EC'!G$31</f>
        <v>0</v>
      </c>
      <c r="J8" s="115">
        <f>'[1]EC'!H$31</f>
        <v>0</v>
      </c>
      <c r="K8" s="62">
        <f>'[1]EC'!I$31</f>
        <v>0</v>
      </c>
      <c r="L8" s="91">
        <f>'[1]EC'!J$31</f>
        <v>0</v>
      </c>
      <c r="M8" s="62">
        <f>'[1]EC'!K$31</f>
        <v>0</v>
      </c>
      <c r="N8" s="91">
        <f>'[1]EC'!L$31</f>
        <v>0</v>
      </c>
      <c r="O8" s="62">
        <f>'[1]EC'!M$31</f>
        <v>0</v>
      </c>
      <c r="P8" s="115">
        <f>'[1]EC'!N$31</f>
        <v>0</v>
      </c>
      <c r="Q8" s="62">
        <f>'[1]EC'!O$31</f>
        <v>0</v>
      </c>
      <c r="R8" s="115">
        <f>'[1]EC'!P$31</f>
        <v>0</v>
      </c>
      <c r="S8" s="62">
        <f>'[1]EC'!Q$31</f>
        <v>0</v>
      </c>
      <c r="T8" s="99" t="str">
        <f>IF(N8=0,"-",(P8-N8)/N8)</f>
        <v>-</v>
      </c>
      <c r="U8" s="69" t="str">
        <f>IF(O8=0,"-",(Q8-O8)/O8)</f>
        <v>-</v>
      </c>
      <c r="V8" s="86">
        <f>IF($G8=0,0,($R8/$G8)*100)</f>
        <v>0</v>
      </c>
      <c r="W8" s="110">
        <f>IF($G8=0,0,($S8/$G8)*100)</f>
        <v>0</v>
      </c>
      <c r="X8" s="36"/>
    </row>
    <row r="9" spans="2:24" ht="12.75">
      <c r="B9" s="35"/>
      <c r="C9" s="68" t="s">
        <v>17</v>
      </c>
      <c r="D9" s="51">
        <f>'[1]FS'!B$31</f>
        <v>0</v>
      </c>
      <c r="E9" s="51">
        <f>'[1]FS'!C$31</f>
        <v>0</v>
      </c>
      <c r="F9" s="51">
        <f>'[1]FS'!D$31</f>
        <v>0</v>
      </c>
      <c r="G9" s="51">
        <f aca="true" t="shared" si="0" ref="G9:G16">D9+E9+F9</f>
        <v>0</v>
      </c>
      <c r="H9" s="91">
        <f>'[1]FS'!F$31</f>
        <v>0</v>
      </c>
      <c r="I9" s="87">
        <f>'[1]FS'!G$31</f>
        <v>0</v>
      </c>
      <c r="J9" s="115">
        <f>'[1]FS'!H$31</f>
        <v>0</v>
      </c>
      <c r="K9" s="62">
        <f>'[1]FS'!I$31</f>
        <v>0</v>
      </c>
      <c r="L9" s="91">
        <f>'[1]FS'!J$31</f>
        <v>0</v>
      </c>
      <c r="M9" s="62">
        <f>'[1]FS'!K$31</f>
        <v>0</v>
      </c>
      <c r="N9" s="91">
        <f>'[1]FS'!L$31</f>
        <v>0</v>
      </c>
      <c r="O9" s="62">
        <f>'[1]FS'!M$31</f>
        <v>0</v>
      </c>
      <c r="P9" s="115">
        <f>'[1]FS'!N$31</f>
        <v>0</v>
      </c>
      <c r="Q9" s="62">
        <f>'[1]FS'!O$31</f>
        <v>0</v>
      </c>
      <c r="R9" s="115">
        <f>'[1]FS'!P$31</f>
        <v>0</v>
      </c>
      <c r="S9" s="62">
        <f>'[1]FS'!Q$31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'[1]GT'!B$31</f>
        <v>0</v>
      </c>
      <c r="E10" s="51">
        <f>'[1]GT'!C$31</f>
        <v>0</v>
      </c>
      <c r="F10" s="51">
        <f>'[1]GT'!D$31</f>
        <v>0</v>
      </c>
      <c r="G10" s="51">
        <f t="shared" si="0"/>
        <v>0</v>
      </c>
      <c r="H10" s="91">
        <f>'[1]GT'!F$31</f>
        <v>0</v>
      </c>
      <c r="I10" s="87">
        <f>'[1]GT'!G$31</f>
        <v>0</v>
      </c>
      <c r="J10" s="115">
        <f>'[1]GT'!H$31</f>
        <v>0</v>
      </c>
      <c r="K10" s="62">
        <f>'[1]GT'!I$31</f>
        <v>0</v>
      </c>
      <c r="L10" s="91">
        <f>'[1]GT'!J$31</f>
        <v>0</v>
      </c>
      <c r="M10" s="62">
        <f>'[1]GT'!K$31</f>
        <v>0</v>
      </c>
      <c r="N10" s="91">
        <f>'[1]GT'!L$31</f>
        <v>0</v>
      </c>
      <c r="O10" s="62">
        <f>'[1]GT'!M$31</f>
        <v>0</v>
      </c>
      <c r="P10" s="115">
        <f>'[1]GT'!N$31</f>
        <v>0</v>
      </c>
      <c r="Q10" s="62">
        <f>'[1]GT'!O$31</f>
        <v>0</v>
      </c>
      <c r="R10" s="115">
        <f>'[1]GT'!P$31</f>
        <v>0</v>
      </c>
      <c r="S10" s="62">
        <f>'[1]GT'!Q$31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'[1]KZN'!B$31</f>
        <v>0</v>
      </c>
      <c r="E11" s="51">
        <f>'[1]KZN'!C$31</f>
        <v>0</v>
      </c>
      <c r="F11" s="51">
        <f>'[1]KZN'!D$31</f>
        <v>0</v>
      </c>
      <c r="G11" s="51">
        <f t="shared" si="0"/>
        <v>0</v>
      </c>
      <c r="H11" s="91">
        <f>'[1]KZN'!F$31</f>
        <v>0</v>
      </c>
      <c r="I11" s="87">
        <f>'[1]KZN'!G$31</f>
        <v>0</v>
      </c>
      <c r="J11" s="115">
        <f>'[1]KZN'!H$31</f>
        <v>0</v>
      </c>
      <c r="K11" s="62">
        <f>'[1]KZN'!I$31</f>
        <v>0</v>
      </c>
      <c r="L11" s="91">
        <f>'[1]KZN'!J$31</f>
        <v>0</v>
      </c>
      <c r="M11" s="62">
        <f>'[1]KZN'!K$31</f>
        <v>0</v>
      </c>
      <c r="N11" s="91">
        <f>'[1]KZN'!L$31</f>
        <v>0</v>
      </c>
      <c r="O11" s="62">
        <f>'[1]KZN'!M$31</f>
        <v>0</v>
      </c>
      <c r="P11" s="115">
        <f>'[1]KZN'!N$31</f>
        <v>0</v>
      </c>
      <c r="Q11" s="62">
        <f>'[1]KZN'!O$31</f>
        <v>0</v>
      </c>
      <c r="R11" s="115">
        <f>'[1]KZN'!P$31</f>
        <v>0</v>
      </c>
      <c r="S11" s="62">
        <f>'[1]KZN'!Q$31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'[1]LP'!B$31</f>
        <v>0</v>
      </c>
      <c r="E12" s="51">
        <f>'[1]LP'!C$31</f>
        <v>0</v>
      </c>
      <c r="F12" s="51">
        <f>'[1]LP'!D$31</f>
        <v>0</v>
      </c>
      <c r="G12" s="51">
        <f t="shared" si="0"/>
        <v>0</v>
      </c>
      <c r="H12" s="91">
        <f>'[1]LP'!F$31</f>
        <v>0</v>
      </c>
      <c r="I12" s="87">
        <f>'[1]LP'!G$31</f>
        <v>0</v>
      </c>
      <c r="J12" s="115">
        <f>'[1]LP'!H$31</f>
        <v>0</v>
      </c>
      <c r="K12" s="62">
        <f>'[1]LP'!I$31</f>
        <v>0</v>
      </c>
      <c r="L12" s="91">
        <f>'[1]LP'!J$31</f>
        <v>0</v>
      </c>
      <c r="M12" s="62">
        <f>'[1]LP'!K$31</f>
        <v>0</v>
      </c>
      <c r="N12" s="91">
        <f>'[1]LP'!L$31</f>
        <v>0</v>
      </c>
      <c r="O12" s="62">
        <f>'[1]LP'!M$31</f>
        <v>0</v>
      </c>
      <c r="P12" s="115">
        <f>'[1]LP'!N$31</f>
        <v>0</v>
      </c>
      <c r="Q12" s="62">
        <f>'[1]LP'!O$31</f>
        <v>0</v>
      </c>
      <c r="R12" s="115">
        <f>'[1]LP'!P$31</f>
        <v>0</v>
      </c>
      <c r="S12" s="62">
        <f>'[1]LP'!Q$31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'[1]MP'!B$31</f>
        <v>0</v>
      </c>
      <c r="E13" s="51">
        <f>'[1]MP'!C$31</f>
        <v>0</v>
      </c>
      <c r="F13" s="51">
        <f>'[1]MP'!D$31</f>
        <v>0</v>
      </c>
      <c r="G13" s="51">
        <f t="shared" si="0"/>
        <v>0</v>
      </c>
      <c r="H13" s="91">
        <f>'[1]MP'!F$31</f>
        <v>0</v>
      </c>
      <c r="I13" s="87">
        <f>'[1]MP'!G$31</f>
        <v>0</v>
      </c>
      <c r="J13" s="115">
        <f>'[1]MP'!H$31</f>
        <v>0</v>
      </c>
      <c r="K13" s="62">
        <f>'[1]MP'!I$31</f>
        <v>0</v>
      </c>
      <c r="L13" s="91">
        <f>'[1]MP'!J$31</f>
        <v>0</v>
      </c>
      <c r="M13" s="62">
        <f>'[1]MP'!K$31</f>
        <v>0</v>
      </c>
      <c r="N13" s="91">
        <f>'[1]MP'!L$31</f>
        <v>0</v>
      </c>
      <c r="O13" s="62">
        <f>'[1]MP'!M$31</f>
        <v>0</v>
      </c>
      <c r="P13" s="115">
        <f>'[1]MP'!N$31</f>
        <v>0</v>
      </c>
      <c r="Q13" s="62">
        <f>'[1]MP'!O$31</f>
        <v>0</v>
      </c>
      <c r="R13" s="115">
        <f>'[1]MP'!P$31</f>
        <v>0</v>
      </c>
      <c r="S13" s="62">
        <f>'[1]MP'!Q$31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'[1]NC'!B$31</f>
        <v>54450000</v>
      </c>
      <c r="E14" s="51">
        <f>'[1]NC'!C$31</f>
        <v>0</v>
      </c>
      <c r="F14" s="51">
        <f>'[1]NC'!D$31</f>
        <v>0</v>
      </c>
      <c r="G14" s="51">
        <f t="shared" si="0"/>
        <v>54450000</v>
      </c>
      <c r="H14" s="91">
        <f>'[1]NC'!F$31</f>
        <v>0</v>
      </c>
      <c r="I14" s="87">
        <f>'[1]NC'!G$31</f>
        <v>0</v>
      </c>
      <c r="J14" s="115">
        <f>'[1]NC'!H$31</f>
        <v>0</v>
      </c>
      <c r="K14" s="62">
        <f>'[1]NC'!I$31</f>
        <v>0</v>
      </c>
      <c r="L14" s="91">
        <f>'[1]NC'!J$31</f>
        <v>0</v>
      </c>
      <c r="M14" s="62">
        <f>'[1]NC'!K$31</f>
        <v>0</v>
      </c>
      <c r="N14" s="91">
        <f>'[1]NC'!L$31</f>
        <v>0</v>
      </c>
      <c r="O14" s="62">
        <f>'[1]NC'!M$31</f>
        <v>0</v>
      </c>
      <c r="P14" s="115">
        <f>'[1]NC'!N$31</f>
        <v>0</v>
      </c>
      <c r="Q14" s="62">
        <f>'[1]NC'!O$31</f>
        <v>0</v>
      </c>
      <c r="R14" s="115">
        <f>'[1]NC'!P$31</f>
        <v>0</v>
      </c>
      <c r="S14" s="62">
        <f>'[1]NC'!Q$31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'[1]NW'!B$31</f>
        <v>54450000</v>
      </c>
      <c r="E15" s="51">
        <f>'[1]NW'!C$31</f>
        <v>0</v>
      </c>
      <c r="F15" s="51">
        <f>'[1]NW'!D$31</f>
        <v>0</v>
      </c>
      <c r="G15" s="51">
        <f t="shared" si="0"/>
        <v>54450000</v>
      </c>
      <c r="H15" s="91">
        <f>'[1]NW'!F$31</f>
        <v>0</v>
      </c>
      <c r="I15" s="87">
        <f>'[1]NW'!G$31</f>
        <v>0</v>
      </c>
      <c r="J15" s="115">
        <f>'[1]NW'!H$31</f>
        <v>0</v>
      </c>
      <c r="K15" s="62">
        <f>'[1]NW'!I$31</f>
        <v>0</v>
      </c>
      <c r="L15" s="91">
        <f>'[1]NW'!J$31</f>
        <v>0</v>
      </c>
      <c r="M15" s="62">
        <f>'[1]NW'!K$31</f>
        <v>0</v>
      </c>
      <c r="N15" s="91">
        <f>'[1]NW'!L$31</f>
        <v>0</v>
      </c>
      <c r="O15" s="62">
        <f>'[1]NW'!M$31</f>
        <v>0</v>
      </c>
      <c r="P15" s="115">
        <f>'[1]NW'!N$31</f>
        <v>0</v>
      </c>
      <c r="Q15" s="62">
        <f>'[1]NW'!O$31</f>
        <v>0</v>
      </c>
      <c r="R15" s="115">
        <f>'[1]NW'!P$31</f>
        <v>0</v>
      </c>
      <c r="S15" s="62">
        <f>'[1]NW'!Q$31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'[1]WC'!B$31</f>
        <v>0</v>
      </c>
      <c r="E16" s="51">
        <f>'[1]WC'!C$31</f>
        <v>0</v>
      </c>
      <c r="F16" s="51">
        <f>'[1]WC'!D$31</f>
        <v>0</v>
      </c>
      <c r="G16" s="51">
        <f t="shared" si="0"/>
        <v>0</v>
      </c>
      <c r="H16" s="91">
        <f>'[1]WC'!F$31</f>
        <v>0</v>
      </c>
      <c r="I16" s="87">
        <f>'[1]WC'!G$31</f>
        <v>0</v>
      </c>
      <c r="J16" s="115">
        <f>'[1]WC'!H$31</f>
        <v>0</v>
      </c>
      <c r="K16" s="62">
        <f>'[1]WC'!I$31</f>
        <v>0</v>
      </c>
      <c r="L16" s="91">
        <f>'[1]WC'!J$31</f>
        <v>0</v>
      </c>
      <c r="M16" s="62">
        <f>'[1]WC'!K$31</f>
        <v>0</v>
      </c>
      <c r="N16" s="91">
        <f>'[1]WC'!L$31</f>
        <v>0</v>
      </c>
      <c r="O16" s="62">
        <f>'[1]WC'!M$31</f>
        <v>0</v>
      </c>
      <c r="P16" s="115">
        <f>'[1]WC'!N$31</f>
        <v>0</v>
      </c>
      <c r="Q16" s="62">
        <f>'[1]WC'!O$31</f>
        <v>0</v>
      </c>
      <c r="R16" s="115">
        <f>'[1]WC'!P$31</f>
        <v>0</v>
      </c>
      <c r="S16" s="62">
        <f>'[1]WC'!Q$31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108900000</v>
      </c>
      <c r="E20" s="118">
        <f>SUM(E8:E19)</f>
        <v>0</v>
      </c>
      <c r="F20" s="118">
        <f>SUM(F8:F19)</f>
        <v>0</v>
      </c>
      <c r="G20" s="118">
        <f>SUM(G8:G19)</f>
        <v>108900000</v>
      </c>
      <c r="H20" s="48">
        <f>SUM(H8:H19)</f>
        <v>0</v>
      </c>
      <c r="I20" s="76">
        <v>0</v>
      </c>
      <c r="J20" s="96">
        <v>0</v>
      </c>
      <c r="K20" s="76">
        <f>SUM(K8:K19)</f>
        <v>0</v>
      </c>
      <c r="L20" s="94">
        <f aca="true" t="shared" si="5" ref="L20:R20">SUM(L8:L19)</f>
        <v>0</v>
      </c>
      <c r="M20" s="76">
        <f t="shared" si="5"/>
        <v>0</v>
      </c>
      <c r="N20" s="94">
        <f t="shared" si="5"/>
        <v>0</v>
      </c>
      <c r="O20" s="76">
        <f t="shared" si="5"/>
        <v>0</v>
      </c>
      <c r="P20" s="96">
        <f t="shared" si="5"/>
        <v>0</v>
      </c>
      <c r="Q20" s="76">
        <f t="shared" si="5"/>
        <v>0</v>
      </c>
      <c r="R20" s="96">
        <f t="shared" si="5"/>
        <v>0</v>
      </c>
      <c r="S20" s="76">
        <f>SUM(S8:S19)</f>
        <v>0</v>
      </c>
      <c r="T20" s="100" t="str">
        <f>IF(N20=0,"-",(P20-N20)/N20)</f>
        <v>-</v>
      </c>
      <c r="U20" s="77" t="str">
        <f>IF(O20=0,"-",(Q20-O20)/O20)</f>
        <v>-</v>
      </c>
      <c r="V20" s="104">
        <f>IF($G20=0,0,($R20/$G20)*100)</f>
        <v>0</v>
      </c>
      <c r="W20" s="113">
        <f>IF($G20=0,0,($S20/$G20)*100)</f>
        <v>0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26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1"/>
      <c r="I7" s="70"/>
      <c r="J7" s="71"/>
      <c r="K7" s="70"/>
      <c r="L7" s="71"/>
      <c r="M7" s="70"/>
      <c r="N7" s="52"/>
      <c r="O7" s="53"/>
      <c r="P7" s="52"/>
      <c r="Q7" s="53"/>
      <c r="R7" s="71"/>
      <c r="S7" s="70"/>
      <c r="T7" s="52"/>
      <c r="U7" s="53"/>
      <c r="V7" s="71"/>
      <c r="W7" s="70"/>
      <c r="X7" s="36"/>
    </row>
    <row r="8" spans="2:24" ht="12.75">
      <c r="B8" s="35"/>
      <c r="C8" s="68" t="s">
        <v>16</v>
      </c>
      <c r="D8" s="51">
        <f>'[1]EC'!$B$50</f>
        <v>2193444000</v>
      </c>
      <c r="E8" s="51">
        <f>'[1]EC'!$C$50</f>
        <v>0</v>
      </c>
      <c r="F8" s="51">
        <f>'[1]EC'!$D$50</f>
        <v>0</v>
      </c>
      <c r="G8" s="51">
        <f>D8+E8+F8</f>
        <v>2193444000</v>
      </c>
      <c r="H8" s="91">
        <f>'[1]EC'!$F$50</f>
        <v>2193444000</v>
      </c>
      <c r="I8" s="87">
        <f>'[1]EC'!$G$50</f>
        <v>2193444000</v>
      </c>
      <c r="J8" s="91">
        <f>'[1]EC'!$H$50</f>
        <v>575467000</v>
      </c>
      <c r="K8" s="87">
        <f>'[1]EC'!$I$50</f>
        <v>383103428</v>
      </c>
      <c r="L8" s="91">
        <f>'[1]EC'!J$50</f>
        <v>491984000</v>
      </c>
      <c r="M8" s="87">
        <f>'[1]EC'!K$50</f>
        <v>553436497</v>
      </c>
      <c r="N8" s="91">
        <f>'[1]EC'!L$50</f>
        <v>374066000</v>
      </c>
      <c r="O8" s="87">
        <f>'[1]EC'!M$50</f>
        <v>377577006</v>
      </c>
      <c r="P8" s="91">
        <f>'[1]EC'!N$50</f>
        <v>644137000</v>
      </c>
      <c r="Q8" s="87">
        <f>'[1]EC'!O$50</f>
        <v>666443895</v>
      </c>
      <c r="R8" s="91">
        <f>'[1]EC'!P$50</f>
        <v>2085654000</v>
      </c>
      <c r="S8" s="87">
        <f>'[1]EC'!Q$50</f>
        <v>1980560826</v>
      </c>
      <c r="T8" s="66">
        <f>IF(N8=0,"-",(P8-N8)/N8)</f>
        <v>0.7219875636919688</v>
      </c>
      <c r="U8" s="69">
        <f>IF(O8=0,"-",(Q8-O8)/O8)</f>
        <v>0.7650542390285281</v>
      </c>
      <c r="V8" s="86">
        <f>IF($G8=0,0,($R8/$G8)*100)</f>
        <v>95.08581026002943</v>
      </c>
      <c r="W8" s="110">
        <f>IF($G8=0,0,($S8/$G8)*100)</f>
        <v>90.29456990923862</v>
      </c>
      <c r="X8" s="36"/>
    </row>
    <row r="9" spans="2:24" ht="12.75">
      <c r="B9" s="35"/>
      <c r="C9" s="68" t="s">
        <v>17</v>
      </c>
      <c r="D9" s="51">
        <f>'[1]FS'!$B$50</f>
        <v>869071000</v>
      </c>
      <c r="E9" s="51">
        <f>'[1]FS'!$C$50</f>
        <v>0</v>
      </c>
      <c r="F9" s="51">
        <f>'[1]FS'!$D$50</f>
        <v>0</v>
      </c>
      <c r="G9" s="51">
        <f aca="true" t="shared" si="0" ref="G9:G16">D9+E9+F9</f>
        <v>869071000</v>
      </c>
      <c r="H9" s="91">
        <f>'[1]FS'!$F$50</f>
        <v>869071000</v>
      </c>
      <c r="I9" s="87">
        <f>'[1]FS'!$G$50</f>
        <v>869071000</v>
      </c>
      <c r="J9" s="91">
        <f>'[1]FS'!$H$50</f>
        <v>198335000</v>
      </c>
      <c r="K9" s="87">
        <f>'[1]FS'!I$50</f>
        <v>175664874</v>
      </c>
      <c r="L9" s="91">
        <f>'[1]FS'!J$50</f>
        <v>193193000</v>
      </c>
      <c r="M9" s="87">
        <f>'[1]FS'!K$50</f>
        <v>190764876</v>
      </c>
      <c r="N9" s="91">
        <f>'[1]FS'!L$50</f>
        <v>160159000</v>
      </c>
      <c r="O9" s="87">
        <f>'[1]FS'!M$50</f>
        <v>147151143</v>
      </c>
      <c r="P9" s="91">
        <f>'[1]FS'!N$50</f>
        <v>186653000</v>
      </c>
      <c r="Q9" s="87">
        <f>'[1]FS'!O$50</f>
        <v>240858028</v>
      </c>
      <c r="R9" s="91">
        <f>'[1]FS'!P$50</f>
        <v>738340000</v>
      </c>
      <c r="S9" s="87">
        <f>'[1]FS'!Q$50</f>
        <v>754438921</v>
      </c>
      <c r="T9" s="66">
        <f aca="true" t="shared" si="1" ref="T9:T16">IF(N9=0,"-",(P9-N9)/N9)</f>
        <v>0.16542311078365873</v>
      </c>
      <c r="U9" s="69">
        <f aca="true" t="shared" si="2" ref="U9:U16">IF(O9=0,"-",(Q9-O9)/O9)</f>
        <v>0.6368070481110704</v>
      </c>
      <c r="V9" s="86">
        <f aca="true" t="shared" si="3" ref="V9:V16">IF($G9=0,0,($R9/$G9)*100)</f>
        <v>84.957385530066</v>
      </c>
      <c r="W9" s="110">
        <f aca="true" t="shared" si="4" ref="W9:W16">IF($G9=0,0,($S9/$G9)*100)</f>
        <v>86.80981427294203</v>
      </c>
      <c r="X9" s="36"/>
    </row>
    <row r="10" spans="2:24" ht="12.75">
      <c r="B10" s="35"/>
      <c r="C10" s="68" t="s">
        <v>18</v>
      </c>
      <c r="D10" s="51">
        <f>'[1]GT'!$B$50</f>
        <v>379349000</v>
      </c>
      <c r="E10" s="51">
        <f>'[1]GT'!$C$50</f>
        <v>0</v>
      </c>
      <c r="F10" s="51">
        <f>'[1]GT'!$D$50</f>
        <v>0</v>
      </c>
      <c r="G10" s="51">
        <f t="shared" si="0"/>
        <v>379349000</v>
      </c>
      <c r="H10" s="91">
        <f>'[1]GT'!$F$50</f>
        <v>379349000</v>
      </c>
      <c r="I10" s="87">
        <f>'[1]GT'!$G$50</f>
        <v>379349000</v>
      </c>
      <c r="J10" s="91">
        <f>'[1]GT'!$H$50</f>
        <v>78127000</v>
      </c>
      <c r="K10" s="87">
        <f>'[1]GT'!$I$50</f>
        <v>63452099</v>
      </c>
      <c r="L10" s="91">
        <f>'[1]GT'!J$50</f>
        <v>83107000</v>
      </c>
      <c r="M10" s="87">
        <f>'[1]GT'!K$50</f>
        <v>98866349</v>
      </c>
      <c r="N10" s="91">
        <f>'[1]GT'!L$50</f>
        <v>85570000</v>
      </c>
      <c r="O10" s="87">
        <f>'[1]GT'!M$50</f>
        <v>57534841</v>
      </c>
      <c r="P10" s="91">
        <f>'[1]GT'!N$50</f>
        <v>78678000</v>
      </c>
      <c r="Q10" s="87">
        <f>'[1]GT'!O$50</f>
        <v>53224801</v>
      </c>
      <c r="R10" s="91">
        <f>'[1]GT'!P$50</f>
        <v>325482000</v>
      </c>
      <c r="S10" s="87">
        <f>'[1]GT'!Q$50</f>
        <v>273078090</v>
      </c>
      <c r="T10" s="66">
        <f t="shared" si="1"/>
        <v>-0.08054224611429239</v>
      </c>
      <c r="U10" s="69">
        <f t="shared" si="2"/>
        <v>-0.07491182603598401</v>
      </c>
      <c r="V10" s="86">
        <f t="shared" si="3"/>
        <v>85.80014709410068</v>
      </c>
      <c r="W10" s="110">
        <f t="shared" si="4"/>
        <v>71.98597861072523</v>
      </c>
      <c r="X10" s="36"/>
    </row>
    <row r="11" spans="2:24" ht="12.75">
      <c r="B11" s="35"/>
      <c r="C11" s="68" t="s">
        <v>19</v>
      </c>
      <c r="D11" s="51">
        <f>'[1]KZN'!$B$50</f>
        <v>2160896000</v>
      </c>
      <c r="E11" s="51">
        <f>'[1]KZN'!$C$50</f>
        <v>0</v>
      </c>
      <c r="F11" s="51">
        <f>'[1]KZN'!$D$50</f>
        <v>0</v>
      </c>
      <c r="G11" s="51">
        <f t="shared" si="0"/>
        <v>2160896000</v>
      </c>
      <c r="H11" s="91">
        <f>'[1]KZN'!$F$50</f>
        <v>2160895000</v>
      </c>
      <c r="I11" s="87">
        <f>'[1]KZN'!$G$50</f>
        <v>2160895000</v>
      </c>
      <c r="J11" s="91">
        <f>'[1]KZN'!$H$50</f>
        <v>650005000</v>
      </c>
      <c r="K11" s="87">
        <f>'[1]KZN'!$I$50</f>
        <v>308315090</v>
      </c>
      <c r="L11" s="91">
        <f>'[1]KZN'!J$50</f>
        <v>327389000</v>
      </c>
      <c r="M11" s="87">
        <f>'[1]KZN'!K$50</f>
        <v>372540832</v>
      </c>
      <c r="N11" s="91">
        <f>'[1]KZN'!L$50</f>
        <v>425873000</v>
      </c>
      <c r="O11" s="87">
        <f>'[1]KZN'!M$50</f>
        <v>391757994</v>
      </c>
      <c r="P11" s="91">
        <f>'[1]KZN'!N$50</f>
        <v>551314000</v>
      </c>
      <c r="Q11" s="87">
        <f>'[1]KZN'!O$50</f>
        <v>407659078</v>
      </c>
      <c r="R11" s="91">
        <f>'[1]KZN'!P$50</f>
        <v>1954581000</v>
      </c>
      <c r="S11" s="87">
        <f>'[1]KZN'!Q$50</f>
        <v>1480272994</v>
      </c>
      <c r="T11" s="66">
        <f t="shared" si="1"/>
        <v>0.29455025324451184</v>
      </c>
      <c r="U11" s="69">
        <f t="shared" si="2"/>
        <v>0.04058904794167391</v>
      </c>
      <c r="V11" s="86">
        <f t="shared" si="3"/>
        <v>90.45234014038621</v>
      </c>
      <c r="W11" s="110">
        <f t="shared" si="4"/>
        <v>68.50274117773368</v>
      </c>
      <c r="X11" s="36"/>
    </row>
    <row r="12" spans="2:24" ht="12.75">
      <c r="B12" s="35"/>
      <c r="C12" s="68" t="s">
        <v>20</v>
      </c>
      <c r="D12" s="51">
        <f>'[1]LP'!$B$50</f>
        <v>1688104000</v>
      </c>
      <c r="E12" s="51">
        <f>'[1]LP'!$C$50</f>
        <v>0</v>
      </c>
      <c r="F12" s="51">
        <f>'[1]LP'!$D$50</f>
        <v>0</v>
      </c>
      <c r="G12" s="51">
        <f t="shared" si="0"/>
        <v>1688104000</v>
      </c>
      <c r="H12" s="91">
        <f>'[1]LP'!$F$50</f>
        <v>1688104000</v>
      </c>
      <c r="I12" s="87">
        <f>'[1]LP'!$G$50</f>
        <v>1688104000</v>
      </c>
      <c r="J12" s="91">
        <f>'[1]LP'!$H$50</f>
        <v>578371000</v>
      </c>
      <c r="K12" s="87">
        <f>'[1]LP'!$I$50</f>
        <v>268699258</v>
      </c>
      <c r="L12" s="91">
        <f>'[1]LP'!J$50</f>
        <v>268427000</v>
      </c>
      <c r="M12" s="87">
        <f>'[1]LP'!K$50</f>
        <v>485700942</v>
      </c>
      <c r="N12" s="91">
        <f>'[1]LP'!L$50</f>
        <v>198500000</v>
      </c>
      <c r="O12" s="87">
        <f>'[1]LP'!M$50</f>
        <v>334163642</v>
      </c>
      <c r="P12" s="91">
        <f>'[1]LP'!N$50</f>
        <v>312945000</v>
      </c>
      <c r="Q12" s="87">
        <f>'[1]LP'!O$50</f>
        <v>367659105</v>
      </c>
      <c r="R12" s="91">
        <f>'[1]LP'!P$50</f>
        <v>1358243000</v>
      </c>
      <c r="S12" s="87">
        <f>'[1]LP'!Q$50</f>
        <v>1456222947</v>
      </c>
      <c r="T12" s="66">
        <f t="shared" si="1"/>
        <v>0.5765491183879093</v>
      </c>
      <c r="U12" s="69">
        <f t="shared" si="2"/>
        <v>0.10023670678092501</v>
      </c>
      <c r="V12" s="86">
        <f t="shared" si="3"/>
        <v>80.4596754702317</v>
      </c>
      <c r="W12" s="110">
        <f t="shared" si="4"/>
        <v>86.26381709894652</v>
      </c>
      <c r="X12" s="36"/>
    </row>
    <row r="13" spans="2:24" ht="12.75">
      <c r="B13" s="35"/>
      <c r="C13" s="68" t="s">
        <v>21</v>
      </c>
      <c r="D13" s="51">
        <f>'[1]MP'!$B$50</f>
        <v>978689000</v>
      </c>
      <c r="E13" s="51">
        <f>'[1]MP'!$C$50</f>
        <v>0</v>
      </c>
      <c r="F13" s="51">
        <f>'[1]MP'!$D$50</f>
        <v>0</v>
      </c>
      <c r="G13" s="51">
        <f t="shared" si="0"/>
        <v>978689000</v>
      </c>
      <c r="H13" s="91">
        <f>'[1]MP'!$F$50</f>
        <v>978689000</v>
      </c>
      <c r="I13" s="87">
        <f>'[1]MP'!$G$50</f>
        <v>978689000</v>
      </c>
      <c r="J13" s="91">
        <f>'[1]MP'!$H$50</f>
        <v>154876000</v>
      </c>
      <c r="K13" s="87">
        <f>'[1]MP'!$I$50</f>
        <v>108133347</v>
      </c>
      <c r="L13" s="91">
        <f>'[1]MP'!J$50</f>
        <v>134182000</v>
      </c>
      <c r="M13" s="87">
        <f>'[1]MP'!K$50</f>
        <v>126063431</v>
      </c>
      <c r="N13" s="91">
        <f>'[1]MP'!L$50</f>
        <v>185361000</v>
      </c>
      <c r="O13" s="87">
        <f>'[1]MP'!M$50</f>
        <v>128282593</v>
      </c>
      <c r="P13" s="91">
        <f>'[1]MP'!N$50</f>
        <v>325219000</v>
      </c>
      <c r="Q13" s="87">
        <f>'[1]MP'!O$50</f>
        <v>200707065</v>
      </c>
      <c r="R13" s="91">
        <f>'[1]MP'!P$50</f>
        <v>799638000</v>
      </c>
      <c r="S13" s="87">
        <f>'[1]MP'!Q$50</f>
        <v>563186436</v>
      </c>
      <c r="T13" s="66">
        <f t="shared" si="1"/>
        <v>0.7545168616915101</v>
      </c>
      <c r="U13" s="69">
        <f t="shared" si="2"/>
        <v>0.5645697542144319</v>
      </c>
      <c r="V13" s="86">
        <f t="shared" si="3"/>
        <v>81.70501558717835</v>
      </c>
      <c r="W13" s="110">
        <f t="shared" si="4"/>
        <v>57.54498477044291</v>
      </c>
      <c r="X13" s="36"/>
    </row>
    <row r="14" spans="2:24" ht="12.75">
      <c r="B14" s="35"/>
      <c r="C14" s="68" t="s">
        <v>22</v>
      </c>
      <c r="D14" s="51">
        <f>'[1]NC'!$B$50</f>
        <v>353286000</v>
      </c>
      <c r="E14" s="51">
        <f>'[1]NC'!$C$50</f>
        <v>0</v>
      </c>
      <c r="F14" s="51">
        <f>'[1]NC'!$D$50</f>
        <v>0</v>
      </c>
      <c r="G14" s="51">
        <f t="shared" si="0"/>
        <v>353286000</v>
      </c>
      <c r="H14" s="91">
        <f>'[1]NC'!$F$50</f>
        <v>353286000</v>
      </c>
      <c r="I14" s="87">
        <f>'[1]NC'!$G$50</f>
        <v>353286000</v>
      </c>
      <c r="J14" s="91">
        <f>'[1]NC'!$H$50</f>
        <v>80746000</v>
      </c>
      <c r="K14" s="87">
        <f>'[1]NC'!$I$50</f>
        <v>72902948</v>
      </c>
      <c r="L14" s="91">
        <f>'[1]NC'!J$50</f>
        <v>58030000</v>
      </c>
      <c r="M14" s="87">
        <f>'[1]NC'!K$50</f>
        <v>71385213</v>
      </c>
      <c r="N14" s="91">
        <f>'[1]NC'!L$50</f>
        <v>70077000</v>
      </c>
      <c r="O14" s="87">
        <f>'[1]NC'!M$50</f>
        <v>57179490</v>
      </c>
      <c r="P14" s="91">
        <f>'[1]NC'!N$50</f>
        <v>66144000</v>
      </c>
      <c r="Q14" s="87">
        <f>'[1]NC'!O$50</f>
        <v>71416948</v>
      </c>
      <c r="R14" s="91">
        <f>'[1]NC'!P$50</f>
        <v>274997000</v>
      </c>
      <c r="S14" s="87">
        <f>'[1]NC'!Q$50</f>
        <v>272884599</v>
      </c>
      <c r="T14" s="66">
        <f t="shared" si="1"/>
        <v>-0.05612397791001327</v>
      </c>
      <c r="U14" s="69">
        <f t="shared" si="2"/>
        <v>0.24899588995984398</v>
      </c>
      <c r="V14" s="86">
        <f t="shared" si="3"/>
        <v>77.83976721409849</v>
      </c>
      <c r="W14" s="110">
        <f t="shared" si="4"/>
        <v>77.24183777449431</v>
      </c>
      <c r="X14" s="36"/>
    </row>
    <row r="15" spans="2:24" ht="12.75">
      <c r="B15" s="35"/>
      <c r="C15" s="68" t="s">
        <v>23</v>
      </c>
      <c r="D15" s="51">
        <f>'[1]NW'!$B$50</f>
        <v>989881000</v>
      </c>
      <c r="E15" s="51">
        <f>'[1]NW'!$C$50</f>
        <v>0</v>
      </c>
      <c r="F15" s="51">
        <f>'[1]NW'!$D$50</f>
        <v>0</v>
      </c>
      <c r="G15" s="51">
        <f t="shared" si="0"/>
        <v>989881000</v>
      </c>
      <c r="H15" s="91">
        <f>'[1]NW'!$F$50</f>
        <v>989881000</v>
      </c>
      <c r="I15" s="87">
        <f>'[1]NW'!$G$50</f>
        <v>989881000</v>
      </c>
      <c r="J15" s="91">
        <f>'[1]NW'!$H$50</f>
        <v>210182000</v>
      </c>
      <c r="K15" s="87">
        <f>'[1]NW'!$I$50</f>
        <v>167119891</v>
      </c>
      <c r="L15" s="91">
        <f>'[1]NW'!J$50</f>
        <v>132157000</v>
      </c>
      <c r="M15" s="87">
        <f>'[1]NW'!K$50</f>
        <v>197855862</v>
      </c>
      <c r="N15" s="91">
        <f>'[1]NW'!L$50</f>
        <v>161764000</v>
      </c>
      <c r="O15" s="87">
        <f>'[1]NW'!M$50</f>
        <v>137770867</v>
      </c>
      <c r="P15" s="91">
        <f>'[1]NW'!N$50</f>
        <v>176526000</v>
      </c>
      <c r="Q15" s="87">
        <f>'[1]NW'!O$50</f>
        <v>202085341</v>
      </c>
      <c r="R15" s="91">
        <f>'[1]NW'!P$50</f>
        <v>680629000</v>
      </c>
      <c r="S15" s="87">
        <f>'[1]NW'!Q$50</f>
        <v>704831961</v>
      </c>
      <c r="T15" s="66">
        <f t="shared" si="1"/>
        <v>0.09125639820973765</v>
      </c>
      <c r="U15" s="69">
        <f t="shared" si="2"/>
        <v>0.46682201687821273</v>
      </c>
      <c r="V15" s="86">
        <f t="shared" si="3"/>
        <v>68.75866897132079</v>
      </c>
      <c r="W15" s="110">
        <f t="shared" si="4"/>
        <v>71.20370640511334</v>
      </c>
      <c r="X15" s="36"/>
    </row>
    <row r="16" spans="2:24" ht="12.75">
      <c r="B16" s="35"/>
      <c r="C16" s="68" t="s">
        <v>24</v>
      </c>
      <c r="D16" s="51">
        <f>'[1]WC'!$B$50</f>
        <v>312086000</v>
      </c>
      <c r="E16" s="51">
        <f>'[1]WC'!$C$50</f>
        <v>0</v>
      </c>
      <c r="F16" s="51">
        <f>'[1]WC'!$D$50</f>
        <v>0</v>
      </c>
      <c r="G16" s="51">
        <f t="shared" si="0"/>
        <v>312086000</v>
      </c>
      <c r="H16" s="91">
        <f>'[1]WC'!$F$50</f>
        <v>312086000</v>
      </c>
      <c r="I16" s="87">
        <f>'[1]WC'!$G$50</f>
        <v>312086000</v>
      </c>
      <c r="J16" s="91">
        <f>'[1]WC'!$H$50</f>
        <v>154010000</v>
      </c>
      <c r="K16" s="87">
        <f>'[1]WC'!$I$50</f>
        <v>77847966</v>
      </c>
      <c r="L16" s="91">
        <f>'[1]WC'!J$50</f>
        <v>47024000</v>
      </c>
      <c r="M16" s="87">
        <f>'[1]WC'!K$50</f>
        <v>78161105</v>
      </c>
      <c r="N16" s="91">
        <f>'[1]WC'!L$50</f>
        <v>49088000</v>
      </c>
      <c r="O16" s="87">
        <f>'[1]WC'!M$50</f>
        <v>51449225</v>
      </c>
      <c r="P16" s="91">
        <f>'[1]WC'!N$50</f>
        <v>61484000</v>
      </c>
      <c r="Q16" s="87">
        <f>'[1]WC'!O$50</f>
        <v>82033831</v>
      </c>
      <c r="R16" s="91">
        <f>'[1]WC'!P$50</f>
        <v>311606000</v>
      </c>
      <c r="S16" s="87">
        <f>'[1]WC'!Q$50</f>
        <v>289492127</v>
      </c>
      <c r="T16" s="66">
        <f t="shared" si="1"/>
        <v>0.25252607561929596</v>
      </c>
      <c r="U16" s="69">
        <f t="shared" si="2"/>
        <v>0.594461937959221</v>
      </c>
      <c r="V16" s="86">
        <f t="shared" si="3"/>
        <v>99.84619624077979</v>
      </c>
      <c r="W16" s="110">
        <f t="shared" si="4"/>
        <v>92.76036957761643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91"/>
      <c r="K17" s="87"/>
      <c r="L17" s="92"/>
      <c r="M17" s="88"/>
      <c r="N17" s="92"/>
      <c r="O17" s="88"/>
      <c r="P17" s="92"/>
      <c r="Q17" s="88"/>
      <c r="R17" s="92"/>
      <c r="S17" s="88"/>
      <c r="T17" s="66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91"/>
      <c r="K18" s="87"/>
      <c r="L18" s="92"/>
      <c r="M18" s="88"/>
      <c r="N18" s="92"/>
      <c r="O18" s="88"/>
      <c r="P18" s="92"/>
      <c r="Q18" s="88"/>
      <c r="R18" s="58"/>
      <c r="S18" s="63"/>
      <c r="T18" s="66"/>
      <c r="U18" s="69"/>
      <c r="V18" s="99" t="str">
        <f>IF(G18=0," ",(L18/G18))</f>
        <v> </v>
      </c>
      <c r="W18" s="102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108"/>
      <c r="J19" s="91"/>
      <c r="K19" s="108"/>
      <c r="L19" s="93"/>
      <c r="M19" s="89"/>
      <c r="N19" s="93"/>
      <c r="O19" s="89"/>
      <c r="P19" s="93"/>
      <c r="Q19" s="89"/>
      <c r="R19" s="59"/>
      <c r="S19" s="64"/>
      <c r="T19" s="66"/>
      <c r="U19" s="69"/>
      <c r="V19" s="99" t="str">
        <f>IF(G19=0," ",(L19/G19))</f>
        <v> </v>
      </c>
      <c r="W19" s="102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SUM(D8:D16)</f>
        <v>9924806000</v>
      </c>
      <c r="E20" s="48">
        <f aca="true" t="shared" si="5" ref="E20:J20">SUM(E8:E16)</f>
        <v>0</v>
      </c>
      <c r="F20" s="48">
        <f t="shared" si="5"/>
        <v>0</v>
      </c>
      <c r="G20" s="48">
        <f t="shared" si="5"/>
        <v>9924806000</v>
      </c>
      <c r="H20" s="94">
        <f t="shared" si="5"/>
        <v>9924805000</v>
      </c>
      <c r="I20" s="74">
        <f t="shared" si="5"/>
        <v>9924805000</v>
      </c>
      <c r="J20" s="94">
        <f t="shared" si="5"/>
        <v>2680119000</v>
      </c>
      <c r="K20" s="74">
        <f>SUM(K8:K19)</f>
        <v>1625238901</v>
      </c>
      <c r="L20" s="94">
        <f aca="true" t="shared" si="6" ref="L20:R20">SUM(L8:L19)</f>
        <v>1735493000</v>
      </c>
      <c r="M20" s="90">
        <f t="shared" si="6"/>
        <v>2174775107</v>
      </c>
      <c r="N20" s="94">
        <f t="shared" si="6"/>
        <v>1710458000</v>
      </c>
      <c r="O20" s="76">
        <f t="shared" si="6"/>
        <v>1682866801</v>
      </c>
      <c r="P20" s="96">
        <f t="shared" si="6"/>
        <v>2403100000</v>
      </c>
      <c r="Q20" s="76">
        <f t="shared" si="6"/>
        <v>2292088092</v>
      </c>
      <c r="R20" s="74">
        <f t="shared" si="6"/>
        <v>8529170000</v>
      </c>
      <c r="S20" s="76">
        <f>SUM(S8:S19)</f>
        <v>7774968901</v>
      </c>
      <c r="T20" s="107">
        <f>IF(N20=0,"-",(P20-N20)/N20)</f>
        <v>0.40494534212474087</v>
      </c>
      <c r="U20" s="97">
        <f>IF(O20=0,"-",(Q20-O20)/O20)</f>
        <v>0.3620139696368043</v>
      </c>
      <c r="V20" s="104">
        <f>IF($G20=0,0,($R20/$G20)*100)</f>
        <v>85.93790145620981</v>
      </c>
      <c r="W20" s="103">
        <f>IF($G20=0,0,($S20/$G20)*100)</f>
        <v>78.33874940225532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7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3"/>
      <c r="H25" s="7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D1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4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71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'[1]EC'!B$46</f>
        <v>18000000</v>
      </c>
      <c r="E8" s="51">
        <f>'[1]EC'!C$46</f>
        <v>0</v>
      </c>
      <c r="F8" s="51">
        <f>'[1]EC'!D$46</f>
        <v>0</v>
      </c>
      <c r="G8" s="51">
        <f>D8+E8+F8</f>
        <v>18000000</v>
      </c>
      <c r="H8" s="91">
        <f>'[1]EC'!F$46</f>
        <v>18000000</v>
      </c>
      <c r="I8" s="87">
        <f>'[1]EC'!G$46</f>
        <v>18000000</v>
      </c>
      <c r="J8" s="115">
        <f>'[1]EC'!H$46</f>
        <v>0</v>
      </c>
      <c r="K8" s="62">
        <f>'[1]EC'!I$46</f>
        <v>0</v>
      </c>
      <c r="L8" s="91">
        <f>'[1]EC'!J$46</f>
        <v>0</v>
      </c>
      <c r="M8" s="62">
        <f>'[1]EC'!K$46</f>
        <v>0</v>
      </c>
      <c r="N8" s="91">
        <f>'[1]EC'!L$46</f>
        <v>0</v>
      </c>
      <c r="O8" s="62">
        <f>'[1]EC'!M$46</f>
        <v>0</v>
      </c>
      <c r="P8" s="115">
        <f>'[1]EC'!N$46</f>
        <v>0</v>
      </c>
      <c r="Q8" s="62">
        <f>'[1]EC'!O$46</f>
        <v>0</v>
      </c>
      <c r="R8" s="115">
        <f>'[1]EC'!P$46</f>
        <v>0</v>
      </c>
      <c r="S8" s="62">
        <f>'[1]EC'!Q$46</f>
        <v>0</v>
      </c>
      <c r="T8" s="99" t="str">
        <f>IF(N8=0,"-",(P8-N8)/N8)</f>
        <v>-</v>
      </c>
      <c r="U8" s="69" t="str">
        <f>IF(O8=0,"-",(Q8-O8)/O8)</f>
        <v>-</v>
      </c>
      <c r="V8" s="86">
        <f>IF($G8=0,0,($R8/$G8)*100)</f>
        <v>0</v>
      </c>
      <c r="W8" s="110">
        <f>IF($G8=0,0,($S8/$G8)*100)</f>
        <v>0</v>
      </c>
      <c r="X8" s="36"/>
    </row>
    <row r="9" spans="2:24" ht="12.75">
      <c r="B9" s="35"/>
      <c r="C9" s="68" t="s">
        <v>17</v>
      </c>
      <c r="D9" s="51">
        <f>'[1]FS'!B$46</f>
        <v>3000000</v>
      </c>
      <c r="E9" s="51">
        <f>'[1]FS'!C$46</f>
        <v>0</v>
      </c>
      <c r="F9" s="51">
        <f>'[1]FS'!D$46</f>
        <v>0</v>
      </c>
      <c r="G9" s="51">
        <f aca="true" t="shared" si="0" ref="G9:G16">D9+E9+F9</f>
        <v>3000000</v>
      </c>
      <c r="H9" s="91">
        <f>'[1]FS'!F$46</f>
        <v>3000000</v>
      </c>
      <c r="I9" s="87">
        <f>'[1]FS'!G$46</f>
        <v>3000000</v>
      </c>
      <c r="J9" s="115">
        <f>'[1]FS'!H$46</f>
        <v>0</v>
      </c>
      <c r="K9" s="62">
        <f>'[1]FS'!I$46</f>
        <v>0</v>
      </c>
      <c r="L9" s="91">
        <f>'[1]FS'!J$46</f>
        <v>0</v>
      </c>
      <c r="M9" s="62">
        <f>'[1]FS'!K$46</f>
        <v>0</v>
      </c>
      <c r="N9" s="91">
        <f>'[1]FS'!L$46</f>
        <v>0</v>
      </c>
      <c r="O9" s="62">
        <f>'[1]FS'!M$46</f>
        <v>0</v>
      </c>
      <c r="P9" s="115">
        <f>'[1]FS'!N$46</f>
        <v>0</v>
      </c>
      <c r="Q9" s="62">
        <f>'[1]FS'!O$46</f>
        <v>0</v>
      </c>
      <c r="R9" s="115">
        <f>'[1]FS'!P$46</f>
        <v>0</v>
      </c>
      <c r="S9" s="62">
        <f>'[1]FS'!Q$46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'[1]GT'!B$46</f>
        <v>0</v>
      </c>
      <c r="E10" s="51">
        <f>'[1]GT'!C$46</f>
        <v>0</v>
      </c>
      <c r="F10" s="51">
        <f>'[1]GT'!D$46</f>
        <v>0</v>
      </c>
      <c r="G10" s="51">
        <f t="shared" si="0"/>
        <v>0</v>
      </c>
      <c r="H10" s="91">
        <f>'[1]GT'!F$46</f>
        <v>0</v>
      </c>
      <c r="I10" s="87">
        <f>'[1]GT'!G$46</f>
        <v>0</v>
      </c>
      <c r="J10" s="115">
        <f>'[1]GT'!H$46</f>
        <v>0</v>
      </c>
      <c r="K10" s="62">
        <f>'[1]GT'!I$46</f>
        <v>0</v>
      </c>
      <c r="L10" s="91">
        <f>'[1]GT'!J$46</f>
        <v>0</v>
      </c>
      <c r="M10" s="62">
        <f>'[1]GT'!K$46</f>
        <v>0</v>
      </c>
      <c r="N10" s="91">
        <f>'[1]GT'!L$46</f>
        <v>0</v>
      </c>
      <c r="O10" s="62">
        <f>'[1]GT'!M$46</f>
        <v>0</v>
      </c>
      <c r="P10" s="115">
        <f>'[1]GT'!N$46</f>
        <v>0</v>
      </c>
      <c r="Q10" s="62">
        <f>'[1]GT'!O$46</f>
        <v>0</v>
      </c>
      <c r="R10" s="115">
        <f>'[1]GT'!P$46</f>
        <v>0</v>
      </c>
      <c r="S10" s="62">
        <f>'[1]GT'!Q$46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'[1]KZN'!B$46</f>
        <v>27000000</v>
      </c>
      <c r="E11" s="51">
        <f>'[1]KZN'!C$46</f>
        <v>0</v>
      </c>
      <c r="F11" s="51">
        <f>'[1]KZN'!D$46</f>
        <v>0</v>
      </c>
      <c r="G11" s="51">
        <f t="shared" si="0"/>
        <v>27000000</v>
      </c>
      <c r="H11" s="91">
        <f>'[1]KZN'!F$46</f>
        <v>27000000</v>
      </c>
      <c r="I11" s="87">
        <f>'[1]KZN'!G$46</f>
        <v>13917000</v>
      </c>
      <c r="J11" s="115">
        <f>'[1]KZN'!H$46</f>
        <v>0</v>
      </c>
      <c r="K11" s="62">
        <f>'[1]KZN'!I$46</f>
        <v>0</v>
      </c>
      <c r="L11" s="91">
        <f>'[1]KZN'!J$46</f>
        <v>0</v>
      </c>
      <c r="M11" s="62">
        <f>'[1]KZN'!K$46</f>
        <v>0</v>
      </c>
      <c r="N11" s="91">
        <f>'[1]KZN'!L$46</f>
        <v>0</v>
      </c>
      <c r="O11" s="62">
        <f>'[1]KZN'!M$46</f>
        <v>0</v>
      </c>
      <c r="P11" s="115">
        <f>'[1]KZN'!N$46</f>
        <v>0</v>
      </c>
      <c r="Q11" s="62">
        <f>'[1]KZN'!O$46</f>
        <v>0</v>
      </c>
      <c r="R11" s="115">
        <f>'[1]KZN'!P$46</f>
        <v>0</v>
      </c>
      <c r="S11" s="62">
        <f>'[1]KZN'!Q$46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'[1]LP'!B$46</f>
        <v>27000000</v>
      </c>
      <c r="E12" s="51">
        <f>'[1]LP'!C$46</f>
        <v>0</v>
      </c>
      <c r="F12" s="51">
        <f>'[1]LP'!D$46</f>
        <v>0</v>
      </c>
      <c r="G12" s="51">
        <f t="shared" si="0"/>
        <v>27000000</v>
      </c>
      <c r="H12" s="91">
        <f>'[1]LP'!F$46</f>
        <v>27000000</v>
      </c>
      <c r="I12" s="87">
        <f>'[1]LP'!G$46</f>
        <v>8454000</v>
      </c>
      <c r="J12" s="115">
        <f>'[1]LP'!H$46</f>
        <v>0</v>
      </c>
      <c r="K12" s="62">
        <f>'[1]LP'!I$46</f>
        <v>0</v>
      </c>
      <c r="L12" s="91">
        <f>'[1]LP'!J$46</f>
        <v>0</v>
      </c>
      <c r="M12" s="62">
        <f>'[1]LP'!K$46</f>
        <v>0</v>
      </c>
      <c r="N12" s="91">
        <f>'[1]LP'!L$46</f>
        <v>0</v>
      </c>
      <c r="O12" s="62">
        <f>'[1]LP'!M$46</f>
        <v>0</v>
      </c>
      <c r="P12" s="115">
        <f>'[1]LP'!N$46</f>
        <v>0</v>
      </c>
      <c r="Q12" s="62">
        <f>'[1]LP'!O$46</f>
        <v>0</v>
      </c>
      <c r="R12" s="115">
        <f>'[1]LP'!P$46</f>
        <v>0</v>
      </c>
      <c r="S12" s="62">
        <f>'[1]LP'!Q$46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'[1]MP'!B$46</f>
        <v>4000000</v>
      </c>
      <c r="E13" s="51">
        <f>'[1]MP'!C$46</f>
        <v>0</v>
      </c>
      <c r="F13" s="51">
        <f>'[1]MP'!D$46</f>
        <v>0</v>
      </c>
      <c r="G13" s="51">
        <f t="shared" si="0"/>
        <v>4000000</v>
      </c>
      <c r="H13" s="91">
        <f>'[1]MP'!F$46</f>
        <v>4000000</v>
      </c>
      <c r="I13" s="87">
        <f>'[1]MP'!G$46</f>
        <v>4000000</v>
      </c>
      <c r="J13" s="115">
        <f>'[1]MP'!H$46</f>
        <v>0</v>
      </c>
      <c r="K13" s="62">
        <f>'[1]MP'!I$46</f>
        <v>0</v>
      </c>
      <c r="L13" s="91">
        <f>'[1]MP'!J$46</f>
        <v>0</v>
      </c>
      <c r="M13" s="62">
        <f>'[1]MP'!K$46</f>
        <v>0</v>
      </c>
      <c r="N13" s="91">
        <f>'[1]MP'!L$46</f>
        <v>0</v>
      </c>
      <c r="O13" s="62">
        <f>'[1]MP'!M$46</f>
        <v>0</v>
      </c>
      <c r="P13" s="115">
        <f>'[1]MP'!N$46</f>
        <v>0</v>
      </c>
      <c r="Q13" s="62">
        <f>'[1]MP'!O$46</f>
        <v>0</v>
      </c>
      <c r="R13" s="115">
        <f>'[1]MP'!P$46</f>
        <v>0</v>
      </c>
      <c r="S13" s="62">
        <f>'[1]MP'!Q$46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'[1]NC'!B$46</f>
        <v>3000000</v>
      </c>
      <c r="E14" s="51">
        <f>'[1]NC'!C$46</f>
        <v>0</v>
      </c>
      <c r="F14" s="51">
        <f>'[1]NC'!D$46</f>
        <v>0</v>
      </c>
      <c r="G14" s="51">
        <f t="shared" si="0"/>
        <v>3000000</v>
      </c>
      <c r="H14" s="91">
        <f>'[1]NC'!F$46</f>
        <v>3000000</v>
      </c>
      <c r="I14" s="87">
        <f>'[1]NC'!G$46</f>
        <v>2605000</v>
      </c>
      <c r="J14" s="115">
        <f>'[1]NC'!H$46</f>
        <v>0</v>
      </c>
      <c r="K14" s="62">
        <f>'[1]NC'!I$46</f>
        <v>0</v>
      </c>
      <c r="L14" s="91">
        <f>'[1]NC'!J$46</f>
        <v>0</v>
      </c>
      <c r="M14" s="62">
        <f>'[1]NC'!K$46</f>
        <v>0</v>
      </c>
      <c r="N14" s="91">
        <f>'[1]NC'!L$46</f>
        <v>0</v>
      </c>
      <c r="O14" s="62">
        <f>'[1]NC'!M$46</f>
        <v>0</v>
      </c>
      <c r="P14" s="115">
        <f>'[1]NC'!N$46</f>
        <v>0</v>
      </c>
      <c r="Q14" s="62">
        <f>'[1]NC'!O$46</f>
        <v>0</v>
      </c>
      <c r="R14" s="115">
        <f>'[1]NC'!P$46</f>
        <v>0</v>
      </c>
      <c r="S14" s="62">
        <f>'[1]NC'!Q$46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'[1]NW'!B$46</f>
        <v>6000000</v>
      </c>
      <c r="E15" s="51">
        <f>'[1]NW'!C$46</f>
        <v>0</v>
      </c>
      <c r="F15" s="51">
        <f>'[1]NW'!D$46</f>
        <v>0</v>
      </c>
      <c r="G15" s="51">
        <f t="shared" si="0"/>
        <v>6000000</v>
      </c>
      <c r="H15" s="91">
        <f>'[1]NW'!F$46</f>
        <v>6000000</v>
      </c>
      <c r="I15" s="87">
        <f>'[1]NW'!G$46</f>
        <v>5000000</v>
      </c>
      <c r="J15" s="115">
        <f>'[1]NW'!H$46</f>
        <v>0</v>
      </c>
      <c r="K15" s="62">
        <f>'[1]NW'!I$46</f>
        <v>0</v>
      </c>
      <c r="L15" s="91">
        <f>'[1]NW'!J$46</f>
        <v>0</v>
      </c>
      <c r="M15" s="62">
        <f>'[1]NW'!K$46</f>
        <v>0</v>
      </c>
      <c r="N15" s="91">
        <f>'[1]NW'!L$46</f>
        <v>0</v>
      </c>
      <c r="O15" s="62">
        <f>'[1]NW'!M$46</f>
        <v>0</v>
      </c>
      <c r="P15" s="115">
        <f>'[1]NW'!N$46</f>
        <v>0</v>
      </c>
      <c r="Q15" s="62">
        <f>'[1]NW'!O$46</f>
        <v>0</v>
      </c>
      <c r="R15" s="115">
        <f>'[1]NW'!P$46</f>
        <v>0</v>
      </c>
      <c r="S15" s="62">
        <f>'[1]NW'!Q$46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'[1]WC'!B$46</f>
        <v>0</v>
      </c>
      <c r="E16" s="51">
        <f>'[1]WC'!C$46</f>
        <v>0</v>
      </c>
      <c r="F16" s="51">
        <f>'[1]WC'!D$46</f>
        <v>0</v>
      </c>
      <c r="G16" s="51">
        <f t="shared" si="0"/>
        <v>0</v>
      </c>
      <c r="H16" s="91">
        <f>'[1]WC'!F$46</f>
        <v>0</v>
      </c>
      <c r="I16" s="87">
        <f>'[1]WC'!G$46</f>
        <v>0</v>
      </c>
      <c r="J16" s="115">
        <f>'[1]WC'!H$46</f>
        <v>0</v>
      </c>
      <c r="K16" s="62">
        <f>'[1]WC'!I$46</f>
        <v>0</v>
      </c>
      <c r="L16" s="91">
        <f>'[1]WC'!J$46</f>
        <v>0</v>
      </c>
      <c r="M16" s="62">
        <f>'[1]WC'!K$46</f>
        <v>0</v>
      </c>
      <c r="N16" s="91">
        <f>'[1]WC'!L$46</f>
        <v>0</v>
      </c>
      <c r="O16" s="62">
        <f>'[1]WC'!M$46</f>
        <v>0</v>
      </c>
      <c r="P16" s="115">
        <f>'[1]WC'!N$46</f>
        <v>0</v>
      </c>
      <c r="Q16" s="62">
        <f>'[1]WC'!O$46</f>
        <v>0</v>
      </c>
      <c r="R16" s="115">
        <f>'[1]WC'!P$46</f>
        <v>0</v>
      </c>
      <c r="S16" s="62">
        <f>'[1]WC'!Q$46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88000000</v>
      </c>
      <c r="E20" s="118">
        <f>SUM(E8:E19)</f>
        <v>0</v>
      </c>
      <c r="F20" s="118">
        <f>SUM(F8:F19)</f>
        <v>0</v>
      </c>
      <c r="G20" s="118">
        <f>SUM(G8:G19)</f>
        <v>88000000</v>
      </c>
      <c r="H20" s="48">
        <f>SUM(H8:H19)</f>
        <v>88000000</v>
      </c>
      <c r="I20" s="118">
        <f>SUM(I8:I19)</f>
        <v>54976000</v>
      </c>
      <c r="J20" s="96">
        <v>0</v>
      </c>
      <c r="K20" s="76">
        <f>SUM(K8:K19)</f>
        <v>0</v>
      </c>
      <c r="L20" s="94">
        <f aca="true" t="shared" si="5" ref="L20:R20">SUM(L8:L19)</f>
        <v>0</v>
      </c>
      <c r="M20" s="76">
        <f t="shared" si="5"/>
        <v>0</v>
      </c>
      <c r="N20" s="94">
        <f t="shared" si="5"/>
        <v>0</v>
      </c>
      <c r="O20" s="76">
        <f t="shared" si="5"/>
        <v>0</v>
      </c>
      <c r="P20" s="96">
        <f t="shared" si="5"/>
        <v>0</v>
      </c>
      <c r="Q20" s="76">
        <f t="shared" si="5"/>
        <v>0</v>
      </c>
      <c r="R20" s="96">
        <f t="shared" si="5"/>
        <v>0</v>
      </c>
      <c r="S20" s="76">
        <f>SUM(S8:S19)</f>
        <v>0</v>
      </c>
      <c r="T20" s="99" t="str">
        <f>IF(N20=0,"-",(P20-N20)/N20)</f>
        <v>-</v>
      </c>
      <c r="U20" s="77" t="str">
        <f>IF(O20=0,"-",(Q20-O20)/O20)</f>
        <v>-</v>
      </c>
      <c r="V20" s="104">
        <f>IF($G20=0,0,($R20/$G20)*100)</f>
        <v>0</v>
      </c>
      <c r="W20" s="113">
        <f>IF($G20=0,0,($S20/$G20)*100)</f>
        <v>0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C1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0039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29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71"/>
      <c r="K7" s="70"/>
      <c r="L7" s="71"/>
      <c r="M7" s="70"/>
      <c r="N7" s="52"/>
      <c r="O7" s="53"/>
      <c r="P7" s="52"/>
      <c r="Q7" s="53"/>
      <c r="R7" s="52"/>
      <c r="S7" s="53"/>
      <c r="T7" s="52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'[1]EC'!B$10</f>
        <v>62800000</v>
      </c>
      <c r="E8" s="51">
        <f>'[1]EC'!C$10</f>
        <v>0</v>
      </c>
      <c r="F8" s="51">
        <f>'[1]EC'!D$10</f>
        <v>0</v>
      </c>
      <c r="G8" s="51">
        <f>D8+E8+F8</f>
        <v>62800000</v>
      </c>
      <c r="H8" s="91">
        <f>'[1]EC'!F$10</f>
        <v>62800000</v>
      </c>
      <c r="I8" s="87">
        <f>'[1]EC'!G$10</f>
        <v>62800000</v>
      </c>
      <c r="J8" s="91">
        <f>'[1]EC'!H$10</f>
        <v>21119000</v>
      </c>
      <c r="K8" s="87">
        <f>'[1]EC'!I$10</f>
        <v>20942266</v>
      </c>
      <c r="L8" s="91">
        <f>'[1]EC'!J$10</f>
        <v>16049000</v>
      </c>
      <c r="M8" s="87">
        <f>'[1]EC'!K$10</f>
        <v>16494829</v>
      </c>
      <c r="N8" s="91">
        <f>'[1]EC'!L$10</f>
        <v>11535000</v>
      </c>
      <c r="O8" s="87">
        <f>'[1]EC'!M$10</f>
        <v>14039480</v>
      </c>
      <c r="P8" s="91">
        <f>'[1]EC'!N$10</f>
        <v>7980000</v>
      </c>
      <c r="Q8" s="87">
        <f>'[1]EC'!O$10</f>
        <v>13978197</v>
      </c>
      <c r="R8" s="91">
        <f>'[1]EC'!P$10</f>
        <v>56683000</v>
      </c>
      <c r="S8" s="87">
        <f>'[1]EC'!Q$10</f>
        <v>65454772</v>
      </c>
      <c r="T8" s="66">
        <f>IF(N8=0,"-",(P8-N8)/N8)</f>
        <v>-0.3081924577373212</v>
      </c>
      <c r="U8" s="69">
        <f>IF(O8=0,"-",(Q8-O8)/O8)</f>
        <v>-0.004365047708319681</v>
      </c>
      <c r="V8" s="86">
        <f>IF($G8=0,0,($R8/$G8)*100)</f>
        <v>90.25955414012739</v>
      </c>
      <c r="W8" s="110">
        <f>IF($G8=0,0,($S8/$G8)*100)</f>
        <v>104.22734394904458</v>
      </c>
      <c r="X8" s="36"/>
    </row>
    <row r="9" spans="2:24" ht="12.75">
      <c r="B9" s="35"/>
      <c r="C9" s="68" t="s">
        <v>17</v>
      </c>
      <c r="D9" s="51">
        <f>'[1]FS'!B$10</f>
        <v>33939000</v>
      </c>
      <c r="E9" s="51">
        <f>'[1]FS'!C$10</f>
        <v>0</v>
      </c>
      <c r="F9" s="51">
        <f>'[1]FS'!D$10</f>
        <v>0</v>
      </c>
      <c r="G9" s="51">
        <f aca="true" t="shared" si="0" ref="G9:G16">D9+E9+F9</f>
        <v>33939000</v>
      </c>
      <c r="H9" s="91">
        <f>'[1]FS'!F$10</f>
        <v>33939000</v>
      </c>
      <c r="I9" s="87">
        <f>'[1]FS'!G$10</f>
        <v>33939000</v>
      </c>
      <c r="J9" s="91">
        <f>'[1]FS'!H$10</f>
        <v>9226000</v>
      </c>
      <c r="K9" s="87">
        <f>'[1]FS'!I$10</f>
        <v>9518820</v>
      </c>
      <c r="L9" s="91">
        <f>'[1]FS'!J$10</f>
        <v>8566000</v>
      </c>
      <c r="M9" s="87">
        <f>'[1]FS'!K$10</f>
        <v>8160518</v>
      </c>
      <c r="N9" s="91">
        <f>'[1]FS'!L$10</f>
        <v>6248000</v>
      </c>
      <c r="O9" s="87">
        <f>'[1]FS'!M$10</f>
        <v>7099633</v>
      </c>
      <c r="P9" s="91">
        <f>'[1]FS'!N$10</f>
        <v>6936000</v>
      </c>
      <c r="Q9" s="87">
        <f>'[1]FS'!O$10</f>
        <v>9074937</v>
      </c>
      <c r="R9" s="91">
        <f>'[1]FS'!P$10</f>
        <v>30976000</v>
      </c>
      <c r="S9" s="87">
        <f>'[1]FS'!Q$10</f>
        <v>33853908</v>
      </c>
      <c r="T9" s="66">
        <f aca="true" t="shared" si="1" ref="T9:T16">IF(N9=0,"-",(P9-N9)/N9)</f>
        <v>0.11011523687580026</v>
      </c>
      <c r="U9" s="69">
        <f aca="true" t="shared" si="2" ref="U9:U16">IF(O9=0,"-",(Q9-O9)/O9)</f>
        <v>0.2782262125380284</v>
      </c>
      <c r="V9" s="86">
        <f aca="true" t="shared" si="3" ref="V9:V16">IF($G9=0,0,($R9/$G9)*100)</f>
        <v>91.26963080821474</v>
      </c>
      <c r="W9" s="110">
        <f aca="true" t="shared" si="4" ref="W9:W16">IF($G9=0,0,($S9/$G9)*100)</f>
        <v>99.74927958985238</v>
      </c>
      <c r="X9" s="36"/>
    </row>
    <row r="10" spans="2:24" ht="12.75">
      <c r="B10" s="35"/>
      <c r="C10" s="68" t="s">
        <v>18</v>
      </c>
      <c r="D10" s="51">
        <f>'[1]GT'!B$10</f>
        <v>19250000</v>
      </c>
      <c r="E10" s="51">
        <f>'[1]GT'!C$10</f>
        <v>0</v>
      </c>
      <c r="F10" s="51">
        <f>'[1]GT'!D$10</f>
        <v>0</v>
      </c>
      <c r="G10" s="51">
        <f t="shared" si="0"/>
        <v>19250000</v>
      </c>
      <c r="H10" s="91">
        <f>'[1]GT'!F$10</f>
        <v>19250000</v>
      </c>
      <c r="I10" s="87">
        <f>'[1]GT'!G$10</f>
        <v>19250000</v>
      </c>
      <c r="J10" s="91">
        <f>'[1]GT'!H$10</f>
        <v>3426000</v>
      </c>
      <c r="K10" s="87">
        <f>'[1]GT'!I$10</f>
        <v>2944594</v>
      </c>
      <c r="L10" s="91">
        <f>'[1]GT'!J$10</f>
        <v>4503000</v>
      </c>
      <c r="M10" s="87">
        <f>'[1]GT'!K$10</f>
        <v>4185645</v>
      </c>
      <c r="N10" s="91">
        <f>'[1]GT'!L$10</f>
        <v>4746000</v>
      </c>
      <c r="O10" s="87">
        <f>'[1]GT'!M$10</f>
        <v>4326818</v>
      </c>
      <c r="P10" s="91">
        <f>'[1]GT'!N$10</f>
        <v>6167000</v>
      </c>
      <c r="Q10" s="87">
        <f>'[1]GT'!O$10</f>
        <v>6923734</v>
      </c>
      <c r="R10" s="91">
        <f>'[1]GT'!P$10</f>
        <v>18842000</v>
      </c>
      <c r="S10" s="87">
        <f>'[1]GT'!Q$10</f>
        <v>18380791</v>
      </c>
      <c r="T10" s="66">
        <f t="shared" si="1"/>
        <v>0.2994100294985251</v>
      </c>
      <c r="U10" s="69">
        <f t="shared" si="2"/>
        <v>0.6001907175203579</v>
      </c>
      <c r="V10" s="86">
        <f t="shared" si="3"/>
        <v>97.88051948051948</v>
      </c>
      <c r="W10" s="110">
        <f t="shared" si="4"/>
        <v>95.48462857142857</v>
      </c>
      <c r="X10" s="36"/>
    </row>
    <row r="11" spans="2:24" ht="12.75">
      <c r="B11" s="35"/>
      <c r="C11" s="68" t="s">
        <v>19</v>
      </c>
      <c r="D11" s="51">
        <f>'[1]KZN'!B$10</f>
        <v>78900000</v>
      </c>
      <c r="E11" s="51">
        <f>'[1]KZN'!C$10</f>
        <v>0</v>
      </c>
      <c r="F11" s="51">
        <f>'[1]KZN'!D$10</f>
        <v>0</v>
      </c>
      <c r="G11" s="51">
        <f t="shared" si="0"/>
        <v>78900000</v>
      </c>
      <c r="H11" s="91">
        <f>'[1]KZN'!F$10</f>
        <v>78900000</v>
      </c>
      <c r="I11" s="87">
        <f>'[1]KZN'!G$10</f>
        <v>78900000</v>
      </c>
      <c r="J11" s="91">
        <f>'[1]KZN'!H$10</f>
        <v>20118000</v>
      </c>
      <c r="K11" s="87">
        <f>'[1]KZN'!I$10</f>
        <v>18983676</v>
      </c>
      <c r="L11" s="91">
        <f>'[1]KZN'!J$10</f>
        <v>19086000</v>
      </c>
      <c r="M11" s="87">
        <f>'[1]KZN'!K$10</f>
        <v>19438605</v>
      </c>
      <c r="N11" s="91">
        <f>'[1]KZN'!L$10</f>
        <v>19973000</v>
      </c>
      <c r="O11" s="87">
        <f>'[1]KZN'!M$10</f>
        <v>21311452</v>
      </c>
      <c r="P11" s="91">
        <f>'[1]KZN'!N$10</f>
        <v>12868000</v>
      </c>
      <c r="Q11" s="87">
        <f>'[1]KZN'!O$10</f>
        <v>23484204</v>
      </c>
      <c r="R11" s="91">
        <f>'[1]KZN'!P$10</f>
        <v>72045000</v>
      </c>
      <c r="S11" s="87">
        <f>'[1]KZN'!Q$10</f>
        <v>83217937</v>
      </c>
      <c r="T11" s="66">
        <f t="shared" si="1"/>
        <v>-0.3557302358183548</v>
      </c>
      <c r="U11" s="69">
        <f t="shared" si="2"/>
        <v>0.10195232122147285</v>
      </c>
      <c r="V11" s="86">
        <f t="shared" si="3"/>
        <v>91.31178707224335</v>
      </c>
      <c r="W11" s="110">
        <f t="shared" si="4"/>
        <v>105.47267046894804</v>
      </c>
      <c r="X11" s="36"/>
    </row>
    <row r="12" spans="2:24" ht="12.75">
      <c r="B12" s="35"/>
      <c r="C12" s="68" t="s">
        <v>20</v>
      </c>
      <c r="D12" s="51">
        <f>'[1]LP'!B$10</f>
        <v>37750000</v>
      </c>
      <c r="E12" s="51">
        <f>'[1]LP'!C$10</f>
        <v>0</v>
      </c>
      <c r="F12" s="51">
        <f>'[1]LP'!D$10</f>
        <v>0</v>
      </c>
      <c r="G12" s="51">
        <f t="shared" si="0"/>
        <v>37750000</v>
      </c>
      <c r="H12" s="91">
        <f>'[1]LP'!F$10</f>
        <v>37750000</v>
      </c>
      <c r="I12" s="87">
        <f>'[1]LP'!G$10</f>
        <v>37750000</v>
      </c>
      <c r="J12" s="91">
        <f>'[1]LP'!H$10</f>
        <v>7729000</v>
      </c>
      <c r="K12" s="87">
        <f>'[1]LP'!I$10</f>
        <v>7898607</v>
      </c>
      <c r="L12" s="91">
        <f>'[1]LP'!J$10</f>
        <v>9011000</v>
      </c>
      <c r="M12" s="87">
        <f>'[1]LP'!K$10</f>
        <v>8775141</v>
      </c>
      <c r="N12" s="91">
        <f>'[1]LP'!L$10</f>
        <v>10462000</v>
      </c>
      <c r="O12" s="87">
        <f>'[1]LP'!M$10</f>
        <v>9949121</v>
      </c>
      <c r="P12" s="91">
        <f>'[1]LP'!N$10</f>
        <v>7533000</v>
      </c>
      <c r="Q12" s="87">
        <f>'[1]LP'!O$10</f>
        <v>9630669</v>
      </c>
      <c r="R12" s="91">
        <f>'[1]LP'!P$10</f>
        <v>34735000</v>
      </c>
      <c r="S12" s="87">
        <f>'[1]LP'!Q$10</f>
        <v>36253538</v>
      </c>
      <c r="T12" s="66">
        <f t="shared" si="1"/>
        <v>-0.27996558975339325</v>
      </c>
      <c r="U12" s="69">
        <f t="shared" si="2"/>
        <v>-0.032008053776811034</v>
      </c>
      <c r="V12" s="86">
        <f t="shared" si="3"/>
        <v>92.01324503311258</v>
      </c>
      <c r="W12" s="110">
        <f t="shared" si="4"/>
        <v>96.03586225165563</v>
      </c>
      <c r="X12" s="36"/>
    </row>
    <row r="13" spans="2:24" ht="12.75">
      <c r="B13" s="35"/>
      <c r="C13" s="68" t="s">
        <v>21</v>
      </c>
      <c r="D13" s="51">
        <f>'[1]MP'!B$10</f>
        <v>27000000</v>
      </c>
      <c r="E13" s="51">
        <f>'[1]MP'!C$10</f>
        <v>0</v>
      </c>
      <c r="F13" s="51">
        <f>'[1]MP'!D$10</f>
        <v>0</v>
      </c>
      <c r="G13" s="51">
        <f t="shared" si="0"/>
        <v>27000000</v>
      </c>
      <c r="H13" s="91">
        <f>'[1]MP'!F$10</f>
        <v>27000000</v>
      </c>
      <c r="I13" s="87">
        <f>'[1]MP'!G$10</f>
        <v>27000000</v>
      </c>
      <c r="J13" s="91">
        <f>'[1]MP'!H$10</f>
        <v>5811000</v>
      </c>
      <c r="K13" s="87">
        <f>'[1]MP'!I$10</f>
        <v>6406487</v>
      </c>
      <c r="L13" s="91">
        <f>'[1]MP'!J$10</f>
        <v>4947000</v>
      </c>
      <c r="M13" s="87">
        <f>'[1]MP'!K$10</f>
        <v>6757080</v>
      </c>
      <c r="N13" s="91">
        <f>'[1]MP'!L$10</f>
        <v>4209000</v>
      </c>
      <c r="O13" s="87">
        <f>'[1]MP'!M$10</f>
        <v>4490458</v>
      </c>
      <c r="P13" s="91">
        <f>'[1]MP'!N$10</f>
        <v>6977000</v>
      </c>
      <c r="Q13" s="87">
        <f>'[1]MP'!O$10</f>
        <v>6171157</v>
      </c>
      <c r="R13" s="91">
        <f>'[1]MP'!P$10</f>
        <v>21944000</v>
      </c>
      <c r="S13" s="87">
        <f>'[1]MP'!Q$10</f>
        <v>23825182</v>
      </c>
      <c r="T13" s="66">
        <f t="shared" si="1"/>
        <v>0.6576383939177952</v>
      </c>
      <c r="U13" s="69">
        <f t="shared" si="2"/>
        <v>0.374282311514772</v>
      </c>
      <c r="V13" s="86">
        <f t="shared" si="3"/>
        <v>81.27407407407408</v>
      </c>
      <c r="W13" s="110">
        <f t="shared" si="4"/>
        <v>88.24141481481482</v>
      </c>
      <c r="X13" s="36"/>
    </row>
    <row r="14" spans="2:24" ht="12.75">
      <c r="B14" s="35"/>
      <c r="C14" s="68" t="s">
        <v>22</v>
      </c>
      <c r="D14" s="51">
        <f>'[1]NC'!B$10</f>
        <v>41200000</v>
      </c>
      <c r="E14" s="51">
        <f>'[1]NC'!C$10</f>
        <v>0</v>
      </c>
      <c r="F14" s="51">
        <f>'[1]NC'!D$10</f>
        <v>0</v>
      </c>
      <c r="G14" s="51">
        <f t="shared" si="0"/>
        <v>41200000</v>
      </c>
      <c r="H14" s="91">
        <f>'[1]NC'!F$10</f>
        <v>41200000</v>
      </c>
      <c r="I14" s="87">
        <f>'[1]NC'!G$10</f>
        <v>41200000</v>
      </c>
      <c r="J14" s="91">
        <f>'[1]NC'!H$10</f>
        <v>11874000</v>
      </c>
      <c r="K14" s="87">
        <f>'[1]NC'!I$10</f>
        <v>12515418</v>
      </c>
      <c r="L14" s="91">
        <f>'[1]NC'!J$10</f>
        <v>10526000</v>
      </c>
      <c r="M14" s="87">
        <f>'[1]NC'!K$10</f>
        <v>11405753</v>
      </c>
      <c r="N14" s="91">
        <f>'[1]NC'!L$10</f>
        <v>9067000</v>
      </c>
      <c r="O14" s="87">
        <f>'[1]NC'!M$10</f>
        <v>9200235</v>
      </c>
      <c r="P14" s="91">
        <f>'[1]NC'!N$10</f>
        <v>7118000</v>
      </c>
      <c r="Q14" s="87">
        <f>'[1]NC'!O$10</f>
        <v>10698484</v>
      </c>
      <c r="R14" s="91">
        <f>'[1]NC'!P$10</f>
        <v>38585000</v>
      </c>
      <c r="S14" s="87">
        <f>'[1]NC'!Q$10</f>
        <v>43819890</v>
      </c>
      <c r="T14" s="66">
        <f t="shared" si="1"/>
        <v>-0.21495533252453955</v>
      </c>
      <c r="U14" s="69">
        <f t="shared" si="2"/>
        <v>0.16284899244421475</v>
      </c>
      <c r="V14" s="86">
        <f t="shared" si="3"/>
        <v>93.65291262135922</v>
      </c>
      <c r="W14" s="110">
        <f t="shared" si="4"/>
        <v>106.35895631067962</v>
      </c>
      <c r="X14" s="36"/>
    </row>
    <row r="15" spans="2:24" ht="12.75">
      <c r="B15" s="35"/>
      <c r="C15" s="68" t="s">
        <v>23</v>
      </c>
      <c r="D15" s="51">
        <f>'[1]NW'!B$10</f>
        <v>27500000</v>
      </c>
      <c r="E15" s="51">
        <f>'[1]NW'!C$10</f>
        <v>0</v>
      </c>
      <c r="F15" s="51">
        <f>'[1]NW'!D$10</f>
        <v>0</v>
      </c>
      <c r="G15" s="51">
        <f t="shared" si="0"/>
        <v>27500000</v>
      </c>
      <c r="H15" s="91">
        <f>'[1]NW'!F$10</f>
        <v>27500000</v>
      </c>
      <c r="I15" s="87">
        <f>'[1]NW'!G$10</f>
        <v>27500000</v>
      </c>
      <c r="J15" s="91">
        <f>'[1]NW'!H$10</f>
        <v>7360000</v>
      </c>
      <c r="K15" s="87">
        <f>'[1]NW'!I$10</f>
        <v>7228762</v>
      </c>
      <c r="L15" s="91">
        <f>'[1]NW'!J$10</f>
        <v>5363000</v>
      </c>
      <c r="M15" s="87">
        <f>'[1]NW'!K$10</f>
        <v>6526355</v>
      </c>
      <c r="N15" s="91">
        <f>'[1]NW'!L$10</f>
        <v>6129000</v>
      </c>
      <c r="O15" s="87">
        <f>'[1]NW'!M$10</f>
        <v>7611311</v>
      </c>
      <c r="P15" s="91">
        <f>'[1]NW'!N$10</f>
        <v>4708000</v>
      </c>
      <c r="Q15" s="87">
        <f>'[1]NW'!O$10</f>
        <v>7869840</v>
      </c>
      <c r="R15" s="91">
        <f>'[1]NW'!P$10</f>
        <v>23560000</v>
      </c>
      <c r="S15" s="87">
        <f>'[1]NW'!Q$10</f>
        <v>29236268</v>
      </c>
      <c r="T15" s="66">
        <f t="shared" si="1"/>
        <v>-0.2318485886767825</v>
      </c>
      <c r="U15" s="69">
        <f t="shared" si="2"/>
        <v>0.033966421816162815</v>
      </c>
      <c r="V15" s="86">
        <f t="shared" si="3"/>
        <v>85.67272727272727</v>
      </c>
      <c r="W15" s="110">
        <f t="shared" si="4"/>
        <v>106.31370181818183</v>
      </c>
      <c r="X15" s="36"/>
    </row>
    <row r="16" spans="2:24" ht="12.75">
      <c r="B16" s="35"/>
      <c r="C16" s="68" t="s">
        <v>24</v>
      </c>
      <c r="D16" s="51">
        <f>'[1]WC'!B$10</f>
        <v>36250000</v>
      </c>
      <c r="E16" s="51">
        <f>'[1]WC'!C$10</f>
        <v>0</v>
      </c>
      <c r="F16" s="51">
        <f>'[1]WC'!D$10</f>
        <v>0</v>
      </c>
      <c r="G16" s="51">
        <f t="shared" si="0"/>
        <v>36250000</v>
      </c>
      <c r="H16" s="91">
        <f>'[1]WC'!F$10</f>
        <v>36250000</v>
      </c>
      <c r="I16" s="87">
        <f>'[1]WC'!G$10</f>
        <v>36250000</v>
      </c>
      <c r="J16" s="91">
        <f>'[1]WC'!H$10</f>
        <v>9253000</v>
      </c>
      <c r="K16" s="87">
        <f>'[1]WC'!I$10</f>
        <v>8629421</v>
      </c>
      <c r="L16" s="91">
        <f>'[1]WC'!J$10</f>
        <v>10089000</v>
      </c>
      <c r="M16" s="87">
        <f>'[1]WC'!K$10</f>
        <v>11177303</v>
      </c>
      <c r="N16" s="91">
        <f>'[1]WC'!L$10</f>
        <v>6077000</v>
      </c>
      <c r="O16" s="87">
        <f>'[1]WC'!M$10</f>
        <v>7942634</v>
      </c>
      <c r="P16" s="91">
        <f>'[1]WC'!N$10</f>
        <v>9569000</v>
      </c>
      <c r="Q16" s="87">
        <f>'[1]WC'!O$10</f>
        <v>16785123</v>
      </c>
      <c r="R16" s="91">
        <f>'[1]WC'!P$10</f>
        <v>34988000</v>
      </c>
      <c r="S16" s="87">
        <f>'[1]WC'!Q$10</f>
        <v>44534481</v>
      </c>
      <c r="T16" s="66">
        <f t="shared" si="1"/>
        <v>0.5746256376501563</v>
      </c>
      <c r="U16" s="69">
        <f t="shared" si="2"/>
        <v>1.113294279958009</v>
      </c>
      <c r="V16" s="86">
        <f t="shared" si="3"/>
        <v>96.51862068965518</v>
      </c>
      <c r="W16" s="110">
        <f t="shared" si="4"/>
        <v>122.85374068965518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91"/>
      <c r="K17" s="87"/>
      <c r="L17" s="92"/>
      <c r="M17" s="88"/>
      <c r="N17" s="92"/>
      <c r="O17" s="88"/>
      <c r="P17" s="92"/>
      <c r="Q17" s="88"/>
      <c r="R17" s="92"/>
      <c r="S17" s="88"/>
      <c r="T17" s="66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57"/>
      <c r="I18" s="62"/>
      <c r="J18" s="91"/>
      <c r="K18" s="87"/>
      <c r="L18" s="58"/>
      <c r="M18" s="63"/>
      <c r="N18" s="92"/>
      <c r="O18" s="88"/>
      <c r="P18" s="92"/>
      <c r="Q18" s="88"/>
      <c r="R18" s="58"/>
      <c r="S18" s="63"/>
      <c r="T18" s="66"/>
      <c r="U18" s="69"/>
      <c r="V18" s="99" t="str">
        <f>IF(G18=0," ",(L18/G18))</f>
        <v> </v>
      </c>
      <c r="W18" s="102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5"/>
      <c r="I19" s="62"/>
      <c r="J19" s="57"/>
      <c r="K19" s="62"/>
      <c r="L19" s="59"/>
      <c r="M19" s="64"/>
      <c r="N19" s="93"/>
      <c r="O19" s="89"/>
      <c r="P19" s="93"/>
      <c r="Q19" s="89"/>
      <c r="R19" s="59"/>
      <c r="S19" s="64"/>
      <c r="T19" s="66"/>
      <c r="U19" s="79"/>
      <c r="V19" s="99" t="str">
        <f>IF(G19=0," ",(L19/G19))</f>
        <v> </v>
      </c>
      <c r="W19" s="102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J20">SUM(D8:D19)</f>
        <v>364589000</v>
      </c>
      <c r="E20" s="48">
        <f t="shared" si="5"/>
        <v>0</v>
      </c>
      <c r="F20" s="48">
        <f t="shared" si="5"/>
        <v>0</v>
      </c>
      <c r="G20" s="48">
        <f t="shared" si="5"/>
        <v>364589000</v>
      </c>
      <c r="H20" s="48">
        <f t="shared" si="5"/>
        <v>364589000</v>
      </c>
      <c r="I20" s="80">
        <f t="shared" si="5"/>
        <v>364589000</v>
      </c>
      <c r="J20" s="48">
        <f t="shared" si="5"/>
        <v>95916000</v>
      </c>
      <c r="K20" s="80">
        <f>SUM(K8:K19)</f>
        <v>95068051</v>
      </c>
      <c r="L20" s="48">
        <f aca="true" t="shared" si="6" ref="L20:R20">SUM(L8:L19)</f>
        <v>88140000</v>
      </c>
      <c r="M20" s="76">
        <f t="shared" si="6"/>
        <v>92921229</v>
      </c>
      <c r="N20" s="94">
        <f t="shared" si="6"/>
        <v>78446000</v>
      </c>
      <c r="O20" s="76">
        <f t="shared" si="6"/>
        <v>85971142</v>
      </c>
      <c r="P20" s="96">
        <f t="shared" si="6"/>
        <v>69856000</v>
      </c>
      <c r="Q20" s="76">
        <f t="shared" si="6"/>
        <v>104616345</v>
      </c>
      <c r="R20" s="74">
        <f t="shared" si="6"/>
        <v>332358000</v>
      </c>
      <c r="S20" s="76">
        <f>SUM(S8:S19)</f>
        <v>378576767</v>
      </c>
      <c r="T20" s="107">
        <f>IF(N20=0,"-",(P20-N20)/N20)</f>
        <v>-0.10950207786247865</v>
      </c>
      <c r="U20" s="98">
        <f>IF(O20=0,"-",(Q20-O20)/O20)</f>
        <v>0.21687746104384656</v>
      </c>
      <c r="V20" s="104">
        <f>IF($G20=0,0,($R20/$G20)*100)</f>
        <v>91.15963454739446</v>
      </c>
      <c r="W20" s="103">
        <f>IF($G20=0,0,($S20/$G20)*100)</f>
        <v>103.83658503136408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C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30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71"/>
      <c r="K7" s="70"/>
      <c r="L7" s="71"/>
      <c r="M7" s="70"/>
      <c r="N7" s="52"/>
      <c r="O7" s="53"/>
      <c r="P7" s="52"/>
      <c r="Q7" s="53"/>
      <c r="R7" s="71"/>
      <c r="S7" s="70"/>
      <c r="T7" s="52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'[1]EC'!B$11</f>
        <v>169201000</v>
      </c>
      <c r="E8" s="51">
        <f>'[1]EC'!C$11</f>
        <v>14048000</v>
      </c>
      <c r="F8" s="51">
        <f>'[1]EC'!D$11</f>
        <v>0</v>
      </c>
      <c r="G8" s="51">
        <f>D8+E8+F8</f>
        <v>183249000</v>
      </c>
      <c r="H8" s="91">
        <f>'[1]EC'!F$11</f>
        <v>183249000</v>
      </c>
      <c r="I8" s="87">
        <f>'[1]EC'!G$11</f>
        <v>160151000</v>
      </c>
      <c r="J8" s="91">
        <f>'[1]EC'!H$11</f>
        <v>11496000</v>
      </c>
      <c r="K8" s="87">
        <f>'[1]EC'!I$11</f>
        <v>15917447</v>
      </c>
      <c r="L8" s="91">
        <f>'[1]EC'!J$11</f>
        <v>26350000</v>
      </c>
      <c r="M8" s="87">
        <f>'[1]EC'!K$11</f>
        <v>35720873</v>
      </c>
      <c r="N8" s="91">
        <f>'[1]EC'!L$11</f>
        <v>55719000</v>
      </c>
      <c r="O8" s="87">
        <f>'[1]EC'!M$11</f>
        <v>23090806</v>
      </c>
      <c r="P8" s="91">
        <f>'[1]EC'!N$11</f>
        <v>27236000</v>
      </c>
      <c r="Q8" s="87">
        <f>'[1]EC'!O$11</f>
        <v>18483651</v>
      </c>
      <c r="R8" s="91">
        <f>'[1]EC'!P$11</f>
        <v>120801000</v>
      </c>
      <c r="S8" s="87">
        <f>'[1]EC'!Q$11</f>
        <v>93212777</v>
      </c>
      <c r="T8" s="66">
        <f>IF(N8=0,"-",(P8-N8)/N8)</f>
        <v>-0.5111900787882051</v>
      </c>
      <c r="U8" s="69">
        <f>IF(O8=0,"-",(Q8-O8)/O8)</f>
        <v>-0.19952335141527758</v>
      </c>
      <c r="V8" s="86">
        <f>IF($G8=0,0,($R8/$G8)*100)</f>
        <v>65.9217785635938</v>
      </c>
      <c r="W8" s="110">
        <f>IF($G8=0,0,($S8/$G8)*100)</f>
        <v>50.866731605629504</v>
      </c>
      <c r="X8" s="36"/>
    </row>
    <row r="9" spans="2:24" ht="12.75">
      <c r="B9" s="35"/>
      <c r="C9" s="68" t="s">
        <v>17</v>
      </c>
      <c r="D9" s="51">
        <f>'[1]FS'!B$11</f>
        <v>15000000</v>
      </c>
      <c r="E9" s="51">
        <f>'[1]FS'!C$11</f>
        <v>-13400000</v>
      </c>
      <c r="F9" s="51">
        <f>'[1]FS'!D$11</f>
        <v>0</v>
      </c>
      <c r="G9" s="51">
        <f aca="true" t="shared" si="0" ref="G9:G16">D9+E9+F9</f>
        <v>1600000</v>
      </c>
      <c r="H9" s="91">
        <f>'[1]FS'!F$11</f>
        <v>1600000</v>
      </c>
      <c r="I9" s="87">
        <f>'[1]FS'!G$11</f>
        <v>500000</v>
      </c>
      <c r="J9" s="91">
        <f>'[1]FS'!H$11</f>
        <v>0</v>
      </c>
      <c r="K9" s="87">
        <f>'[1]FS'!I$11</f>
        <v>50000</v>
      </c>
      <c r="L9" s="91">
        <f>'[1]FS'!J$11</f>
        <v>0</v>
      </c>
      <c r="M9" s="87">
        <f>'[1]FS'!K$11</f>
        <v>151954</v>
      </c>
      <c r="N9" s="91">
        <f>'[1]FS'!L$11</f>
        <v>241000</v>
      </c>
      <c r="O9" s="87">
        <f>'[1]FS'!M$11</f>
        <v>191040</v>
      </c>
      <c r="P9" s="91">
        <f>'[1]FS'!N$11</f>
        <v>259000</v>
      </c>
      <c r="Q9" s="87">
        <f>'[1]FS'!O$11</f>
        <v>150000</v>
      </c>
      <c r="R9" s="91">
        <f>'[1]FS'!P$11</f>
        <v>500000</v>
      </c>
      <c r="S9" s="87">
        <f>'[1]FS'!Q$11</f>
        <v>542994</v>
      </c>
      <c r="T9" s="66">
        <f aca="true" t="shared" si="1" ref="T9:T16">IF(N9=0,"-",(P9-N9)/N9)</f>
        <v>0.07468879668049792</v>
      </c>
      <c r="U9" s="69">
        <f aca="true" t="shared" si="2" ref="U9:U16">IF(O9=0,"-",(Q9-O9)/O9)</f>
        <v>-0.21482412060301506</v>
      </c>
      <c r="V9" s="86">
        <f aca="true" t="shared" si="3" ref="V9:V16">IF($G9=0,0,($R9/$G9)*100)</f>
        <v>31.25</v>
      </c>
      <c r="W9" s="110">
        <f aca="true" t="shared" si="4" ref="W9:W16">IF($G9=0,0,($S9/$G9)*100)</f>
        <v>33.937125</v>
      </c>
      <c r="X9" s="36"/>
    </row>
    <row r="10" spans="2:24" ht="12.75">
      <c r="B10" s="35"/>
      <c r="C10" s="68" t="s">
        <v>18</v>
      </c>
      <c r="D10" s="51">
        <f>'[1]GT'!B$11</f>
        <v>276257000</v>
      </c>
      <c r="E10" s="51">
        <f>'[1]GT'!C$11</f>
        <v>-19728000</v>
      </c>
      <c r="F10" s="51">
        <f>'[1]GT'!D$11</f>
        <v>0</v>
      </c>
      <c r="G10" s="51">
        <f t="shared" si="0"/>
        <v>256529000</v>
      </c>
      <c r="H10" s="91">
        <f>'[1]GT'!F$11</f>
        <v>256529000</v>
      </c>
      <c r="I10" s="87">
        <f>'[1]GT'!G$11</f>
        <v>168108000</v>
      </c>
      <c r="J10" s="91">
        <f>'[1]GT'!H$11</f>
        <v>28947000</v>
      </c>
      <c r="K10" s="87">
        <f>'[1]GT'!I$11</f>
        <v>9363557</v>
      </c>
      <c r="L10" s="91">
        <f>'[1]GT'!J$11</f>
        <v>23655000</v>
      </c>
      <c r="M10" s="87">
        <f>'[1]GT'!K$11</f>
        <v>41390853</v>
      </c>
      <c r="N10" s="91">
        <f>'[1]GT'!L$11</f>
        <v>38269000</v>
      </c>
      <c r="O10" s="87">
        <f>'[1]GT'!M$11</f>
        <v>17818143</v>
      </c>
      <c r="P10" s="91">
        <f>'[1]GT'!N$11</f>
        <v>58618000</v>
      </c>
      <c r="Q10" s="87">
        <f>'[1]GT'!O$11</f>
        <v>95972649</v>
      </c>
      <c r="R10" s="91">
        <f>'[1]GT'!P$11</f>
        <v>149489000</v>
      </c>
      <c r="S10" s="87">
        <f>'[1]GT'!Q$11</f>
        <v>164545202</v>
      </c>
      <c r="T10" s="66">
        <f t="shared" si="1"/>
        <v>0.5317358697640387</v>
      </c>
      <c r="U10" s="69">
        <f t="shared" si="2"/>
        <v>4.3862318312295505</v>
      </c>
      <c r="V10" s="86">
        <f t="shared" si="3"/>
        <v>58.27372343867555</v>
      </c>
      <c r="W10" s="110">
        <f t="shared" si="4"/>
        <v>64.14292419180677</v>
      </c>
      <c r="X10" s="36"/>
    </row>
    <row r="11" spans="2:24" ht="12.75">
      <c r="B11" s="35"/>
      <c r="C11" s="68" t="s">
        <v>19</v>
      </c>
      <c r="D11" s="51">
        <f>'[1]KZN'!B$11</f>
        <v>237155000</v>
      </c>
      <c r="E11" s="51">
        <f>'[1]KZN'!C$11</f>
        <v>-3685000</v>
      </c>
      <c r="F11" s="51">
        <f>'[1]KZN'!D$11</f>
        <v>0</v>
      </c>
      <c r="G11" s="51">
        <f t="shared" si="0"/>
        <v>233470000</v>
      </c>
      <c r="H11" s="91">
        <f>'[1]KZN'!F$11</f>
        <v>233470000</v>
      </c>
      <c r="I11" s="87">
        <f>'[1]KZN'!G$11</f>
        <v>201885000</v>
      </c>
      <c r="J11" s="91">
        <f>'[1]KZN'!H$11</f>
        <v>85490000</v>
      </c>
      <c r="K11" s="87">
        <f>'[1]KZN'!I$11</f>
        <v>20682556</v>
      </c>
      <c r="L11" s="91">
        <f>'[1]KZN'!J$11</f>
        <v>21083000</v>
      </c>
      <c r="M11" s="87">
        <f>'[1]KZN'!K$11</f>
        <v>27792912</v>
      </c>
      <c r="N11" s="91">
        <f>'[1]KZN'!L$11</f>
        <v>36031000</v>
      </c>
      <c r="O11" s="87">
        <f>'[1]KZN'!M$11</f>
        <v>17467712</v>
      </c>
      <c r="P11" s="91">
        <f>'[1]KZN'!N$11</f>
        <v>17179000</v>
      </c>
      <c r="Q11" s="87">
        <f>'[1]KZN'!O$11</f>
        <v>39956047</v>
      </c>
      <c r="R11" s="91">
        <f>'[1]KZN'!P$11</f>
        <v>159783000</v>
      </c>
      <c r="S11" s="87">
        <f>'[1]KZN'!Q$11</f>
        <v>105899227</v>
      </c>
      <c r="T11" s="66">
        <f t="shared" si="1"/>
        <v>-0.5232161194526935</v>
      </c>
      <c r="U11" s="69">
        <f t="shared" si="2"/>
        <v>1.2874230465901888</v>
      </c>
      <c r="V11" s="86">
        <f t="shared" si="3"/>
        <v>68.43834325609286</v>
      </c>
      <c r="W11" s="110">
        <f t="shared" si="4"/>
        <v>45.358815693665136</v>
      </c>
      <c r="X11" s="36"/>
    </row>
    <row r="12" spans="2:24" ht="12.75">
      <c r="B12" s="35"/>
      <c r="C12" s="68" t="s">
        <v>20</v>
      </c>
      <c r="D12" s="51">
        <f>'[1]LP'!B$11</f>
        <v>75000000</v>
      </c>
      <c r="E12" s="51">
        <f>'[1]LP'!C$11</f>
        <v>37000000</v>
      </c>
      <c r="F12" s="51">
        <f>'[1]LP'!D$11</f>
        <v>0</v>
      </c>
      <c r="G12" s="51">
        <f t="shared" si="0"/>
        <v>112000000</v>
      </c>
      <c r="H12" s="91">
        <f>'[1]LP'!F$11</f>
        <v>112000000</v>
      </c>
      <c r="I12" s="87">
        <f>'[1]LP'!G$11</f>
        <v>81857000</v>
      </c>
      <c r="J12" s="91">
        <f>'[1]LP'!H$11</f>
        <v>0</v>
      </c>
      <c r="K12" s="87">
        <f>'[1]LP'!I$11</f>
        <v>2025202</v>
      </c>
      <c r="L12" s="91">
        <f>'[1]LP'!J$11</f>
        <v>10020000</v>
      </c>
      <c r="M12" s="87">
        <f>'[1]LP'!K$11</f>
        <v>9157366</v>
      </c>
      <c r="N12" s="91">
        <f>'[1]LP'!L$11</f>
        <v>7762000</v>
      </c>
      <c r="O12" s="87">
        <f>'[1]LP'!M$11</f>
        <v>7484038</v>
      </c>
      <c r="P12" s="91">
        <f>'[1]LP'!N$11</f>
        <v>23432000</v>
      </c>
      <c r="Q12" s="87">
        <f>'[1]LP'!O$11</f>
        <v>29396968</v>
      </c>
      <c r="R12" s="91">
        <f>'[1]LP'!P$11</f>
        <v>41214000</v>
      </c>
      <c r="S12" s="87">
        <f>'[1]LP'!Q$11</f>
        <v>48063574</v>
      </c>
      <c r="T12" s="66">
        <f t="shared" si="1"/>
        <v>2.0188095851584644</v>
      </c>
      <c r="U12" s="69">
        <f t="shared" si="2"/>
        <v>2.9279554700283454</v>
      </c>
      <c r="V12" s="86">
        <f t="shared" si="3"/>
        <v>36.79821428571429</v>
      </c>
      <c r="W12" s="110">
        <f t="shared" si="4"/>
        <v>42.91390535714286</v>
      </c>
      <c r="X12" s="36"/>
    </row>
    <row r="13" spans="2:24" ht="12.75">
      <c r="B13" s="35"/>
      <c r="C13" s="68" t="s">
        <v>21</v>
      </c>
      <c r="D13" s="51">
        <f>'[1]MP'!B$11</f>
        <v>30861000</v>
      </c>
      <c r="E13" s="51">
        <f>'[1]MP'!C$11</f>
        <v>-2927000</v>
      </c>
      <c r="F13" s="51">
        <f>'[1]MP'!D$11</f>
        <v>0</v>
      </c>
      <c r="G13" s="51">
        <f t="shared" si="0"/>
        <v>27934000</v>
      </c>
      <c r="H13" s="91">
        <f>'[1]MP'!F$11</f>
        <v>27934000</v>
      </c>
      <c r="I13" s="87">
        <f>'[1]MP'!G$11</f>
        <v>22178000</v>
      </c>
      <c r="J13" s="91">
        <f>'[1]MP'!H$11</f>
        <v>455000</v>
      </c>
      <c r="K13" s="87">
        <f>'[1]MP'!I$11</f>
        <v>1353933</v>
      </c>
      <c r="L13" s="91">
        <f>'[1]MP'!J$11</f>
        <v>6205000</v>
      </c>
      <c r="M13" s="87">
        <f>'[1]MP'!K$11</f>
        <v>1913826</v>
      </c>
      <c r="N13" s="91">
        <f>'[1]MP'!L$11</f>
        <v>3695000</v>
      </c>
      <c r="O13" s="87">
        <f>'[1]MP'!M$11</f>
        <v>1807365</v>
      </c>
      <c r="P13" s="91">
        <f>'[1]MP'!N$11</f>
        <v>6129000</v>
      </c>
      <c r="Q13" s="87">
        <f>'[1]MP'!O$11</f>
        <v>4560457</v>
      </c>
      <c r="R13" s="91">
        <f>'[1]MP'!P$11</f>
        <v>16484000</v>
      </c>
      <c r="S13" s="87">
        <f>'[1]MP'!Q$11</f>
        <v>9635581</v>
      </c>
      <c r="T13" s="66">
        <f t="shared" si="1"/>
        <v>0.6587280108254397</v>
      </c>
      <c r="U13" s="69">
        <f t="shared" si="2"/>
        <v>1.523262871639099</v>
      </c>
      <c r="V13" s="86">
        <f t="shared" si="3"/>
        <v>59.01052480847713</v>
      </c>
      <c r="W13" s="110">
        <f t="shared" si="4"/>
        <v>34.494096799599056</v>
      </c>
      <c r="X13" s="36"/>
    </row>
    <row r="14" spans="2:24" ht="12.75">
      <c r="B14" s="35"/>
      <c r="C14" s="68" t="s">
        <v>22</v>
      </c>
      <c r="D14" s="51">
        <f>'[1]NC'!B$11</f>
        <v>27300000</v>
      </c>
      <c r="E14" s="51">
        <f>'[1]NC'!C$11</f>
        <v>-16500000</v>
      </c>
      <c r="F14" s="51">
        <f>'[1]NC'!D$11</f>
        <v>0</v>
      </c>
      <c r="G14" s="51">
        <f t="shared" si="0"/>
        <v>10800000</v>
      </c>
      <c r="H14" s="91">
        <f>'[1]NC'!F$11</f>
        <v>10800000</v>
      </c>
      <c r="I14" s="87">
        <f>'[1]NC'!G$11</f>
        <v>9000000</v>
      </c>
      <c r="J14" s="91">
        <f>'[1]NC'!H$11</f>
        <v>0</v>
      </c>
      <c r="K14" s="87">
        <f>'[1]NC'!I$11</f>
        <v>0</v>
      </c>
      <c r="L14" s="91">
        <f>'[1]NC'!J$11</f>
        <v>0</v>
      </c>
      <c r="M14" s="87">
        <f>'[1]NC'!K$11</f>
        <v>100000</v>
      </c>
      <c r="N14" s="91">
        <f>'[1]NC'!L$11</f>
        <v>0</v>
      </c>
      <c r="O14" s="87">
        <f>'[1]NC'!M$11</f>
        <v>0</v>
      </c>
      <c r="P14" s="91">
        <f>'[1]NC'!N$11</f>
        <v>1314000</v>
      </c>
      <c r="Q14" s="87">
        <f>'[1]NC'!O$11</f>
        <v>1383103</v>
      </c>
      <c r="R14" s="91">
        <f>'[1]NC'!P$11</f>
        <v>1314000</v>
      </c>
      <c r="S14" s="87">
        <f>'[1]NC'!Q$11</f>
        <v>1483103</v>
      </c>
      <c r="T14" s="66" t="str">
        <f t="shared" si="1"/>
        <v>-</v>
      </c>
      <c r="U14" s="69" t="str">
        <f t="shared" si="2"/>
        <v>-</v>
      </c>
      <c r="V14" s="86">
        <f t="shared" si="3"/>
        <v>12.166666666666668</v>
      </c>
      <c r="W14" s="110">
        <f t="shared" si="4"/>
        <v>13.732435185185185</v>
      </c>
      <c r="X14" s="36"/>
    </row>
    <row r="15" spans="2:24" ht="12.75">
      <c r="B15" s="35"/>
      <c r="C15" s="68" t="s">
        <v>23</v>
      </c>
      <c r="D15" s="51">
        <f>'[1]NW'!B$11</f>
        <v>50726000</v>
      </c>
      <c r="E15" s="51">
        <f>'[1]NW'!C$11</f>
        <v>5992000</v>
      </c>
      <c r="F15" s="51">
        <f>'[1]NW'!D$11</f>
        <v>0</v>
      </c>
      <c r="G15" s="51">
        <f t="shared" si="0"/>
        <v>56718000</v>
      </c>
      <c r="H15" s="91">
        <f>'[1]NW'!F$11</f>
        <v>56718000</v>
      </c>
      <c r="I15" s="87">
        <f>'[1]NW'!G$11</f>
        <v>44765000</v>
      </c>
      <c r="J15" s="91">
        <f>'[1]NW'!H$11</f>
        <v>234000</v>
      </c>
      <c r="K15" s="87">
        <f>'[1]NW'!I$11</f>
        <v>1365096</v>
      </c>
      <c r="L15" s="91">
        <f>'[1]NW'!J$11</f>
        <v>2553000</v>
      </c>
      <c r="M15" s="87">
        <f>'[1]NW'!K$11</f>
        <v>2014477</v>
      </c>
      <c r="N15" s="91">
        <f>'[1]NW'!L$11</f>
        <v>7689000</v>
      </c>
      <c r="O15" s="87">
        <f>'[1]NW'!M$11</f>
        <v>2615343</v>
      </c>
      <c r="P15" s="91">
        <f>'[1]NW'!N$11</f>
        <v>5703000</v>
      </c>
      <c r="Q15" s="87">
        <f>'[1]NW'!O$11</f>
        <v>6358021</v>
      </c>
      <c r="R15" s="91">
        <f>'[1]NW'!P$11</f>
        <v>16179000</v>
      </c>
      <c r="S15" s="87">
        <f>'[1]NW'!Q$11</f>
        <v>12352937</v>
      </c>
      <c r="T15" s="66">
        <f t="shared" si="1"/>
        <v>-0.258291065158018</v>
      </c>
      <c r="U15" s="69">
        <f t="shared" si="2"/>
        <v>1.4310467116550296</v>
      </c>
      <c r="V15" s="86">
        <f t="shared" si="3"/>
        <v>28.52533587220988</v>
      </c>
      <c r="W15" s="110">
        <f t="shared" si="4"/>
        <v>21.779570859339188</v>
      </c>
      <c r="X15" s="36"/>
    </row>
    <row r="16" spans="2:24" ht="12.75">
      <c r="B16" s="35"/>
      <c r="C16" s="68" t="s">
        <v>24</v>
      </c>
      <c r="D16" s="51">
        <f>'[1]WC'!B$11</f>
        <v>148500000</v>
      </c>
      <c r="E16" s="51">
        <f>'[1]WC'!C$11</f>
        <v>-800000</v>
      </c>
      <c r="F16" s="51">
        <f>'[1]WC'!D$11</f>
        <v>0</v>
      </c>
      <c r="G16" s="51">
        <f t="shared" si="0"/>
        <v>147700000</v>
      </c>
      <c r="H16" s="91">
        <f>'[1]WC'!F$11</f>
        <v>147700000</v>
      </c>
      <c r="I16" s="87">
        <f>'[1]WC'!G$11</f>
        <v>143345000</v>
      </c>
      <c r="J16" s="91">
        <f>'[1]WC'!H$11</f>
        <v>2924000</v>
      </c>
      <c r="K16" s="87">
        <f>'[1]WC'!I$11</f>
        <v>10490787</v>
      </c>
      <c r="L16" s="91">
        <f>'[1]WC'!J$11</f>
        <v>25769000</v>
      </c>
      <c r="M16" s="87">
        <f>'[1]WC'!K$11</f>
        <v>17606809</v>
      </c>
      <c r="N16" s="91">
        <f>'[1]WC'!L$11</f>
        <v>10283000</v>
      </c>
      <c r="O16" s="87">
        <f>'[1]WC'!M$11</f>
        <v>8813096</v>
      </c>
      <c r="P16" s="91">
        <f>'[1]WC'!N$11</f>
        <v>68962000</v>
      </c>
      <c r="Q16" s="87">
        <f>'[1]WC'!O$11</f>
        <v>35627559</v>
      </c>
      <c r="R16" s="91">
        <f>'[1]WC'!P$11</f>
        <v>107938000</v>
      </c>
      <c r="S16" s="87">
        <f>'[1]WC'!Q$11</f>
        <v>72538251</v>
      </c>
      <c r="T16" s="66">
        <f t="shared" si="1"/>
        <v>5.706408635612175</v>
      </c>
      <c r="U16" s="69">
        <f t="shared" si="2"/>
        <v>3.0425701705734283</v>
      </c>
      <c r="V16" s="86">
        <f t="shared" si="3"/>
        <v>73.07921462423832</v>
      </c>
      <c r="W16" s="110">
        <f t="shared" si="4"/>
        <v>49.11188287068382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91"/>
      <c r="K17" s="87"/>
      <c r="L17" s="92"/>
      <c r="M17" s="88"/>
      <c r="N17" s="92"/>
      <c r="O17" s="88"/>
      <c r="P17" s="92"/>
      <c r="Q17" s="88"/>
      <c r="R17" s="92"/>
      <c r="S17" s="88"/>
      <c r="T17" s="66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91"/>
      <c r="K18" s="87"/>
      <c r="L18" s="92"/>
      <c r="M18" s="88"/>
      <c r="N18" s="92"/>
      <c r="O18" s="88"/>
      <c r="P18" s="92"/>
      <c r="Q18" s="88"/>
      <c r="R18" s="58"/>
      <c r="S18" s="63"/>
      <c r="T18" s="66"/>
      <c r="U18" s="69"/>
      <c r="V18" s="99" t="str">
        <f>IF(G18=0," ",(L18/G18))</f>
        <v> </v>
      </c>
      <c r="W18" s="102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5"/>
      <c r="I19" s="62"/>
      <c r="J19" s="57"/>
      <c r="K19" s="62"/>
      <c r="L19" s="59"/>
      <c r="M19" s="64"/>
      <c r="N19" s="93"/>
      <c r="O19" s="89"/>
      <c r="P19" s="93"/>
      <c r="Q19" s="89"/>
      <c r="R19" s="59"/>
      <c r="S19" s="64"/>
      <c r="T19" s="66"/>
      <c r="U19" s="79"/>
      <c r="V19" s="99" t="str">
        <f>IF(G19=0," ",(L19/G19))</f>
        <v> </v>
      </c>
      <c r="W19" s="102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1030000000</v>
      </c>
      <c r="E20" s="48">
        <f aca="true" t="shared" si="5" ref="E20:J20">SUM(E8:E19)</f>
        <v>0</v>
      </c>
      <c r="F20" s="48">
        <f t="shared" si="5"/>
        <v>0</v>
      </c>
      <c r="G20" s="48">
        <f t="shared" si="5"/>
        <v>1030000000</v>
      </c>
      <c r="H20" s="48">
        <f t="shared" si="5"/>
        <v>1030000000</v>
      </c>
      <c r="I20" s="80">
        <f t="shared" si="5"/>
        <v>831789000</v>
      </c>
      <c r="J20" s="48">
        <f t="shared" si="5"/>
        <v>129546000</v>
      </c>
      <c r="K20" s="80">
        <f>SUM(K8:K19)</f>
        <v>61248578</v>
      </c>
      <c r="L20" s="48">
        <f aca="true" t="shared" si="6" ref="L20:R20">SUM(L8:L19)</f>
        <v>115635000</v>
      </c>
      <c r="M20" s="76">
        <f t="shared" si="6"/>
        <v>135849070</v>
      </c>
      <c r="N20" s="94">
        <f t="shared" si="6"/>
        <v>159689000</v>
      </c>
      <c r="O20" s="76">
        <f t="shared" si="6"/>
        <v>79287543</v>
      </c>
      <c r="P20" s="96">
        <f t="shared" si="6"/>
        <v>208832000</v>
      </c>
      <c r="Q20" s="76">
        <f t="shared" si="6"/>
        <v>231888455</v>
      </c>
      <c r="R20" s="74">
        <f t="shared" si="6"/>
        <v>613702000</v>
      </c>
      <c r="S20" s="76">
        <f>SUM(S8:S19)</f>
        <v>508273646</v>
      </c>
      <c r="T20" s="107">
        <f>IF(N20=0,"-",(P20-N20)/N20)</f>
        <v>0.3077419233635379</v>
      </c>
      <c r="U20" s="97">
        <f>IF(O20=0,"-",(Q20-O20)/O20)</f>
        <v>1.924651795553811</v>
      </c>
      <c r="V20" s="104">
        <f>IF($G20=0,0,($R20/$G20)*100)</f>
        <v>59.582718446601945</v>
      </c>
      <c r="W20" s="103">
        <f>IF($G20=0,0,($S20/$G20)*100)</f>
        <v>49.346955922330096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O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73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106"/>
      <c r="W7" s="69"/>
      <c r="X7" s="36"/>
    </row>
    <row r="8" spans="2:24" ht="12.75">
      <c r="B8" s="35"/>
      <c r="C8" s="68" t="s">
        <v>16</v>
      </c>
      <c r="D8" s="51">
        <f>'[1]EC'!B$12</f>
        <v>19332000</v>
      </c>
      <c r="E8" s="51">
        <f>'[1]EC'!C$12</f>
        <v>0</v>
      </c>
      <c r="F8" s="51">
        <f>'[1]EC'!D$12</f>
        <v>0</v>
      </c>
      <c r="G8" s="51">
        <f>D8+E8+F8</f>
        <v>19332000</v>
      </c>
      <c r="H8" s="91">
        <f>'[1]EC'!F$12</f>
        <v>19332000</v>
      </c>
      <c r="I8" s="87">
        <f>'[1]EC'!G$12</f>
        <v>8407000</v>
      </c>
      <c r="J8" s="115">
        <f>'[1]EC'!H$12</f>
        <v>0</v>
      </c>
      <c r="K8" s="62">
        <f>'[1]EC'!I$12</f>
        <v>0</v>
      </c>
      <c r="L8" s="91">
        <f>'[1]EC'!J$12</f>
        <v>0</v>
      </c>
      <c r="M8" s="62">
        <f>'[1]EC'!K$12</f>
        <v>0</v>
      </c>
      <c r="N8" s="91">
        <f>'[1]EC'!L$12</f>
        <v>0</v>
      </c>
      <c r="O8" s="62">
        <f>'[1]EC'!M$12</f>
        <v>0</v>
      </c>
      <c r="P8" s="115">
        <f>'[1]EC'!N$12</f>
        <v>0</v>
      </c>
      <c r="Q8" s="62">
        <f>'[1]EC'!O$12</f>
        <v>0</v>
      </c>
      <c r="R8" s="115">
        <f>'[1]EC'!P$12</f>
        <v>0</v>
      </c>
      <c r="S8" s="62">
        <f>'[1]EC'!Q$12</f>
        <v>0</v>
      </c>
      <c r="T8" s="99" t="str">
        <f>IF(N8=0,"-",(P8-N8)/N8)</f>
        <v>-</v>
      </c>
      <c r="U8" s="69" t="str">
        <f>IF(O8=0,"-",(Q8-O8)/O8)</f>
        <v>-</v>
      </c>
      <c r="V8" s="86">
        <f>IF($G8=0,0,($R8/$G8)*100)</f>
        <v>0</v>
      </c>
      <c r="W8" s="110">
        <f>IF($G8=0,0,($S8/$G8)*100)</f>
        <v>0</v>
      </c>
      <c r="X8" s="36"/>
    </row>
    <row r="9" spans="2:24" ht="12.75">
      <c r="B9" s="35"/>
      <c r="C9" s="68" t="s">
        <v>17</v>
      </c>
      <c r="D9" s="51">
        <f>'[1]FS'!B$12</f>
        <v>4000000</v>
      </c>
      <c r="E9" s="51">
        <f>'[1]FS'!C$12</f>
        <v>0</v>
      </c>
      <c r="F9" s="51">
        <f>'[1]FS'!D$12</f>
        <v>0</v>
      </c>
      <c r="G9" s="51">
        <f aca="true" t="shared" si="0" ref="G9:G16">D9+E9+F9</f>
        <v>4000000</v>
      </c>
      <c r="H9" s="91">
        <f>'[1]FS'!F$12</f>
        <v>4000000</v>
      </c>
      <c r="I9" s="87">
        <f>'[1]FS'!G$12</f>
        <v>136000</v>
      </c>
      <c r="J9" s="115">
        <f>'[1]FS'!H$12</f>
        <v>0</v>
      </c>
      <c r="K9" s="62">
        <f>'[1]FS'!I$12</f>
        <v>0</v>
      </c>
      <c r="L9" s="91">
        <f>'[1]FS'!J$12</f>
        <v>0</v>
      </c>
      <c r="M9" s="62">
        <f>'[1]FS'!K$12</f>
        <v>0</v>
      </c>
      <c r="N9" s="91">
        <f>'[1]FS'!L$12</f>
        <v>0</v>
      </c>
      <c r="O9" s="62">
        <f>'[1]FS'!M$12</f>
        <v>0</v>
      </c>
      <c r="P9" s="115">
        <f>'[1]FS'!N$12</f>
        <v>0</v>
      </c>
      <c r="Q9" s="62">
        <f>'[1]FS'!O$12</f>
        <v>0</v>
      </c>
      <c r="R9" s="115">
        <f>'[1]FS'!P$12</f>
        <v>0</v>
      </c>
      <c r="S9" s="62">
        <f>'[1]FS'!Q$12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'[1]GT'!B$12</f>
        <v>30878000</v>
      </c>
      <c r="E10" s="51">
        <f>'[1]GT'!C$12</f>
        <v>0</v>
      </c>
      <c r="F10" s="51">
        <f>'[1]GT'!D$12</f>
        <v>0</v>
      </c>
      <c r="G10" s="51">
        <f t="shared" si="0"/>
        <v>30878000</v>
      </c>
      <c r="H10" s="91">
        <f>'[1]GT'!F$12</f>
        <v>30878000</v>
      </c>
      <c r="I10" s="87">
        <f>'[1]GT'!G$12</f>
        <v>9512000</v>
      </c>
      <c r="J10" s="115">
        <f>'[1]GT'!H$12</f>
        <v>0</v>
      </c>
      <c r="K10" s="62">
        <f>'[1]GT'!I$12</f>
        <v>0</v>
      </c>
      <c r="L10" s="91">
        <f>'[1]GT'!J$12</f>
        <v>0</v>
      </c>
      <c r="M10" s="62">
        <f>'[1]GT'!K$12</f>
        <v>0</v>
      </c>
      <c r="N10" s="91">
        <f>'[1]GT'!L$12</f>
        <v>0</v>
      </c>
      <c r="O10" s="62">
        <f>'[1]GT'!M$12</f>
        <v>0</v>
      </c>
      <c r="P10" s="115">
        <f>'[1]GT'!N$12</f>
        <v>0</v>
      </c>
      <c r="Q10" s="62">
        <f>'[1]GT'!O$12</f>
        <v>0</v>
      </c>
      <c r="R10" s="115">
        <f>'[1]GT'!P$12</f>
        <v>0</v>
      </c>
      <c r="S10" s="62">
        <f>'[1]GT'!Q$12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'[1]KZN'!B$12</f>
        <v>21500000</v>
      </c>
      <c r="E11" s="51">
        <f>'[1]KZN'!C$12</f>
        <v>0</v>
      </c>
      <c r="F11" s="51">
        <f>'[1]KZN'!D$12</f>
        <v>0</v>
      </c>
      <c r="G11" s="51">
        <f t="shared" si="0"/>
        <v>21500000</v>
      </c>
      <c r="H11" s="91">
        <f>'[1]KZN'!F$12</f>
        <v>21500000</v>
      </c>
      <c r="I11" s="87">
        <f>'[1]KZN'!G$12</f>
        <v>5744000</v>
      </c>
      <c r="J11" s="115">
        <f>'[1]KZN'!H$12</f>
        <v>0</v>
      </c>
      <c r="K11" s="62">
        <f>'[1]KZN'!I$12</f>
        <v>0</v>
      </c>
      <c r="L11" s="91">
        <f>'[1]KZN'!J$12</f>
        <v>0</v>
      </c>
      <c r="M11" s="62">
        <f>'[1]KZN'!K$12</f>
        <v>0</v>
      </c>
      <c r="N11" s="91">
        <f>'[1]KZN'!L$12</f>
        <v>0</v>
      </c>
      <c r="O11" s="62">
        <f>'[1]KZN'!M$12</f>
        <v>0</v>
      </c>
      <c r="P11" s="115">
        <f>'[1]KZN'!N$12</f>
        <v>0</v>
      </c>
      <c r="Q11" s="62">
        <f>'[1]KZN'!O$12</f>
        <v>0</v>
      </c>
      <c r="R11" s="115">
        <f>'[1]KZN'!P$12</f>
        <v>0</v>
      </c>
      <c r="S11" s="62">
        <f>'[1]KZN'!Q$12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0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'[1]LP'!B$12</f>
        <v>12990000</v>
      </c>
      <c r="E12" s="51">
        <f>'[1]LP'!C$12</f>
        <v>0</v>
      </c>
      <c r="F12" s="51">
        <f>'[1]LP'!D$12</f>
        <v>0</v>
      </c>
      <c r="G12" s="51">
        <f t="shared" si="0"/>
        <v>12990000</v>
      </c>
      <c r="H12" s="91">
        <f>'[1]LP'!F$12</f>
        <v>12990000</v>
      </c>
      <c r="I12" s="87">
        <f>'[1]LP'!G$12</f>
        <v>11285000</v>
      </c>
      <c r="J12" s="115">
        <f>'[1]LP'!H$12</f>
        <v>0</v>
      </c>
      <c r="K12" s="62">
        <f>'[1]LP'!I$12</f>
        <v>0</v>
      </c>
      <c r="L12" s="91">
        <f>'[1]LP'!J$12</f>
        <v>0</v>
      </c>
      <c r="M12" s="62">
        <f>'[1]LP'!K$12</f>
        <v>0</v>
      </c>
      <c r="N12" s="91">
        <f>'[1]LP'!L$12</f>
        <v>0</v>
      </c>
      <c r="O12" s="62">
        <f>'[1]LP'!M$12</f>
        <v>0</v>
      </c>
      <c r="P12" s="115">
        <f>'[1]LP'!N$12</f>
        <v>0</v>
      </c>
      <c r="Q12" s="62">
        <f>'[1]LP'!O$12</f>
        <v>0</v>
      </c>
      <c r="R12" s="115">
        <f>'[1]LP'!P$12</f>
        <v>0</v>
      </c>
      <c r="S12" s="62">
        <f>'[1]LP'!Q$12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'[1]MP'!B$12</f>
        <v>7500000</v>
      </c>
      <c r="E13" s="51">
        <f>'[1]MP'!C$12</f>
        <v>0</v>
      </c>
      <c r="F13" s="51">
        <f>'[1]MP'!D$12</f>
        <v>0</v>
      </c>
      <c r="G13" s="51">
        <f t="shared" si="0"/>
        <v>7500000</v>
      </c>
      <c r="H13" s="91">
        <f>'[1]MP'!F$12</f>
        <v>7500000</v>
      </c>
      <c r="I13" s="87">
        <f>'[1]MP'!G$12</f>
        <v>4382000</v>
      </c>
      <c r="J13" s="115">
        <f>'[1]MP'!H$12</f>
        <v>0</v>
      </c>
      <c r="K13" s="62">
        <f>'[1]MP'!I$12</f>
        <v>0</v>
      </c>
      <c r="L13" s="91">
        <f>'[1]MP'!J$12</f>
        <v>0</v>
      </c>
      <c r="M13" s="62">
        <f>'[1]MP'!K$12</f>
        <v>0</v>
      </c>
      <c r="N13" s="91">
        <f>'[1]MP'!L$12</f>
        <v>0</v>
      </c>
      <c r="O13" s="62">
        <f>'[1]MP'!M$12</f>
        <v>0</v>
      </c>
      <c r="P13" s="115">
        <f>'[1]MP'!N$12</f>
        <v>0</v>
      </c>
      <c r="Q13" s="62">
        <f>'[1]MP'!O$12</f>
        <v>0</v>
      </c>
      <c r="R13" s="115">
        <f>'[1]MP'!P$12</f>
        <v>0</v>
      </c>
      <c r="S13" s="62">
        <f>'[1]MP'!Q$12</f>
        <v>0</v>
      </c>
      <c r="T13" s="99" t="str">
        <f t="shared" si="1"/>
        <v>-</v>
      </c>
      <c r="U13" s="69" t="str">
        <f t="shared" si="2"/>
        <v>-</v>
      </c>
      <c r="V13" s="86">
        <f t="shared" si="3"/>
        <v>0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'[1]NC'!B$12</f>
        <v>2500000</v>
      </c>
      <c r="E14" s="51">
        <f>'[1]NC'!C$12</f>
        <v>0</v>
      </c>
      <c r="F14" s="51">
        <f>'[1]NC'!D$12</f>
        <v>0</v>
      </c>
      <c r="G14" s="51">
        <f t="shared" si="0"/>
        <v>2500000</v>
      </c>
      <c r="H14" s="91">
        <f>'[1]NC'!F$12</f>
        <v>2500000</v>
      </c>
      <c r="I14" s="87">
        <f>'[1]NC'!G$12</f>
        <v>1353000</v>
      </c>
      <c r="J14" s="115">
        <f>'[1]NC'!H$12</f>
        <v>0</v>
      </c>
      <c r="K14" s="62">
        <f>'[1]NC'!I$12</f>
        <v>0</v>
      </c>
      <c r="L14" s="91">
        <f>'[1]NC'!J$12</f>
        <v>0</v>
      </c>
      <c r="M14" s="62">
        <f>'[1]NC'!K$12</f>
        <v>0</v>
      </c>
      <c r="N14" s="91">
        <f>'[1]NC'!L$12</f>
        <v>0</v>
      </c>
      <c r="O14" s="62">
        <f>'[1]NC'!M$12</f>
        <v>0</v>
      </c>
      <c r="P14" s="115">
        <f>'[1]NC'!N$12</f>
        <v>0</v>
      </c>
      <c r="Q14" s="62">
        <f>'[1]NC'!O$12</f>
        <v>0</v>
      </c>
      <c r="R14" s="115">
        <f>'[1]NC'!P$12</f>
        <v>0</v>
      </c>
      <c r="S14" s="62">
        <f>'[1]NC'!Q$12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'[1]NW'!B$12</f>
        <v>13200000</v>
      </c>
      <c r="E15" s="51">
        <f>'[1]NW'!C$12</f>
        <v>0</v>
      </c>
      <c r="F15" s="51">
        <f>'[1]NW'!D$12</f>
        <v>0</v>
      </c>
      <c r="G15" s="51">
        <f t="shared" si="0"/>
        <v>13200000</v>
      </c>
      <c r="H15" s="91">
        <f>'[1]NW'!F$12</f>
        <v>13200000</v>
      </c>
      <c r="I15" s="87">
        <f>'[1]NW'!G$12</f>
        <v>2758000</v>
      </c>
      <c r="J15" s="115">
        <f>'[1]NW'!H$12</f>
        <v>0</v>
      </c>
      <c r="K15" s="62">
        <f>'[1]NW'!I$12</f>
        <v>0</v>
      </c>
      <c r="L15" s="91">
        <f>'[1]NW'!J$12</f>
        <v>0</v>
      </c>
      <c r="M15" s="62">
        <f>'[1]NW'!K$12</f>
        <v>0</v>
      </c>
      <c r="N15" s="91">
        <f>'[1]NW'!L$12</f>
        <v>0</v>
      </c>
      <c r="O15" s="62">
        <f>'[1]NW'!M$12</f>
        <v>0</v>
      </c>
      <c r="P15" s="115">
        <f>'[1]NW'!N$12</f>
        <v>0</v>
      </c>
      <c r="Q15" s="62">
        <f>'[1]NW'!O$12</f>
        <v>0</v>
      </c>
      <c r="R15" s="115">
        <f>'[1]NW'!P$12</f>
        <v>0</v>
      </c>
      <c r="S15" s="62">
        <f>'[1]NW'!Q$12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'[1]WC'!B$12</f>
        <v>13100000</v>
      </c>
      <c r="E16" s="51">
        <f>'[1]WC'!C$12</f>
        <v>0</v>
      </c>
      <c r="F16" s="51">
        <f>'[1]WC'!D$12</f>
        <v>0</v>
      </c>
      <c r="G16" s="51">
        <f t="shared" si="0"/>
        <v>13100000</v>
      </c>
      <c r="H16" s="91">
        <f>'[1]WC'!F$12</f>
        <v>13100000</v>
      </c>
      <c r="I16" s="87">
        <f>'[1]WC'!G$12</f>
        <v>6532000</v>
      </c>
      <c r="J16" s="115">
        <f>'[1]WC'!H$12</f>
        <v>0</v>
      </c>
      <c r="K16" s="62">
        <f>'[1]WC'!I$12</f>
        <v>0</v>
      </c>
      <c r="L16" s="91">
        <f>'[1]WC'!J$12</f>
        <v>0</v>
      </c>
      <c r="M16" s="62">
        <f>'[1]WC'!K$12</f>
        <v>0</v>
      </c>
      <c r="N16" s="91">
        <f>'[1]WC'!L$12</f>
        <v>0</v>
      </c>
      <c r="O16" s="62">
        <f>'[1]WC'!M$12</f>
        <v>0</v>
      </c>
      <c r="P16" s="115">
        <f>'[1]WC'!N$12</f>
        <v>0</v>
      </c>
      <c r="Q16" s="62">
        <f>'[1]WC'!O$12</f>
        <v>0</v>
      </c>
      <c r="R16" s="115">
        <f>'[1]WC'!P$12</f>
        <v>0</v>
      </c>
      <c r="S16" s="62">
        <f>'[1]WC'!Q$12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91">
        <v>0</v>
      </c>
      <c r="I17" s="87">
        <v>0</v>
      </c>
      <c r="J17" s="115">
        <v>0</v>
      </c>
      <c r="K17" s="62">
        <v>0</v>
      </c>
      <c r="L17" s="91"/>
      <c r="M17" s="62"/>
      <c r="N17" s="91"/>
      <c r="O17" s="62"/>
      <c r="P17" s="115"/>
      <c r="Q17" s="62"/>
      <c r="R17" s="115"/>
      <c r="S17" s="62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I20">SUM(D8:D19)</f>
        <v>125000000</v>
      </c>
      <c r="E20" s="118">
        <f t="shared" si="5"/>
        <v>0</v>
      </c>
      <c r="F20" s="118">
        <f t="shared" si="5"/>
        <v>0</v>
      </c>
      <c r="G20" s="118">
        <f t="shared" si="5"/>
        <v>125000000</v>
      </c>
      <c r="H20" s="48">
        <f t="shared" si="5"/>
        <v>125000000</v>
      </c>
      <c r="I20" s="76">
        <f t="shared" si="5"/>
        <v>50109000</v>
      </c>
      <c r="J20" s="96">
        <v>0</v>
      </c>
      <c r="K20" s="76">
        <f>SUM(K8:K19)</f>
        <v>0</v>
      </c>
      <c r="L20" s="94">
        <f aca="true" t="shared" si="6" ref="L20:R20">SUM(L8:L19)</f>
        <v>0</v>
      </c>
      <c r="M20" s="76">
        <f t="shared" si="6"/>
        <v>0</v>
      </c>
      <c r="N20" s="94">
        <f t="shared" si="6"/>
        <v>0</v>
      </c>
      <c r="O20" s="76">
        <f t="shared" si="6"/>
        <v>0</v>
      </c>
      <c r="P20" s="96">
        <f t="shared" si="6"/>
        <v>0</v>
      </c>
      <c r="Q20" s="76">
        <f t="shared" si="6"/>
        <v>0</v>
      </c>
      <c r="R20" s="96">
        <f t="shared" si="6"/>
        <v>0</v>
      </c>
      <c r="S20" s="76">
        <f>SUM(S8:S19)</f>
        <v>0</v>
      </c>
      <c r="T20" s="100" t="str">
        <f>IF(N20=0,"-",(P20-N20)/N20)</f>
        <v>-</v>
      </c>
      <c r="U20" s="77" t="str">
        <f>IF(O20=0,"-",(Q20-O20)/O20)</f>
        <v>-</v>
      </c>
      <c r="V20" s="104">
        <f>IF($G20=0,0,($R20/$G20)*100)</f>
        <v>0</v>
      </c>
      <c r="W20" s="113">
        <f>IF($G20=0,0,($S20/$G20)*100)</f>
        <v>0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31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'[1]EC'!B$15</f>
        <v>33950000</v>
      </c>
      <c r="E8" s="51">
        <f>'[1]EC'!C$15</f>
        <v>0</v>
      </c>
      <c r="F8" s="51">
        <f>'[1]EC'!D$15</f>
        <v>0</v>
      </c>
      <c r="G8" s="51">
        <f>D8+E8+F8</f>
        <v>33950000</v>
      </c>
      <c r="H8" s="91">
        <f>'[1]EC'!F$15</f>
        <v>33950000</v>
      </c>
      <c r="I8" s="87">
        <f>'[1]EC'!G$15</f>
        <v>33950000</v>
      </c>
      <c r="J8" s="115">
        <f>'[1]EC'!H$15</f>
        <v>1754000</v>
      </c>
      <c r="K8" s="62">
        <f>'[1]EC'!I$15</f>
        <v>5766541</v>
      </c>
      <c r="L8" s="91">
        <f>'[1]EC'!J$15</f>
        <v>5634000</v>
      </c>
      <c r="M8" s="62">
        <f>'[1]EC'!K$15</f>
        <v>8568243</v>
      </c>
      <c r="N8" s="91">
        <f>'[1]EC'!L$15</f>
        <v>5547000</v>
      </c>
      <c r="O8" s="62">
        <f>'[1]EC'!M$15</f>
        <v>7215894</v>
      </c>
      <c r="P8" s="115">
        <f>'[1]EC'!N$15</f>
        <v>3157000</v>
      </c>
      <c r="Q8" s="62">
        <f>'[1]EC'!O$15</f>
        <v>10430071</v>
      </c>
      <c r="R8" s="115">
        <f>'[1]EC'!P$15</f>
        <v>16092000</v>
      </c>
      <c r="S8" s="62">
        <f>'[1]EC'!Q$15</f>
        <v>31980749</v>
      </c>
      <c r="T8" s="99">
        <f>IF(N8=0,"-",(P8-N8)/N8)</f>
        <v>-0.43086352983594733</v>
      </c>
      <c r="U8" s="69">
        <f>IF(O8=0,"-",(Q8-O8)/O8)</f>
        <v>0.4454301850886391</v>
      </c>
      <c r="V8" s="86">
        <f>IF($G8=0,0,($R8/$G8)*100)</f>
        <v>47.39911634756996</v>
      </c>
      <c r="W8" s="110">
        <f>IF($G8=0,0,($S8/$G8)*100)</f>
        <v>94.19955522827688</v>
      </c>
      <c r="X8" s="36"/>
    </row>
    <row r="9" spans="2:24" ht="12.75">
      <c r="B9" s="35"/>
      <c r="C9" s="68" t="s">
        <v>17</v>
      </c>
      <c r="D9" s="51">
        <f>'[1]FS'!B$15</f>
        <v>19250000</v>
      </c>
      <c r="E9" s="51">
        <f>'[1]FS'!C$15</f>
        <v>0</v>
      </c>
      <c r="F9" s="51">
        <f>'[1]FS'!D$15</f>
        <v>0</v>
      </c>
      <c r="G9" s="51">
        <f aca="true" t="shared" si="0" ref="G9:G16">D9+E9+F9</f>
        <v>19250000</v>
      </c>
      <c r="H9" s="91">
        <f>'[1]FS'!F$15</f>
        <v>19250000</v>
      </c>
      <c r="I9" s="87">
        <f>'[1]FS'!G$15</f>
        <v>19250000</v>
      </c>
      <c r="J9" s="115">
        <f>'[1]FS'!H$15</f>
        <v>2660000</v>
      </c>
      <c r="K9" s="62">
        <f>'[1]FS'!I$15</f>
        <v>2643358</v>
      </c>
      <c r="L9" s="91">
        <f>'[1]FS'!J$15</f>
        <v>2804000</v>
      </c>
      <c r="M9" s="62">
        <f>'[1]FS'!K$15</f>
        <v>6123783</v>
      </c>
      <c r="N9" s="91">
        <f>'[1]FS'!L$15</f>
        <v>2371000</v>
      </c>
      <c r="O9" s="62">
        <f>'[1]FS'!M$15</f>
        <v>2826846</v>
      </c>
      <c r="P9" s="115">
        <f>'[1]FS'!N$15</f>
        <v>3093000</v>
      </c>
      <c r="Q9" s="62">
        <f>'[1]FS'!O$15</f>
        <v>5293691</v>
      </c>
      <c r="R9" s="115">
        <f>'[1]FS'!P$15</f>
        <v>10928000</v>
      </c>
      <c r="S9" s="62">
        <f>'[1]FS'!Q$15</f>
        <v>16887678</v>
      </c>
      <c r="T9" s="99">
        <f aca="true" t="shared" si="1" ref="T9:T16">IF(N9=0,"-",(P9-N9)/N9)</f>
        <v>0.30451286377056097</v>
      </c>
      <c r="U9" s="69">
        <f aca="true" t="shared" si="2" ref="U9:U16">IF(O9=0,"-",(Q9-O9)/O9)</f>
        <v>0.8726492352254067</v>
      </c>
      <c r="V9" s="86">
        <f aca="true" t="shared" si="3" ref="V9:V16">IF($G9=0,0,($R9/$G9)*100)</f>
        <v>56.76883116883117</v>
      </c>
      <c r="W9" s="110">
        <f aca="true" t="shared" si="4" ref="W9:W16">IF($G9=0,0,($S9/$G9)*100)</f>
        <v>87.7281974025974</v>
      </c>
      <c r="X9" s="36"/>
    </row>
    <row r="10" spans="2:24" ht="12.75">
      <c r="B10" s="35"/>
      <c r="C10" s="68" t="s">
        <v>18</v>
      </c>
      <c r="D10" s="51">
        <f>'[1]GT'!B$15</f>
        <v>8750000</v>
      </c>
      <c r="E10" s="51">
        <f>'[1]GT'!C$15</f>
        <v>0</v>
      </c>
      <c r="F10" s="51">
        <f>'[1]GT'!D$15</f>
        <v>0</v>
      </c>
      <c r="G10" s="51">
        <f t="shared" si="0"/>
        <v>8750000</v>
      </c>
      <c r="H10" s="91">
        <f>'[1]GT'!F$15</f>
        <v>8750000</v>
      </c>
      <c r="I10" s="87">
        <f>'[1]GT'!G$15</f>
        <v>8750000</v>
      </c>
      <c r="J10" s="115">
        <f>'[1]GT'!H$15</f>
        <v>2194000</v>
      </c>
      <c r="K10" s="62">
        <f>'[1]GT'!I$15</f>
        <v>2074512</v>
      </c>
      <c r="L10" s="91">
        <f>'[1]GT'!J$15</f>
        <v>2379000</v>
      </c>
      <c r="M10" s="62">
        <f>'[1]GT'!K$15</f>
        <v>3090797</v>
      </c>
      <c r="N10" s="91">
        <f>'[1]GT'!L$15</f>
        <v>1381000</v>
      </c>
      <c r="O10" s="62">
        <f>'[1]GT'!M$15</f>
        <v>1549146</v>
      </c>
      <c r="P10" s="115">
        <f>'[1]GT'!N$15</f>
        <v>1515000</v>
      </c>
      <c r="Q10" s="62">
        <f>'[1]GT'!O$15</f>
        <v>3119932</v>
      </c>
      <c r="R10" s="115">
        <f>'[1]GT'!P$15</f>
        <v>7469000</v>
      </c>
      <c r="S10" s="62">
        <f>'[1]GT'!Q$15</f>
        <v>9834387</v>
      </c>
      <c r="T10" s="99">
        <f t="shared" si="1"/>
        <v>0.09703113685734975</v>
      </c>
      <c r="U10" s="69">
        <f t="shared" si="2"/>
        <v>1.013968986783686</v>
      </c>
      <c r="V10" s="86">
        <f t="shared" si="3"/>
        <v>85.36</v>
      </c>
      <c r="W10" s="110">
        <f t="shared" si="4"/>
        <v>112.39299428571428</v>
      </c>
      <c r="X10" s="36"/>
    </row>
    <row r="11" spans="2:24" ht="12.75">
      <c r="B11" s="35"/>
      <c r="C11" s="68" t="s">
        <v>19</v>
      </c>
      <c r="D11" s="51">
        <f>'[1]KZN'!B$15</f>
        <v>45050000</v>
      </c>
      <c r="E11" s="51">
        <f>'[1]KZN'!C$15</f>
        <v>0</v>
      </c>
      <c r="F11" s="51">
        <f>'[1]KZN'!D$15</f>
        <v>0</v>
      </c>
      <c r="G11" s="51">
        <f t="shared" si="0"/>
        <v>45050000</v>
      </c>
      <c r="H11" s="91">
        <f>'[1]KZN'!F$15</f>
        <v>45050000</v>
      </c>
      <c r="I11" s="87">
        <f>'[1]KZN'!G$15</f>
        <v>45050000</v>
      </c>
      <c r="J11" s="115">
        <f>'[1]KZN'!H$15</f>
        <v>4547000</v>
      </c>
      <c r="K11" s="62">
        <f>'[1]KZN'!I$15</f>
        <v>8305807</v>
      </c>
      <c r="L11" s="91">
        <f>'[1]KZN'!J$15</f>
        <v>6439000</v>
      </c>
      <c r="M11" s="62">
        <f>'[1]KZN'!K$15</f>
        <v>7679038</v>
      </c>
      <c r="N11" s="91">
        <f>'[1]KZN'!L$15</f>
        <v>7799000</v>
      </c>
      <c r="O11" s="62">
        <f>'[1]KZN'!M$15</f>
        <v>7942537</v>
      </c>
      <c r="P11" s="115">
        <f>'[1]KZN'!N$15</f>
        <v>9902000</v>
      </c>
      <c r="Q11" s="62">
        <f>'[1]KZN'!O$15</f>
        <v>17010844</v>
      </c>
      <c r="R11" s="115">
        <f>'[1]KZN'!P$15</f>
        <v>28687000</v>
      </c>
      <c r="S11" s="62">
        <f>'[1]KZN'!Q$15</f>
        <v>40938226</v>
      </c>
      <c r="T11" s="99">
        <f t="shared" si="1"/>
        <v>0.2696499551224516</v>
      </c>
      <c r="U11" s="69">
        <f t="shared" si="2"/>
        <v>1.1417393460049352</v>
      </c>
      <c r="V11" s="86">
        <f t="shared" si="3"/>
        <v>63.678135405105444</v>
      </c>
      <c r="W11" s="110">
        <f t="shared" si="4"/>
        <v>90.87286570477248</v>
      </c>
      <c r="X11" s="36"/>
    </row>
    <row r="12" spans="2:24" ht="12.75">
      <c r="B12" s="35"/>
      <c r="C12" s="68" t="s">
        <v>20</v>
      </c>
      <c r="D12" s="51">
        <f>'[1]LP'!B$15</f>
        <v>21000000</v>
      </c>
      <c r="E12" s="51">
        <f>'[1]LP'!C$15</f>
        <v>0</v>
      </c>
      <c r="F12" s="51">
        <f>'[1]LP'!D$15</f>
        <v>0</v>
      </c>
      <c r="G12" s="51">
        <f t="shared" si="0"/>
        <v>21000000</v>
      </c>
      <c r="H12" s="91">
        <f>'[1]LP'!F$15</f>
        <v>21000000</v>
      </c>
      <c r="I12" s="87">
        <f>'[1]LP'!G$15</f>
        <v>21000000</v>
      </c>
      <c r="J12" s="115">
        <f>'[1]LP'!H$15</f>
        <v>1611000</v>
      </c>
      <c r="K12" s="62">
        <f>'[1]LP'!I$15</f>
        <v>5814722</v>
      </c>
      <c r="L12" s="91">
        <f>'[1]LP'!J$15</f>
        <v>3083000</v>
      </c>
      <c r="M12" s="62">
        <f>'[1]LP'!K$15</f>
        <v>5705979</v>
      </c>
      <c r="N12" s="91">
        <f>'[1]LP'!L$15</f>
        <v>4703000</v>
      </c>
      <c r="O12" s="62">
        <f>'[1]LP'!M$15</f>
        <v>3751725</v>
      </c>
      <c r="P12" s="115">
        <f>'[1]LP'!N$15</f>
        <v>2327000</v>
      </c>
      <c r="Q12" s="62">
        <f>'[1]LP'!O$15</f>
        <v>4466173</v>
      </c>
      <c r="R12" s="115">
        <f>'[1]LP'!P$15</f>
        <v>11724000</v>
      </c>
      <c r="S12" s="62">
        <f>'[1]LP'!Q$15</f>
        <v>19738599</v>
      </c>
      <c r="T12" s="99">
        <f t="shared" si="1"/>
        <v>-0.5052094407824793</v>
      </c>
      <c r="U12" s="69">
        <f t="shared" si="2"/>
        <v>0.19043186800738326</v>
      </c>
      <c r="V12" s="86">
        <f t="shared" si="3"/>
        <v>55.82857142857143</v>
      </c>
      <c r="W12" s="110">
        <f t="shared" si="4"/>
        <v>93.99332857142856</v>
      </c>
      <c r="X12" s="36"/>
    </row>
    <row r="13" spans="2:24" ht="12.75">
      <c r="B13" s="35"/>
      <c r="C13" s="68" t="s">
        <v>21</v>
      </c>
      <c r="D13" s="51">
        <f>'[1]MP'!B$15</f>
        <v>16450000</v>
      </c>
      <c r="E13" s="51">
        <f>'[1]MP'!C$15</f>
        <v>0</v>
      </c>
      <c r="F13" s="51">
        <f>'[1]MP'!D$15</f>
        <v>0</v>
      </c>
      <c r="G13" s="51">
        <f t="shared" si="0"/>
        <v>16450000</v>
      </c>
      <c r="H13" s="91">
        <f>'[1]MP'!F$15</f>
        <v>16450000</v>
      </c>
      <c r="I13" s="87">
        <f>'[1]MP'!G$15</f>
        <v>16450000</v>
      </c>
      <c r="J13" s="115">
        <f>'[1]MP'!H$15</f>
        <v>1615000</v>
      </c>
      <c r="K13" s="62">
        <f>'[1]MP'!I$15</f>
        <v>4005343</v>
      </c>
      <c r="L13" s="91">
        <f>'[1]MP'!J$15</f>
        <v>1471000</v>
      </c>
      <c r="M13" s="62">
        <f>'[1]MP'!K$15</f>
        <v>1399490</v>
      </c>
      <c r="N13" s="91">
        <f>'[1]MP'!L$15</f>
        <v>3782000</v>
      </c>
      <c r="O13" s="62">
        <f>'[1]MP'!M$15</f>
        <v>1480067</v>
      </c>
      <c r="P13" s="115">
        <f>'[1]MP'!N$15</f>
        <v>2394000</v>
      </c>
      <c r="Q13" s="62">
        <f>'[1]MP'!O$15</f>
        <v>3728048</v>
      </c>
      <c r="R13" s="115">
        <f>'[1]MP'!P$15</f>
        <v>9262000</v>
      </c>
      <c r="S13" s="62">
        <f>'[1]MP'!Q$15</f>
        <v>10612948</v>
      </c>
      <c r="T13" s="99">
        <f t="shared" si="1"/>
        <v>-0.36700158646218933</v>
      </c>
      <c r="U13" s="69">
        <f t="shared" si="2"/>
        <v>1.5188373229049765</v>
      </c>
      <c r="V13" s="86">
        <f t="shared" si="3"/>
        <v>56.30395136778116</v>
      </c>
      <c r="W13" s="110">
        <f t="shared" si="4"/>
        <v>64.51640121580547</v>
      </c>
      <c r="X13" s="36"/>
    </row>
    <row r="14" spans="2:24" ht="12.75">
      <c r="B14" s="35"/>
      <c r="C14" s="68" t="s">
        <v>22</v>
      </c>
      <c r="D14" s="51">
        <f>'[1]NC'!B$15</f>
        <v>25600000</v>
      </c>
      <c r="E14" s="51">
        <f>'[1]NC'!C$15</f>
        <v>0</v>
      </c>
      <c r="F14" s="51">
        <f>'[1]NC'!D$15</f>
        <v>0</v>
      </c>
      <c r="G14" s="51">
        <f t="shared" si="0"/>
        <v>25600000</v>
      </c>
      <c r="H14" s="91">
        <f>'[1]NC'!F$15</f>
        <v>25600000</v>
      </c>
      <c r="I14" s="87">
        <f>'[1]NC'!G$15</f>
        <v>25600000</v>
      </c>
      <c r="J14" s="115">
        <f>'[1]NC'!H$15</f>
        <v>2904000</v>
      </c>
      <c r="K14" s="62">
        <f>'[1]NC'!I$15</f>
        <v>4293802</v>
      </c>
      <c r="L14" s="91">
        <f>'[1]NC'!J$15</f>
        <v>3553000</v>
      </c>
      <c r="M14" s="62">
        <f>'[1]NC'!K$15</f>
        <v>8129204</v>
      </c>
      <c r="N14" s="91">
        <f>'[1]NC'!L$15</f>
        <v>10742000</v>
      </c>
      <c r="O14" s="62">
        <f>'[1]NC'!M$15</f>
        <v>5843544</v>
      </c>
      <c r="P14" s="115">
        <f>'[1]NC'!N$15</f>
        <v>5085000</v>
      </c>
      <c r="Q14" s="62">
        <f>'[1]NC'!O$15</f>
        <v>9523131</v>
      </c>
      <c r="R14" s="115">
        <f>'[1]NC'!P$15</f>
        <v>22284000</v>
      </c>
      <c r="S14" s="62">
        <f>'[1]NC'!Q$15</f>
        <v>27789681</v>
      </c>
      <c r="T14" s="99">
        <f t="shared" si="1"/>
        <v>-0.5266244647179297</v>
      </c>
      <c r="U14" s="69">
        <f t="shared" si="2"/>
        <v>0.6296841437319545</v>
      </c>
      <c r="V14" s="86">
        <f t="shared" si="3"/>
        <v>87.046875</v>
      </c>
      <c r="W14" s="110">
        <f t="shared" si="4"/>
        <v>108.55344140625</v>
      </c>
      <c r="X14" s="36"/>
    </row>
    <row r="15" spans="2:24" ht="12.75">
      <c r="B15" s="35"/>
      <c r="C15" s="68" t="s">
        <v>23</v>
      </c>
      <c r="D15" s="51">
        <f>'[1]NW'!B$15</f>
        <v>18450000</v>
      </c>
      <c r="E15" s="51">
        <f>'[1]NW'!C$15</f>
        <v>0</v>
      </c>
      <c r="F15" s="51">
        <f>'[1]NW'!D$15</f>
        <v>0</v>
      </c>
      <c r="G15" s="51">
        <f t="shared" si="0"/>
        <v>18450000</v>
      </c>
      <c r="H15" s="91">
        <f>'[1]NW'!F$15</f>
        <v>18450000</v>
      </c>
      <c r="I15" s="87">
        <f>'[1]NW'!G$15</f>
        <v>18450000</v>
      </c>
      <c r="J15" s="115">
        <f>'[1]NW'!H$15</f>
        <v>1892000</v>
      </c>
      <c r="K15" s="62">
        <f>'[1]NW'!I$15</f>
        <v>3498821</v>
      </c>
      <c r="L15" s="91">
        <f>'[1]NW'!J$15</f>
        <v>1855000</v>
      </c>
      <c r="M15" s="62">
        <f>'[1]NW'!K$15</f>
        <v>4484987</v>
      </c>
      <c r="N15" s="91">
        <f>'[1]NW'!L$15</f>
        <v>2602000</v>
      </c>
      <c r="O15" s="62">
        <f>'[1]NW'!M$15</f>
        <v>5930011</v>
      </c>
      <c r="P15" s="115">
        <f>'[1]NW'!N$15</f>
        <v>2206000</v>
      </c>
      <c r="Q15" s="62">
        <f>'[1]NW'!O$15</f>
        <v>3904091</v>
      </c>
      <c r="R15" s="115">
        <f>'[1]NW'!P$15</f>
        <v>8555000</v>
      </c>
      <c r="S15" s="62">
        <f>'[1]NW'!Q$15</f>
        <v>17817910</v>
      </c>
      <c r="T15" s="99">
        <f t="shared" si="1"/>
        <v>-0.15219062259800153</v>
      </c>
      <c r="U15" s="69">
        <f t="shared" si="2"/>
        <v>-0.3416384893721108</v>
      </c>
      <c r="V15" s="86">
        <f t="shared" si="3"/>
        <v>46.36856368563686</v>
      </c>
      <c r="W15" s="110">
        <f t="shared" si="4"/>
        <v>96.57403794037941</v>
      </c>
      <c r="X15" s="36"/>
    </row>
    <row r="16" spans="2:24" ht="12.75">
      <c r="B16" s="35"/>
      <c r="C16" s="68" t="s">
        <v>24</v>
      </c>
      <c r="D16" s="51">
        <f>'[1]WC'!B$15</f>
        <v>23500000</v>
      </c>
      <c r="E16" s="51">
        <f>'[1]WC'!C$15</f>
        <v>0</v>
      </c>
      <c r="F16" s="51">
        <f>'[1]WC'!D$15</f>
        <v>0</v>
      </c>
      <c r="G16" s="51">
        <f t="shared" si="0"/>
        <v>23500000</v>
      </c>
      <c r="H16" s="91">
        <f>'[1]WC'!F$15</f>
        <v>23500000</v>
      </c>
      <c r="I16" s="87">
        <f>'[1]WC'!G$15</f>
        <v>23500000</v>
      </c>
      <c r="J16" s="115">
        <f>'[1]WC'!H$15</f>
        <v>2070000</v>
      </c>
      <c r="K16" s="62">
        <f>'[1]WC'!I$15</f>
        <v>3583552</v>
      </c>
      <c r="L16" s="91">
        <f>'[1]WC'!J$15</f>
        <v>4838000</v>
      </c>
      <c r="M16" s="62">
        <f>'[1]WC'!K$15</f>
        <v>4194987</v>
      </c>
      <c r="N16" s="91">
        <f>'[1]WC'!L$15</f>
        <v>5479000</v>
      </c>
      <c r="O16" s="62">
        <f>'[1]WC'!M$15</f>
        <v>6492952</v>
      </c>
      <c r="P16" s="115">
        <f>'[1]WC'!N$15</f>
        <v>5906000</v>
      </c>
      <c r="Q16" s="62">
        <f>'[1]WC'!O$15</f>
        <v>7988245</v>
      </c>
      <c r="R16" s="115">
        <f>'[1]WC'!P$15</f>
        <v>18293000</v>
      </c>
      <c r="S16" s="62">
        <f>'[1]WC'!Q$15</f>
        <v>22259736</v>
      </c>
      <c r="T16" s="99">
        <f t="shared" si="1"/>
        <v>0.0779339295491878</v>
      </c>
      <c r="U16" s="69">
        <f t="shared" si="2"/>
        <v>0.2302947873324799</v>
      </c>
      <c r="V16" s="86">
        <f t="shared" si="3"/>
        <v>77.84255319148936</v>
      </c>
      <c r="W16" s="110">
        <f t="shared" si="4"/>
        <v>94.72228085106383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212000000</v>
      </c>
      <c r="E20" s="118">
        <f aca="true" t="shared" si="5" ref="E20:J20">SUM(E8:E19)</f>
        <v>0</v>
      </c>
      <c r="F20" s="118">
        <f t="shared" si="5"/>
        <v>0</v>
      </c>
      <c r="G20" s="118">
        <f t="shared" si="5"/>
        <v>212000000</v>
      </c>
      <c r="H20" s="48">
        <f t="shared" si="5"/>
        <v>212000000</v>
      </c>
      <c r="I20" s="76">
        <f t="shared" si="5"/>
        <v>212000000</v>
      </c>
      <c r="J20" s="96">
        <f t="shared" si="5"/>
        <v>21247000</v>
      </c>
      <c r="K20" s="76">
        <f>SUM(K8:K19)</f>
        <v>39986458</v>
      </c>
      <c r="L20" s="94">
        <f aca="true" t="shared" si="6" ref="L20:R20">SUM(L8:L19)</f>
        <v>32056000</v>
      </c>
      <c r="M20" s="76">
        <f t="shared" si="6"/>
        <v>49376508</v>
      </c>
      <c r="N20" s="94">
        <f t="shared" si="6"/>
        <v>44406000</v>
      </c>
      <c r="O20" s="76">
        <f t="shared" si="6"/>
        <v>43032722</v>
      </c>
      <c r="P20" s="96">
        <f t="shared" si="6"/>
        <v>35585000</v>
      </c>
      <c r="Q20" s="76">
        <f t="shared" si="6"/>
        <v>65464226</v>
      </c>
      <c r="R20" s="96">
        <f t="shared" si="6"/>
        <v>133294000</v>
      </c>
      <c r="S20" s="76">
        <f>SUM(S8:S19)</f>
        <v>197859914</v>
      </c>
      <c r="T20" s="100">
        <f>IF(N20=0,"-",(P20-N20)/N20)</f>
        <v>-0.19864432734315182</v>
      </c>
      <c r="U20" s="77">
        <f>IF(O20=0,"-",(Q20-O20)/O20)</f>
        <v>0.5212662122558736</v>
      </c>
      <c r="V20" s="104">
        <f>IF($G20=0,0,($R20/$G20)*100)</f>
        <v>62.87452830188679</v>
      </c>
      <c r="W20" s="113">
        <f>IF($G20=0,0,($S20/$G20)*100)</f>
        <v>93.33014811320754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O1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32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'[1]EC'!B$20</f>
        <v>479811000</v>
      </c>
      <c r="E8" s="51">
        <f>'[1]EC'!C$20</f>
        <v>0</v>
      </c>
      <c r="F8" s="51">
        <f>'[1]EC'!D$20</f>
        <v>0</v>
      </c>
      <c r="G8" s="51">
        <f>D8+E8+F8</f>
        <v>479811000</v>
      </c>
      <c r="H8" s="91">
        <f>'[1]EC'!F$20</f>
        <v>479811000</v>
      </c>
      <c r="I8" s="87">
        <f>'[1]EC'!G$20</f>
        <v>479811000</v>
      </c>
      <c r="J8" s="115">
        <f>'[1]EC'!H$20</f>
        <v>272862000</v>
      </c>
      <c r="K8" s="62">
        <f>'[1]EC'!I$20</f>
        <v>40401804</v>
      </c>
      <c r="L8" s="91">
        <f>'[1]EC'!J$20</f>
        <v>22469000</v>
      </c>
      <c r="M8" s="62">
        <f>'[1]EC'!K$20</f>
        <v>44850962</v>
      </c>
      <c r="N8" s="91">
        <f>'[1]EC'!L$20</f>
        <v>49847000</v>
      </c>
      <c r="O8" s="62">
        <f>'[1]EC'!M$20</f>
        <v>15280376</v>
      </c>
      <c r="P8" s="115">
        <f>'[1]EC'!N$20</f>
        <v>6689000</v>
      </c>
      <c r="Q8" s="62">
        <f>'[1]EC'!O$20</f>
        <v>17808913</v>
      </c>
      <c r="R8" s="115">
        <f>'[1]EC'!P$20</f>
        <v>351867000</v>
      </c>
      <c r="S8" s="62">
        <f>'[1]EC'!Q$20</f>
        <v>118342055</v>
      </c>
      <c r="T8" s="99">
        <f>IF(N8=0,"-",(P8-N8)/N8)</f>
        <v>-0.8658093766926795</v>
      </c>
      <c r="U8" s="69">
        <f>IF(O8=0,"-",(Q8-O8)/O8)</f>
        <v>0.16547609823213774</v>
      </c>
      <c r="V8" s="86">
        <f>IF($G8=0,0,($R8/$G8)*100)</f>
        <v>73.33450045955595</v>
      </c>
      <c r="W8" s="110">
        <f>IF($G8=0,0,($S8/$G8)*100)</f>
        <v>24.66430636229682</v>
      </c>
      <c r="X8" s="36"/>
    </row>
    <row r="9" spans="2:24" ht="12.75">
      <c r="B9" s="35"/>
      <c r="C9" s="68" t="s">
        <v>17</v>
      </c>
      <c r="D9" s="51">
        <f>'[1]FS'!B$20</f>
        <v>15000000</v>
      </c>
      <c r="E9" s="51">
        <f>'[1]FS'!C$20</f>
        <v>151000000</v>
      </c>
      <c r="F9" s="51">
        <f>'[1]FS'!D$20</f>
        <v>0</v>
      </c>
      <c r="G9" s="51">
        <f aca="true" t="shared" si="0" ref="G9:G16">D9+E9+F9</f>
        <v>166000000</v>
      </c>
      <c r="H9" s="91">
        <f>'[1]FS'!F$20</f>
        <v>166000000</v>
      </c>
      <c r="I9" s="87">
        <f>'[1]FS'!G$20</f>
        <v>166000000</v>
      </c>
      <c r="J9" s="115">
        <f>'[1]FS'!H$20</f>
        <v>10000000</v>
      </c>
      <c r="K9" s="62">
        <f>'[1]FS'!I$20</f>
        <v>38166743</v>
      </c>
      <c r="L9" s="91">
        <f>'[1]FS'!J$20</f>
        <v>5000000</v>
      </c>
      <c r="M9" s="62">
        <f>'[1]FS'!K$20</f>
        <v>54090216</v>
      </c>
      <c r="N9" s="91">
        <f>'[1]FS'!L$20</f>
        <v>25686000</v>
      </c>
      <c r="O9" s="62">
        <f>'[1]FS'!M$20</f>
        <v>39550001</v>
      </c>
      <c r="P9" s="115">
        <f>'[1]FS'!N$20</f>
        <v>52794000</v>
      </c>
      <c r="Q9" s="62">
        <f>'[1]FS'!O$20</f>
        <v>64150919</v>
      </c>
      <c r="R9" s="115">
        <f>'[1]FS'!P$20</f>
        <v>93480000</v>
      </c>
      <c r="S9" s="62">
        <f>'[1]FS'!Q$20</f>
        <v>195957879</v>
      </c>
      <c r="T9" s="99">
        <f aca="true" t="shared" si="1" ref="T9:T16">IF(N9=0,"-",(P9-N9)/N9)</f>
        <v>1.0553608969866854</v>
      </c>
      <c r="U9" s="69">
        <f aca="true" t="shared" si="2" ref="U9:U16">IF(O9=0,"-",(Q9-O9)/O9)</f>
        <v>0.6220206669527012</v>
      </c>
      <c r="V9" s="86">
        <f aca="true" t="shared" si="3" ref="V9:V16">IF($G9=0,0,($R9/$G9)*100)</f>
        <v>56.31325301204819</v>
      </c>
      <c r="W9" s="110">
        <f aca="true" t="shared" si="4" ref="W9:W16">IF($G9=0,0,($S9/$G9)*100)</f>
        <v>118.04691506024096</v>
      </c>
      <c r="X9" s="36"/>
    </row>
    <row r="10" spans="2:24" ht="12.75">
      <c r="B10" s="35"/>
      <c r="C10" s="68" t="s">
        <v>18</v>
      </c>
      <c r="D10" s="51">
        <f>'[1]GT'!B$20</f>
        <v>1954651000</v>
      </c>
      <c r="E10" s="51">
        <f>'[1]GT'!C$20</f>
        <v>-534180000</v>
      </c>
      <c r="F10" s="51">
        <f>'[1]GT'!D$20</f>
        <v>0</v>
      </c>
      <c r="G10" s="51">
        <f t="shared" si="0"/>
        <v>1420471000</v>
      </c>
      <c r="H10" s="91">
        <f>'[1]GT'!F$20</f>
        <v>1420471000</v>
      </c>
      <c r="I10" s="87">
        <f>'[1]GT'!G$20</f>
        <v>1420471000</v>
      </c>
      <c r="J10" s="115">
        <f>'[1]GT'!H$20</f>
        <v>1005865000</v>
      </c>
      <c r="K10" s="62">
        <f>'[1]GT'!I$20</f>
        <v>81642629</v>
      </c>
      <c r="L10" s="91">
        <f>'[1]GT'!J$20</f>
        <v>225159000</v>
      </c>
      <c r="M10" s="62">
        <f>'[1]GT'!K$20</f>
        <v>232868391</v>
      </c>
      <c r="N10" s="91">
        <f>'[1]GT'!L$20</f>
        <v>171395000</v>
      </c>
      <c r="O10" s="62">
        <f>'[1]GT'!M$20</f>
        <v>325676335</v>
      </c>
      <c r="P10" s="115">
        <f>'[1]GT'!N$20</f>
        <v>2608000</v>
      </c>
      <c r="Q10" s="62">
        <f>'[1]GT'!O$20</f>
        <v>406603428</v>
      </c>
      <c r="R10" s="115">
        <f>'[1]GT'!P$20</f>
        <v>1405027000</v>
      </c>
      <c r="S10" s="62">
        <f>'[1]GT'!Q$20</f>
        <v>1046790783</v>
      </c>
      <c r="T10" s="99">
        <f t="shared" si="1"/>
        <v>-0.9847836868053327</v>
      </c>
      <c r="U10" s="69">
        <f t="shared" si="2"/>
        <v>0.24848932606662993</v>
      </c>
      <c r="V10" s="86">
        <f t="shared" si="3"/>
        <v>98.91275499464615</v>
      </c>
      <c r="W10" s="110">
        <f t="shared" si="4"/>
        <v>73.69321746096892</v>
      </c>
      <c r="X10" s="36"/>
    </row>
    <row r="11" spans="2:24" ht="12.75">
      <c r="B11" s="35"/>
      <c r="C11" s="68" t="s">
        <v>19</v>
      </c>
      <c r="D11" s="51">
        <f>'[1]KZN'!B$20</f>
        <v>345000000</v>
      </c>
      <c r="E11" s="51">
        <f>'[1]KZN'!C$20</f>
        <v>0</v>
      </c>
      <c r="F11" s="51">
        <f>'[1]KZN'!D$20</f>
        <v>0</v>
      </c>
      <c r="G11" s="51">
        <f t="shared" si="0"/>
        <v>345000000</v>
      </c>
      <c r="H11" s="91">
        <f>'[1]KZN'!F$20</f>
        <v>345000000</v>
      </c>
      <c r="I11" s="87">
        <f>'[1]KZN'!G$20</f>
        <v>345000000</v>
      </c>
      <c r="J11" s="115">
        <f>'[1]KZN'!H$20</f>
        <v>73003000</v>
      </c>
      <c r="K11" s="62">
        <f>'[1]KZN'!I$20</f>
        <v>46947628</v>
      </c>
      <c r="L11" s="91">
        <f>'[1]KZN'!J$20</f>
        <v>33737000</v>
      </c>
      <c r="M11" s="62">
        <f>'[1]KZN'!K$20</f>
        <v>34363688</v>
      </c>
      <c r="N11" s="91">
        <f>'[1]KZN'!L$20</f>
        <v>15446000</v>
      </c>
      <c r="O11" s="62">
        <f>'[1]KZN'!M$20</f>
        <v>15992874</v>
      </c>
      <c r="P11" s="115">
        <f>'[1]KZN'!N$20</f>
        <v>10696000</v>
      </c>
      <c r="Q11" s="62">
        <f>'[1]KZN'!O$20</f>
        <v>20969538</v>
      </c>
      <c r="R11" s="115">
        <f>'[1]KZN'!P$20</f>
        <v>132882000</v>
      </c>
      <c r="S11" s="62">
        <f>'[1]KZN'!Q$20</f>
        <v>118273728</v>
      </c>
      <c r="T11" s="99">
        <f t="shared" si="1"/>
        <v>-0.3075229832966464</v>
      </c>
      <c r="U11" s="69">
        <f t="shared" si="2"/>
        <v>0.3111800918334003</v>
      </c>
      <c r="V11" s="86">
        <f t="shared" si="3"/>
        <v>38.51652173913043</v>
      </c>
      <c r="W11" s="110">
        <f t="shared" si="4"/>
        <v>34.28224</v>
      </c>
      <c r="X11" s="36"/>
    </row>
    <row r="12" spans="2:24" ht="12.75">
      <c r="B12" s="35"/>
      <c r="C12" s="68" t="s">
        <v>20</v>
      </c>
      <c r="D12" s="51">
        <f>'[1]LP'!B$20</f>
        <v>20000000</v>
      </c>
      <c r="E12" s="51">
        <f>'[1]LP'!C$20</f>
        <v>40250000</v>
      </c>
      <c r="F12" s="51">
        <f>'[1]LP'!D$20</f>
        <v>0</v>
      </c>
      <c r="G12" s="51">
        <f t="shared" si="0"/>
        <v>60250000</v>
      </c>
      <c r="H12" s="91">
        <f>'[1]LP'!F$20</f>
        <v>60250000</v>
      </c>
      <c r="I12" s="87">
        <f>'[1]LP'!G$20</f>
        <v>60250000</v>
      </c>
      <c r="J12" s="115">
        <f>'[1]LP'!H$20</f>
        <v>20000000</v>
      </c>
      <c r="K12" s="62">
        <f>'[1]LP'!I$20</f>
        <v>164571</v>
      </c>
      <c r="L12" s="91">
        <f>'[1]LP'!J$20</f>
        <v>0</v>
      </c>
      <c r="M12" s="62">
        <f>'[1]LP'!K$20</f>
        <v>5584809</v>
      </c>
      <c r="N12" s="91">
        <f>'[1]LP'!L$20</f>
        <v>0</v>
      </c>
      <c r="O12" s="62">
        <f>'[1]LP'!M$20</f>
        <v>37648280</v>
      </c>
      <c r="P12" s="115">
        <f>'[1]LP'!N$20</f>
        <v>0</v>
      </c>
      <c r="Q12" s="62">
        <f>'[1]LP'!O$20</f>
        <v>3130530</v>
      </c>
      <c r="R12" s="115">
        <f>'[1]LP'!P$20</f>
        <v>20000000</v>
      </c>
      <c r="S12" s="62">
        <f>'[1]LP'!Q$20</f>
        <v>46528190</v>
      </c>
      <c r="T12" s="99" t="str">
        <f t="shared" si="1"/>
        <v>-</v>
      </c>
      <c r="U12" s="69">
        <f t="shared" si="2"/>
        <v>-0.9168479941181908</v>
      </c>
      <c r="V12" s="86">
        <f t="shared" si="3"/>
        <v>33.19502074688796</v>
      </c>
      <c r="W12" s="110">
        <f t="shared" si="4"/>
        <v>77.22521161825726</v>
      </c>
      <c r="X12" s="36"/>
    </row>
    <row r="13" spans="2:24" ht="12.75">
      <c r="B13" s="35"/>
      <c r="C13" s="68" t="s">
        <v>21</v>
      </c>
      <c r="D13" s="51">
        <f>'[1]MP'!B$20</f>
        <v>15000000</v>
      </c>
      <c r="E13" s="51">
        <f>'[1]MP'!C$20</f>
        <v>105000000</v>
      </c>
      <c r="F13" s="51">
        <f>'[1]MP'!D$20</f>
        <v>0</v>
      </c>
      <c r="G13" s="51">
        <f t="shared" si="0"/>
        <v>120000000</v>
      </c>
      <c r="H13" s="91">
        <f>'[1]MP'!F$20</f>
        <v>120000000</v>
      </c>
      <c r="I13" s="87">
        <f>'[1]MP'!G$20</f>
        <v>120000000</v>
      </c>
      <c r="J13" s="115">
        <f>'[1]MP'!H$20</f>
        <v>15000000</v>
      </c>
      <c r="K13" s="62">
        <f>'[1]MP'!I$20</f>
        <v>4385965</v>
      </c>
      <c r="L13" s="91">
        <f>'[1]MP'!J$20</f>
        <v>0</v>
      </c>
      <c r="M13" s="62">
        <f>'[1]MP'!K$20</f>
        <v>9567644</v>
      </c>
      <c r="N13" s="91">
        <f>'[1]MP'!L$20</f>
        <v>0</v>
      </c>
      <c r="O13" s="62">
        <f>'[1]MP'!M$20</f>
        <v>4521540</v>
      </c>
      <c r="P13" s="115">
        <f>'[1]MP'!N$20</f>
        <v>0</v>
      </c>
      <c r="Q13" s="62">
        <f>'[1]MP'!O$20</f>
        <v>0</v>
      </c>
      <c r="R13" s="115">
        <f>'[1]MP'!P$20</f>
        <v>15000000</v>
      </c>
      <c r="S13" s="62">
        <f>'[1]MP'!Q$20</f>
        <v>18475149</v>
      </c>
      <c r="T13" s="99" t="str">
        <f t="shared" si="1"/>
        <v>-</v>
      </c>
      <c r="U13" s="69">
        <f t="shared" si="2"/>
        <v>-1</v>
      </c>
      <c r="V13" s="86">
        <f t="shared" si="3"/>
        <v>12.5</v>
      </c>
      <c r="W13" s="110">
        <f t="shared" si="4"/>
        <v>15.395957499999998</v>
      </c>
      <c r="X13" s="36"/>
    </row>
    <row r="14" spans="2:24" ht="12.75">
      <c r="B14" s="35"/>
      <c r="C14" s="68" t="s">
        <v>22</v>
      </c>
      <c r="D14" s="51">
        <f>'[1]NC'!B$20</f>
        <v>0</v>
      </c>
      <c r="E14" s="51">
        <f>'[1]NC'!C$20</f>
        <v>0</v>
      </c>
      <c r="F14" s="51">
        <f>'[1]NC'!D$20</f>
        <v>0</v>
      </c>
      <c r="G14" s="51">
        <f t="shared" si="0"/>
        <v>0</v>
      </c>
      <c r="H14" s="91">
        <f>'[1]NC'!F$20</f>
        <v>0</v>
      </c>
      <c r="I14" s="87">
        <f>'[1]NC'!G$20</f>
        <v>0</v>
      </c>
      <c r="J14" s="115">
        <f>'[1]NC'!H$20</f>
        <v>0</v>
      </c>
      <c r="K14" s="62">
        <f>'[1]NC'!I$20</f>
        <v>0</v>
      </c>
      <c r="L14" s="91">
        <f>'[1]NC'!J$20</f>
        <v>0</v>
      </c>
      <c r="M14" s="62">
        <f>'[1]NC'!K$20</f>
        <v>0</v>
      </c>
      <c r="N14" s="91">
        <f>'[1]NC'!L$20</f>
        <v>0</v>
      </c>
      <c r="O14" s="62">
        <f>'[1]NC'!M$20</f>
        <v>0</v>
      </c>
      <c r="P14" s="115">
        <f>'[1]NC'!N$20</f>
        <v>0</v>
      </c>
      <c r="Q14" s="62">
        <f>'[1]NC'!O$20</f>
        <v>0</v>
      </c>
      <c r="R14" s="115">
        <f>'[1]NC'!P$20</f>
        <v>0</v>
      </c>
      <c r="S14" s="62">
        <f>'[1]NC'!Q$20</f>
        <v>0</v>
      </c>
      <c r="T14" s="99" t="str">
        <f t="shared" si="1"/>
        <v>-</v>
      </c>
      <c r="U14" s="69" t="str">
        <f t="shared" si="2"/>
        <v>-</v>
      </c>
      <c r="V14" s="86">
        <f t="shared" si="3"/>
        <v>0</v>
      </c>
      <c r="W14" s="110">
        <f t="shared" si="4"/>
        <v>0</v>
      </c>
      <c r="X14" s="36"/>
    </row>
    <row r="15" spans="2:24" ht="12.75">
      <c r="B15" s="35"/>
      <c r="C15" s="68" t="s">
        <v>23</v>
      </c>
      <c r="D15" s="51">
        <f>'[1]NW'!B$20</f>
        <v>20000000</v>
      </c>
      <c r="E15" s="51">
        <f>'[1]NW'!C$20</f>
        <v>69575000</v>
      </c>
      <c r="F15" s="51">
        <f>'[1]NW'!D$20</f>
        <v>0</v>
      </c>
      <c r="G15" s="51">
        <f t="shared" si="0"/>
        <v>89575000</v>
      </c>
      <c r="H15" s="91">
        <f>'[1]NW'!F$20</f>
        <v>89575000</v>
      </c>
      <c r="I15" s="87">
        <f>'[1]NW'!G$20</f>
        <v>89575000</v>
      </c>
      <c r="J15" s="115">
        <f>'[1]NW'!H$20</f>
        <v>20000000</v>
      </c>
      <c r="K15" s="62">
        <f>'[1]NW'!I$20</f>
        <v>0</v>
      </c>
      <c r="L15" s="91">
        <f>'[1]NW'!J$20</f>
        <v>0</v>
      </c>
      <c r="M15" s="62">
        <f>'[1]NW'!K$20</f>
        <v>860651</v>
      </c>
      <c r="N15" s="91">
        <f>'[1]NW'!L$20</f>
        <v>48298000</v>
      </c>
      <c r="O15" s="62">
        <f>'[1]NW'!M$20</f>
        <v>353538</v>
      </c>
      <c r="P15" s="115">
        <f>'[1]NW'!N$20</f>
        <v>21277000</v>
      </c>
      <c r="Q15" s="62">
        <f>'[1]NW'!O$20</f>
        <v>8087292</v>
      </c>
      <c r="R15" s="115">
        <f>'[1]NW'!P$20</f>
        <v>89575000</v>
      </c>
      <c r="S15" s="62">
        <f>'[1]NW'!Q$20</f>
        <v>9301481</v>
      </c>
      <c r="T15" s="99">
        <f t="shared" si="1"/>
        <v>-0.5594641600066256</v>
      </c>
      <c r="U15" s="69">
        <f t="shared" si="2"/>
        <v>21.875311847665596</v>
      </c>
      <c r="V15" s="86">
        <f t="shared" si="3"/>
        <v>100</v>
      </c>
      <c r="W15" s="110">
        <f t="shared" si="4"/>
        <v>10.384014512977952</v>
      </c>
      <c r="X15" s="36"/>
    </row>
    <row r="16" spans="2:24" ht="12.75">
      <c r="B16" s="35"/>
      <c r="C16" s="68" t="s">
        <v>24</v>
      </c>
      <c r="D16" s="51">
        <f>'[1]WC'!B$20</f>
        <v>850000000</v>
      </c>
      <c r="E16" s="51">
        <f>'[1]WC'!C$20</f>
        <v>168355000</v>
      </c>
      <c r="F16" s="51">
        <f>'[1]WC'!D$20</f>
        <v>0</v>
      </c>
      <c r="G16" s="51">
        <f t="shared" si="0"/>
        <v>1018355000</v>
      </c>
      <c r="H16" s="91">
        <f>'[1]WC'!F$20</f>
        <v>1018355000</v>
      </c>
      <c r="I16" s="87">
        <f>'[1]WC'!G$20</f>
        <v>1018355000</v>
      </c>
      <c r="J16" s="115">
        <f>'[1]WC'!H$20</f>
        <v>602929000</v>
      </c>
      <c r="K16" s="62">
        <f>'[1]WC'!I$20</f>
        <v>86575149</v>
      </c>
      <c r="L16" s="91">
        <f>'[1]WC'!J$20</f>
        <v>147025000</v>
      </c>
      <c r="M16" s="62">
        <f>'[1]WC'!K$20</f>
        <v>147022709</v>
      </c>
      <c r="N16" s="91">
        <f>'[1]WC'!L$20</f>
        <v>47386000</v>
      </c>
      <c r="O16" s="62">
        <f>'[1]WC'!M$20</f>
        <v>48789934</v>
      </c>
      <c r="P16" s="115">
        <f>'[1]WC'!N$20</f>
        <v>52664000</v>
      </c>
      <c r="Q16" s="62">
        <f>'[1]WC'!O$20</f>
        <v>238191187</v>
      </c>
      <c r="R16" s="115">
        <f>'[1]WC'!P$20</f>
        <v>850004000</v>
      </c>
      <c r="S16" s="62">
        <f>'[1]WC'!Q$20</f>
        <v>520578979</v>
      </c>
      <c r="T16" s="99">
        <f t="shared" si="1"/>
        <v>0.11138310893512852</v>
      </c>
      <c r="U16" s="69">
        <f t="shared" si="2"/>
        <v>3.881973953889751</v>
      </c>
      <c r="V16" s="86">
        <f t="shared" si="3"/>
        <v>83.46833864418596</v>
      </c>
      <c r="W16" s="110">
        <f t="shared" si="4"/>
        <v>51.11959768450098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 aca="true" t="shared" si="5" ref="D20:K20">SUM(D8:D19)</f>
        <v>3699462000</v>
      </c>
      <c r="E20" s="118">
        <f t="shared" si="5"/>
        <v>0</v>
      </c>
      <c r="F20" s="118">
        <f t="shared" si="5"/>
        <v>0</v>
      </c>
      <c r="G20" s="118">
        <f t="shared" si="5"/>
        <v>3699462000</v>
      </c>
      <c r="H20" s="48">
        <f t="shared" si="5"/>
        <v>3699462000</v>
      </c>
      <c r="I20" s="76">
        <f t="shared" si="5"/>
        <v>3699462000</v>
      </c>
      <c r="J20" s="96">
        <f t="shared" si="5"/>
        <v>2019659000</v>
      </c>
      <c r="K20" s="76">
        <f t="shared" si="5"/>
        <v>298284489</v>
      </c>
      <c r="L20" s="94">
        <f aca="true" t="shared" si="6" ref="L20:R20">SUM(L8:L19)</f>
        <v>433390000</v>
      </c>
      <c r="M20" s="76">
        <f t="shared" si="6"/>
        <v>529209070</v>
      </c>
      <c r="N20" s="94">
        <f t="shared" si="6"/>
        <v>358058000</v>
      </c>
      <c r="O20" s="76">
        <f t="shared" si="6"/>
        <v>487812878</v>
      </c>
      <c r="P20" s="96">
        <f t="shared" si="6"/>
        <v>146728000</v>
      </c>
      <c r="Q20" s="76">
        <f t="shared" si="6"/>
        <v>758941807</v>
      </c>
      <c r="R20" s="96">
        <f t="shared" si="6"/>
        <v>2957835000</v>
      </c>
      <c r="S20" s="76">
        <f>SUM(S8:S19)</f>
        <v>2074248244</v>
      </c>
      <c r="T20" s="100">
        <f>IF(N20=0,"-",(P20-N20)/N20)</f>
        <v>-0.5902116416893353</v>
      </c>
      <c r="U20" s="77">
        <f>IF(O20=0,"-",(Q20-O20)/O20)</f>
        <v>0.555805189300476</v>
      </c>
      <c r="V20" s="104">
        <f>IF($G20=0,0,($R20/$G20)*100)</f>
        <v>79.95311210116498</v>
      </c>
      <c r="W20" s="113">
        <f>IF($G20=0,0,($S20/$G20)*100)</f>
        <v>56.068916074823846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3.14062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33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'[1]EC'!B$21</f>
        <v>3100000</v>
      </c>
      <c r="E8" s="51">
        <f>'[1]EC'!C$21</f>
        <v>0</v>
      </c>
      <c r="F8" s="51">
        <f>'[1]EC'!D$21</f>
        <v>0</v>
      </c>
      <c r="G8" s="51">
        <f>D8+E8+F8</f>
        <v>3100000</v>
      </c>
      <c r="H8" s="91">
        <f>'[1]EC'!F$21</f>
        <v>3100000</v>
      </c>
      <c r="I8" s="87">
        <f>'[1]EC'!G$21</f>
        <v>3100000</v>
      </c>
      <c r="J8" s="115">
        <f>'[1]EC'!H$21</f>
        <v>1100000</v>
      </c>
      <c r="K8" s="62">
        <f>'[1]EC'!I$21</f>
        <v>3262866</v>
      </c>
      <c r="L8" s="91">
        <f>'[1]EC'!J$21</f>
        <v>0</v>
      </c>
      <c r="M8" s="62">
        <f>'[1]EC'!K$21</f>
        <v>3268393</v>
      </c>
      <c r="N8" s="91">
        <f>'[1]EC'!L$21</f>
        <v>0</v>
      </c>
      <c r="O8" s="62">
        <f>'[1]EC'!M$21</f>
        <v>69215</v>
      </c>
      <c r="P8" s="115">
        <f>'[1]EC'!N$21</f>
        <v>0</v>
      </c>
      <c r="Q8" s="62">
        <f>'[1]EC'!O$21</f>
        <v>1663107</v>
      </c>
      <c r="R8" s="115">
        <f>'[1]EC'!P$21</f>
        <v>1100000</v>
      </c>
      <c r="S8" s="62">
        <f>'[1]EC'!Q$21</f>
        <v>8263581</v>
      </c>
      <c r="T8" s="99" t="str">
        <f>IF(N8=0,"-",(P8-N8)/N8)</f>
        <v>-</v>
      </c>
      <c r="U8" s="69">
        <f>IF(O8=0,"-",(Q8-O8)/O8)</f>
        <v>23.02812974066315</v>
      </c>
      <c r="V8" s="86">
        <f>IF($G8=0,0,($R8/$G8)*100)</f>
        <v>35.483870967741936</v>
      </c>
      <c r="W8" s="110">
        <f>IF($G8=0,0,($S8/$G8)*100)</f>
        <v>266.5671290322581</v>
      </c>
      <c r="X8" s="36"/>
    </row>
    <row r="9" spans="2:24" ht="12.75">
      <c r="B9" s="35"/>
      <c r="C9" s="68" t="s">
        <v>17</v>
      </c>
      <c r="D9" s="51">
        <f>'[1]FS'!B$21</f>
        <v>0</v>
      </c>
      <c r="E9" s="51">
        <f>'[1]FS'!C$21</f>
        <v>0</v>
      </c>
      <c r="F9" s="51">
        <f>'[1]FS'!D$21</f>
        <v>0</v>
      </c>
      <c r="G9" s="51">
        <f aca="true" t="shared" si="0" ref="G9:G16">D9+E9+F9</f>
        <v>0</v>
      </c>
      <c r="H9" s="91">
        <f>'[1]FS'!F$21</f>
        <v>0</v>
      </c>
      <c r="I9" s="87">
        <f>'[1]FS'!G$21</f>
        <v>0</v>
      </c>
      <c r="J9" s="115">
        <f>'[1]FS'!H$21</f>
        <v>0</v>
      </c>
      <c r="K9" s="62">
        <f>'[1]FS'!I$21</f>
        <v>0</v>
      </c>
      <c r="L9" s="91">
        <f>'[1]FS'!J$21</f>
        <v>0</v>
      </c>
      <c r="M9" s="62">
        <f>'[1]FS'!K$21</f>
        <v>0</v>
      </c>
      <c r="N9" s="91">
        <f>'[1]FS'!L$21</f>
        <v>0</v>
      </c>
      <c r="O9" s="62">
        <f>'[1]FS'!M$21</f>
        <v>0</v>
      </c>
      <c r="P9" s="115">
        <f>'[1]FS'!N$21</f>
        <v>0</v>
      </c>
      <c r="Q9" s="62">
        <f>'[1]FS'!O$21</f>
        <v>0</v>
      </c>
      <c r="R9" s="115">
        <f>'[1]FS'!P$21</f>
        <v>0</v>
      </c>
      <c r="S9" s="62">
        <f>'[1]FS'!Q$21</f>
        <v>0</v>
      </c>
      <c r="T9" s="99" t="str">
        <f aca="true" t="shared" si="1" ref="T9:T16">IF(N9=0,"-",(P9-N9)/N9)</f>
        <v>-</v>
      </c>
      <c r="U9" s="69" t="str">
        <f aca="true" t="shared" si="2" ref="U9:U16">IF(O9=0,"-",(Q9-O9)/O9)</f>
        <v>-</v>
      </c>
      <c r="V9" s="86">
        <f aca="true" t="shared" si="3" ref="V9:V16">IF($G9=0,0,($R9/$G9)*100)</f>
        <v>0</v>
      </c>
      <c r="W9" s="110">
        <f aca="true" t="shared" si="4" ref="W9:W16">IF($G9=0,0,($S9/$G9)*100)</f>
        <v>0</v>
      </c>
      <c r="X9" s="36"/>
    </row>
    <row r="10" spans="2:24" ht="12.75">
      <c r="B10" s="35"/>
      <c r="C10" s="68" t="s">
        <v>18</v>
      </c>
      <c r="D10" s="51">
        <f>'[1]GT'!B$21</f>
        <v>0</v>
      </c>
      <c r="E10" s="51">
        <f>'[1]GT'!C$21</f>
        <v>0</v>
      </c>
      <c r="F10" s="51">
        <f>'[1]GT'!D$21</f>
        <v>0</v>
      </c>
      <c r="G10" s="51">
        <f t="shared" si="0"/>
        <v>0</v>
      </c>
      <c r="H10" s="91">
        <f>'[1]GT'!F$21</f>
        <v>0</v>
      </c>
      <c r="I10" s="87">
        <f>'[1]GT'!G$21</f>
        <v>0</v>
      </c>
      <c r="J10" s="115">
        <f>'[1]GT'!H$21</f>
        <v>0</v>
      </c>
      <c r="K10" s="62">
        <f>'[1]GT'!I$21</f>
        <v>0</v>
      </c>
      <c r="L10" s="91">
        <f>'[1]GT'!J$21</f>
        <v>0</v>
      </c>
      <c r="M10" s="62">
        <f>'[1]GT'!K$21</f>
        <v>0</v>
      </c>
      <c r="N10" s="91">
        <f>'[1]GT'!L$21</f>
        <v>0</v>
      </c>
      <c r="O10" s="62">
        <f>'[1]GT'!M$21</f>
        <v>0</v>
      </c>
      <c r="P10" s="115">
        <f>'[1]GT'!N$21</f>
        <v>0</v>
      </c>
      <c r="Q10" s="62">
        <f>'[1]GT'!O$21</f>
        <v>0</v>
      </c>
      <c r="R10" s="115">
        <f>'[1]GT'!P$21</f>
        <v>0</v>
      </c>
      <c r="S10" s="62">
        <f>'[1]GT'!Q$21</f>
        <v>0</v>
      </c>
      <c r="T10" s="99" t="str">
        <f t="shared" si="1"/>
        <v>-</v>
      </c>
      <c r="U10" s="69" t="str">
        <f t="shared" si="2"/>
        <v>-</v>
      </c>
      <c r="V10" s="86">
        <f t="shared" si="3"/>
        <v>0</v>
      </c>
      <c r="W10" s="110">
        <f t="shared" si="4"/>
        <v>0</v>
      </c>
      <c r="X10" s="36"/>
    </row>
    <row r="11" spans="2:24" ht="12.75">
      <c r="B11" s="35"/>
      <c r="C11" s="68" t="s">
        <v>19</v>
      </c>
      <c r="D11" s="51">
        <f>'[1]KZN'!B$21</f>
        <v>2000000</v>
      </c>
      <c r="E11" s="51">
        <f>'[1]KZN'!C$21</f>
        <v>0</v>
      </c>
      <c r="F11" s="51">
        <f>'[1]KZN'!D$21</f>
        <v>0</v>
      </c>
      <c r="G11" s="51">
        <f t="shared" si="0"/>
        <v>2000000</v>
      </c>
      <c r="H11" s="91">
        <f>'[1]KZN'!F$21</f>
        <v>2000000</v>
      </c>
      <c r="I11" s="87">
        <f>'[1]KZN'!G$21</f>
        <v>2000000</v>
      </c>
      <c r="J11" s="115">
        <f>'[1]KZN'!H$21</f>
        <v>113000</v>
      </c>
      <c r="K11" s="62">
        <f>'[1]KZN'!I$21</f>
        <v>0</v>
      </c>
      <c r="L11" s="91">
        <f>'[1]KZN'!J$21</f>
        <v>0</v>
      </c>
      <c r="M11" s="62">
        <f>'[1]KZN'!K$21</f>
        <v>0</v>
      </c>
      <c r="N11" s="91">
        <f>'[1]KZN'!L$21</f>
        <v>0</v>
      </c>
      <c r="O11" s="62">
        <f>'[1]KZN'!M$21</f>
        <v>0</v>
      </c>
      <c r="P11" s="115">
        <f>'[1]KZN'!N$21</f>
        <v>0</v>
      </c>
      <c r="Q11" s="62">
        <f>'[1]KZN'!O$21</f>
        <v>0</v>
      </c>
      <c r="R11" s="115">
        <f>'[1]KZN'!P$21</f>
        <v>113000</v>
      </c>
      <c r="S11" s="62">
        <f>'[1]KZN'!Q$21</f>
        <v>0</v>
      </c>
      <c r="T11" s="99" t="str">
        <f t="shared" si="1"/>
        <v>-</v>
      </c>
      <c r="U11" s="69" t="str">
        <f t="shared" si="2"/>
        <v>-</v>
      </c>
      <c r="V11" s="86">
        <f t="shared" si="3"/>
        <v>5.65</v>
      </c>
      <c r="W11" s="110">
        <f t="shared" si="4"/>
        <v>0</v>
      </c>
      <c r="X11" s="36"/>
    </row>
    <row r="12" spans="2:24" ht="12.75">
      <c r="B12" s="35"/>
      <c r="C12" s="68" t="s">
        <v>20</v>
      </c>
      <c r="D12" s="51">
        <f>'[1]LP'!B$21</f>
        <v>1300000</v>
      </c>
      <c r="E12" s="51">
        <f>'[1]LP'!C$21</f>
        <v>0</v>
      </c>
      <c r="F12" s="51">
        <f>'[1]LP'!D$21</f>
        <v>0</v>
      </c>
      <c r="G12" s="51">
        <f t="shared" si="0"/>
        <v>1300000</v>
      </c>
      <c r="H12" s="91">
        <f>'[1]LP'!F$21</f>
        <v>1300000</v>
      </c>
      <c r="I12" s="87">
        <f>'[1]LP'!G$21</f>
        <v>1300000</v>
      </c>
      <c r="J12" s="115">
        <f>'[1]LP'!H$21</f>
        <v>1300000</v>
      </c>
      <c r="K12" s="62">
        <f>'[1]LP'!I$21</f>
        <v>0</v>
      </c>
      <c r="L12" s="91">
        <f>'[1]LP'!J$21</f>
        <v>0</v>
      </c>
      <c r="M12" s="62">
        <f>'[1]LP'!K$21</f>
        <v>0</v>
      </c>
      <c r="N12" s="91">
        <f>'[1]LP'!L$21</f>
        <v>0</v>
      </c>
      <c r="O12" s="62">
        <f>'[1]LP'!M$21</f>
        <v>0</v>
      </c>
      <c r="P12" s="115">
        <f>'[1]LP'!N$21</f>
        <v>0</v>
      </c>
      <c r="Q12" s="62">
        <f>'[1]LP'!O$21</f>
        <v>0</v>
      </c>
      <c r="R12" s="115">
        <f>'[1]LP'!P$21</f>
        <v>1300000</v>
      </c>
      <c r="S12" s="62">
        <f>'[1]LP'!Q$21</f>
        <v>0</v>
      </c>
      <c r="T12" s="99" t="str">
        <f t="shared" si="1"/>
        <v>-</v>
      </c>
      <c r="U12" s="69" t="str">
        <f t="shared" si="2"/>
        <v>-</v>
      </c>
      <c r="V12" s="86">
        <f t="shared" si="3"/>
        <v>100</v>
      </c>
      <c r="W12" s="110">
        <f t="shared" si="4"/>
        <v>0</v>
      </c>
      <c r="X12" s="36"/>
    </row>
    <row r="13" spans="2:24" ht="12.75">
      <c r="B13" s="35"/>
      <c r="C13" s="68" t="s">
        <v>21</v>
      </c>
      <c r="D13" s="51">
        <f>'[1]MP'!B$21</f>
        <v>2000000</v>
      </c>
      <c r="E13" s="51">
        <f>'[1]MP'!C$21</f>
        <v>0</v>
      </c>
      <c r="F13" s="51">
        <f>'[1]MP'!D$21</f>
        <v>0</v>
      </c>
      <c r="G13" s="51">
        <f t="shared" si="0"/>
        <v>2000000</v>
      </c>
      <c r="H13" s="91">
        <f>'[1]MP'!F$21</f>
        <v>2000000</v>
      </c>
      <c r="I13" s="87">
        <f>'[1]MP'!G$21</f>
        <v>2000000</v>
      </c>
      <c r="J13" s="115">
        <f>'[1]MP'!H$21</f>
        <v>0</v>
      </c>
      <c r="K13" s="62">
        <f>'[1]MP'!I$21</f>
        <v>0</v>
      </c>
      <c r="L13" s="91">
        <f>'[1]MP'!J$21</f>
        <v>0</v>
      </c>
      <c r="M13" s="62">
        <f>'[1]MP'!K$21</f>
        <v>0</v>
      </c>
      <c r="N13" s="91">
        <f>'[1]MP'!L$21</f>
        <v>190000</v>
      </c>
      <c r="O13" s="62">
        <f>'[1]MP'!M$21</f>
        <v>0</v>
      </c>
      <c r="P13" s="115">
        <f>'[1]MP'!N$21</f>
        <v>1670000</v>
      </c>
      <c r="Q13" s="62">
        <f>'[1]MP'!O$21</f>
        <v>0</v>
      </c>
      <c r="R13" s="115">
        <f>'[1]MP'!P$21</f>
        <v>1860000</v>
      </c>
      <c r="S13" s="62">
        <f>'[1]MP'!Q$21</f>
        <v>0</v>
      </c>
      <c r="T13" s="99">
        <f t="shared" si="1"/>
        <v>7.7894736842105265</v>
      </c>
      <c r="U13" s="69" t="str">
        <f t="shared" si="2"/>
        <v>-</v>
      </c>
      <c r="V13" s="86">
        <f t="shared" si="3"/>
        <v>93</v>
      </c>
      <c r="W13" s="110">
        <f t="shared" si="4"/>
        <v>0</v>
      </c>
      <c r="X13" s="36"/>
    </row>
    <row r="14" spans="2:24" ht="12.75">
      <c r="B14" s="35"/>
      <c r="C14" s="68" t="s">
        <v>22</v>
      </c>
      <c r="D14" s="51">
        <f>'[1]NC'!B$21</f>
        <v>2000000</v>
      </c>
      <c r="E14" s="51">
        <f>'[1]NC'!C$21</f>
        <v>0</v>
      </c>
      <c r="F14" s="51">
        <f>'[1]NC'!D$21</f>
        <v>0</v>
      </c>
      <c r="G14" s="51">
        <f t="shared" si="0"/>
        <v>2000000</v>
      </c>
      <c r="H14" s="91">
        <f>'[1]NC'!F$21</f>
        <v>2000000</v>
      </c>
      <c r="I14" s="87">
        <f>'[1]NC'!G$21</f>
        <v>2000000</v>
      </c>
      <c r="J14" s="115">
        <f>'[1]NC'!H$21</f>
        <v>850000</v>
      </c>
      <c r="K14" s="62">
        <f>'[1]NC'!I$21</f>
        <v>0</v>
      </c>
      <c r="L14" s="91">
        <f>'[1]NC'!J$21</f>
        <v>0</v>
      </c>
      <c r="M14" s="62">
        <f>'[1]NC'!K$21</f>
        <v>0</v>
      </c>
      <c r="N14" s="91">
        <f>'[1]NC'!L$21</f>
        <v>0</v>
      </c>
      <c r="O14" s="62">
        <f>'[1]NC'!M$21</f>
        <v>0</v>
      </c>
      <c r="P14" s="115">
        <f>'[1]NC'!N$21</f>
        <v>0</v>
      </c>
      <c r="Q14" s="62">
        <f>'[1]NC'!O$21</f>
        <v>493334</v>
      </c>
      <c r="R14" s="115">
        <f>'[1]NC'!P$21</f>
        <v>850000</v>
      </c>
      <c r="S14" s="62">
        <f>'[1]NC'!Q$21</f>
        <v>493334</v>
      </c>
      <c r="T14" s="99" t="str">
        <f t="shared" si="1"/>
        <v>-</v>
      </c>
      <c r="U14" s="69" t="str">
        <f t="shared" si="2"/>
        <v>-</v>
      </c>
      <c r="V14" s="86">
        <f t="shared" si="3"/>
        <v>42.5</v>
      </c>
      <c r="W14" s="110">
        <f t="shared" si="4"/>
        <v>24.6667</v>
      </c>
      <c r="X14" s="36"/>
    </row>
    <row r="15" spans="2:24" ht="12.75">
      <c r="B15" s="35"/>
      <c r="C15" s="68" t="s">
        <v>23</v>
      </c>
      <c r="D15" s="51">
        <f>'[1]NW'!B$21</f>
        <v>0</v>
      </c>
      <c r="E15" s="51">
        <f>'[1]NW'!C$21</f>
        <v>0</v>
      </c>
      <c r="F15" s="51">
        <f>'[1]NW'!D$21</f>
        <v>0</v>
      </c>
      <c r="G15" s="51">
        <f t="shared" si="0"/>
        <v>0</v>
      </c>
      <c r="H15" s="91">
        <f>'[1]NW'!F$21</f>
        <v>0</v>
      </c>
      <c r="I15" s="87">
        <f>'[1]NW'!G$21</f>
        <v>0</v>
      </c>
      <c r="J15" s="115">
        <f>'[1]NW'!H$21</f>
        <v>0</v>
      </c>
      <c r="K15" s="62">
        <f>'[1]NW'!I$21</f>
        <v>0</v>
      </c>
      <c r="L15" s="91">
        <f>'[1]NW'!J$21</f>
        <v>0</v>
      </c>
      <c r="M15" s="62">
        <f>'[1]NW'!K$21</f>
        <v>0</v>
      </c>
      <c r="N15" s="91">
        <f>'[1]NW'!L$21</f>
        <v>0</v>
      </c>
      <c r="O15" s="62">
        <f>'[1]NW'!M$21</f>
        <v>0</v>
      </c>
      <c r="P15" s="115">
        <f>'[1]NW'!N$21</f>
        <v>0</v>
      </c>
      <c r="Q15" s="62">
        <f>'[1]NW'!O$21</f>
        <v>0</v>
      </c>
      <c r="R15" s="115">
        <f>'[1]NW'!P$21</f>
        <v>0</v>
      </c>
      <c r="S15" s="62">
        <f>'[1]NW'!Q$21</f>
        <v>0</v>
      </c>
      <c r="T15" s="99" t="str">
        <f t="shared" si="1"/>
        <v>-</v>
      </c>
      <c r="U15" s="69" t="str">
        <f t="shared" si="2"/>
        <v>-</v>
      </c>
      <c r="V15" s="86">
        <f t="shared" si="3"/>
        <v>0</v>
      </c>
      <c r="W15" s="110">
        <f t="shared" si="4"/>
        <v>0</v>
      </c>
      <c r="X15" s="36"/>
    </row>
    <row r="16" spans="2:24" ht="12.75">
      <c r="B16" s="35"/>
      <c r="C16" s="68" t="s">
        <v>24</v>
      </c>
      <c r="D16" s="51">
        <f>'[1]WC'!B$21</f>
        <v>0</v>
      </c>
      <c r="E16" s="51">
        <f>'[1]WC'!C$21</f>
        <v>0</v>
      </c>
      <c r="F16" s="51">
        <f>'[1]WC'!D$21</f>
        <v>0</v>
      </c>
      <c r="G16" s="51">
        <f t="shared" si="0"/>
        <v>0</v>
      </c>
      <c r="H16" s="91">
        <f>'[1]WC'!F$21</f>
        <v>0</v>
      </c>
      <c r="I16" s="87">
        <f>'[1]WC'!G$21</f>
        <v>0</v>
      </c>
      <c r="J16" s="115">
        <f>'[1]WC'!H$21</f>
        <v>0</v>
      </c>
      <c r="K16" s="62">
        <f>'[1]WC'!I$21</f>
        <v>0</v>
      </c>
      <c r="L16" s="91">
        <f>'[1]WC'!J$21</f>
        <v>0</v>
      </c>
      <c r="M16" s="62">
        <f>'[1]WC'!K$21</f>
        <v>0</v>
      </c>
      <c r="N16" s="91">
        <f>'[1]WC'!L$21</f>
        <v>0</v>
      </c>
      <c r="O16" s="62">
        <f>'[1]WC'!M$21</f>
        <v>0</v>
      </c>
      <c r="P16" s="115">
        <f>'[1]WC'!N$21</f>
        <v>0</v>
      </c>
      <c r="Q16" s="62">
        <f>'[1]WC'!O$21</f>
        <v>0</v>
      </c>
      <c r="R16" s="115">
        <f>'[1]WC'!P$21</f>
        <v>0</v>
      </c>
      <c r="S16" s="62">
        <f>'[1]WC'!Q$21</f>
        <v>0</v>
      </c>
      <c r="T16" s="99" t="str">
        <f t="shared" si="1"/>
        <v>-</v>
      </c>
      <c r="U16" s="69" t="str">
        <f t="shared" si="2"/>
        <v>-</v>
      </c>
      <c r="V16" s="86">
        <f t="shared" si="3"/>
        <v>0</v>
      </c>
      <c r="W16" s="110">
        <f t="shared" si="4"/>
        <v>0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111"/>
      <c r="U17" s="82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111"/>
      <c r="U18" s="82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111"/>
      <c r="U19" s="83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10400000</v>
      </c>
      <c r="E20" s="118">
        <f aca="true" t="shared" si="5" ref="E20:J20">SUM(E8:E19)</f>
        <v>0</v>
      </c>
      <c r="F20" s="118">
        <f t="shared" si="5"/>
        <v>0</v>
      </c>
      <c r="G20" s="118">
        <f t="shared" si="5"/>
        <v>10400000</v>
      </c>
      <c r="H20" s="48">
        <f t="shared" si="5"/>
        <v>10400000</v>
      </c>
      <c r="I20" s="76">
        <f t="shared" si="5"/>
        <v>10400000</v>
      </c>
      <c r="J20" s="96">
        <f t="shared" si="5"/>
        <v>3363000</v>
      </c>
      <c r="K20" s="76">
        <f>SUM(K8:K19)</f>
        <v>3262866</v>
      </c>
      <c r="L20" s="94">
        <f aca="true" t="shared" si="6" ref="L20:R20">SUM(L8:L19)</f>
        <v>0</v>
      </c>
      <c r="M20" s="76">
        <f t="shared" si="6"/>
        <v>3268393</v>
      </c>
      <c r="N20" s="94">
        <f t="shared" si="6"/>
        <v>190000</v>
      </c>
      <c r="O20" s="76">
        <f t="shared" si="6"/>
        <v>69215</v>
      </c>
      <c r="P20" s="96">
        <f t="shared" si="6"/>
        <v>1670000</v>
      </c>
      <c r="Q20" s="76">
        <f t="shared" si="6"/>
        <v>2156441</v>
      </c>
      <c r="R20" s="96">
        <f t="shared" si="6"/>
        <v>5223000</v>
      </c>
      <c r="S20" s="76">
        <f>SUM(S8:S19)</f>
        <v>8756915</v>
      </c>
      <c r="T20" s="100">
        <f>IF(N20=0,"-",(P20-N20)/N20)</f>
        <v>7.7894736842105265</v>
      </c>
      <c r="U20" s="77">
        <f>IF(O20=0,"-",(Q20-O20)/O20)</f>
        <v>30.155688795781263</v>
      </c>
      <c r="V20" s="104">
        <f>IF($G20=0,0,($R20/$G20)*100)</f>
        <v>50.22115384615384</v>
      </c>
      <c r="W20" s="113">
        <f>IF($G20=0,0,($S20/$G20)*100)</f>
        <v>84.20110576923076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64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tabSelected="1" view="pageBreakPreview" zoomScaleSheetLayoutView="100" zoomScalePageLayoutView="0" workbookViewId="0" topLeftCell="K4">
      <selection activeCell="I22" sqref="I2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6" width="13.140625" style="0" customWidth="1"/>
    <col min="7" max="7" width="13.140625" style="124" customWidth="1"/>
    <col min="8" max="21" width="13.140625" style="0" customWidth="1"/>
    <col min="22" max="22" width="16.28125" style="0" customWidth="1"/>
    <col min="23" max="23" width="12.57421875" style="0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76</v>
      </c>
      <c r="D1" s="44"/>
      <c r="E1" s="44"/>
      <c r="F1" s="44"/>
      <c r="G1" s="12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34</v>
      </c>
      <c r="D2" s="8"/>
      <c r="E2" s="8"/>
      <c r="F2" s="8"/>
      <c r="G2" s="121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47</v>
      </c>
      <c r="D3" s="8"/>
      <c r="E3" s="8"/>
      <c r="F3" s="8"/>
      <c r="G3" s="121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77</v>
      </c>
      <c r="U3" s="14"/>
      <c r="V3" s="67" t="s">
        <v>78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6</v>
      </c>
      <c r="D4" s="18" t="s">
        <v>48</v>
      </c>
      <c r="E4" s="18" t="s">
        <v>7</v>
      </c>
      <c r="F4" s="18" t="s">
        <v>8</v>
      </c>
      <c r="G4" s="18" t="s">
        <v>49</v>
      </c>
      <c r="H4" s="19" t="s">
        <v>9</v>
      </c>
      <c r="I4" s="60" t="s">
        <v>10</v>
      </c>
      <c r="J4" s="19" t="s">
        <v>50</v>
      </c>
      <c r="K4" s="60" t="s">
        <v>51</v>
      </c>
      <c r="L4" s="19" t="s">
        <v>65</v>
      </c>
      <c r="M4" s="60" t="s">
        <v>66</v>
      </c>
      <c r="N4" s="19" t="s">
        <v>67</v>
      </c>
      <c r="O4" s="60" t="s">
        <v>68</v>
      </c>
      <c r="P4" s="19" t="s">
        <v>69</v>
      </c>
      <c r="Q4" s="60" t="s">
        <v>70</v>
      </c>
      <c r="R4" s="19" t="s">
        <v>11</v>
      </c>
      <c r="S4" s="60" t="s">
        <v>12</v>
      </c>
      <c r="T4" s="20" t="s">
        <v>74</v>
      </c>
      <c r="U4" s="54" t="s">
        <v>75</v>
      </c>
      <c r="V4" s="20" t="s">
        <v>13</v>
      </c>
      <c r="W4" s="54" t="s">
        <v>14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15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112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122"/>
      <c r="H7" s="71"/>
      <c r="I7" s="70"/>
      <c r="J7" s="114"/>
      <c r="K7" s="53"/>
      <c r="L7" s="71"/>
      <c r="M7" s="53"/>
      <c r="N7" s="71"/>
      <c r="O7" s="53"/>
      <c r="P7" s="114"/>
      <c r="Q7" s="53"/>
      <c r="R7" s="114"/>
      <c r="S7" s="53"/>
      <c r="T7" s="71"/>
      <c r="U7" s="53"/>
      <c r="V7" s="71"/>
      <c r="W7" s="53"/>
      <c r="X7" s="36"/>
    </row>
    <row r="8" spans="2:24" ht="12.75">
      <c r="B8" s="35"/>
      <c r="C8" s="68" t="s">
        <v>16</v>
      </c>
      <c r="D8" s="51">
        <f>'[1]EC'!B$27</f>
        <v>285258000</v>
      </c>
      <c r="E8" s="51">
        <f>'[1]EC'!C$27</f>
        <v>-5000000</v>
      </c>
      <c r="F8" s="51">
        <f>'[1]EC'!D$27</f>
        <v>0</v>
      </c>
      <c r="G8" s="51">
        <f>D8+E8+F8</f>
        <v>280258000</v>
      </c>
      <c r="H8" s="91">
        <f>'[1]EC'!F$27</f>
        <v>285258000</v>
      </c>
      <c r="I8" s="87">
        <f>'[1]EC'!G$27</f>
        <v>280258000</v>
      </c>
      <c r="J8" s="115">
        <f>'[1]EC'!H$27</f>
        <v>8355000</v>
      </c>
      <c r="K8" s="62">
        <f>'[1]EC'!I$27</f>
        <v>22323294</v>
      </c>
      <c r="L8" s="91">
        <f>'[1]EC'!J$27</f>
        <v>59752000</v>
      </c>
      <c r="M8" s="62">
        <f>'[1]EC'!K$27</f>
        <v>106937787</v>
      </c>
      <c r="N8" s="91">
        <f>'[1]EC'!L$27</f>
        <v>48497000</v>
      </c>
      <c r="O8" s="62">
        <f>'[1]EC'!M$27</f>
        <v>92126222</v>
      </c>
      <c r="P8" s="115">
        <f>'[1]EC'!N$27</f>
        <v>95308000</v>
      </c>
      <c r="Q8" s="62">
        <f>'[1]EC'!O$27</f>
        <v>70020446</v>
      </c>
      <c r="R8" s="115">
        <f>'[1]EC'!P$27</f>
        <v>211912000</v>
      </c>
      <c r="S8" s="62">
        <f>'[1]EC'!Q$27</f>
        <v>291407749</v>
      </c>
      <c r="T8" s="99">
        <f>IF(N8=0,"-",(P8-N8)/N8)</f>
        <v>0.9652349629874013</v>
      </c>
      <c r="U8" s="69">
        <f>IF(O8=0,"-",(Q8-O8)/O8)</f>
        <v>-0.23995096640346328</v>
      </c>
      <c r="V8" s="86">
        <f>IF($G8=0,0,($R8/$G8)*100)</f>
        <v>75.61318499382712</v>
      </c>
      <c r="W8" s="110">
        <f>IF($G8=0,0,($S8/$G8)*100)</f>
        <v>103.97838741445382</v>
      </c>
      <c r="X8" s="36"/>
    </row>
    <row r="9" spans="2:24" ht="12.75">
      <c r="B9" s="35"/>
      <c r="C9" s="68" t="s">
        <v>17</v>
      </c>
      <c r="D9" s="51">
        <f>'[1]FS'!B$27</f>
        <v>55063000</v>
      </c>
      <c r="E9" s="51">
        <f>'[1]FS'!C$27</f>
        <v>0</v>
      </c>
      <c r="F9" s="51">
        <f>'[1]FS'!D$27</f>
        <v>0</v>
      </c>
      <c r="G9" s="51">
        <f aca="true" t="shared" si="0" ref="G9:G16">D9+E9+F9</f>
        <v>55063000</v>
      </c>
      <c r="H9" s="91">
        <f>'[1]FS'!F$27</f>
        <v>55063000</v>
      </c>
      <c r="I9" s="87">
        <f>'[1]FS'!G$27</f>
        <v>55063000</v>
      </c>
      <c r="J9" s="115">
        <f>'[1]FS'!H$27</f>
        <v>6366000</v>
      </c>
      <c r="K9" s="62">
        <f>'[1]FS'!I$27</f>
        <v>9085741</v>
      </c>
      <c r="L9" s="91">
        <f>'[1]FS'!J$27</f>
        <v>9367000</v>
      </c>
      <c r="M9" s="62">
        <f>'[1]FS'!K$27</f>
        <v>19599656</v>
      </c>
      <c r="N9" s="91">
        <f>'[1]FS'!L$27</f>
        <v>12587000</v>
      </c>
      <c r="O9" s="62">
        <f>'[1]FS'!M$27</f>
        <v>9385977</v>
      </c>
      <c r="P9" s="115">
        <f>'[1]FS'!N$27</f>
        <v>13259000</v>
      </c>
      <c r="Q9" s="62">
        <f>'[1]FS'!O$27</f>
        <v>8286556</v>
      </c>
      <c r="R9" s="115">
        <f>'[1]FS'!P$27</f>
        <v>41579000</v>
      </c>
      <c r="S9" s="62">
        <f>'[1]FS'!Q$27</f>
        <v>46357930</v>
      </c>
      <c r="T9" s="99">
        <f aca="true" t="shared" si="1" ref="T9:T16">IF(N9=0,"-",(P9-N9)/N9)</f>
        <v>0.05338841662032256</v>
      </c>
      <c r="U9" s="69">
        <f aca="true" t="shared" si="2" ref="U9:U16">IF(O9=0,"-",(Q9-O9)/O9)</f>
        <v>-0.11713442298015433</v>
      </c>
      <c r="V9" s="86">
        <f aca="true" t="shared" si="3" ref="V9:V16">IF($G9=0,0,($R9/$G9)*100)</f>
        <v>75.51168661351542</v>
      </c>
      <c r="W9" s="110">
        <f aca="true" t="shared" si="4" ref="W9:W16">IF($G9=0,0,($S9/$G9)*100)</f>
        <v>84.19070882443746</v>
      </c>
      <c r="X9" s="36"/>
    </row>
    <row r="10" spans="2:24" ht="12.75">
      <c r="B10" s="35"/>
      <c r="C10" s="68" t="s">
        <v>18</v>
      </c>
      <c r="D10" s="51">
        <f>'[1]GT'!B$27</f>
        <v>161000000</v>
      </c>
      <c r="E10" s="51">
        <f>'[1]GT'!C$27</f>
        <v>12261000</v>
      </c>
      <c r="F10" s="51">
        <f>'[1]GT'!D$27</f>
        <v>0</v>
      </c>
      <c r="G10" s="51">
        <f t="shared" si="0"/>
        <v>173261000</v>
      </c>
      <c r="H10" s="91">
        <f>'[1]GT'!F$27</f>
        <v>161000000</v>
      </c>
      <c r="I10" s="87">
        <f>'[1]GT'!G$27</f>
        <v>173261000</v>
      </c>
      <c r="J10" s="115">
        <f>'[1]GT'!H$27</f>
        <v>3263000</v>
      </c>
      <c r="K10" s="62">
        <f>'[1]GT'!I$27</f>
        <v>7224918</v>
      </c>
      <c r="L10" s="91">
        <f>'[1]GT'!J$27</f>
        <v>45138000</v>
      </c>
      <c r="M10" s="62">
        <f>'[1]GT'!K$27</f>
        <v>29752986</v>
      </c>
      <c r="N10" s="91">
        <f>'[1]GT'!L$27</f>
        <v>73784000</v>
      </c>
      <c r="O10" s="62">
        <f>'[1]GT'!M$27</f>
        <v>55672097</v>
      </c>
      <c r="P10" s="115">
        <f>'[1]GT'!N$27</f>
        <v>24803000</v>
      </c>
      <c r="Q10" s="62">
        <f>'[1]GT'!O$27</f>
        <v>51641488</v>
      </c>
      <c r="R10" s="115">
        <f>'[1]GT'!P$27</f>
        <v>146988000</v>
      </c>
      <c r="S10" s="62">
        <f>'[1]GT'!Q$27</f>
        <v>144291489</v>
      </c>
      <c r="T10" s="99">
        <f t="shared" si="1"/>
        <v>-0.6638431096172612</v>
      </c>
      <c r="U10" s="69">
        <f t="shared" si="2"/>
        <v>-0.07239908710462263</v>
      </c>
      <c r="V10" s="86">
        <f t="shared" si="3"/>
        <v>84.83617201793825</v>
      </c>
      <c r="W10" s="110">
        <f t="shared" si="4"/>
        <v>83.27984312684332</v>
      </c>
      <c r="X10" s="36"/>
    </row>
    <row r="11" spans="2:24" ht="12.75">
      <c r="B11" s="35"/>
      <c r="C11" s="68" t="s">
        <v>19</v>
      </c>
      <c r="D11" s="51">
        <f>'[1]KZN'!B$27</f>
        <v>223776000</v>
      </c>
      <c r="E11" s="51">
        <f>'[1]KZN'!C$27</f>
        <v>-4554000</v>
      </c>
      <c r="F11" s="51">
        <f>'[1]KZN'!D$27</f>
        <v>0</v>
      </c>
      <c r="G11" s="51">
        <f t="shared" si="0"/>
        <v>219222000</v>
      </c>
      <c r="H11" s="91">
        <f>'[1]KZN'!F$27</f>
        <v>223776000</v>
      </c>
      <c r="I11" s="87">
        <f>'[1]KZN'!G$27</f>
        <v>219222000</v>
      </c>
      <c r="J11" s="115">
        <f>'[1]KZN'!H$27</f>
        <v>13173000</v>
      </c>
      <c r="K11" s="62">
        <f>'[1]KZN'!I$27</f>
        <v>45671383</v>
      </c>
      <c r="L11" s="91">
        <f>'[1]KZN'!J$27</f>
        <v>24021000</v>
      </c>
      <c r="M11" s="62">
        <f>'[1]KZN'!K$27</f>
        <v>41733245</v>
      </c>
      <c r="N11" s="91">
        <f>'[1]KZN'!L$27</f>
        <v>13834000</v>
      </c>
      <c r="O11" s="62">
        <f>'[1]KZN'!M$27</f>
        <v>34726561</v>
      </c>
      <c r="P11" s="115">
        <f>'[1]KZN'!N$27</f>
        <v>27991000</v>
      </c>
      <c r="Q11" s="62">
        <f>'[1]KZN'!O$27</f>
        <v>59191093</v>
      </c>
      <c r="R11" s="115">
        <f>'[1]KZN'!P$27</f>
        <v>79019000</v>
      </c>
      <c r="S11" s="62">
        <f>'[1]KZN'!Q$27</f>
        <v>181322282</v>
      </c>
      <c r="T11" s="99">
        <f t="shared" si="1"/>
        <v>1.0233482723724159</v>
      </c>
      <c r="U11" s="69">
        <f t="shared" si="2"/>
        <v>0.7044904907226489</v>
      </c>
      <c r="V11" s="86">
        <f t="shared" si="3"/>
        <v>36.045196193812664</v>
      </c>
      <c r="W11" s="110">
        <f t="shared" si="4"/>
        <v>82.71171780204541</v>
      </c>
      <c r="X11" s="36"/>
    </row>
    <row r="12" spans="2:24" ht="12.75">
      <c r="B12" s="35"/>
      <c r="C12" s="68" t="s">
        <v>20</v>
      </c>
      <c r="D12" s="51">
        <f>'[1]LP'!B$27</f>
        <v>130501000</v>
      </c>
      <c r="E12" s="51">
        <f>'[1]LP'!C$27</f>
        <v>0</v>
      </c>
      <c r="F12" s="51">
        <f>'[1]LP'!D$27</f>
        <v>0</v>
      </c>
      <c r="G12" s="51">
        <f t="shared" si="0"/>
        <v>130501000</v>
      </c>
      <c r="H12" s="91">
        <f>'[1]LP'!F$27</f>
        <v>130501000</v>
      </c>
      <c r="I12" s="87">
        <f>'[1]LP'!G$27</f>
        <v>130501000</v>
      </c>
      <c r="J12" s="115">
        <f>'[1]LP'!H$27</f>
        <v>51494000</v>
      </c>
      <c r="K12" s="62">
        <f>'[1]LP'!I$27</f>
        <v>11205272</v>
      </c>
      <c r="L12" s="91">
        <f>'[1]LP'!J$27</f>
        <v>12814000</v>
      </c>
      <c r="M12" s="62">
        <f>'[1]LP'!K$27</f>
        <v>21000475</v>
      </c>
      <c r="N12" s="91">
        <f>'[1]LP'!L$27</f>
        <v>7731000</v>
      </c>
      <c r="O12" s="62">
        <f>'[1]LP'!M$27</f>
        <v>12731633</v>
      </c>
      <c r="P12" s="115">
        <f>'[1]LP'!N$27</f>
        <v>29974000</v>
      </c>
      <c r="Q12" s="62">
        <f>'[1]LP'!O$27</f>
        <v>36354889</v>
      </c>
      <c r="R12" s="115">
        <f>'[1]LP'!P$27</f>
        <v>102013000</v>
      </c>
      <c r="S12" s="62">
        <f>'[1]LP'!Q$27</f>
        <v>81292269</v>
      </c>
      <c r="T12" s="99">
        <f t="shared" si="1"/>
        <v>2.8771180959772344</v>
      </c>
      <c r="U12" s="69">
        <f t="shared" si="2"/>
        <v>1.8554772981596312</v>
      </c>
      <c r="V12" s="86">
        <f t="shared" si="3"/>
        <v>78.17028222005962</v>
      </c>
      <c r="W12" s="110">
        <f t="shared" si="4"/>
        <v>62.2924491000069</v>
      </c>
      <c r="X12" s="36"/>
    </row>
    <row r="13" spans="2:24" ht="12.75">
      <c r="B13" s="35"/>
      <c r="C13" s="68" t="s">
        <v>21</v>
      </c>
      <c r="D13" s="51">
        <f>'[1]MP'!B$27</f>
        <v>57300000</v>
      </c>
      <c r="E13" s="51">
        <f>'[1]MP'!C$27</f>
        <v>-7210000</v>
      </c>
      <c r="F13" s="51">
        <f>'[1]MP'!D$27</f>
        <v>0</v>
      </c>
      <c r="G13" s="51">
        <f t="shared" si="0"/>
        <v>50090000</v>
      </c>
      <c r="H13" s="91">
        <f>'[1]MP'!F$27</f>
        <v>57300000</v>
      </c>
      <c r="I13" s="87">
        <f>'[1]MP'!G$27</f>
        <v>50090000</v>
      </c>
      <c r="J13" s="115">
        <f>'[1]MP'!H$27</f>
        <v>7826000</v>
      </c>
      <c r="K13" s="62">
        <f>'[1]MP'!I$27</f>
        <v>5832298</v>
      </c>
      <c r="L13" s="91">
        <f>'[1]MP'!J$27</f>
        <v>9459000</v>
      </c>
      <c r="M13" s="62">
        <f>'[1]MP'!K$27</f>
        <v>10056352</v>
      </c>
      <c r="N13" s="91">
        <f>'[1]MP'!L$27</f>
        <v>10618000</v>
      </c>
      <c r="O13" s="62">
        <f>'[1]MP'!M$27</f>
        <v>23549711</v>
      </c>
      <c r="P13" s="115">
        <f>'[1]MP'!N$27</f>
        <v>8855000</v>
      </c>
      <c r="Q13" s="62">
        <f>'[1]MP'!O$27</f>
        <v>6348538</v>
      </c>
      <c r="R13" s="115">
        <f>'[1]MP'!P$27</f>
        <v>36758000</v>
      </c>
      <c r="S13" s="62">
        <f>'[1]MP'!Q$27</f>
        <v>45786899</v>
      </c>
      <c r="T13" s="99">
        <f t="shared" si="1"/>
        <v>-0.1660388020342814</v>
      </c>
      <c r="U13" s="69">
        <f t="shared" si="2"/>
        <v>-0.7304197066367396</v>
      </c>
      <c r="V13" s="86">
        <f t="shared" si="3"/>
        <v>73.38390896386504</v>
      </c>
      <c r="W13" s="110">
        <f t="shared" si="4"/>
        <v>91.40926132960671</v>
      </c>
      <c r="X13" s="36"/>
    </row>
    <row r="14" spans="2:24" ht="12.75">
      <c r="B14" s="35"/>
      <c r="C14" s="68" t="s">
        <v>22</v>
      </c>
      <c r="D14" s="51">
        <f>'[1]NC'!B$27</f>
        <v>21555000</v>
      </c>
      <c r="E14" s="51">
        <f>'[1]NC'!C$27</f>
        <v>10937000</v>
      </c>
      <c r="F14" s="51">
        <f>'[1]NC'!D$27</f>
        <v>0</v>
      </c>
      <c r="G14" s="51">
        <f t="shared" si="0"/>
        <v>32492000</v>
      </c>
      <c r="H14" s="91">
        <f>'[1]NC'!F$27</f>
        <v>21555000</v>
      </c>
      <c r="I14" s="87">
        <f>'[1]NC'!G$27</f>
        <v>32492000</v>
      </c>
      <c r="J14" s="115">
        <f>'[1]NC'!H$27</f>
        <v>493000</v>
      </c>
      <c r="K14" s="62">
        <f>'[1]NC'!I$27</f>
        <v>4276333</v>
      </c>
      <c r="L14" s="91">
        <f>'[1]NC'!J$27</f>
        <v>1660000</v>
      </c>
      <c r="M14" s="62">
        <f>'[1]NC'!K$27</f>
        <v>1659146</v>
      </c>
      <c r="N14" s="91">
        <f>'[1]NC'!L$27</f>
        <v>5645000</v>
      </c>
      <c r="O14" s="62">
        <f>'[1]NC'!M$27</f>
        <v>9138997</v>
      </c>
      <c r="P14" s="115">
        <f>'[1]NC'!N$27</f>
        <v>15555000</v>
      </c>
      <c r="Q14" s="62">
        <f>'[1]NC'!O$27</f>
        <v>5807240</v>
      </c>
      <c r="R14" s="115">
        <f>'[1]NC'!P$27</f>
        <v>23353000</v>
      </c>
      <c r="S14" s="62">
        <f>'[1]NC'!Q$27</f>
        <v>20881716</v>
      </c>
      <c r="T14" s="99">
        <f t="shared" si="1"/>
        <v>1.7555358724534986</v>
      </c>
      <c r="U14" s="69">
        <f t="shared" si="2"/>
        <v>-0.36456484229068026</v>
      </c>
      <c r="V14" s="86">
        <f t="shared" si="3"/>
        <v>71.87307644958759</v>
      </c>
      <c r="W14" s="110">
        <f t="shared" si="4"/>
        <v>64.26725347777914</v>
      </c>
      <c r="X14" s="36"/>
    </row>
    <row r="15" spans="2:24" ht="12.75">
      <c r="B15" s="35"/>
      <c r="C15" s="68" t="s">
        <v>23</v>
      </c>
      <c r="D15" s="51">
        <f>'[1]NW'!B$27</f>
        <v>22000000</v>
      </c>
      <c r="E15" s="51">
        <f>'[1]NW'!C$27</f>
        <v>-4634000</v>
      </c>
      <c r="F15" s="51">
        <f>'[1]NW'!D$27</f>
        <v>0</v>
      </c>
      <c r="G15" s="51">
        <f t="shared" si="0"/>
        <v>17366000</v>
      </c>
      <c r="H15" s="91">
        <f>'[1]NW'!F$27</f>
        <v>22000000</v>
      </c>
      <c r="I15" s="87">
        <f>'[1]NW'!G$27</f>
        <v>17366000</v>
      </c>
      <c r="J15" s="115">
        <f>'[1]NW'!H$27</f>
        <v>3392000</v>
      </c>
      <c r="K15" s="62">
        <f>'[1]NW'!I$27</f>
        <v>1248087</v>
      </c>
      <c r="L15" s="91">
        <f>'[1]NW'!J$27</f>
        <v>1154000</v>
      </c>
      <c r="M15" s="62">
        <f>'[1]NW'!K$27</f>
        <v>4033634</v>
      </c>
      <c r="N15" s="91">
        <f>'[1]NW'!L$27</f>
        <v>5290000</v>
      </c>
      <c r="O15" s="62">
        <f>'[1]NW'!M$27</f>
        <v>5711538</v>
      </c>
      <c r="P15" s="115">
        <f>'[1]NW'!N$27</f>
        <v>3451000</v>
      </c>
      <c r="Q15" s="62">
        <f>'[1]NW'!O$27</f>
        <v>6843207</v>
      </c>
      <c r="R15" s="115">
        <f>'[1]NW'!P$27</f>
        <v>13287000</v>
      </c>
      <c r="S15" s="62">
        <f>'[1]NW'!Q$27</f>
        <v>17836466</v>
      </c>
      <c r="T15" s="99">
        <f t="shared" si="1"/>
        <v>-0.34763705103969755</v>
      </c>
      <c r="U15" s="69">
        <f t="shared" si="2"/>
        <v>0.19813734934443228</v>
      </c>
      <c r="V15" s="86">
        <f t="shared" si="3"/>
        <v>76.51157434066566</v>
      </c>
      <c r="W15" s="110">
        <f t="shared" si="4"/>
        <v>102.70912127144996</v>
      </c>
      <c r="X15" s="36"/>
    </row>
    <row r="16" spans="2:24" ht="12.75">
      <c r="B16" s="35"/>
      <c r="C16" s="68" t="s">
        <v>24</v>
      </c>
      <c r="D16" s="51">
        <f>'[1]WC'!B$27</f>
        <v>63652000</v>
      </c>
      <c r="E16" s="51">
        <f>'[1]WC'!C$27</f>
        <v>-1800000</v>
      </c>
      <c r="F16" s="51">
        <f>'[1]WC'!D$27</f>
        <v>0</v>
      </c>
      <c r="G16" s="51">
        <f t="shared" si="0"/>
        <v>61852000</v>
      </c>
      <c r="H16" s="91">
        <f>'[1]WC'!F$27</f>
        <v>63652000</v>
      </c>
      <c r="I16" s="87">
        <f>'[1]WC'!G$27</f>
        <v>61852000</v>
      </c>
      <c r="J16" s="115">
        <f>'[1]WC'!H$27</f>
        <v>15912000</v>
      </c>
      <c r="K16" s="62">
        <f>'[1]WC'!I$27</f>
        <v>21603730</v>
      </c>
      <c r="L16" s="91">
        <f>'[1]WC'!J$27</f>
        <v>4282000</v>
      </c>
      <c r="M16" s="62">
        <f>'[1]WC'!K$27</f>
        <v>11588643</v>
      </c>
      <c r="N16" s="91">
        <f>'[1]WC'!L$27</f>
        <v>21949000</v>
      </c>
      <c r="O16" s="62">
        <f>'[1]WC'!M$27</f>
        <v>15348467</v>
      </c>
      <c r="P16" s="115">
        <f>'[1]WC'!N$27</f>
        <v>11709000</v>
      </c>
      <c r="Q16" s="62">
        <f>'[1]WC'!O$27</f>
        <v>15612655</v>
      </c>
      <c r="R16" s="115">
        <f>'[1]WC'!P$27</f>
        <v>53852000</v>
      </c>
      <c r="S16" s="62">
        <f>'[1]WC'!Q$27</f>
        <v>64153495</v>
      </c>
      <c r="T16" s="99">
        <f t="shared" si="1"/>
        <v>-0.4665360608683767</v>
      </c>
      <c r="U16" s="69">
        <f t="shared" si="2"/>
        <v>0.01721266364907974</v>
      </c>
      <c r="V16" s="86">
        <f t="shared" si="3"/>
        <v>87.0658992433551</v>
      </c>
      <c r="W16" s="110">
        <f t="shared" si="4"/>
        <v>103.72097102761431</v>
      </c>
      <c r="X16" s="36"/>
    </row>
    <row r="17" spans="2:24" ht="12.75">
      <c r="B17" s="35"/>
      <c r="C17" s="68"/>
      <c r="D17" s="51"/>
      <c r="E17" s="51"/>
      <c r="F17" s="51"/>
      <c r="G17" s="51"/>
      <c r="H17" s="91"/>
      <c r="I17" s="87"/>
      <c r="J17" s="115"/>
      <c r="K17" s="62"/>
      <c r="L17" s="92"/>
      <c r="M17" s="63"/>
      <c r="N17" s="92"/>
      <c r="O17" s="63"/>
      <c r="P17" s="116"/>
      <c r="Q17" s="63"/>
      <c r="R17" s="116"/>
      <c r="S17" s="63"/>
      <c r="T17" s="99"/>
      <c r="U17" s="69"/>
      <c r="V17" s="99"/>
      <c r="W17" s="69"/>
      <c r="X17" s="36"/>
    </row>
    <row r="18" spans="2:24" ht="12.75">
      <c r="B18" s="35"/>
      <c r="C18" s="68"/>
      <c r="D18" s="51"/>
      <c r="E18" s="51"/>
      <c r="F18" s="51"/>
      <c r="G18" s="51"/>
      <c r="H18" s="91"/>
      <c r="I18" s="87"/>
      <c r="J18" s="115"/>
      <c r="K18" s="62"/>
      <c r="L18" s="92"/>
      <c r="M18" s="63"/>
      <c r="N18" s="92"/>
      <c r="O18" s="63"/>
      <c r="P18" s="116"/>
      <c r="Q18" s="63"/>
      <c r="R18" s="116"/>
      <c r="S18" s="63"/>
      <c r="T18" s="99"/>
      <c r="U18" s="69"/>
      <c r="V18" s="99" t="str">
        <f>IF(G18=0," ",(L18/G18))</f>
        <v> </v>
      </c>
      <c r="W18" s="69" t="str">
        <f>IF(H18=0," ",(M18/H18))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109"/>
      <c r="I19" s="87"/>
      <c r="J19" s="115"/>
      <c r="K19" s="62"/>
      <c r="L19" s="93"/>
      <c r="M19" s="64"/>
      <c r="N19" s="93"/>
      <c r="O19" s="64"/>
      <c r="P19" s="117"/>
      <c r="Q19" s="64"/>
      <c r="R19" s="117"/>
      <c r="S19" s="64"/>
      <c r="T19" s="99"/>
      <c r="U19" s="79"/>
      <c r="V19" s="99" t="str">
        <f>IF(G19=0," ",(L19/G19))</f>
        <v> </v>
      </c>
      <c r="W19" s="69" t="str">
        <f>IF(H19=0," ",(M19/H19))</f>
        <v> </v>
      </c>
      <c r="X19" s="36"/>
    </row>
    <row r="20" spans="2:24" s="31" customFormat="1" ht="12.75">
      <c r="B20" s="46"/>
      <c r="C20" s="41" t="s">
        <v>25</v>
      </c>
      <c r="D20" s="48">
        <f>SUM(D8:D19)</f>
        <v>1020105000</v>
      </c>
      <c r="E20" s="118">
        <f aca="true" t="shared" si="5" ref="E20:J20">SUM(E8:E19)</f>
        <v>0</v>
      </c>
      <c r="F20" s="118">
        <f t="shared" si="5"/>
        <v>0</v>
      </c>
      <c r="G20" s="118">
        <f t="shared" si="5"/>
        <v>1020105000</v>
      </c>
      <c r="H20" s="48">
        <f t="shared" si="5"/>
        <v>1020105000</v>
      </c>
      <c r="I20" s="76">
        <f>SUM(I8:I19)</f>
        <v>1020105000</v>
      </c>
      <c r="J20" s="96">
        <f t="shared" si="5"/>
        <v>110274000</v>
      </c>
      <c r="K20" s="76">
        <f>SUM(K8:K19)</f>
        <v>128471056</v>
      </c>
      <c r="L20" s="94">
        <f aca="true" t="shared" si="6" ref="L20:R20">SUM(L8:L19)</f>
        <v>167647000</v>
      </c>
      <c r="M20" s="76">
        <f t="shared" si="6"/>
        <v>246361924</v>
      </c>
      <c r="N20" s="94">
        <f t="shared" si="6"/>
        <v>199935000</v>
      </c>
      <c r="O20" s="76">
        <f t="shared" si="6"/>
        <v>258391203</v>
      </c>
      <c r="P20" s="96">
        <f t="shared" si="6"/>
        <v>230905000</v>
      </c>
      <c r="Q20" s="76">
        <f t="shared" si="6"/>
        <v>260106112</v>
      </c>
      <c r="R20" s="96">
        <f t="shared" si="6"/>
        <v>708761000</v>
      </c>
      <c r="S20" s="76">
        <f>SUM(S8:S19)</f>
        <v>893330295</v>
      </c>
      <c r="T20" s="100">
        <f>IF(N20=0,"-",(P20-N20)/N20)</f>
        <v>0.1549003426113487</v>
      </c>
      <c r="U20" s="77">
        <f>IF(O20=0,"-",(Q20-O20)/O20)</f>
        <v>0.006636870683248454</v>
      </c>
      <c r="V20" s="104">
        <f>IF($G20=0,0,($R20/$G20)*100)</f>
        <v>69.4792202763441</v>
      </c>
      <c r="W20" s="113">
        <f>IF($G20=0,0,($S20/$G20)*100)</f>
        <v>87.5723866660785</v>
      </c>
      <c r="X20" s="47"/>
    </row>
    <row r="21" spans="2:24" ht="13.5" thickBot="1">
      <c r="B21" s="37"/>
      <c r="C21" s="38"/>
      <c r="D21" s="39"/>
      <c r="E21" s="39"/>
      <c r="F21" s="39"/>
      <c r="G21" s="12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73" t="s">
        <v>52</v>
      </c>
      <c r="C23" s="73" t="s">
        <v>53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7" ref="IS23:IT27">T23</f>
        <v>0</v>
      </c>
      <c r="IT23" s="34">
        <f t="shared" si="7"/>
        <v>0</v>
      </c>
    </row>
    <row r="24" spans="1:254" s="11" customFormat="1" ht="12.75">
      <c r="A24" s="32"/>
      <c r="B24" s="73" t="s">
        <v>54</v>
      </c>
      <c r="C24" s="73" t="s">
        <v>55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7"/>
        <v>0</v>
      </c>
      <c r="IT24" s="34">
        <f t="shared" si="7"/>
        <v>0</v>
      </c>
    </row>
    <row r="25" spans="1:254" s="11" customFormat="1" ht="12.75">
      <c r="A25" s="3"/>
      <c r="B25" s="73" t="s">
        <v>56</v>
      </c>
      <c r="C25" s="73" t="s">
        <v>27</v>
      </c>
      <c r="D25" s="3"/>
      <c r="E25" s="33"/>
      <c r="F25" s="3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7"/>
        <v>0</v>
      </c>
      <c r="IT25" s="34">
        <f t="shared" si="7"/>
        <v>0</v>
      </c>
    </row>
    <row r="26" spans="1:254" s="11" customFormat="1" ht="12.75">
      <c r="A26" s="3"/>
      <c r="B26" s="73" t="s">
        <v>57</v>
      </c>
      <c r="C26" s="73" t="s">
        <v>58</v>
      </c>
      <c r="D26" s="3"/>
      <c r="E26" s="3"/>
      <c r="F26" s="3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7"/>
        <v>0</v>
      </c>
      <c r="IT26" s="34">
        <f t="shared" si="7"/>
        <v>0</v>
      </c>
    </row>
    <row r="27" spans="1:254" s="11" customFormat="1" ht="12.75">
      <c r="A27" s="3"/>
      <c r="B27" s="73" t="s">
        <v>59</v>
      </c>
      <c r="C27" s="73" t="s">
        <v>28</v>
      </c>
      <c r="D27" s="3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7"/>
        <v>0</v>
      </c>
      <c r="IT27" s="34">
        <f t="shared" si="7"/>
        <v>0</v>
      </c>
    </row>
    <row r="28" spans="2:3" ht="12.75">
      <c r="B28" s="73"/>
      <c r="C28" s="73" t="s">
        <v>72</v>
      </c>
    </row>
    <row r="29" spans="2:6" ht="12.75">
      <c r="B29" s="73" t="s">
        <v>63</v>
      </c>
      <c r="C29" s="73"/>
      <c r="D29" s="73"/>
      <c r="E29" s="73"/>
      <c r="F29" s="73"/>
    </row>
    <row r="30" spans="2:6" ht="12.75">
      <c r="B30" s="73" t="s">
        <v>61</v>
      </c>
      <c r="C30" s="73"/>
      <c r="D30" s="73"/>
      <c r="E30" s="73"/>
      <c r="F30" s="7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1283</dc:creator>
  <cp:keywords/>
  <dc:description/>
  <cp:lastModifiedBy>Mamphokhu Ramothata</cp:lastModifiedBy>
  <cp:lastPrinted>2011-05-20T12:36:39Z</cp:lastPrinted>
  <dcterms:created xsi:type="dcterms:W3CDTF">2009-08-21T19:12:32Z</dcterms:created>
  <dcterms:modified xsi:type="dcterms:W3CDTF">2011-08-18T13:19:43Z</dcterms:modified>
  <cp:category/>
  <cp:version/>
  <cp:contentType/>
  <cp:contentStatus/>
</cp:coreProperties>
</file>