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21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'EC'!$A$1:$M$83</definedName>
    <definedName name="_xlnm.Print_Area" localSheetId="4">'FS'!$A$1:$M$83</definedName>
    <definedName name="_xlnm.Print_Area" localSheetId="5">'GT'!$A$1:$M$83</definedName>
    <definedName name="_xlnm.Print_Area" localSheetId="6">'KZ'!$A$1:$M$83</definedName>
    <definedName name="_xlnm.Print_Area" localSheetId="7">'LP'!$A$1:$M$83</definedName>
    <definedName name="_xlnm.Print_Area" localSheetId="8">'MP'!$A$1:$M$83</definedName>
    <definedName name="_xlnm.Print_Area" localSheetId="9">'NC'!$A$1:$M$83</definedName>
    <definedName name="_xlnm.Print_Area" localSheetId="10">'NW'!$A$1:$M$83</definedName>
    <definedName name="_xlnm.Print_Area" localSheetId="1">'Summary per Metro'!$A$1:$M$83</definedName>
    <definedName name="_xlnm.Print_Area" localSheetId="0">'Summary per Province'!$A$1:$M$83</definedName>
    <definedName name="_xlnm.Print_Area" localSheetId="2">'Summary per Top 21'!$A$1:$M$83</definedName>
    <definedName name="_xlnm.Print_Area" localSheetId="11">'WC'!$A$1:$M$83</definedName>
  </definedNames>
  <calcPr calcMode="manual" fullCalcOnLoad="1"/>
</workbook>
</file>

<file path=xl/sharedStrings.xml><?xml version="1.0" encoding="utf-8"?>
<sst xmlns="http://schemas.openxmlformats.org/spreadsheetml/2006/main" count="1199" uniqueCount="668">
  <si>
    <t>ANALYSIS OF SOURCES OF REVENUE AS AT 4th Quarter Ended 30 June 2011 (Preliminary results)</t>
  </si>
  <si>
    <t>Fourth Quarter 2010/11</t>
  </si>
  <si>
    <t>Fourth Quarter 2009/10</t>
  </si>
  <si>
    <t>Own Revenue</t>
  </si>
  <si>
    <t>R thousands</t>
  </si>
  <si>
    <t>Code</t>
  </si>
  <si>
    <t>Property Rates</t>
  </si>
  <si>
    <t>Service Charges</t>
  </si>
  <si>
    <t>Other</t>
  </si>
  <si>
    <t>Grants Revenue</t>
  </si>
  <si>
    <t>Total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</si>
  <si>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</si>
  <si>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</si>
  <si>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</si>
  <si>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</si>
  <si>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</si>
  <si>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</si>
  <si>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</si>
  <si>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</si>
  <si>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</si>
  <si>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</si>
  <si>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</si>
  <si>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</si>
  <si>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</si>
  <si>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</si>
  <si>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</si>
  <si>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</si>
  <si>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</si>
  <si>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</si>
  <si>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</si>
  <si>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</si>
  <si>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</si>
  <si>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</si>
  <si>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</si>
  <si>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</si>
  <si>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</si>
  <si>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</si>
  <si>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</si>
  <si>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</si>
  <si>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Nelson Mandela Bay</t>
  </si>
  <si>
    <t>NMA</t>
  </si>
  <si>
    <t>City Of Tshwane</t>
  </si>
  <si>
    <t>TSH</t>
  </si>
  <si>
    <t>Summary per Top 21</t>
  </si>
  <si>
    <t>Buffalo City</t>
  </si>
  <si>
    <t>EC125</t>
  </si>
  <si>
    <t>Mangaung</t>
  </si>
  <si>
    <t>FS172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</si>
  <si>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</si>
  <si>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</si>
  <si>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</si>
  <si>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</si>
  <si>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</si>
  <si>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</si>
  <si>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</si>
  <si>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</si>
  <si>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</si>
  <si>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</si>
  <si>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</si>
  <si>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</si>
  <si>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</si>
  <si>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</si>
  <si>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</si>
  <si>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</si>
  <si>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</si>
  <si>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</si>
  <si>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</si>
  <si>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</si>
  <si>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Mbombela</t>
  </si>
  <si>
    <t>MP322</t>
  </si>
  <si>
    <t>Sol Plaatje</t>
  </si>
  <si>
    <t>NC091</t>
  </si>
  <si>
    <t>Madibeng</t>
  </si>
  <si>
    <t>NW372</t>
  </si>
  <si>
    <t>Rustenburg</t>
  </si>
  <si>
    <t>NW373</t>
  </si>
  <si>
    <t>Tlokwe</t>
  </si>
  <si>
    <t>NW402</t>
  </si>
  <si>
    <t>City Of Matlosana</t>
  </si>
  <si>
    <t>NW403</t>
  </si>
  <si>
    <t>Drakenstein</t>
  </si>
  <si>
    <t>WC023</t>
  </si>
  <si>
    <t>Stellenbosch</t>
  </si>
  <si>
    <t>WC024</t>
  </si>
  <si>
    <t>George</t>
  </si>
  <si>
    <t>WC044</t>
  </si>
  <si>
    <t>EASTERN CAPE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</si>
  <si>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</si>
  <si>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</si>
  <si>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</si>
  <si>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</si>
  <si>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</si>
  <si>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</si>
  <si>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</si>
  <si>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</si>
  <si>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</si>
  <si>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</si>
  <si>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</si>
  <si>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</si>
  <si>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</si>
  <si>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</si>
  <si>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</si>
  <si>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</si>
  <si>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</si>
  <si>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</si>
  <si>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</si>
  <si>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</si>
  <si>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</si>
  <si>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</si>
  <si>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</si>
  <si>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</si>
  <si>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</si>
  <si>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</si>
  <si>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</si>
  <si>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</si>
  <si>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</si>
  <si>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</si>
  <si>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</si>
  <si>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</si>
  <si>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</si>
  <si>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</si>
  <si>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</si>
  <si>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</si>
  <si>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</si>
  <si>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</si>
  <si>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</si>
  <si>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</si>
  <si>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</si>
  <si>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</si>
  <si>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</si>
  <si>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</si>
  <si>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</si>
  <si>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</si>
  <si>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</si>
  <si>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</si>
  <si>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</si>
  <si>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</si>
  <si>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</si>
  <si>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</si>
  <si>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</si>
  <si>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</si>
  <si>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</si>
  <si>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</si>
  <si>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</si>
  <si>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</si>
  <si>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</si>
  <si>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</si>
  <si>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</si>
  <si>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</si>
  <si>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</si>
  <si>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</si>
  <si>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</si>
  <si>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</si>
  <si>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</si>
  <si>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</si>
  <si>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</si>
  <si>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</si>
  <si>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</si>
  <si>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</si>
  <si>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Mbizana</t>
  </si>
  <si>
    <t>EC151</t>
  </si>
  <si>
    <t>Ntabankulu</t>
  </si>
  <si>
    <t>EC152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</si>
  <si>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</si>
  <si>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</si>
  <si>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</si>
  <si>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</si>
  <si>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</si>
  <si>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</si>
  <si>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</si>
  <si>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</si>
  <si>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</si>
  <si>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</si>
  <si>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</si>
  <si>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</si>
  <si>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</si>
  <si>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</si>
  <si>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</si>
  <si>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</si>
  <si>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</si>
  <si>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Alfred Nzo</t>
  </si>
  <si>
    <t>DC44</t>
  </si>
  <si>
    <t>Total Alfred Nzo</t>
  </si>
  <si>
    <t>Total Eastern Cape</t>
  </si>
  <si>
    <t>FREE STATE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</si>
  <si>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</si>
  <si>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</si>
  <si>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</si>
  <si>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</si>
  <si>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</si>
  <si>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</si>
  <si>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</si>
  <si>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</si>
  <si>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</si>
  <si>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Naledi (Fs)</t>
  </si>
  <si>
    <t>FS171</t>
  </si>
  <si>
    <t>Mantsopa</t>
  </si>
  <si>
    <t>FS173</t>
  </si>
  <si>
    <t>Motheo</t>
  </si>
  <si>
    <t>DC17</t>
  </si>
  <si>
    <t>Total Motheo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</si>
  <si>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</si>
  <si>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</si>
  <si>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</si>
  <si>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</si>
  <si>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</si>
  <si>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</si>
  <si>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</si>
  <si>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</si>
  <si>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</si>
  <si>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</si>
  <si>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</si>
  <si>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</si>
  <si>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</si>
  <si>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</si>
  <si>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</si>
  <si>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</si>
  <si>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</si>
  <si>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</si>
  <si>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</si>
  <si>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</si>
  <si>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</si>
  <si>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</si>
  <si>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</si>
  <si>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</si>
  <si>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</si>
  <si>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</si>
  <si>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</si>
  <si>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</si>
  <si>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</si>
  <si>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</si>
  <si>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</si>
  <si>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</si>
  <si>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</si>
  <si>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</si>
  <si>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</si>
  <si>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</si>
  <si>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</si>
  <si>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Midvaal</t>
  </si>
  <si>
    <t>GT422</t>
  </si>
  <si>
    <t>Lesedi</t>
  </si>
  <si>
    <t>GT423</t>
  </si>
  <si>
    <t>Sedibeng</t>
  </si>
  <si>
    <t>DC42</t>
  </si>
  <si>
    <t>Total Sedibeng</t>
  </si>
  <si>
    <t>Nokeng Tsa Taemane</t>
  </si>
  <si>
    <t>GT461</t>
  </si>
  <si>
    <t>Kungwini</t>
  </si>
  <si>
    <t>GT462</t>
  </si>
  <si>
    <t>Metsweding</t>
  </si>
  <si>
    <t>DC46</t>
  </si>
  <si>
    <t>Total Metsweding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</si>
  <si>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</si>
  <si>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</si>
  <si>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</si>
  <si>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</si>
  <si>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</si>
  <si>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</si>
  <si>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</si>
  <si>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</si>
  <si>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</si>
  <si>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</si>
  <si>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</si>
  <si>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</si>
  <si>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</si>
  <si>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</si>
  <si>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</si>
  <si>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</si>
  <si>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</si>
  <si>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</si>
  <si>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</si>
  <si>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</si>
  <si>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</si>
  <si>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</si>
  <si>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</si>
  <si>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</si>
  <si>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</si>
  <si>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</si>
  <si>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</si>
  <si>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</si>
  <si>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</si>
  <si>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</si>
  <si>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</si>
  <si>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</si>
  <si>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</si>
  <si>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</si>
  <si>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</si>
  <si>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</si>
  <si>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</si>
  <si>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</si>
  <si>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</si>
  <si>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</si>
  <si>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</si>
  <si>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</si>
  <si>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</si>
  <si>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</si>
  <si>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</si>
  <si>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</si>
  <si>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</si>
  <si>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</si>
  <si>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</si>
  <si>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</si>
  <si>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</si>
  <si>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</si>
  <si>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</si>
  <si>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</si>
  <si>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</si>
  <si>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</si>
  <si>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</si>
  <si>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</si>
  <si>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</si>
  <si>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</si>
  <si>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</si>
  <si>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</si>
  <si>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</si>
  <si>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</si>
  <si>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</si>
  <si>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</si>
  <si>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</si>
  <si>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</si>
  <si>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</si>
  <si>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</si>
  <si>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</si>
  <si>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</si>
  <si>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</si>
  <si>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</si>
  <si>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</si>
  <si>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</si>
  <si>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</si>
  <si>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</si>
  <si>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</si>
  <si>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</si>
  <si>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</si>
  <si>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</si>
  <si>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</si>
  <si>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</si>
  <si>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</si>
  <si>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</si>
  <si>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</si>
  <si>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</si>
  <si>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</si>
  <si>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</si>
  <si>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</si>
  <si>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</si>
  <si>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</si>
  <si>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</si>
  <si>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</si>
  <si>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</si>
  <si>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</si>
  <si>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</si>
  <si>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</si>
  <si>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</si>
  <si>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</si>
  <si>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</si>
  <si>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</si>
  <si>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</si>
  <si>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</si>
  <si>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</si>
  <si>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</si>
  <si>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</si>
  <si>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</si>
  <si>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</si>
  <si>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</si>
  <si>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</si>
  <si>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</si>
  <si>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</si>
  <si>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</si>
  <si>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</si>
  <si>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</si>
  <si>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</si>
  <si>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</si>
  <si>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</si>
  <si>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</si>
  <si>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</si>
  <si>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</si>
  <si>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</si>
  <si>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</si>
  <si>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</si>
  <si>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</si>
  <si>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</si>
  <si>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</si>
  <si>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</si>
  <si>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</si>
  <si>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</si>
  <si>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</si>
  <si>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</si>
  <si>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</si>
  <si>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</si>
  <si>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</si>
  <si>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</si>
  <si>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</si>
  <si>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</si>
  <si>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</si>
  <si>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</si>
  <si>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</si>
  <si>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</si>
  <si>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</si>
  <si>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</si>
  <si>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</si>
  <si>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</si>
  <si>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</si>
  <si>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</si>
  <si>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</si>
  <si>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</si>
  <si>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</si>
  <si>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</si>
  <si>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</si>
  <si>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</si>
  <si>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</si>
  <si>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</si>
  <si>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</si>
  <si>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</si>
  <si>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</si>
  <si>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</si>
  <si>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</si>
  <si>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</si>
  <si>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</si>
  <si>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</si>
  <si>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</si>
  <si>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</si>
  <si>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</si>
  <si>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</si>
  <si>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</si>
  <si>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</si>
  <si>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</si>
  <si>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</si>
  <si>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</si>
  <si>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</si>
  <si>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</si>
  <si>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</si>
  <si>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</si>
  <si>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</si>
  <si>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</si>
  <si>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</si>
  <si>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</si>
  <si>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</si>
  <si>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</si>
  <si>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</si>
  <si>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</si>
  <si>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</si>
  <si>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</si>
  <si>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</si>
  <si>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</si>
  <si>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</si>
  <si>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</si>
  <si>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</si>
  <si>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</si>
  <si>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</si>
  <si>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</si>
  <si>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</si>
  <si>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</si>
  <si>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</si>
  <si>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</si>
  <si>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</si>
  <si>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</si>
  <si>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</si>
  <si>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</si>
  <si>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</si>
  <si>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</si>
  <si>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</si>
  <si>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</si>
  <si>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</si>
  <si>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</si>
  <si>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</si>
  <si>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</si>
  <si>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</si>
  <si>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</si>
  <si>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</si>
  <si>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</si>
  <si>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</si>
  <si>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</si>
  <si>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</si>
  <si>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</si>
  <si>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</si>
  <si>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</si>
  <si>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</si>
  <si>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</si>
  <si>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</si>
  <si>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</si>
  <si>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</si>
  <si>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</si>
  <si>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</si>
  <si>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</si>
  <si>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</si>
  <si>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</si>
  <si>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</si>
  <si>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</si>
  <si>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</si>
  <si>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</si>
  <si>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</si>
  <si>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</si>
  <si>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</si>
  <si>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</si>
  <si>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</si>
  <si>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</si>
  <si>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</si>
  <si>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</si>
  <si>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</si>
  <si>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</si>
  <si>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</si>
  <si>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</si>
  <si>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</si>
  <si>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</si>
  <si>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</si>
  <si>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</si>
  <si>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</si>
  <si>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</si>
  <si>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</si>
  <si>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</si>
  <si>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</si>
  <si>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</si>
  <si>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</si>
  <si>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</si>
  <si>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</si>
  <si>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</si>
  <si>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</si>
  <si>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</si>
  <si>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</si>
  <si>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</si>
  <si>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</si>
  <si>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</si>
  <si>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</si>
  <si>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</si>
  <si>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</si>
  <si>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</si>
  <si>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</si>
  <si>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</si>
  <si>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</si>
  <si>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</si>
  <si>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</si>
  <si>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</si>
  <si>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</si>
  <si>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</si>
  <si>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</si>
  <si>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</si>
  <si>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</si>
  <si>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</si>
  <si>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</si>
  <si>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</si>
  <si>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</si>
  <si>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</si>
  <si>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</si>
  <si>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</si>
  <si>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</si>
  <si>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</si>
  <si>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</si>
  <si>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</si>
  <si>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</si>
  <si>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</si>
  <si>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</si>
  <si>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</si>
  <si>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</si>
  <si>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</si>
  <si>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</si>
  <si>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</si>
  <si>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</si>
  <si>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</si>
  <si>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</si>
  <si>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</si>
  <si>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</si>
  <si>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</si>
  <si>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NORTH WEST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</si>
  <si>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</si>
  <si>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</si>
  <si>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</si>
  <si>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</si>
  <si>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</si>
  <si>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</si>
  <si>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</si>
  <si>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</si>
  <si>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</si>
  <si>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</si>
  <si>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</si>
  <si>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</si>
  <si>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</si>
  <si>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</si>
  <si>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</si>
  <si>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</si>
  <si>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</si>
  <si>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</si>
  <si>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</si>
  <si>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</si>
  <si>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</si>
  <si>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</si>
  <si>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Kagisano</t>
  </si>
  <si>
    <t>NW391</t>
  </si>
  <si>
    <t>Naledi (Nw)</t>
  </si>
  <si>
    <t>NW392</t>
  </si>
  <si>
    <t>Mamusa</t>
  </si>
  <si>
    <t>NW393</t>
  </si>
  <si>
    <t>Greater Taung</t>
  </si>
  <si>
    <t>NW394</t>
  </si>
  <si>
    <t>Molopo</t>
  </si>
  <si>
    <t>NW395</t>
  </si>
  <si>
    <t>Lekwa-Teemane</t>
  </si>
  <si>
    <t>NW396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</si>
  <si>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</si>
  <si>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</si>
  <si>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</si>
  <si>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</si>
  <si>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</si>
  <si>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</si>
  <si>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</si>
  <si>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</si>
  <si>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</si>
  <si>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</si>
  <si>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</si>
  <si>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WESTERN CAPE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</si>
  <si>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</si>
  <si>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</si>
  <si>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</si>
  <si>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</si>
  <si>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</si>
  <si>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</si>
  <si>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</si>
  <si>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</si>
  <si>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</si>
  <si>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</si>
  <si>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</si>
  <si>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</si>
  <si>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</si>
  <si>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</si>
  <si>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</si>
  <si>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</si>
  <si>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</si>
  <si>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</si>
  <si>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</si>
  <si>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</si>
  <si>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</si>
  <si>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</si>
  <si>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</si>
  <si>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</si>
  <si>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</si>
  <si>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</si>
  <si>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</si>
  <si>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</si>
  <si>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</si>
  <si>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</si>
  <si>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</si>
  <si>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</si>
  <si>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</si>
  <si>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</si>
  <si>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</si>
  <si>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</si>
  <si>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</si>
  <si>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</si>
  <si>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</si>
  <si>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</si>
  <si>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</si>
  <si>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</si>
  <si>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</si>
  <si>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</si>
  <si>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</si>
  <si>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</si>
  <si>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</si>
  <si>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</si>
  <si>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</si>
  <si>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</si>
  <si>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</si>
  <si>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</si>
  <si>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</si>
  <si>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</si>
  <si>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</si>
  <si>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</si>
  <si>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</si>
  <si>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</si>
  <si>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</si>
  <si>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21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</si>
</sst>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_(* #,##0_);_(* \(#,##0\);_(* &quot;- &quot;?_);_(@_)"/>
    <numFmt numFmtId="170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7" fillId="0" borderId="11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169" fontId="7" fillId="0" borderId="19" xfId="0" applyNumberFormat="1" applyFont="1" applyBorder="1" applyAlignment="1" applyProtection="1">
      <alignment/>
      <protection/>
    </xf>
    <xf numFmtId="169" fontId="7" fillId="0" borderId="20" xfId="0" applyNumberFormat="1" applyFont="1" applyBorder="1" applyAlignment="1" applyProtection="1">
      <alignment/>
      <protection/>
    </xf>
    <xf numFmtId="169" fontId="7" fillId="0" borderId="21" xfId="0" applyNumberFormat="1" applyFont="1" applyBorder="1" applyAlignment="1" applyProtection="1">
      <alignment/>
      <protection/>
    </xf>
    <xf numFmtId="169" fontId="7" fillId="0" borderId="22" xfId="0" applyNumberFormat="1" applyFont="1" applyBorder="1" applyAlignment="1" applyProtection="1">
      <alignment/>
      <protection/>
    </xf>
    <xf numFmtId="169" fontId="7" fillId="0" borderId="23" xfId="0" applyNumberFormat="1" applyFont="1" applyBorder="1" applyAlignment="1" applyProtection="1">
      <alignment/>
      <protection/>
    </xf>
    <xf numFmtId="169" fontId="7" fillId="0" borderId="24" xfId="0" applyNumberFormat="1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4" fillId="0" borderId="26" xfId="0" applyFont="1" applyBorder="1" applyAlignment="1" applyProtection="1">
      <alignment horizontal="center" vertical="top" wrapText="1"/>
      <protection/>
    </xf>
    <xf numFmtId="0" fontId="4" fillId="0" borderId="27" xfId="0" applyFont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4" fillId="0" borderId="29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7" fillId="0" borderId="12" xfId="0" applyFont="1" applyBorder="1" applyAlignment="1" applyProtection="1">
      <alignment/>
      <protection/>
    </xf>
    <xf numFmtId="41" fontId="7" fillId="0" borderId="19" xfId="0" applyNumberFormat="1" applyFont="1" applyBorder="1" applyAlignment="1" applyProtection="1">
      <alignment/>
      <protection/>
    </xf>
    <xf numFmtId="41" fontId="7" fillId="0" borderId="20" xfId="0" applyNumberFormat="1" applyFont="1" applyBorder="1" applyAlignment="1" applyProtection="1">
      <alignment/>
      <protection/>
    </xf>
    <xf numFmtId="41" fontId="7" fillId="0" borderId="21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 wrapText="1"/>
      <protection/>
    </xf>
    <xf numFmtId="41" fontId="7" fillId="0" borderId="22" xfId="0" applyNumberFormat="1" applyFont="1" applyBorder="1" applyAlignment="1" applyProtection="1">
      <alignment/>
      <protection/>
    </xf>
    <xf numFmtId="41" fontId="7" fillId="0" borderId="23" xfId="0" applyNumberFormat="1" applyFont="1" applyBorder="1" applyAlignment="1" applyProtection="1">
      <alignment/>
      <protection/>
    </xf>
    <xf numFmtId="41" fontId="7" fillId="0" borderId="24" xfId="0" applyNumberFormat="1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left" indent="2"/>
      <protection/>
    </xf>
    <xf numFmtId="0" fontId="7" fillId="0" borderId="18" xfId="0" applyFont="1" applyBorder="1" applyAlignment="1" applyProtection="1">
      <alignment horizontal="center"/>
      <protection/>
    </xf>
    <xf numFmtId="169" fontId="7" fillId="0" borderId="30" xfId="0" applyNumberFormat="1" applyFont="1" applyBorder="1" applyAlignment="1" applyProtection="1">
      <alignment/>
      <protection/>
    </xf>
    <xf numFmtId="169" fontId="7" fillId="0" borderId="28" xfId="0" applyNumberFormat="1" applyFont="1" applyBorder="1" applyAlignment="1" applyProtection="1">
      <alignment/>
      <protection/>
    </xf>
    <xf numFmtId="169" fontId="7" fillId="0" borderId="29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170" fontId="8" fillId="0" borderId="14" xfId="0" applyNumberFormat="1" applyFont="1" applyBorder="1" applyAlignment="1" applyProtection="1">
      <alignment horizontal="left" indent="1"/>
      <protection/>
    </xf>
    <xf numFmtId="170" fontId="8" fillId="0" borderId="13" xfId="0" applyNumberFormat="1" applyFont="1" applyBorder="1" applyAlignment="1" applyProtection="1">
      <alignment wrapText="1"/>
      <protection/>
    </xf>
    <xf numFmtId="170" fontId="7" fillId="0" borderId="22" xfId="0" applyNumberFormat="1" applyFont="1" applyFill="1" applyBorder="1" applyAlignment="1" applyProtection="1">
      <alignment/>
      <protection/>
    </xf>
    <xf numFmtId="170" fontId="7" fillId="0" borderId="23" xfId="0" applyNumberFormat="1" applyFont="1" applyFill="1" applyBorder="1" applyAlignment="1" applyProtection="1">
      <alignment/>
      <protection/>
    </xf>
    <xf numFmtId="170" fontId="8" fillId="0" borderId="24" xfId="0" applyNumberFormat="1" applyFont="1" applyBorder="1" applyAlignment="1" applyProtection="1">
      <alignment wrapText="1"/>
      <protection/>
    </xf>
    <xf numFmtId="170" fontId="8" fillId="0" borderId="22" xfId="0" applyNumberFormat="1" applyFont="1" applyBorder="1" applyAlignment="1" applyProtection="1">
      <alignment wrapText="1"/>
      <protection/>
    </xf>
    <xf numFmtId="170" fontId="8" fillId="0" borderId="23" xfId="0" applyNumberFormat="1" applyFont="1" applyBorder="1" applyAlignment="1" applyProtection="1">
      <alignment wrapText="1"/>
      <protection/>
    </xf>
    <xf numFmtId="170" fontId="7" fillId="0" borderId="14" xfId="0" applyNumberFormat="1" applyFont="1" applyBorder="1" applyAlignment="1" applyProtection="1">
      <alignment horizontal="left" indent="1"/>
      <protection/>
    </xf>
    <xf numFmtId="170" fontId="4" fillId="0" borderId="14" xfId="0" applyNumberFormat="1" applyFont="1" applyBorder="1" applyAlignment="1" applyProtection="1">
      <alignment/>
      <protection/>
    </xf>
    <xf numFmtId="170" fontId="4" fillId="0" borderId="13" xfId="0" applyNumberFormat="1" applyFont="1" applyBorder="1" applyAlignment="1" applyProtection="1">
      <alignment/>
      <protection/>
    </xf>
    <xf numFmtId="170" fontId="5" fillId="0" borderId="22" xfId="0" applyNumberFormat="1" applyFont="1" applyFill="1" applyBorder="1" applyAlignment="1" applyProtection="1">
      <alignment/>
      <protection/>
    </xf>
    <xf numFmtId="170" fontId="5" fillId="0" borderId="23" xfId="0" applyNumberFormat="1" applyFont="1" applyFill="1" applyBorder="1" applyAlignment="1" applyProtection="1">
      <alignment/>
      <protection/>
    </xf>
    <xf numFmtId="170" fontId="4" fillId="0" borderId="24" xfId="0" applyNumberFormat="1" applyFont="1" applyBorder="1" applyAlignment="1" applyProtection="1">
      <alignment/>
      <protection/>
    </xf>
    <xf numFmtId="170" fontId="4" fillId="0" borderId="22" xfId="0" applyNumberFormat="1" applyFont="1" applyBorder="1" applyAlignment="1" applyProtection="1">
      <alignment/>
      <protection/>
    </xf>
    <xf numFmtId="170" fontId="4" fillId="0" borderId="23" xfId="0" applyNumberFormat="1" applyFont="1" applyBorder="1" applyAlignment="1" applyProtection="1">
      <alignment/>
      <protection/>
    </xf>
    <xf numFmtId="170" fontId="7" fillId="0" borderId="17" xfId="0" applyNumberFormat="1" applyFont="1" applyBorder="1" applyAlignment="1" applyProtection="1">
      <alignment/>
      <protection/>
    </xf>
    <xf numFmtId="170" fontId="7" fillId="0" borderId="18" xfId="0" applyNumberFormat="1" applyFont="1" applyBorder="1" applyAlignment="1" applyProtection="1">
      <alignment/>
      <protection/>
    </xf>
    <xf numFmtId="170" fontId="5" fillId="0" borderId="30" xfId="0" applyNumberFormat="1" applyFont="1" applyBorder="1" applyAlignment="1" applyProtection="1">
      <alignment/>
      <protection/>
    </xf>
    <xf numFmtId="170" fontId="5" fillId="0" borderId="28" xfId="0" applyNumberFormat="1" applyFont="1" applyBorder="1" applyAlignment="1" applyProtection="1">
      <alignment/>
      <protection/>
    </xf>
    <xf numFmtId="170" fontId="5" fillId="0" borderId="29" xfId="0" applyNumberFormat="1" applyFont="1" applyBorder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8" fillId="0" borderId="15" xfId="0" applyNumberFormat="1" applyFont="1" applyBorder="1" applyAlignment="1" applyProtection="1">
      <alignment horizontal="left" indent="1"/>
      <protection/>
    </xf>
    <xf numFmtId="170" fontId="4" fillId="0" borderId="15" xfId="0" applyNumberFormat="1" applyFont="1" applyBorder="1" applyAlignment="1" applyProtection="1">
      <alignment horizontal="left"/>
      <protection/>
    </xf>
    <xf numFmtId="170" fontId="4" fillId="0" borderId="13" xfId="0" applyNumberFormat="1" applyFont="1" applyBorder="1" applyAlignment="1" applyProtection="1">
      <alignment wrapText="1"/>
      <protection/>
    </xf>
    <xf numFmtId="170" fontId="4" fillId="0" borderId="24" xfId="0" applyNumberFormat="1" applyFont="1" applyBorder="1" applyAlignment="1" applyProtection="1">
      <alignment wrapText="1"/>
      <protection/>
    </xf>
    <xf numFmtId="170" fontId="4" fillId="0" borderId="22" xfId="0" applyNumberFormat="1" applyFont="1" applyBorder="1" applyAlignment="1" applyProtection="1">
      <alignment wrapText="1"/>
      <protection/>
    </xf>
    <xf numFmtId="170" fontId="4" fillId="0" borderId="23" xfId="0" applyNumberFormat="1" applyFont="1" applyBorder="1" applyAlignment="1" applyProtection="1">
      <alignment wrapText="1"/>
      <protection/>
    </xf>
    <xf numFmtId="170" fontId="7" fillId="0" borderId="18" xfId="0" applyNumberFormat="1" applyFont="1" applyBorder="1" applyAlignment="1" applyProtection="1">
      <alignment horizontal="left" indent="2"/>
      <protection/>
    </xf>
    <xf numFmtId="170" fontId="7" fillId="0" borderId="18" xfId="0" applyNumberFormat="1" applyFont="1" applyBorder="1" applyAlignment="1" applyProtection="1">
      <alignment horizontal="center"/>
      <protection/>
    </xf>
    <xf numFmtId="170" fontId="7" fillId="0" borderId="30" xfId="0" applyNumberFormat="1" applyFont="1" applyBorder="1" applyAlignment="1" applyProtection="1">
      <alignment/>
      <protection/>
    </xf>
    <xf numFmtId="170" fontId="7" fillId="0" borderId="28" xfId="0" applyNumberFormat="1" applyFont="1" applyBorder="1" applyAlignment="1" applyProtection="1">
      <alignment/>
      <protection/>
    </xf>
    <xf numFmtId="170" fontId="7" fillId="0" borderId="29" xfId="0" applyNumberFormat="1" applyFont="1" applyBorder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7" fillId="0" borderId="0" xfId="0" applyNumberFormat="1" applyFont="1" applyFill="1" applyBorder="1" applyAlignment="1" applyProtection="1">
      <alignment horizontal="left" wrapText="1" indent="2"/>
      <protection/>
    </xf>
    <xf numFmtId="170" fontId="7" fillId="0" borderId="0" xfId="0" applyNumberFormat="1" applyFont="1" applyAlignment="1" applyProtection="1">
      <alignment horizontal="left" indent="2"/>
      <protection/>
    </xf>
    <xf numFmtId="170" fontId="7" fillId="0" borderId="24" xfId="0" applyNumberFormat="1" applyFont="1" applyFill="1" applyBorder="1" applyAlignment="1" applyProtection="1">
      <alignment/>
      <protection/>
    </xf>
    <xf numFmtId="170" fontId="4" fillId="0" borderId="14" xfId="0" applyNumberFormat="1" applyFont="1" applyBorder="1" applyAlignment="1" applyProtection="1">
      <alignment horizontal="left"/>
      <protection/>
    </xf>
    <xf numFmtId="170" fontId="5" fillId="0" borderId="24" xfId="0" applyNumberFormat="1" applyFont="1" applyFill="1" applyBorder="1" applyAlignment="1" applyProtection="1">
      <alignment/>
      <protection/>
    </xf>
    <xf numFmtId="170" fontId="8" fillId="0" borderId="17" xfId="0" applyNumberFormat="1" applyFont="1" applyBorder="1" applyAlignment="1" applyProtection="1">
      <alignment horizontal="left" indent="1"/>
      <protection/>
    </xf>
    <xf numFmtId="170" fontId="8" fillId="0" borderId="16" xfId="0" applyNumberFormat="1" applyFont="1" applyBorder="1" applyAlignment="1" applyProtection="1">
      <alignment wrapText="1"/>
      <protection/>
    </xf>
    <xf numFmtId="170" fontId="7" fillId="0" borderId="30" xfId="0" applyNumberFormat="1" applyFont="1" applyFill="1" applyBorder="1" applyAlignment="1" applyProtection="1">
      <alignment/>
      <protection/>
    </xf>
    <xf numFmtId="170" fontId="7" fillId="0" borderId="28" xfId="0" applyNumberFormat="1" applyFont="1" applyFill="1" applyBorder="1" applyAlignment="1" applyProtection="1">
      <alignment/>
      <protection/>
    </xf>
    <xf numFmtId="170" fontId="8" fillId="0" borderId="29" xfId="0" applyNumberFormat="1" applyFont="1" applyBorder="1" applyAlignment="1" applyProtection="1">
      <alignment wrapText="1"/>
      <protection/>
    </xf>
    <xf numFmtId="170" fontId="8" fillId="0" borderId="30" xfId="0" applyNumberFormat="1" applyFont="1" applyBorder="1" applyAlignment="1" applyProtection="1">
      <alignment wrapText="1"/>
      <protection/>
    </xf>
    <xf numFmtId="170" fontId="8" fillId="0" borderId="28" xfId="0" applyNumberFormat="1" applyFont="1" applyBorder="1" applyAlignment="1" applyProtection="1">
      <alignment wrapText="1"/>
      <protection/>
    </xf>
    <xf numFmtId="170" fontId="7" fillId="0" borderId="29" xfId="0" applyNumberFormat="1" applyFont="1" applyFill="1" applyBorder="1" applyAlignment="1" applyProtection="1">
      <alignment/>
      <protection/>
    </xf>
    <xf numFmtId="170" fontId="9" fillId="0" borderId="0" xfId="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right" wrapText="1"/>
      <protection/>
    </xf>
    <xf numFmtId="0" fontId="4" fillId="0" borderId="31" xfId="0" applyFont="1" applyBorder="1" applyAlignment="1" applyProtection="1">
      <alignment horizontal="center" vertical="top"/>
      <protection/>
    </xf>
    <xf numFmtId="0" fontId="0" fillId="0" borderId="32" xfId="0" applyBorder="1" applyAlignment="1" applyProtection="1">
      <alignment horizontal="center" vertical="top"/>
      <protection/>
    </xf>
    <xf numFmtId="0" fontId="0" fillId="0" borderId="33" xfId="0" applyBorder="1" applyAlignment="1" applyProtection="1">
      <alignment horizontal="center" vertical="top"/>
      <protection/>
    </xf>
    <xf numFmtId="0" fontId="5" fillId="0" borderId="31" xfId="0" applyFont="1" applyBorder="1" applyAlignment="1" applyProtection="1">
      <alignment horizontal="center" vertical="top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6" fillId="0" borderId="33" xfId="0" applyFont="1" applyBorder="1" applyAlignment="1" applyProtection="1">
      <alignment horizontal="center" vertical="top"/>
      <protection/>
    </xf>
    <xf numFmtId="0" fontId="0" fillId="0" borderId="34" xfId="0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 customHeight="1">
      <c r="A2" s="4"/>
      <c r="B2" s="113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s="8" customFormat="1" ht="15.75" customHeight="1">
      <c r="A3" s="5"/>
      <c r="B3" s="6"/>
      <c r="C3" s="7"/>
      <c r="D3" s="106" t="s">
        <v>1</v>
      </c>
      <c r="E3" s="107"/>
      <c r="F3" s="107"/>
      <c r="G3" s="107"/>
      <c r="H3" s="108"/>
      <c r="I3" s="109" t="s">
        <v>2</v>
      </c>
      <c r="J3" s="110"/>
      <c r="K3" s="110"/>
      <c r="L3" s="110"/>
      <c r="M3" s="111"/>
    </row>
    <row r="4" spans="1:13" s="8" customFormat="1" ht="15.75" customHeight="1">
      <c r="A4" s="9"/>
      <c r="B4" s="10"/>
      <c r="C4" s="11"/>
      <c r="D4" s="106" t="s">
        <v>3</v>
      </c>
      <c r="E4" s="107"/>
      <c r="F4" s="112"/>
      <c r="G4" s="29"/>
      <c r="H4" s="30"/>
      <c r="I4" s="106" t="s">
        <v>3</v>
      </c>
      <c r="J4" s="107"/>
      <c r="K4" s="112"/>
      <c r="L4" s="31"/>
      <c r="M4" s="30"/>
    </row>
    <row r="5" spans="1:13" s="8" customFormat="1" ht="25.5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11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/>
      <c r="B9" s="56" t="s">
        <v>12</v>
      </c>
      <c r="C9" s="57" t="s">
        <v>13</v>
      </c>
      <c r="D9" s="58">
        <v>261185069</v>
      </c>
      <c r="E9" s="59">
        <v>1389330475</v>
      </c>
      <c r="F9" s="59">
        <v>1682717382</v>
      </c>
      <c r="G9" s="59">
        <v>0</v>
      </c>
      <c r="H9" s="60">
        <v>3333232926</v>
      </c>
      <c r="I9" s="61">
        <v>-2570643</v>
      </c>
      <c r="J9" s="62">
        <v>1275094536</v>
      </c>
      <c r="K9" s="59">
        <v>1517657756</v>
      </c>
      <c r="L9" s="62">
        <v>0</v>
      </c>
      <c r="M9" s="60">
        <v>2790181649</v>
      </c>
    </row>
    <row r="10" spans="1:13" s="8" customFormat="1" ht="12.75">
      <c r="A10" s="24"/>
      <c r="B10" s="56" t="s">
        <v>14</v>
      </c>
      <c r="C10" s="57" t="s">
        <v>15</v>
      </c>
      <c r="D10" s="58">
        <v>337830403</v>
      </c>
      <c r="E10" s="59">
        <v>1102768049</v>
      </c>
      <c r="F10" s="59">
        <v>178866904</v>
      </c>
      <c r="G10" s="59">
        <v>0</v>
      </c>
      <c r="H10" s="60">
        <v>1619465356</v>
      </c>
      <c r="I10" s="61">
        <v>301837871</v>
      </c>
      <c r="J10" s="62">
        <v>859843922</v>
      </c>
      <c r="K10" s="59">
        <v>849613722</v>
      </c>
      <c r="L10" s="62">
        <v>0</v>
      </c>
      <c r="M10" s="60">
        <v>2011295515</v>
      </c>
    </row>
    <row r="11" spans="1:13" s="8" customFormat="1" ht="12.75">
      <c r="A11" s="24"/>
      <c r="B11" s="56" t="s">
        <v>16</v>
      </c>
      <c r="C11" s="57" t="s">
        <v>17</v>
      </c>
      <c r="D11" s="58">
        <v>3004340905</v>
      </c>
      <c r="E11" s="59">
        <v>9875342468</v>
      </c>
      <c r="F11" s="59">
        <v>5394826985</v>
      </c>
      <c r="G11" s="59">
        <v>0</v>
      </c>
      <c r="H11" s="60">
        <v>18274510358</v>
      </c>
      <c r="I11" s="61">
        <v>2596202212</v>
      </c>
      <c r="J11" s="62">
        <v>7250031845</v>
      </c>
      <c r="K11" s="59">
        <v>4684635391</v>
      </c>
      <c r="L11" s="62">
        <v>0</v>
      </c>
      <c r="M11" s="60">
        <v>14530869448</v>
      </c>
    </row>
    <row r="12" spans="1:13" s="8" customFormat="1" ht="12.75">
      <c r="A12" s="24"/>
      <c r="B12" s="56" t="s">
        <v>18</v>
      </c>
      <c r="C12" s="57" t="s">
        <v>19</v>
      </c>
      <c r="D12" s="58">
        <v>1839433305</v>
      </c>
      <c r="E12" s="59">
        <v>3997360655</v>
      </c>
      <c r="F12" s="59">
        <v>3561564061</v>
      </c>
      <c r="G12" s="59">
        <v>0</v>
      </c>
      <c r="H12" s="60">
        <v>9398358021</v>
      </c>
      <c r="I12" s="61">
        <v>1641951216</v>
      </c>
      <c r="J12" s="62">
        <v>3146123882</v>
      </c>
      <c r="K12" s="59">
        <v>2989352819</v>
      </c>
      <c r="L12" s="62">
        <v>0</v>
      </c>
      <c r="M12" s="60">
        <v>7777427917</v>
      </c>
    </row>
    <row r="13" spans="1:13" s="8" customFormat="1" ht="12.75">
      <c r="A13" s="24"/>
      <c r="B13" s="56" t="s">
        <v>20</v>
      </c>
      <c r="C13" s="57" t="s">
        <v>21</v>
      </c>
      <c r="D13" s="58">
        <v>163786439</v>
      </c>
      <c r="E13" s="59">
        <v>490170901</v>
      </c>
      <c r="F13" s="59">
        <v>540347409</v>
      </c>
      <c r="G13" s="59">
        <v>0</v>
      </c>
      <c r="H13" s="60">
        <v>1194304749</v>
      </c>
      <c r="I13" s="61">
        <v>134460940</v>
      </c>
      <c r="J13" s="62">
        <v>454321328</v>
      </c>
      <c r="K13" s="59">
        <v>2892973771</v>
      </c>
      <c r="L13" s="62">
        <v>0</v>
      </c>
      <c r="M13" s="60">
        <v>3481756039</v>
      </c>
    </row>
    <row r="14" spans="1:13" s="8" customFormat="1" ht="12.75">
      <c r="A14" s="24"/>
      <c r="B14" s="56" t="s">
        <v>22</v>
      </c>
      <c r="C14" s="57" t="s">
        <v>23</v>
      </c>
      <c r="D14" s="58">
        <v>748548599</v>
      </c>
      <c r="E14" s="59">
        <v>824951505</v>
      </c>
      <c r="F14" s="59">
        <v>1066005289</v>
      </c>
      <c r="G14" s="59">
        <v>0</v>
      </c>
      <c r="H14" s="60">
        <v>2639505393</v>
      </c>
      <c r="I14" s="61">
        <v>243418770</v>
      </c>
      <c r="J14" s="62">
        <v>623495796</v>
      </c>
      <c r="K14" s="59">
        <v>557986782</v>
      </c>
      <c r="L14" s="62">
        <v>0</v>
      </c>
      <c r="M14" s="60">
        <v>1424901348</v>
      </c>
    </row>
    <row r="15" spans="1:13" s="8" customFormat="1" ht="12.75">
      <c r="A15" s="24"/>
      <c r="B15" s="56" t="s">
        <v>24</v>
      </c>
      <c r="C15" s="57" t="s">
        <v>25</v>
      </c>
      <c r="D15" s="58">
        <v>179929872</v>
      </c>
      <c r="E15" s="59">
        <v>835351595</v>
      </c>
      <c r="F15" s="59">
        <v>489743208</v>
      </c>
      <c r="G15" s="59">
        <v>0</v>
      </c>
      <c r="H15" s="60">
        <v>1505024675</v>
      </c>
      <c r="I15" s="61">
        <v>260414955</v>
      </c>
      <c r="J15" s="62">
        <v>1148932932</v>
      </c>
      <c r="K15" s="59">
        <v>1027109035</v>
      </c>
      <c r="L15" s="62">
        <v>0</v>
      </c>
      <c r="M15" s="60">
        <v>2436456922</v>
      </c>
    </row>
    <row r="16" spans="1:13" s="8" customFormat="1" ht="12.75">
      <c r="A16" s="24"/>
      <c r="B16" s="56" t="s">
        <v>26</v>
      </c>
      <c r="C16" s="57" t="s">
        <v>27</v>
      </c>
      <c r="D16" s="58">
        <v>74072878</v>
      </c>
      <c r="E16" s="59">
        <v>460233412</v>
      </c>
      <c r="F16" s="59">
        <v>264191837</v>
      </c>
      <c r="G16" s="59">
        <v>0</v>
      </c>
      <c r="H16" s="60">
        <v>798498127</v>
      </c>
      <c r="I16" s="61">
        <v>27649053</v>
      </c>
      <c r="J16" s="62">
        <v>290128317</v>
      </c>
      <c r="K16" s="59">
        <v>533168363</v>
      </c>
      <c r="L16" s="62">
        <v>0</v>
      </c>
      <c r="M16" s="60">
        <v>850945733</v>
      </c>
    </row>
    <row r="17" spans="1:13" s="8" customFormat="1" ht="12.75">
      <c r="A17" s="24"/>
      <c r="B17" s="63" t="s">
        <v>28</v>
      </c>
      <c r="C17" s="57" t="s">
        <v>29</v>
      </c>
      <c r="D17" s="58">
        <v>1528496038</v>
      </c>
      <c r="E17" s="59">
        <v>3693391200</v>
      </c>
      <c r="F17" s="59">
        <v>3822286983</v>
      </c>
      <c r="G17" s="59">
        <v>0</v>
      </c>
      <c r="H17" s="60">
        <v>9044174221</v>
      </c>
      <c r="I17" s="61">
        <v>1254112224</v>
      </c>
      <c r="J17" s="62">
        <v>3331952931</v>
      </c>
      <c r="K17" s="59">
        <v>4106071111</v>
      </c>
      <c r="L17" s="62">
        <v>0</v>
      </c>
      <c r="M17" s="60">
        <v>8692136266</v>
      </c>
    </row>
    <row r="18" spans="1:13" s="8" customFormat="1" ht="12.75">
      <c r="A18" s="25"/>
      <c r="B18" s="64" t="s">
        <v>666</v>
      </c>
      <c r="C18" s="65"/>
      <c r="D18" s="66">
        <f aca="true" t="shared" si="0" ref="D18:M18">SUM(D9:D17)</f>
        <v>8137623508</v>
      </c>
      <c r="E18" s="67">
        <f t="shared" si="0"/>
        <v>22668900260</v>
      </c>
      <c r="F18" s="67">
        <f t="shared" si="0"/>
        <v>17000550058</v>
      </c>
      <c r="G18" s="67">
        <f t="shared" si="0"/>
        <v>0</v>
      </c>
      <c r="H18" s="68">
        <f t="shared" si="0"/>
        <v>47807073826</v>
      </c>
      <c r="I18" s="69">
        <f t="shared" si="0"/>
        <v>6457476598</v>
      </c>
      <c r="J18" s="70">
        <f t="shared" si="0"/>
        <v>18379925489</v>
      </c>
      <c r="K18" s="67">
        <f t="shared" si="0"/>
        <v>19158568750</v>
      </c>
      <c r="L18" s="70">
        <f t="shared" si="0"/>
        <v>0</v>
      </c>
      <c r="M18" s="68">
        <f t="shared" si="0"/>
        <v>43995970837</v>
      </c>
    </row>
    <row r="19" spans="1:13" s="8" customFormat="1" ht="12.75">
      <c r="A19" s="26"/>
      <c r="B19" s="71"/>
      <c r="C19" s="72"/>
      <c r="D19" s="73"/>
      <c r="E19" s="74"/>
      <c r="F19" s="74"/>
      <c r="G19" s="74"/>
      <c r="H19" s="75"/>
      <c r="I19" s="73"/>
      <c r="J19" s="74"/>
      <c r="K19" s="74"/>
      <c r="L19" s="74"/>
      <c r="M19" s="75"/>
    </row>
    <row r="20" spans="1:13" s="8" customFormat="1" ht="12.75">
      <c r="A20" s="27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</row>
    <row r="21" spans="1:13" ht="12.75">
      <c r="A21" s="2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12.75">
      <c r="A22" s="2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 ht="12.75">
      <c r="A23" s="2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12.75">
      <c r="A24" s="2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2.75">
      <c r="A25" s="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2.75">
      <c r="A26" s="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 password="F954" sheet="1" objects="1" scenarios="1"/>
  <mergeCells count="7">
    <mergeCell ref="B20:M2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 customHeight="1">
      <c r="A2" s="4"/>
      <c r="B2" s="113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5.75" customHeight="1">
      <c r="A3" s="5"/>
      <c r="B3" s="6"/>
      <c r="C3" s="7"/>
      <c r="D3" s="106" t="s">
        <v>1</v>
      </c>
      <c r="E3" s="107"/>
      <c r="F3" s="107"/>
      <c r="G3" s="107"/>
      <c r="H3" s="108"/>
      <c r="I3" s="109" t="s">
        <v>2</v>
      </c>
      <c r="J3" s="110"/>
      <c r="K3" s="110"/>
      <c r="L3" s="110"/>
      <c r="M3" s="111"/>
    </row>
    <row r="4" spans="1:13" s="8" customFormat="1" ht="15.75" customHeight="1">
      <c r="A4" s="9"/>
      <c r="B4" s="10"/>
      <c r="C4" s="11"/>
      <c r="D4" s="106" t="s">
        <v>3</v>
      </c>
      <c r="E4" s="107"/>
      <c r="F4" s="112"/>
      <c r="G4" s="29"/>
      <c r="H4" s="30"/>
      <c r="I4" s="106" t="s">
        <v>3</v>
      </c>
      <c r="J4" s="107"/>
      <c r="K4" s="112"/>
      <c r="L4" s="31"/>
      <c r="M4" s="30"/>
    </row>
    <row r="5" spans="1:13" s="8" customFormat="1" ht="25.5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492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89</v>
      </c>
      <c r="B9" s="77" t="s">
        <v>493</v>
      </c>
      <c r="C9" s="57" t="s">
        <v>494</v>
      </c>
      <c r="D9" s="58">
        <v>0</v>
      </c>
      <c r="E9" s="59">
        <v>0</v>
      </c>
      <c r="F9" s="59">
        <v>8341054</v>
      </c>
      <c r="G9" s="59">
        <v>0</v>
      </c>
      <c r="H9" s="60">
        <v>8341054</v>
      </c>
      <c r="I9" s="61">
        <v>0</v>
      </c>
      <c r="J9" s="62">
        <v>0</v>
      </c>
      <c r="K9" s="59">
        <v>76686477</v>
      </c>
      <c r="L9" s="62">
        <v>0</v>
      </c>
      <c r="M9" s="60">
        <v>76686477</v>
      </c>
    </row>
    <row r="10" spans="1:13" s="8" customFormat="1" ht="12.75">
      <c r="A10" s="24" t="s">
        <v>89</v>
      </c>
      <c r="B10" s="77" t="s">
        <v>495</v>
      </c>
      <c r="C10" s="57" t="s">
        <v>496</v>
      </c>
      <c r="D10" s="58">
        <v>1234107</v>
      </c>
      <c r="E10" s="59">
        <v>16534177</v>
      </c>
      <c r="F10" s="59">
        <v>2521280</v>
      </c>
      <c r="G10" s="59">
        <v>0</v>
      </c>
      <c r="H10" s="60">
        <v>20289564</v>
      </c>
      <c r="I10" s="61">
        <v>629487</v>
      </c>
      <c r="J10" s="62">
        <v>3682372</v>
      </c>
      <c r="K10" s="59">
        <v>1376315</v>
      </c>
      <c r="L10" s="62">
        <v>0</v>
      </c>
      <c r="M10" s="60">
        <v>5688174</v>
      </c>
    </row>
    <row r="11" spans="1:13" s="8" customFormat="1" ht="12.75">
      <c r="A11" s="24" t="s">
        <v>89</v>
      </c>
      <c r="B11" s="77" t="s">
        <v>497</v>
      </c>
      <c r="C11" s="57" t="s">
        <v>498</v>
      </c>
      <c r="D11" s="58">
        <v>2614402</v>
      </c>
      <c r="E11" s="59">
        <v>14448856</v>
      </c>
      <c r="F11" s="59">
        <v>23778425</v>
      </c>
      <c r="G11" s="59">
        <v>0</v>
      </c>
      <c r="H11" s="60">
        <v>40841683</v>
      </c>
      <c r="I11" s="61">
        <v>2587062</v>
      </c>
      <c r="J11" s="62">
        <v>11735649</v>
      </c>
      <c r="K11" s="59">
        <v>4154106</v>
      </c>
      <c r="L11" s="62">
        <v>0</v>
      </c>
      <c r="M11" s="60">
        <v>18476817</v>
      </c>
    </row>
    <row r="12" spans="1:13" s="8" customFormat="1" ht="12.75">
      <c r="A12" s="24" t="s">
        <v>108</v>
      </c>
      <c r="B12" s="77" t="s">
        <v>499</v>
      </c>
      <c r="C12" s="57" t="s">
        <v>500</v>
      </c>
      <c r="D12" s="58">
        <v>22039</v>
      </c>
      <c r="E12" s="59">
        <v>1991330</v>
      </c>
      <c r="F12" s="59">
        <v>9937643</v>
      </c>
      <c r="G12" s="59">
        <v>0</v>
      </c>
      <c r="H12" s="60">
        <v>11951012</v>
      </c>
      <c r="I12" s="61">
        <v>0</v>
      </c>
      <c r="J12" s="62">
        <v>2204012</v>
      </c>
      <c r="K12" s="59">
        <v>13992509</v>
      </c>
      <c r="L12" s="62">
        <v>0</v>
      </c>
      <c r="M12" s="60">
        <v>16196521</v>
      </c>
    </row>
    <row r="13" spans="1:13" s="37" customFormat="1" ht="12.75">
      <c r="A13" s="46"/>
      <c r="B13" s="78" t="s">
        <v>501</v>
      </c>
      <c r="C13" s="79"/>
      <c r="D13" s="66">
        <f aca="true" t="shared" si="0" ref="D13:M13">SUM(D9:D12)</f>
        <v>3870548</v>
      </c>
      <c r="E13" s="67">
        <f t="shared" si="0"/>
        <v>32974363</v>
      </c>
      <c r="F13" s="67">
        <f t="shared" si="0"/>
        <v>44578402</v>
      </c>
      <c r="G13" s="67">
        <f t="shared" si="0"/>
        <v>0</v>
      </c>
      <c r="H13" s="80">
        <f t="shared" si="0"/>
        <v>81423313</v>
      </c>
      <c r="I13" s="81">
        <f t="shared" si="0"/>
        <v>3216549</v>
      </c>
      <c r="J13" s="82">
        <f t="shared" si="0"/>
        <v>17622033</v>
      </c>
      <c r="K13" s="67">
        <f t="shared" si="0"/>
        <v>96209407</v>
      </c>
      <c r="L13" s="82">
        <f t="shared" si="0"/>
        <v>0</v>
      </c>
      <c r="M13" s="80">
        <f t="shared" si="0"/>
        <v>117047989</v>
      </c>
    </row>
    <row r="14" spans="1:13" s="8" customFormat="1" ht="12.75">
      <c r="A14" s="24" t="s">
        <v>89</v>
      </c>
      <c r="B14" s="77" t="s">
        <v>502</v>
      </c>
      <c r="C14" s="57" t="s">
        <v>503</v>
      </c>
      <c r="D14" s="58">
        <v>90505</v>
      </c>
      <c r="E14" s="59">
        <v>3579644</v>
      </c>
      <c r="F14" s="59">
        <v>1724421</v>
      </c>
      <c r="G14" s="59">
        <v>0</v>
      </c>
      <c r="H14" s="60">
        <v>5394570</v>
      </c>
      <c r="I14" s="61">
        <v>0</v>
      </c>
      <c r="J14" s="62">
        <v>0</v>
      </c>
      <c r="K14" s="59">
        <v>0</v>
      </c>
      <c r="L14" s="62">
        <v>0</v>
      </c>
      <c r="M14" s="60">
        <v>0</v>
      </c>
    </row>
    <row r="15" spans="1:13" s="8" customFormat="1" ht="12.75">
      <c r="A15" s="24" t="s">
        <v>89</v>
      </c>
      <c r="B15" s="77" t="s">
        <v>504</v>
      </c>
      <c r="C15" s="57" t="s">
        <v>505</v>
      </c>
      <c r="D15" s="58">
        <v>43803</v>
      </c>
      <c r="E15" s="59">
        <v>21368494</v>
      </c>
      <c r="F15" s="59">
        <v>-3188822</v>
      </c>
      <c r="G15" s="59">
        <v>0</v>
      </c>
      <c r="H15" s="60">
        <v>18223475</v>
      </c>
      <c r="I15" s="61">
        <v>-44783</v>
      </c>
      <c r="J15" s="62">
        <v>15330866</v>
      </c>
      <c r="K15" s="59">
        <v>158483</v>
      </c>
      <c r="L15" s="62">
        <v>0</v>
      </c>
      <c r="M15" s="60">
        <v>15444566</v>
      </c>
    </row>
    <row r="16" spans="1:13" s="8" customFormat="1" ht="12.75">
      <c r="A16" s="24" t="s">
        <v>89</v>
      </c>
      <c r="B16" s="77" t="s">
        <v>506</v>
      </c>
      <c r="C16" s="57" t="s">
        <v>507</v>
      </c>
      <c r="D16" s="58">
        <v>0</v>
      </c>
      <c r="E16" s="59">
        <v>1591361</v>
      </c>
      <c r="F16" s="59">
        <v>361911</v>
      </c>
      <c r="G16" s="59">
        <v>0</v>
      </c>
      <c r="H16" s="60">
        <v>1953272</v>
      </c>
      <c r="I16" s="61">
        <v>0</v>
      </c>
      <c r="J16" s="62">
        <v>2085402</v>
      </c>
      <c r="K16" s="59">
        <v>463634</v>
      </c>
      <c r="L16" s="62">
        <v>0</v>
      </c>
      <c r="M16" s="60">
        <v>2549036</v>
      </c>
    </row>
    <row r="17" spans="1:13" s="8" customFormat="1" ht="12.75">
      <c r="A17" s="24" t="s">
        <v>89</v>
      </c>
      <c r="B17" s="77" t="s">
        <v>508</v>
      </c>
      <c r="C17" s="57" t="s">
        <v>509</v>
      </c>
      <c r="D17" s="58">
        <v>-3813</v>
      </c>
      <c r="E17" s="59">
        <v>5915865</v>
      </c>
      <c r="F17" s="59">
        <v>587256</v>
      </c>
      <c r="G17" s="59">
        <v>0</v>
      </c>
      <c r="H17" s="60">
        <v>6499308</v>
      </c>
      <c r="I17" s="61">
        <v>-171</v>
      </c>
      <c r="J17" s="62">
        <v>5314041</v>
      </c>
      <c r="K17" s="59">
        <v>618685</v>
      </c>
      <c r="L17" s="62">
        <v>0</v>
      </c>
      <c r="M17" s="60">
        <v>5932555</v>
      </c>
    </row>
    <row r="18" spans="1:13" s="8" customFormat="1" ht="12.75">
      <c r="A18" s="24" t="s">
        <v>89</v>
      </c>
      <c r="B18" s="77" t="s">
        <v>510</v>
      </c>
      <c r="C18" s="57" t="s">
        <v>511</v>
      </c>
      <c r="D18" s="58">
        <v>85837</v>
      </c>
      <c r="E18" s="59">
        <v>2718736</v>
      </c>
      <c r="F18" s="59">
        <v>5236486</v>
      </c>
      <c r="G18" s="59">
        <v>0</v>
      </c>
      <c r="H18" s="60">
        <v>8041059</v>
      </c>
      <c r="I18" s="61">
        <v>13476</v>
      </c>
      <c r="J18" s="62">
        <v>2287096</v>
      </c>
      <c r="K18" s="59">
        <v>540411</v>
      </c>
      <c r="L18" s="62">
        <v>0</v>
      </c>
      <c r="M18" s="60">
        <v>2840983</v>
      </c>
    </row>
    <row r="19" spans="1:13" s="8" customFormat="1" ht="12.75">
      <c r="A19" s="24" t="s">
        <v>89</v>
      </c>
      <c r="B19" s="77" t="s">
        <v>512</v>
      </c>
      <c r="C19" s="57" t="s">
        <v>513</v>
      </c>
      <c r="D19" s="58">
        <v>70998</v>
      </c>
      <c r="E19" s="59">
        <v>2681211</v>
      </c>
      <c r="F19" s="59">
        <v>14594434</v>
      </c>
      <c r="G19" s="59">
        <v>0</v>
      </c>
      <c r="H19" s="60">
        <v>17346643</v>
      </c>
      <c r="I19" s="61">
        <v>0</v>
      </c>
      <c r="J19" s="62">
        <v>2403154</v>
      </c>
      <c r="K19" s="59">
        <v>4267272</v>
      </c>
      <c r="L19" s="62">
        <v>0</v>
      </c>
      <c r="M19" s="60">
        <v>6670426</v>
      </c>
    </row>
    <row r="20" spans="1:13" s="8" customFormat="1" ht="12.75">
      <c r="A20" s="24" t="s">
        <v>108</v>
      </c>
      <c r="B20" s="77" t="s">
        <v>514</v>
      </c>
      <c r="C20" s="57" t="s">
        <v>515</v>
      </c>
      <c r="D20" s="58">
        <v>0</v>
      </c>
      <c r="E20" s="59">
        <v>0</v>
      </c>
      <c r="F20" s="59">
        <v>16413173</v>
      </c>
      <c r="G20" s="59">
        <v>0</v>
      </c>
      <c r="H20" s="60">
        <v>16413173</v>
      </c>
      <c r="I20" s="61">
        <v>0</v>
      </c>
      <c r="J20" s="62">
        <v>-38310</v>
      </c>
      <c r="K20" s="59">
        <v>29591588</v>
      </c>
      <c r="L20" s="62">
        <v>0</v>
      </c>
      <c r="M20" s="60">
        <v>29553278</v>
      </c>
    </row>
    <row r="21" spans="1:13" s="37" customFormat="1" ht="12.75">
      <c r="A21" s="46"/>
      <c r="B21" s="78" t="s">
        <v>516</v>
      </c>
      <c r="C21" s="79"/>
      <c r="D21" s="66">
        <f aca="true" t="shared" si="1" ref="D21:M21">SUM(D14:D20)</f>
        <v>287330</v>
      </c>
      <c r="E21" s="67">
        <f t="shared" si="1"/>
        <v>37855311</v>
      </c>
      <c r="F21" s="67">
        <f t="shared" si="1"/>
        <v>35728859</v>
      </c>
      <c r="G21" s="67">
        <f t="shared" si="1"/>
        <v>0</v>
      </c>
      <c r="H21" s="80">
        <f t="shared" si="1"/>
        <v>73871500</v>
      </c>
      <c r="I21" s="81">
        <f t="shared" si="1"/>
        <v>-31478</v>
      </c>
      <c r="J21" s="82">
        <f t="shared" si="1"/>
        <v>27382249</v>
      </c>
      <c r="K21" s="67">
        <f t="shared" si="1"/>
        <v>35640073</v>
      </c>
      <c r="L21" s="82">
        <f t="shared" si="1"/>
        <v>0</v>
      </c>
      <c r="M21" s="80">
        <f t="shared" si="1"/>
        <v>62990844</v>
      </c>
    </row>
    <row r="22" spans="1:13" s="8" customFormat="1" ht="12.75">
      <c r="A22" s="24" t="s">
        <v>89</v>
      </c>
      <c r="B22" s="77" t="s">
        <v>517</v>
      </c>
      <c r="C22" s="57" t="s">
        <v>518</v>
      </c>
      <c r="D22" s="58">
        <v>889342</v>
      </c>
      <c r="E22" s="59">
        <v>8390406</v>
      </c>
      <c r="F22" s="59">
        <v>4340302</v>
      </c>
      <c r="G22" s="59">
        <v>0</v>
      </c>
      <c r="H22" s="60">
        <v>13620050</v>
      </c>
      <c r="I22" s="61">
        <v>15539</v>
      </c>
      <c r="J22" s="62">
        <v>3712526</v>
      </c>
      <c r="K22" s="59">
        <v>4482423</v>
      </c>
      <c r="L22" s="62">
        <v>0</v>
      </c>
      <c r="M22" s="60">
        <v>8210488</v>
      </c>
    </row>
    <row r="23" spans="1:13" s="8" customFormat="1" ht="12.75">
      <c r="A23" s="24" t="s">
        <v>89</v>
      </c>
      <c r="B23" s="77" t="s">
        <v>519</v>
      </c>
      <c r="C23" s="57" t="s">
        <v>520</v>
      </c>
      <c r="D23" s="58">
        <v>240141</v>
      </c>
      <c r="E23" s="59">
        <v>7711460</v>
      </c>
      <c r="F23" s="59">
        <v>2607613</v>
      </c>
      <c r="G23" s="59">
        <v>0</v>
      </c>
      <c r="H23" s="60">
        <v>10559214</v>
      </c>
      <c r="I23" s="61">
        <v>495562</v>
      </c>
      <c r="J23" s="62">
        <v>7107085</v>
      </c>
      <c r="K23" s="59">
        <v>600019</v>
      </c>
      <c r="L23" s="62">
        <v>0</v>
      </c>
      <c r="M23" s="60">
        <v>8202666</v>
      </c>
    </row>
    <row r="24" spans="1:13" s="8" customFormat="1" ht="12.75">
      <c r="A24" s="24" t="s">
        <v>89</v>
      </c>
      <c r="B24" s="77" t="s">
        <v>521</v>
      </c>
      <c r="C24" s="57" t="s">
        <v>522</v>
      </c>
      <c r="D24" s="58">
        <v>2002995</v>
      </c>
      <c r="E24" s="59">
        <v>13035002</v>
      </c>
      <c r="F24" s="59">
        <v>11468403</v>
      </c>
      <c r="G24" s="59">
        <v>0</v>
      </c>
      <c r="H24" s="60">
        <v>26506400</v>
      </c>
      <c r="I24" s="61">
        <v>2835985</v>
      </c>
      <c r="J24" s="62">
        <v>13143386</v>
      </c>
      <c r="K24" s="59">
        <v>8393081</v>
      </c>
      <c r="L24" s="62">
        <v>0</v>
      </c>
      <c r="M24" s="60">
        <v>24372452</v>
      </c>
    </row>
    <row r="25" spans="1:13" s="8" customFormat="1" ht="12.75">
      <c r="A25" s="24" t="s">
        <v>89</v>
      </c>
      <c r="B25" s="77" t="s">
        <v>523</v>
      </c>
      <c r="C25" s="57" t="s">
        <v>524</v>
      </c>
      <c r="D25" s="58">
        <v>72776</v>
      </c>
      <c r="E25" s="59">
        <v>3413769</v>
      </c>
      <c r="F25" s="59">
        <v>21795969</v>
      </c>
      <c r="G25" s="59">
        <v>0</v>
      </c>
      <c r="H25" s="60">
        <v>25282514</v>
      </c>
      <c r="I25" s="61">
        <v>31922</v>
      </c>
      <c r="J25" s="62">
        <v>2900054</v>
      </c>
      <c r="K25" s="59">
        <v>12355031</v>
      </c>
      <c r="L25" s="62">
        <v>0</v>
      </c>
      <c r="M25" s="60">
        <v>15287007</v>
      </c>
    </row>
    <row r="26" spans="1:13" s="8" customFormat="1" ht="12.75">
      <c r="A26" s="24" t="s">
        <v>89</v>
      </c>
      <c r="B26" s="77" t="s">
        <v>525</v>
      </c>
      <c r="C26" s="57" t="s">
        <v>526</v>
      </c>
      <c r="D26" s="58">
        <v>280132</v>
      </c>
      <c r="E26" s="59">
        <v>769805</v>
      </c>
      <c r="F26" s="59">
        <v>7432865</v>
      </c>
      <c r="G26" s="59">
        <v>0</v>
      </c>
      <c r="H26" s="60">
        <v>8482802</v>
      </c>
      <c r="I26" s="61">
        <v>239875</v>
      </c>
      <c r="J26" s="62">
        <v>1336177</v>
      </c>
      <c r="K26" s="59">
        <v>1050314</v>
      </c>
      <c r="L26" s="62">
        <v>0</v>
      </c>
      <c r="M26" s="60">
        <v>2626366</v>
      </c>
    </row>
    <row r="27" spans="1:13" s="8" customFormat="1" ht="12.75">
      <c r="A27" s="24" t="s">
        <v>89</v>
      </c>
      <c r="B27" s="77" t="s">
        <v>527</v>
      </c>
      <c r="C27" s="57" t="s">
        <v>528</v>
      </c>
      <c r="D27" s="58">
        <v>0</v>
      </c>
      <c r="E27" s="59">
        <v>2620411</v>
      </c>
      <c r="F27" s="59">
        <v>2531853</v>
      </c>
      <c r="G27" s="59">
        <v>0</v>
      </c>
      <c r="H27" s="60">
        <v>5152264</v>
      </c>
      <c r="I27" s="61">
        <v>5000</v>
      </c>
      <c r="J27" s="62">
        <v>3222065</v>
      </c>
      <c r="K27" s="59">
        <v>3059175</v>
      </c>
      <c r="L27" s="62">
        <v>0</v>
      </c>
      <c r="M27" s="60">
        <v>6286240</v>
      </c>
    </row>
    <row r="28" spans="1:13" s="8" customFormat="1" ht="12.75">
      <c r="A28" s="24" t="s">
        <v>89</v>
      </c>
      <c r="B28" s="77" t="s">
        <v>529</v>
      </c>
      <c r="C28" s="57" t="s">
        <v>530</v>
      </c>
      <c r="D28" s="58">
        <v>671206</v>
      </c>
      <c r="E28" s="59">
        <v>8019189</v>
      </c>
      <c r="F28" s="59">
        <v>11411865</v>
      </c>
      <c r="G28" s="59">
        <v>0</v>
      </c>
      <c r="H28" s="60">
        <v>20102260</v>
      </c>
      <c r="I28" s="61">
        <v>437064</v>
      </c>
      <c r="J28" s="62">
        <v>7908793</v>
      </c>
      <c r="K28" s="59">
        <v>1717487</v>
      </c>
      <c r="L28" s="62">
        <v>0</v>
      </c>
      <c r="M28" s="60">
        <v>10063344</v>
      </c>
    </row>
    <row r="29" spans="1:13" s="8" customFormat="1" ht="12.75">
      <c r="A29" s="24" t="s">
        <v>89</v>
      </c>
      <c r="B29" s="77" t="s">
        <v>531</v>
      </c>
      <c r="C29" s="57" t="s">
        <v>532</v>
      </c>
      <c r="D29" s="58">
        <v>725306</v>
      </c>
      <c r="E29" s="59">
        <v>5428610</v>
      </c>
      <c r="F29" s="59">
        <v>478475</v>
      </c>
      <c r="G29" s="59">
        <v>0</v>
      </c>
      <c r="H29" s="60">
        <v>6632391</v>
      </c>
      <c r="I29" s="61">
        <v>242887</v>
      </c>
      <c r="J29" s="62">
        <v>10803111</v>
      </c>
      <c r="K29" s="59">
        <v>1149935</v>
      </c>
      <c r="L29" s="62">
        <v>0</v>
      </c>
      <c r="M29" s="60">
        <v>12195933</v>
      </c>
    </row>
    <row r="30" spans="1:13" s="8" customFormat="1" ht="12.75">
      <c r="A30" s="24" t="s">
        <v>108</v>
      </c>
      <c r="B30" s="77" t="s">
        <v>533</v>
      </c>
      <c r="C30" s="57" t="s">
        <v>534</v>
      </c>
      <c r="D30" s="58">
        <v>0</v>
      </c>
      <c r="E30" s="59">
        <v>0</v>
      </c>
      <c r="F30" s="59">
        <v>27395462</v>
      </c>
      <c r="G30" s="59">
        <v>0</v>
      </c>
      <c r="H30" s="60">
        <v>27395462</v>
      </c>
      <c r="I30" s="61">
        <v>0</v>
      </c>
      <c r="J30" s="62">
        <v>0</v>
      </c>
      <c r="K30" s="59">
        <v>26993002</v>
      </c>
      <c r="L30" s="62">
        <v>0</v>
      </c>
      <c r="M30" s="60">
        <v>26993002</v>
      </c>
    </row>
    <row r="31" spans="1:13" s="37" customFormat="1" ht="12.75">
      <c r="A31" s="46"/>
      <c r="B31" s="78" t="s">
        <v>535</v>
      </c>
      <c r="C31" s="79"/>
      <c r="D31" s="66">
        <f aca="true" t="shared" si="2" ref="D31:M31">SUM(D22:D30)</f>
        <v>4881898</v>
      </c>
      <c r="E31" s="67">
        <f t="shared" si="2"/>
        <v>49388652</v>
      </c>
      <c r="F31" s="67">
        <f t="shared" si="2"/>
        <v>89462807</v>
      </c>
      <c r="G31" s="67">
        <f t="shared" si="2"/>
        <v>0</v>
      </c>
      <c r="H31" s="80">
        <f t="shared" si="2"/>
        <v>143733357</v>
      </c>
      <c r="I31" s="81">
        <f t="shared" si="2"/>
        <v>4303834</v>
      </c>
      <c r="J31" s="82">
        <f t="shared" si="2"/>
        <v>50133197</v>
      </c>
      <c r="K31" s="67">
        <f t="shared" si="2"/>
        <v>59800467</v>
      </c>
      <c r="L31" s="82">
        <f t="shared" si="2"/>
        <v>0</v>
      </c>
      <c r="M31" s="80">
        <f t="shared" si="2"/>
        <v>114237498</v>
      </c>
    </row>
    <row r="32" spans="1:13" s="8" customFormat="1" ht="12.75">
      <c r="A32" s="24" t="s">
        <v>89</v>
      </c>
      <c r="B32" s="77" t="s">
        <v>536</v>
      </c>
      <c r="C32" s="57" t="s">
        <v>537</v>
      </c>
      <c r="D32" s="58">
        <v>-219</v>
      </c>
      <c r="E32" s="59">
        <v>28795</v>
      </c>
      <c r="F32" s="59">
        <v>481789</v>
      </c>
      <c r="G32" s="59">
        <v>0</v>
      </c>
      <c r="H32" s="60">
        <v>510365</v>
      </c>
      <c r="I32" s="61">
        <v>-51700</v>
      </c>
      <c r="J32" s="62">
        <v>-586208</v>
      </c>
      <c r="K32" s="59">
        <v>1314591</v>
      </c>
      <c r="L32" s="62">
        <v>0</v>
      </c>
      <c r="M32" s="60">
        <v>676683</v>
      </c>
    </row>
    <row r="33" spans="1:13" s="8" customFormat="1" ht="12.75">
      <c r="A33" s="24" t="s">
        <v>89</v>
      </c>
      <c r="B33" s="77" t="s">
        <v>538</v>
      </c>
      <c r="C33" s="57" t="s">
        <v>539</v>
      </c>
      <c r="D33" s="58">
        <v>21533573</v>
      </c>
      <c r="E33" s="59">
        <v>50386385</v>
      </c>
      <c r="F33" s="59">
        <v>24996828</v>
      </c>
      <c r="G33" s="59">
        <v>0</v>
      </c>
      <c r="H33" s="60">
        <v>96916786</v>
      </c>
      <c r="I33" s="61">
        <v>7306</v>
      </c>
      <c r="J33" s="62">
        <v>12023829</v>
      </c>
      <c r="K33" s="59">
        <v>15376647</v>
      </c>
      <c r="L33" s="62">
        <v>0</v>
      </c>
      <c r="M33" s="60">
        <v>27407782</v>
      </c>
    </row>
    <row r="34" spans="1:13" s="8" customFormat="1" ht="12.75">
      <c r="A34" s="24" t="s">
        <v>89</v>
      </c>
      <c r="B34" s="77" t="s">
        <v>540</v>
      </c>
      <c r="C34" s="57" t="s">
        <v>541</v>
      </c>
      <c r="D34" s="58">
        <v>8572239</v>
      </c>
      <c r="E34" s="59">
        <v>60459168</v>
      </c>
      <c r="F34" s="59">
        <v>3018615</v>
      </c>
      <c r="G34" s="59">
        <v>0</v>
      </c>
      <c r="H34" s="60">
        <v>72050022</v>
      </c>
      <c r="I34" s="61">
        <v>7721948</v>
      </c>
      <c r="J34" s="62">
        <v>44376017</v>
      </c>
      <c r="K34" s="59">
        <v>28411087</v>
      </c>
      <c r="L34" s="62">
        <v>0</v>
      </c>
      <c r="M34" s="60">
        <v>80509052</v>
      </c>
    </row>
    <row r="35" spans="1:13" s="8" customFormat="1" ht="12.75">
      <c r="A35" s="24" t="s">
        <v>89</v>
      </c>
      <c r="B35" s="77" t="s">
        <v>542</v>
      </c>
      <c r="C35" s="57" t="s">
        <v>543</v>
      </c>
      <c r="D35" s="58">
        <v>4997</v>
      </c>
      <c r="E35" s="59">
        <v>1446774</v>
      </c>
      <c r="F35" s="59">
        <v>4422902</v>
      </c>
      <c r="G35" s="59">
        <v>0</v>
      </c>
      <c r="H35" s="60">
        <v>5874673</v>
      </c>
      <c r="I35" s="61">
        <v>-198589</v>
      </c>
      <c r="J35" s="62">
        <v>1354856</v>
      </c>
      <c r="K35" s="59">
        <v>43791</v>
      </c>
      <c r="L35" s="62">
        <v>0</v>
      </c>
      <c r="M35" s="60">
        <v>1200058</v>
      </c>
    </row>
    <row r="36" spans="1:13" s="8" customFormat="1" ht="12.75">
      <c r="A36" s="24" t="s">
        <v>89</v>
      </c>
      <c r="B36" s="77" t="s">
        <v>544</v>
      </c>
      <c r="C36" s="57" t="s">
        <v>545</v>
      </c>
      <c r="D36" s="58">
        <v>4174424</v>
      </c>
      <c r="E36" s="59">
        <v>63360540</v>
      </c>
      <c r="F36" s="59">
        <v>14569384</v>
      </c>
      <c r="G36" s="59">
        <v>0</v>
      </c>
      <c r="H36" s="60">
        <v>82104348</v>
      </c>
      <c r="I36" s="61">
        <v>8725057</v>
      </c>
      <c r="J36" s="62">
        <v>22314146</v>
      </c>
      <c r="K36" s="59">
        <v>182989860</v>
      </c>
      <c r="L36" s="62">
        <v>0</v>
      </c>
      <c r="M36" s="60">
        <v>214029063</v>
      </c>
    </row>
    <row r="37" spans="1:13" s="8" customFormat="1" ht="12.75">
      <c r="A37" s="24" t="s">
        <v>89</v>
      </c>
      <c r="B37" s="77" t="s">
        <v>546</v>
      </c>
      <c r="C37" s="57" t="s">
        <v>547</v>
      </c>
      <c r="D37" s="58">
        <v>0</v>
      </c>
      <c r="E37" s="59">
        <v>4574277</v>
      </c>
      <c r="F37" s="59">
        <v>4163348</v>
      </c>
      <c r="G37" s="59">
        <v>0</v>
      </c>
      <c r="H37" s="60">
        <v>8737625</v>
      </c>
      <c r="I37" s="61">
        <v>0</v>
      </c>
      <c r="J37" s="62">
        <v>2413017</v>
      </c>
      <c r="K37" s="59">
        <v>828574</v>
      </c>
      <c r="L37" s="62">
        <v>0</v>
      </c>
      <c r="M37" s="60">
        <v>3241591</v>
      </c>
    </row>
    <row r="38" spans="1:13" s="8" customFormat="1" ht="12.75">
      <c r="A38" s="24" t="s">
        <v>108</v>
      </c>
      <c r="B38" s="77" t="s">
        <v>548</v>
      </c>
      <c r="C38" s="57" t="s">
        <v>549</v>
      </c>
      <c r="D38" s="58">
        <v>-131491</v>
      </c>
      <c r="E38" s="59">
        <v>15129</v>
      </c>
      <c r="F38" s="59">
        <v>2015664</v>
      </c>
      <c r="G38" s="59">
        <v>0</v>
      </c>
      <c r="H38" s="60">
        <v>1899302</v>
      </c>
      <c r="I38" s="61">
        <v>1346537</v>
      </c>
      <c r="J38" s="62">
        <v>2809</v>
      </c>
      <c r="K38" s="59">
        <v>5690112</v>
      </c>
      <c r="L38" s="62">
        <v>0</v>
      </c>
      <c r="M38" s="60">
        <v>7039458</v>
      </c>
    </row>
    <row r="39" spans="1:13" s="37" customFormat="1" ht="12.75">
      <c r="A39" s="46"/>
      <c r="B39" s="78" t="s">
        <v>550</v>
      </c>
      <c r="C39" s="79"/>
      <c r="D39" s="66">
        <f aca="true" t="shared" si="3" ref="D39:M39">SUM(D32:D38)</f>
        <v>34153523</v>
      </c>
      <c r="E39" s="67">
        <f t="shared" si="3"/>
        <v>180271068</v>
      </c>
      <c r="F39" s="67">
        <f t="shared" si="3"/>
        <v>53668530</v>
      </c>
      <c r="G39" s="67">
        <f t="shared" si="3"/>
        <v>0</v>
      </c>
      <c r="H39" s="80">
        <f t="shared" si="3"/>
        <v>268093121</v>
      </c>
      <c r="I39" s="81">
        <f t="shared" si="3"/>
        <v>17550559</v>
      </c>
      <c r="J39" s="82">
        <f t="shared" si="3"/>
        <v>81898466</v>
      </c>
      <c r="K39" s="67">
        <f t="shared" si="3"/>
        <v>234654662</v>
      </c>
      <c r="L39" s="82">
        <f t="shared" si="3"/>
        <v>0</v>
      </c>
      <c r="M39" s="80">
        <f t="shared" si="3"/>
        <v>334103687</v>
      </c>
    </row>
    <row r="40" spans="1:13" s="8" customFormat="1" ht="12.75">
      <c r="A40" s="24" t="s">
        <v>89</v>
      </c>
      <c r="B40" s="77" t="s">
        <v>70</v>
      </c>
      <c r="C40" s="57" t="s">
        <v>71</v>
      </c>
      <c r="D40" s="58">
        <v>29253601</v>
      </c>
      <c r="E40" s="59">
        <v>151401976</v>
      </c>
      <c r="F40" s="59">
        <v>23103076</v>
      </c>
      <c r="G40" s="59">
        <v>0</v>
      </c>
      <c r="H40" s="60">
        <v>203758653</v>
      </c>
      <c r="I40" s="61">
        <v>-753648</v>
      </c>
      <c r="J40" s="62">
        <v>105646243</v>
      </c>
      <c r="K40" s="59">
        <v>57280632</v>
      </c>
      <c r="L40" s="62">
        <v>0</v>
      </c>
      <c r="M40" s="60">
        <v>162173227</v>
      </c>
    </row>
    <row r="41" spans="1:13" s="8" customFormat="1" ht="12.75">
      <c r="A41" s="24" t="s">
        <v>89</v>
      </c>
      <c r="B41" s="77" t="s">
        <v>551</v>
      </c>
      <c r="C41" s="57" t="s">
        <v>552</v>
      </c>
      <c r="D41" s="58">
        <v>722549</v>
      </c>
      <c r="E41" s="59">
        <v>2191951</v>
      </c>
      <c r="F41" s="59">
        <v>56007</v>
      </c>
      <c r="G41" s="59">
        <v>0</v>
      </c>
      <c r="H41" s="60">
        <v>2970507</v>
      </c>
      <c r="I41" s="61">
        <v>1794349</v>
      </c>
      <c r="J41" s="62">
        <v>3333588</v>
      </c>
      <c r="K41" s="59">
        <v>15595689</v>
      </c>
      <c r="L41" s="62">
        <v>0</v>
      </c>
      <c r="M41" s="60">
        <v>20723626</v>
      </c>
    </row>
    <row r="42" spans="1:13" s="8" customFormat="1" ht="12.75">
      <c r="A42" s="24" t="s">
        <v>89</v>
      </c>
      <c r="B42" s="77" t="s">
        <v>553</v>
      </c>
      <c r="C42" s="57" t="s">
        <v>554</v>
      </c>
      <c r="D42" s="58">
        <v>299900</v>
      </c>
      <c r="E42" s="59">
        <v>2710952</v>
      </c>
      <c r="F42" s="59">
        <v>13244589</v>
      </c>
      <c r="G42" s="59">
        <v>0</v>
      </c>
      <c r="H42" s="60">
        <v>16255441</v>
      </c>
      <c r="I42" s="61">
        <v>1518369</v>
      </c>
      <c r="J42" s="62">
        <v>4110666</v>
      </c>
      <c r="K42" s="59">
        <v>18051647</v>
      </c>
      <c r="L42" s="62">
        <v>0</v>
      </c>
      <c r="M42" s="60">
        <v>23680682</v>
      </c>
    </row>
    <row r="43" spans="1:13" s="8" customFormat="1" ht="12.75">
      <c r="A43" s="24" t="s">
        <v>89</v>
      </c>
      <c r="B43" s="77" t="s">
        <v>555</v>
      </c>
      <c r="C43" s="57" t="s">
        <v>556</v>
      </c>
      <c r="D43" s="58">
        <v>527406</v>
      </c>
      <c r="E43" s="59">
        <v>3435999</v>
      </c>
      <c r="F43" s="59">
        <v>-502379</v>
      </c>
      <c r="G43" s="59">
        <v>0</v>
      </c>
      <c r="H43" s="60">
        <v>3461026</v>
      </c>
      <c r="I43" s="61">
        <v>0</v>
      </c>
      <c r="J43" s="62">
        <v>0</v>
      </c>
      <c r="K43" s="59">
        <v>0</v>
      </c>
      <c r="L43" s="62">
        <v>0</v>
      </c>
      <c r="M43" s="60">
        <v>0</v>
      </c>
    </row>
    <row r="44" spans="1:13" s="8" customFormat="1" ht="12.75">
      <c r="A44" s="24" t="s">
        <v>108</v>
      </c>
      <c r="B44" s="77" t="s">
        <v>557</v>
      </c>
      <c r="C44" s="57" t="s">
        <v>558</v>
      </c>
      <c r="D44" s="58">
        <v>76123</v>
      </c>
      <c r="E44" s="59">
        <v>3140</v>
      </c>
      <c r="F44" s="59">
        <v>4851946</v>
      </c>
      <c r="G44" s="59">
        <v>0</v>
      </c>
      <c r="H44" s="60">
        <v>4931209</v>
      </c>
      <c r="I44" s="61">
        <v>50519</v>
      </c>
      <c r="J44" s="62">
        <v>1875</v>
      </c>
      <c r="K44" s="59">
        <v>15935786</v>
      </c>
      <c r="L44" s="62">
        <v>0</v>
      </c>
      <c r="M44" s="60">
        <v>15988180</v>
      </c>
    </row>
    <row r="45" spans="1:13" s="37" customFormat="1" ht="12.75">
      <c r="A45" s="46"/>
      <c r="B45" s="78" t="s">
        <v>559</v>
      </c>
      <c r="C45" s="79"/>
      <c r="D45" s="66">
        <f aca="true" t="shared" si="4" ref="D45:M45">SUM(D40:D44)</f>
        <v>30879579</v>
      </c>
      <c r="E45" s="67">
        <f t="shared" si="4"/>
        <v>159744018</v>
      </c>
      <c r="F45" s="67">
        <f t="shared" si="4"/>
        <v>40753239</v>
      </c>
      <c r="G45" s="67">
        <f t="shared" si="4"/>
        <v>0</v>
      </c>
      <c r="H45" s="80">
        <f t="shared" si="4"/>
        <v>231376836</v>
      </c>
      <c r="I45" s="81">
        <f t="shared" si="4"/>
        <v>2609589</v>
      </c>
      <c r="J45" s="82">
        <f t="shared" si="4"/>
        <v>113092372</v>
      </c>
      <c r="K45" s="67">
        <f t="shared" si="4"/>
        <v>106863754</v>
      </c>
      <c r="L45" s="82">
        <f t="shared" si="4"/>
        <v>0</v>
      </c>
      <c r="M45" s="80">
        <f t="shared" si="4"/>
        <v>222565715</v>
      </c>
    </row>
    <row r="46" spans="1:13" s="37" customFormat="1" ht="12.75">
      <c r="A46" s="46"/>
      <c r="B46" s="78" t="s">
        <v>560</v>
      </c>
      <c r="C46" s="79"/>
      <c r="D46" s="66">
        <f aca="true" t="shared" si="5" ref="D46:M46">SUM(D9:D12,D14:D20,D22:D30,D32:D38,D40:D44)</f>
        <v>74072878</v>
      </c>
      <c r="E46" s="67">
        <f t="shared" si="5"/>
        <v>460233412</v>
      </c>
      <c r="F46" s="67">
        <f t="shared" si="5"/>
        <v>264191837</v>
      </c>
      <c r="G46" s="67">
        <f t="shared" si="5"/>
        <v>0</v>
      </c>
      <c r="H46" s="80">
        <f t="shared" si="5"/>
        <v>798498127</v>
      </c>
      <c r="I46" s="81">
        <f t="shared" si="5"/>
        <v>27649053</v>
      </c>
      <c r="J46" s="82">
        <f t="shared" si="5"/>
        <v>290128317</v>
      </c>
      <c r="K46" s="67">
        <f t="shared" si="5"/>
        <v>533168363</v>
      </c>
      <c r="L46" s="82">
        <f t="shared" si="5"/>
        <v>0</v>
      </c>
      <c r="M46" s="80">
        <f t="shared" si="5"/>
        <v>850945733</v>
      </c>
    </row>
    <row r="47" spans="1:13" s="8" customFormat="1" ht="12.75">
      <c r="A47" s="47"/>
      <c r="B47" s="83"/>
      <c r="C47" s="84"/>
      <c r="D47" s="85"/>
      <c r="E47" s="86"/>
      <c r="F47" s="86"/>
      <c r="G47" s="86"/>
      <c r="H47" s="87"/>
      <c r="I47" s="85"/>
      <c r="J47" s="86"/>
      <c r="K47" s="86"/>
      <c r="L47" s="86"/>
      <c r="M47" s="87"/>
    </row>
    <row r="48" spans="1:13" s="53" customFormat="1" ht="12.75">
      <c r="A48" s="55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s="53" customFormat="1" ht="12.75">
      <c r="A49" s="55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</row>
    <row r="50" spans="1:13" s="53" customFormat="1" ht="12.75">
      <c r="A50" s="55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</row>
    <row r="51" spans="1:13" s="54" customFormat="1" ht="12.75">
      <c r="A51" s="28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</row>
    <row r="52" spans="1:13" s="54" customFormat="1" ht="12.75">
      <c r="A52" s="28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1:13" s="54" customFormat="1" ht="12.75">
      <c r="A53" s="28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1:13" s="54" customFormat="1" ht="12.75">
      <c r="A54" s="28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1:13" s="54" customFormat="1" ht="12.75">
      <c r="A55" s="28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1:13" s="54" customFormat="1" ht="12.75">
      <c r="A56" s="28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1:13" s="54" customFormat="1" ht="12.75">
      <c r="A57" s="28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1:13" s="54" customFormat="1" ht="12.75">
      <c r="A58" s="28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</row>
    <row r="59" spans="1:13" s="54" customFormat="1" ht="12.75">
      <c r="A59" s="28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1:13" s="54" customFormat="1" ht="12.75">
      <c r="A60" s="28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1:13" s="54" customFormat="1" ht="12.75">
      <c r="A61" s="28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1:13" s="54" customFormat="1" ht="12.75">
      <c r="A62" s="28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1:13" s="54" customFormat="1" ht="12.75">
      <c r="A63" s="28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</row>
    <row r="64" spans="1:13" s="54" customFormat="1" ht="12.75">
      <c r="A64" s="28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</row>
    <row r="65" spans="1:13" s="54" customFormat="1" ht="12.75">
      <c r="A65" s="28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s="54" customFormat="1" ht="12.75">
      <c r="A66" s="28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spans="1:13" s="54" customFormat="1" ht="12.75">
      <c r="A67" s="28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1:13" s="54" customFormat="1" ht="12.75">
      <c r="A68" s="28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s="54" customFormat="1" ht="12.75">
      <c r="A69" s="28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spans="1:13" s="54" customFormat="1" ht="12.75">
      <c r="A70" s="28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  <row r="71" spans="1:13" s="54" customFormat="1" ht="12.75">
      <c r="A71" s="28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1:13" s="54" customFormat="1" ht="12.75">
      <c r="A72" s="28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</row>
    <row r="73" spans="1:13" s="54" customFormat="1" ht="12.75">
      <c r="A73" s="28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1:13" s="54" customFormat="1" ht="12.75">
      <c r="A74" s="28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</row>
    <row r="75" spans="1:13" s="54" customFormat="1" ht="12.75">
      <c r="A75" s="28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13" s="54" customFormat="1" ht="12.75">
      <c r="A76" s="28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</row>
    <row r="77" spans="1:13" s="54" customFormat="1" ht="12.75">
      <c r="A77" s="28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</row>
    <row r="78" spans="1:13" s="54" customFormat="1" ht="12.75">
      <c r="A78" s="28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</row>
    <row r="79" spans="1:13" s="54" customFormat="1" ht="12.75">
      <c r="A79" s="28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</row>
    <row r="80" spans="1:13" s="54" customFormat="1" ht="12.75">
      <c r="A80" s="28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</row>
    <row r="81" spans="1:13" s="54" customFormat="1" ht="12.75">
      <c r="A81" s="28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1:13" s="54" customFormat="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54" customFormat="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="54" customFormat="1" ht="12.75"/>
    <row r="85" s="54" customFormat="1" ht="12.75"/>
    <row r="86" s="54" customFormat="1" ht="12.75"/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  <row r="101" s="54" customFormat="1" ht="12.75"/>
    <row r="102" s="54" customFormat="1" ht="12.75"/>
  </sheetData>
  <sheetProtection password="F954" sheet="1" objects="1" scenarios="1"/>
  <mergeCells count="7">
    <mergeCell ref="B48:M48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6" ht="15.75" customHeight="1">
      <c r="A2" s="4"/>
      <c r="B2" s="113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2"/>
      <c r="O2" s="2"/>
      <c r="P2" s="2"/>
    </row>
    <row r="3" spans="1:13" ht="15.75" customHeight="1">
      <c r="A3" s="5"/>
      <c r="B3" s="6"/>
      <c r="C3" s="7"/>
      <c r="D3" s="106" t="s">
        <v>1</v>
      </c>
      <c r="E3" s="107"/>
      <c r="F3" s="107"/>
      <c r="G3" s="107"/>
      <c r="H3" s="108"/>
      <c r="I3" s="109" t="s">
        <v>2</v>
      </c>
      <c r="J3" s="110"/>
      <c r="K3" s="110"/>
      <c r="L3" s="110"/>
      <c r="M3" s="111"/>
    </row>
    <row r="4" spans="1:13" s="8" customFormat="1" ht="15.75" customHeight="1">
      <c r="A4" s="9"/>
      <c r="B4" s="10"/>
      <c r="C4" s="11"/>
      <c r="D4" s="106" t="s">
        <v>3</v>
      </c>
      <c r="E4" s="107"/>
      <c r="F4" s="112"/>
      <c r="G4" s="29"/>
      <c r="H4" s="30"/>
      <c r="I4" s="106" t="s">
        <v>3</v>
      </c>
      <c r="J4" s="107"/>
      <c r="K4" s="112"/>
      <c r="L4" s="31"/>
      <c r="M4" s="30"/>
    </row>
    <row r="5" spans="1:13" s="8" customFormat="1" ht="25.5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561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89</v>
      </c>
      <c r="B9" s="77" t="s">
        <v>562</v>
      </c>
      <c r="C9" s="57" t="s">
        <v>563</v>
      </c>
      <c r="D9" s="58">
        <v>231115</v>
      </c>
      <c r="E9" s="59">
        <v>7767513</v>
      </c>
      <c r="F9" s="59">
        <v>-1312636</v>
      </c>
      <c r="G9" s="59">
        <v>0</v>
      </c>
      <c r="H9" s="60">
        <v>6685992</v>
      </c>
      <c r="I9" s="61">
        <v>300971</v>
      </c>
      <c r="J9" s="62">
        <v>5374947</v>
      </c>
      <c r="K9" s="59">
        <v>6735187</v>
      </c>
      <c r="L9" s="62">
        <v>0</v>
      </c>
      <c r="M9" s="60">
        <v>12411105</v>
      </c>
    </row>
    <row r="10" spans="1:13" s="8" customFormat="1" ht="12.75">
      <c r="A10" s="24" t="s">
        <v>89</v>
      </c>
      <c r="B10" s="77" t="s">
        <v>72</v>
      </c>
      <c r="C10" s="57" t="s">
        <v>73</v>
      </c>
      <c r="D10" s="58">
        <v>27392345</v>
      </c>
      <c r="E10" s="59">
        <v>70677880</v>
      </c>
      <c r="F10" s="59">
        <v>155974221</v>
      </c>
      <c r="G10" s="59">
        <v>0</v>
      </c>
      <c r="H10" s="60">
        <v>254044446</v>
      </c>
      <c r="I10" s="61">
        <v>124613745</v>
      </c>
      <c r="J10" s="62">
        <v>305115960</v>
      </c>
      <c r="K10" s="59">
        <v>455144574</v>
      </c>
      <c r="L10" s="62">
        <v>0</v>
      </c>
      <c r="M10" s="60">
        <v>884874279</v>
      </c>
    </row>
    <row r="11" spans="1:13" s="8" customFormat="1" ht="12.75">
      <c r="A11" s="24" t="s">
        <v>89</v>
      </c>
      <c r="B11" s="77" t="s">
        <v>74</v>
      </c>
      <c r="C11" s="57" t="s">
        <v>75</v>
      </c>
      <c r="D11" s="58">
        <v>40128375</v>
      </c>
      <c r="E11" s="59">
        <v>317848583</v>
      </c>
      <c r="F11" s="59">
        <v>62939747</v>
      </c>
      <c r="G11" s="59">
        <v>0</v>
      </c>
      <c r="H11" s="60">
        <v>420916705</v>
      </c>
      <c r="I11" s="61">
        <v>41910594</v>
      </c>
      <c r="J11" s="62">
        <v>289549478</v>
      </c>
      <c r="K11" s="59">
        <v>101468809</v>
      </c>
      <c r="L11" s="62">
        <v>0</v>
      </c>
      <c r="M11" s="60">
        <v>432928881</v>
      </c>
    </row>
    <row r="12" spans="1:13" s="8" customFormat="1" ht="12.75">
      <c r="A12" s="24" t="s">
        <v>89</v>
      </c>
      <c r="B12" s="77" t="s">
        <v>564</v>
      </c>
      <c r="C12" s="57" t="s">
        <v>565</v>
      </c>
      <c r="D12" s="58">
        <v>1025677</v>
      </c>
      <c r="E12" s="59">
        <v>7443690</v>
      </c>
      <c r="F12" s="59">
        <v>11722022</v>
      </c>
      <c r="G12" s="59">
        <v>0</v>
      </c>
      <c r="H12" s="60">
        <v>20191389</v>
      </c>
      <c r="I12" s="61">
        <v>204739</v>
      </c>
      <c r="J12" s="62">
        <v>74829845</v>
      </c>
      <c r="K12" s="59">
        <v>-4374276</v>
      </c>
      <c r="L12" s="62">
        <v>0</v>
      </c>
      <c r="M12" s="60">
        <v>70660308</v>
      </c>
    </row>
    <row r="13" spans="1:13" s="8" customFormat="1" ht="12.75">
      <c r="A13" s="24" t="s">
        <v>89</v>
      </c>
      <c r="B13" s="77" t="s">
        <v>566</v>
      </c>
      <c r="C13" s="57" t="s">
        <v>567</v>
      </c>
      <c r="D13" s="58">
        <v>6539963</v>
      </c>
      <c r="E13" s="59">
        <v>13375247</v>
      </c>
      <c r="F13" s="59">
        <v>6961230</v>
      </c>
      <c r="G13" s="59">
        <v>0</v>
      </c>
      <c r="H13" s="60">
        <v>26876440</v>
      </c>
      <c r="I13" s="61">
        <v>4445786</v>
      </c>
      <c r="J13" s="62">
        <v>34977636</v>
      </c>
      <c r="K13" s="59">
        <v>23553141</v>
      </c>
      <c r="L13" s="62">
        <v>0</v>
      </c>
      <c r="M13" s="60">
        <v>62976563</v>
      </c>
    </row>
    <row r="14" spans="1:13" s="8" customFormat="1" ht="12.75">
      <c r="A14" s="24" t="s">
        <v>108</v>
      </c>
      <c r="B14" s="77" t="s">
        <v>568</v>
      </c>
      <c r="C14" s="57" t="s">
        <v>569</v>
      </c>
      <c r="D14" s="58">
        <v>0</v>
      </c>
      <c r="E14" s="59">
        <v>0</v>
      </c>
      <c r="F14" s="59">
        <v>10491517</v>
      </c>
      <c r="G14" s="59">
        <v>0</v>
      </c>
      <c r="H14" s="60">
        <v>10491517</v>
      </c>
      <c r="I14" s="61">
        <v>0</v>
      </c>
      <c r="J14" s="62">
        <v>0</v>
      </c>
      <c r="K14" s="59">
        <v>205444535</v>
      </c>
      <c r="L14" s="62">
        <v>0</v>
      </c>
      <c r="M14" s="60">
        <v>205444535</v>
      </c>
    </row>
    <row r="15" spans="1:13" s="37" customFormat="1" ht="12.75">
      <c r="A15" s="46"/>
      <c r="B15" s="78" t="s">
        <v>570</v>
      </c>
      <c r="C15" s="79"/>
      <c r="D15" s="66">
        <f aca="true" t="shared" si="0" ref="D15:M15">SUM(D9:D14)</f>
        <v>75317475</v>
      </c>
      <c r="E15" s="67">
        <f t="shared" si="0"/>
        <v>417112913</v>
      </c>
      <c r="F15" s="67">
        <f t="shared" si="0"/>
        <v>246776101</v>
      </c>
      <c r="G15" s="67">
        <f t="shared" si="0"/>
        <v>0</v>
      </c>
      <c r="H15" s="80">
        <f t="shared" si="0"/>
        <v>739206489</v>
      </c>
      <c r="I15" s="81">
        <f t="shared" si="0"/>
        <v>171475835</v>
      </c>
      <c r="J15" s="82">
        <f t="shared" si="0"/>
        <v>709847866</v>
      </c>
      <c r="K15" s="67">
        <f t="shared" si="0"/>
        <v>787971970</v>
      </c>
      <c r="L15" s="82">
        <f t="shared" si="0"/>
        <v>0</v>
      </c>
      <c r="M15" s="80">
        <f t="shared" si="0"/>
        <v>1669295671</v>
      </c>
    </row>
    <row r="16" spans="1:13" s="8" customFormat="1" ht="12.75">
      <c r="A16" s="24" t="s">
        <v>89</v>
      </c>
      <c r="B16" s="77" t="s">
        <v>571</v>
      </c>
      <c r="C16" s="57" t="s">
        <v>572</v>
      </c>
      <c r="D16" s="58">
        <v>0</v>
      </c>
      <c r="E16" s="59">
        <v>0</v>
      </c>
      <c r="F16" s="59">
        <v>76820</v>
      </c>
      <c r="G16" s="59">
        <v>0</v>
      </c>
      <c r="H16" s="60">
        <v>76820</v>
      </c>
      <c r="I16" s="61">
        <v>6273</v>
      </c>
      <c r="J16" s="62">
        <v>0</v>
      </c>
      <c r="K16" s="59">
        <v>1049731</v>
      </c>
      <c r="L16" s="62">
        <v>0</v>
      </c>
      <c r="M16" s="60">
        <v>1056004</v>
      </c>
    </row>
    <row r="17" spans="1:13" s="8" customFormat="1" ht="12.75">
      <c r="A17" s="24" t="s">
        <v>89</v>
      </c>
      <c r="B17" s="77" t="s">
        <v>573</v>
      </c>
      <c r="C17" s="57" t="s">
        <v>574</v>
      </c>
      <c r="D17" s="58">
        <v>749676</v>
      </c>
      <c r="E17" s="59">
        <v>4961170</v>
      </c>
      <c r="F17" s="59">
        <v>19057195</v>
      </c>
      <c r="G17" s="59">
        <v>0</v>
      </c>
      <c r="H17" s="60">
        <v>24768041</v>
      </c>
      <c r="I17" s="61">
        <v>4143306</v>
      </c>
      <c r="J17" s="62">
        <v>31022716</v>
      </c>
      <c r="K17" s="59">
        <v>63658595</v>
      </c>
      <c r="L17" s="62">
        <v>0</v>
      </c>
      <c r="M17" s="60">
        <v>98824617</v>
      </c>
    </row>
    <row r="18" spans="1:13" s="8" customFormat="1" ht="12.75">
      <c r="A18" s="24" t="s">
        <v>89</v>
      </c>
      <c r="B18" s="77" t="s">
        <v>575</v>
      </c>
      <c r="C18" s="57" t="s">
        <v>576</v>
      </c>
      <c r="D18" s="58">
        <v>27656614</v>
      </c>
      <c r="E18" s="59">
        <v>18548372</v>
      </c>
      <c r="F18" s="59">
        <v>37019533</v>
      </c>
      <c r="G18" s="59">
        <v>0</v>
      </c>
      <c r="H18" s="60">
        <v>83224519</v>
      </c>
      <c r="I18" s="61">
        <v>-502861</v>
      </c>
      <c r="J18" s="62">
        <v>61818781</v>
      </c>
      <c r="K18" s="59">
        <v>-9118174</v>
      </c>
      <c r="L18" s="62">
        <v>0</v>
      </c>
      <c r="M18" s="60">
        <v>52197746</v>
      </c>
    </row>
    <row r="19" spans="1:13" s="8" customFormat="1" ht="12.75">
      <c r="A19" s="24" t="s">
        <v>89</v>
      </c>
      <c r="B19" s="77" t="s">
        <v>577</v>
      </c>
      <c r="C19" s="57" t="s">
        <v>578</v>
      </c>
      <c r="D19" s="58">
        <v>5960427</v>
      </c>
      <c r="E19" s="59">
        <v>30974158</v>
      </c>
      <c r="F19" s="59">
        <v>5636017</v>
      </c>
      <c r="G19" s="59">
        <v>0</v>
      </c>
      <c r="H19" s="60">
        <v>42570602</v>
      </c>
      <c r="I19" s="61">
        <v>5610400</v>
      </c>
      <c r="J19" s="62">
        <v>26805826</v>
      </c>
      <c r="K19" s="59">
        <v>21170820</v>
      </c>
      <c r="L19" s="62">
        <v>0</v>
      </c>
      <c r="M19" s="60">
        <v>53587046</v>
      </c>
    </row>
    <row r="20" spans="1:13" s="8" customFormat="1" ht="12.75">
      <c r="A20" s="24" t="s">
        <v>89</v>
      </c>
      <c r="B20" s="77" t="s">
        <v>579</v>
      </c>
      <c r="C20" s="57" t="s">
        <v>580</v>
      </c>
      <c r="D20" s="58">
        <v>1201281</v>
      </c>
      <c r="E20" s="59">
        <v>3953808</v>
      </c>
      <c r="F20" s="59">
        <v>-258041</v>
      </c>
      <c r="G20" s="59">
        <v>0</v>
      </c>
      <c r="H20" s="60">
        <v>4897048</v>
      </c>
      <c r="I20" s="61">
        <v>2981274</v>
      </c>
      <c r="J20" s="62">
        <v>9783401</v>
      </c>
      <c r="K20" s="59">
        <v>791810</v>
      </c>
      <c r="L20" s="62">
        <v>0</v>
      </c>
      <c r="M20" s="60">
        <v>13556485</v>
      </c>
    </row>
    <row r="21" spans="1:13" s="8" customFormat="1" ht="12.75">
      <c r="A21" s="24" t="s">
        <v>108</v>
      </c>
      <c r="B21" s="77" t="s">
        <v>581</v>
      </c>
      <c r="C21" s="57" t="s">
        <v>582</v>
      </c>
      <c r="D21" s="58">
        <v>0</v>
      </c>
      <c r="E21" s="59">
        <v>0</v>
      </c>
      <c r="F21" s="59">
        <v>2413963</v>
      </c>
      <c r="G21" s="59">
        <v>0</v>
      </c>
      <c r="H21" s="60">
        <v>2413963</v>
      </c>
      <c r="I21" s="61">
        <v>0</v>
      </c>
      <c r="J21" s="62">
        <v>0</v>
      </c>
      <c r="K21" s="59">
        <v>10319572</v>
      </c>
      <c r="L21" s="62">
        <v>0</v>
      </c>
      <c r="M21" s="60">
        <v>10319572</v>
      </c>
    </row>
    <row r="22" spans="1:13" s="37" customFormat="1" ht="12.75">
      <c r="A22" s="46"/>
      <c r="B22" s="78" t="s">
        <v>583</v>
      </c>
      <c r="C22" s="79"/>
      <c r="D22" s="66">
        <f aca="true" t="shared" si="1" ref="D22:M22">SUM(D16:D21)</f>
        <v>35567998</v>
      </c>
      <c r="E22" s="67">
        <f t="shared" si="1"/>
        <v>58437508</v>
      </c>
      <c r="F22" s="67">
        <f t="shared" si="1"/>
        <v>63945487</v>
      </c>
      <c r="G22" s="67">
        <f t="shared" si="1"/>
        <v>0</v>
      </c>
      <c r="H22" s="80">
        <f t="shared" si="1"/>
        <v>157950993</v>
      </c>
      <c r="I22" s="81">
        <f t="shared" si="1"/>
        <v>12238392</v>
      </c>
      <c r="J22" s="82">
        <f t="shared" si="1"/>
        <v>129430724</v>
      </c>
      <c r="K22" s="67">
        <f t="shared" si="1"/>
        <v>87872354</v>
      </c>
      <c r="L22" s="82">
        <f t="shared" si="1"/>
        <v>0</v>
      </c>
      <c r="M22" s="80">
        <f t="shared" si="1"/>
        <v>229541470</v>
      </c>
    </row>
    <row r="23" spans="1:13" s="8" customFormat="1" ht="12.75">
      <c r="A23" s="24" t="s">
        <v>89</v>
      </c>
      <c r="B23" s="77" t="s">
        <v>584</v>
      </c>
      <c r="C23" s="57" t="s">
        <v>585</v>
      </c>
      <c r="D23" s="58">
        <v>0</v>
      </c>
      <c r="E23" s="59">
        <v>0</v>
      </c>
      <c r="F23" s="59">
        <v>0</v>
      </c>
      <c r="G23" s="59">
        <v>0</v>
      </c>
      <c r="H23" s="60">
        <v>0</v>
      </c>
      <c r="I23" s="61">
        <v>0</v>
      </c>
      <c r="J23" s="62">
        <v>0</v>
      </c>
      <c r="K23" s="59">
        <v>0</v>
      </c>
      <c r="L23" s="62">
        <v>0</v>
      </c>
      <c r="M23" s="60">
        <v>0</v>
      </c>
    </row>
    <row r="24" spans="1:13" s="8" customFormat="1" ht="12.75">
      <c r="A24" s="24" t="s">
        <v>89</v>
      </c>
      <c r="B24" s="77" t="s">
        <v>586</v>
      </c>
      <c r="C24" s="57" t="s">
        <v>587</v>
      </c>
      <c r="D24" s="58">
        <v>33214</v>
      </c>
      <c r="E24" s="59">
        <v>12659576</v>
      </c>
      <c r="F24" s="59">
        <v>9561485</v>
      </c>
      <c r="G24" s="59">
        <v>0</v>
      </c>
      <c r="H24" s="60">
        <v>22254275</v>
      </c>
      <c r="I24" s="61">
        <v>0</v>
      </c>
      <c r="J24" s="62">
        <v>0</v>
      </c>
      <c r="K24" s="59">
        <v>0</v>
      </c>
      <c r="L24" s="62">
        <v>0</v>
      </c>
      <c r="M24" s="60">
        <v>0</v>
      </c>
    </row>
    <row r="25" spans="1:13" s="8" customFormat="1" ht="12.75">
      <c r="A25" s="24" t="s">
        <v>89</v>
      </c>
      <c r="B25" s="77" t="s">
        <v>588</v>
      </c>
      <c r="C25" s="57" t="s">
        <v>589</v>
      </c>
      <c r="D25" s="58">
        <v>0</v>
      </c>
      <c r="E25" s="59">
        <v>0</v>
      </c>
      <c r="F25" s="59">
        <v>0</v>
      </c>
      <c r="G25" s="59">
        <v>0</v>
      </c>
      <c r="H25" s="60">
        <v>0</v>
      </c>
      <c r="I25" s="61">
        <v>0</v>
      </c>
      <c r="J25" s="62">
        <v>0</v>
      </c>
      <c r="K25" s="59">
        <v>0</v>
      </c>
      <c r="L25" s="62">
        <v>0</v>
      </c>
      <c r="M25" s="60">
        <v>0</v>
      </c>
    </row>
    <row r="26" spans="1:13" s="8" customFormat="1" ht="12.75">
      <c r="A26" s="24" t="s">
        <v>89</v>
      </c>
      <c r="B26" s="77" t="s">
        <v>590</v>
      </c>
      <c r="C26" s="57" t="s">
        <v>591</v>
      </c>
      <c r="D26" s="58">
        <v>86133</v>
      </c>
      <c r="E26" s="59">
        <v>934367</v>
      </c>
      <c r="F26" s="59">
        <v>1417582</v>
      </c>
      <c r="G26" s="59">
        <v>0</v>
      </c>
      <c r="H26" s="60">
        <v>2438082</v>
      </c>
      <c r="I26" s="61">
        <v>205632</v>
      </c>
      <c r="J26" s="62">
        <v>669207</v>
      </c>
      <c r="K26" s="59">
        <v>15166564</v>
      </c>
      <c r="L26" s="62">
        <v>0</v>
      </c>
      <c r="M26" s="60">
        <v>16041403</v>
      </c>
    </row>
    <row r="27" spans="1:13" s="8" customFormat="1" ht="12.75">
      <c r="A27" s="24" t="s">
        <v>89</v>
      </c>
      <c r="B27" s="77" t="s">
        <v>592</v>
      </c>
      <c r="C27" s="57" t="s">
        <v>593</v>
      </c>
      <c r="D27" s="58">
        <v>8518</v>
      </c>
      <c r="E27" s="59">
        <v>0</v>
      </c>
      <c r="F27" s="59">
        <v>413470</v>
      </c>
      <c r="G27" s="59">
        <v>0</v>
      </c>
      <c r="H27" s="60">
        <v>421988</v>
      </c>
      <c r="I27" s="61">
        <v>0</v>
      </c>
      <c r="J27" s="62">
        <v>0</v>
      </c>
      <c r="K27" s="59">
        <v>317574</v>
      </c>
      <c r="L27" s="62">
        <v>0</v>
      </c>
      <c r="M27" s="60">
        <v>317574</v>
      </c>
    </row>
    <row r="28" spans="1:13" s="8" customFormat="1" ht="12.75">
      <c r="A28" s="24" t="s">
        <v>89</v>
      </c>
      <c r="B28" s="77" t="s">
        <v>594</v>
      </c>
      <c r="C28" s="57" t="s">
        <v>595</v>
      </c>
      <c r="D28" s="58">
        <v>1002349</v>
      </c>
      <c r="E28" s="59">
        <v>9472464</v>
      </c>
      <c r="F28" s="59">
        <v>18563308</v>
      </c>
      <c r="G28" s="59">
        <v>0</v>
      </c>
      <c r="H28" s="60">
        <v>29038121</v>
      </c>
      <c r="I28" s="61">
        <v>1576269</v>
      </c>
      <c r="J28" s="62">
        <v>14468397</v>
      </c>
      <c r="K28" s="59">
        <v>-2265286</v>
      </c>
      <c r="L28" s="62">
        <v>0</v>
      </c>
      <c r="M28" s="60">
        <v>13779380</v>
      </c>
    </row>
    <row r="29" spans="1:13" s="8" customFormat="1" ht="12.75">
      <c r="A29" s="24" t="s">
        <v>108</v>
      </c>
      <c r="B29" s="77" t="s">
        <v>596</v>
      </c>
      <c r="C29" s="57" t="s">
        <v>597</v>
      </c>
      <c r="D29" s="58">
        <v>0</v>
      </c>
      <c r="E29" s="59">
        <v>0</v>
      </c>
      <c r="F29" s="59">
        <v>12874609</v>
      </c>
      <c r="G29" s="59">
        <v>0</v>
      </c>
      <c r="H29" s="60">
        <v>12874609</v>
      </c>
      <c r="I29" s="61">
        <v>0</v>
      </c>
      <c r="J29" s="62">
        <v>0</v>
      </c>
      <c r="K29" s="59">
        <v>0</v>
      </c>
      <c r="L29" s="62">
        <v>0</v>
      </c>
      <c r="M29" s="60">
        <v>0</v>
      </c>
    </row>
    <row r="30" spans="1:13" s="37" customFormat="1" ht="12.75">
      <c r="A30" s="46"/>
      <c r="B30" s="78" t="s">
        <v>598</v>
      </c>
      <c r="C30" s="79"/>
      <c r="D30" s="66">
        <f aca="true" t="shared" si="2" ref="D30:M30">SUM(D23:D29)</f>
        <v>1130214</v>
      </c>
      <c r="E30" s="67">
        <f t="shared" si="2"/>
        <v>23066407</v>
      </c>
      <c r="F30" s="67">
        <f t="shared" si="2"/>
        <v>42830454</v>
      </c>
      <c r="G30" s="67">
        <f t="shared" si="2"/>
        <v>0</v>
      </c>
      <c r="H30" s="80">
        <f t="shared" si="2"/>
        <v>67027075</v>
      </c>
      <c r="I30" s="81">
        <f t="shared" si="2"/>
        <v>1781901</v>
      </c>
      <c r="J30" s="82">
        <f t="shared" si="2"/>
        <v>15137604</v>
      </c>
      <c r="K30" s="67">
        <f t="shared" si="2"/>
        <v>13218852</v>
      </c>
      <c r="L30" s="82">
        <f t="shared" si="2"/>
        <v>0</v>
      </c>
      <c r="M30" s="80">
        <f t="shared" si="2"/>
        <v>30138357</v>
      </c>
    </row>
    <row r="31" spans="1:13" s="8" customFormat="1" ht="12.75">
      <c r="A31" s="24" t="s">
        <v>89</v>
      </c>
      <c r="B31" s="77" t="s">
        <v>599</v>
      </c>
      <c r="C31" s="57" t="s">
        <v>600</v>
      </c>
      <c r="D31" s="58">
        <v>675775</v>
      </c>
      <c r="E31" s="59">
        <v>8823103</v>
      </c>
      <c r="F31" s="59">
        <v>2725515</v>
      </c>
      <c r="G31" s="59">
        <v>0</v>
      </c>
      <c r="H31" s="60">
        <v>12224393</v>
      </c>
      <c r="I31" s="61">
        <v>522971</v>
      </c>
      <c r="J31" s="62">
        <v>4381458</v>
      </c>
      <c r="K31" s="59">
        <v>2076719</v>
      </c>
      <c r="L31" s="62">
        <v>0</v>
      </c>
      <c r="M31" s="60">
        <v>6981148</v>
      </c>
    </row>
    <row r="32" spans="1:13" s="8" customFormat="1" ht="12.75">
      <c r="A32" s="24" t="s">
        <v>89</v>
      </c>
      <c r="B32" s="77" t="s">
        <v>76</v>
      </c>
      <c r="C32" s="57" t="s">
        <v>77</v>
      </c>
      <c r="D32" s="58">
        <v>16208011</v>
      </c>
      <c r="E32" s="59">
        <v>125745510</v>
      </c>
      <c r="F32" s="59">
        <v>45847231</v>
      </c>
      <c r="G32" s="59">
        <v>0</v>
      </c>
      <c r="H32" s="60">
        <v>187800752</v>
      </c>
      <c r="I32" s="61">
        <v>14897407</v>
      </c>
      <c r="J32" s="62">
        <v>120894993</v>
      </c>
      <c r="K32" s="59">
        <v>45706372</v>
      </c>
      <c r="L32" s="62">
        <v>0</v>
      </c>
      <c r="M32" s="60">
        <v>181498772</v>
      </c>
    </row>
    <row r="33" spans="1:13" s="8" customFormat="1" ht="12.75">
      <c r="A33" s="24" t="s">
        <v>89</v>
      </c>
      <c r="B33" s="77" t="s">
        <v>78</v>
      </c>
      <c r="C33" s="57" t="s">
        <v>79</v>
      </c>
      <c r="D33" s="58">
        <v>46147927</v>
      </c>
      <c r="E33" s="59">
        <v>181950550</v>
      </c>
      <c r="F33" s="59">
        <v>42722102</v>
      </c>
      <c r="G33" s="59">
        <v>0</v>
      </c>
      <c r="H33" s="60">
        <v>270820579</v>
      </c>
      <c r="I33" s="61">
        <v>55225613</v>
      </c>
      <c r="J33" s="62">
        <v>148025193</v>
      </c>
      <c r="K33" s="59">
        <v>41341433</v>
      </c>
      <c r="L33" s="62">
        <v>0</v>
      </c>
      <c r="M33" s="60">
        <v>244592239</v>
      </c>
    </row>
    <row r="34" spans="1:13" s="8" customFormat="1" ht="12.75">
      <c r="A34" s="24" t="s">
        <v>89</v>
      </c>
      <c r="B34" s="77" t="s">
        <v>601</v>
      </c>
      <c r="C34" s="57" t="s">
        <v>602</v>
      </c>
      <c r="D34" s="58">
        <v>4882472</v>
      </c>
      <c r="E34" s="59">
        <v>20215604</v>
      </c>
      <c r="F34" s="59">
        <v>4206317</v>
      </c>
      <c r="G34" s="59">
        <v>0</v>
      </c>
      <c r="H34" s="60">
        <v>29304393</v>
      </c>
      <c r="I34" s="61">
        <v>4272836</v>
      </c>
      <c r="J34" s="62">
        <v>21215094</v>
      </c>
      <c r="K34" s="59">
        <v>3321644</v>
      </c>
      <c r="L34" s="62">
        <v>0</v>
      </c>
      <c r="M34" s="60">
        <v>28809574</v>
      </c>
    </row>
    <row r="35" spans="1:13" s="8" customFormat="1" ht="12.75">
      <c r="A35" s="24" t="s">
        <v>108</v>
      </c>
      <c r="B35" s="77" t="s">
        <v>603</v>
      </c>
      <c r="C35" s="57" t="s">
        <v>604</v>
      </c>
      <c r="D35" s="58">
        <v>0</v>
      </c>
      <c r="E35" s="59">
        <v>0</v>
      </c>
      <c r="F35" s="59">
        <v>40690001</v>
      </c>
      <c r="G35" s="59">
        <v>0</v>
      </c>
      <c r="H35" s="60">
        <v>40690001</v>
      </c>
      <c r="I35" s="61">
        <v>0</v>
      </c>
      <c r="J35" s="62">
        <v>0</v>
      </c>
      <c r="K35" s="59">
        <v>45599691</v>
      </c>
      <c r="L35" s="62">
        <v>0</v>
      </c>
      <c r="M35" s="60">
        <v>45599691</v>
      </c>
    </row>
    <row r="36" spans="1:13" s="37" customFormat="1" ht="12.75">
      <c r="A36" s="46"/>
      <c r="B36" s="78" t="s">
        <v>605</v>
      </c>
      <c r="C36" s="79"/>
      <c r="D36" s="66">
        <f aca="true" t="shared" si="3" ref="D36:M36">SUM(D31:D35)</f>
        <v>67914185</v>
      </c>
      <c r="E36" s="67">
        <f t="shared" si="3"/>
        <v>336734767</v>
      </c>
      <c r="F36" s="67">
        <f t="shared" si="3"/>
        <v>136191166</v>
      </c>
      <c r="G36" s="67">
        <f t="shared" si="3"/>
        <v>0</v>
      </c>
      <c r="H36" s="80">
        <f t="shared" si="3"/>
        <v>540840118</v>
      </c>
      <c r="I36" s="81">
        <f t="shared" si="3"/>
        <v>74918827</v>
      </c>
      <c r="J36" s="82">
        <f t="shared" si="3"/>
        <v>294516738</v>
      </c>
      <c r="K36" s="67">
        <f t="shared" si="3"/>
        <v>138045859</v>
      </c>
      <c r="L36" s="82">
        <f t="shared" si="3"/>
        <v>0</v>
      </c>
      <c r="M36" s="80">
        <f t="shared" si="3"/>
        <v>507481424</v>
      </c>
    </row>
    <row r="37" spans="1:13" s="37" customFormat="1" ht="12.75">
      <c r="A37" s="46"/>
      <c r="B37" s="78" t="s">
        <v>606</v>
      </c>
      <c r="C37" s="79"/>
      <c r="D37" s="66">
        <f aca="true" t="shared" si="4" ref="D37:M37">SUM(D9:D14,D16:D21,D23:D29,D31:D35)</f>
        <v>179929872</v>
      </c>
      <c r="E37" s="67">
        <f t="shared" si="4"/>
        <v>835351595</v>
      </c>
      <c r="F37" s="67">
        <f t="shared" si="4"/>
        <v>489743208</v>
      </c>
      <c r="G37" s="67">
        <f t="shared" si="4"/>
        <v>0</v>
      </c>
      <c r="H37" s="80">
        <f t="shared" si="4"/>
        <v>1505024675</v>
      </c>
      <c r="I37" s="81">
        <f t="shared" si="4"/>
        <v>260414955</v>
      </c>
      <c r="J37" s="82">
        <f t="shared" si="4"/>
        <v>1148932932</v>
      </c>
      <c r="K37" s="67">
        <f t="shared" si="4"/>
        <v>1027109035</v>
      </c>
      <c r="L37" s="82">
        <f t="shared" si="4"/>
        <v>0</v>
      </c>
      <c r="M37" s="80">
        <f t="shared" si="4"/>
        <v>2436456922</v>
      </c>
    </row>
    <row r="38" spans="1:13" s="8" customFormat="1" ht="12.75">
      <c r="A38" s="47"/>
      <c r="B38" s="83"/>
      <c r="C38" s="84"/>
      <c r="D38" s="85"/>
      <c r="E38" s="86"/>
      <c r="F38" s="86"/>
      <c r="G38" s="86"/>
      <c r="H38" s="87"/>
      <c r="I38" s="85"/>
      <c r="J38" s="86"/>
      <c r="K38" s="86"/>
      <c r="L38" s="86"/>
      <c r="M38" s="87"/>
    </row>
    <row r="39" spans="1:13" s="8" customFormat="1" ht="12.75">
      <c r="A39" s="27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39:M39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6" ht="15.75" customHeight="1">
      <c r="A2" s="4"/>
      <c r="B2" s="113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2"/>
      <c r="O2" s="2"/>
      <c r="P2" s="2"/>
    </row>
    <row r="3" spans="1:13" ht="15.75" customHeight="1">
      <c r="A3" s="5"/>
      <c r="B3" s="6"/>
      <c r="C3" s="7"/>
      <c r="D3" s="106" t="s">
        <v>1</v>
      </c>
      <c r="E3" s="107"/>
      <c r="F3" s="107"/>
      <c r="G3" s="107"/>
      <c r="H3" s="108"/>
      <c r="I3" s="109" t="s">
        <v>2</v>
      </c>
      <c r="J3" s="110"/>
      <c r="K3" s="110"/>
      <c r="L3" s="110"/>
      <c r="M3" s="111"/>
    </row>
    <row r="4" spans="1:13" s="8" customFormat="1" ht="15.75" customHeight="1">
      <c r="A4" s="9"/>
      <c r="B4" s="10"/>
      <c r="C4" s="11"/>
      <c r="D4" s="106" t="s">
        <v>3</v>
      </c>
      <c r="E4" s="107"/>
      <c r="F4" s="112"/>
      <c r="G4" s="29"/>
      <c r="H4" s="30"/>
      <c r="I4" s="106" t="s">
        <v>3</v>
      </c>
      <c r="J4" s="107"/>
      <c r="K4" s="112"/>
      <c r="L4" s="31"/>
      <c r="M4" s="30"/>
    </row>
    <row r="5" spans="1:13" s="8" customFormat="1" ht="25.5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8"/>
    </row>
    <row r="7" spans="1:13" s="8" customFormat="1" ht="12.75">
      <c r="A7" s="9"/>
      <c r="B7" s="42" t="s">
        <v>607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1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1"/>
    </row>
    <row r="9" spans="1:13" s="8" customFormat="1" ht="12.75">
      <c r="A9" s="24" t="s">
        <v>87</v>
      </c>
      <c r="B9" s="77" t="s">
        <v>31</v>
      </c>
      <c r="C9" s="57" t="s">
        <v>32</v>
      </c>
      <c r="D9" s="58">
        <v>1418508110</v>
      </c>
      <c r="E9" s="59">
        <v>2529180961</v>
      </c>
      <c r="F9" s="59">
        <v>3337183500</v>
      </c>
      <c r="G9" s="59">
        <v>0</v>
      </c>
      <c r="H9" s="60">
        <v>7284872571</v>
      </c>
      <c r="I9" s="61">
        <v>1111111220</v>
      </c>
      <c r="J9" s="62">
        <v>2381895373</v>
      </c>
      <c r="K9" s="59">
        <v>3503193491</v>
      </c>
      <c r="L9" s="62">
        <v>0</v>
      </c>
      <c r="M9" s="62">
        <v>6996200084</v>
      </c>
    </row>
    <row r="10" spans="1:13" s="37" customFormat="1" ht="12.75">
      <c r="A10" s="46"/>
      <c r="B10" s="78" t="s">
        <v>88</v>
      </c>
      <c r="C10" s="79"/>
      <c r="D10" s="66">
        <f aca="true" t="shared" si="0" ref="D10:M10">D9</f>
        <v>1418508110</v>
      </c>
      <c r="E10" s="67">
        <f t="shared" si="0"/>
        <v>2529180961</v>
      </c>
      <c r="F10" s="67">
        <f t="shared" si="0"/>
        <v>3337183500</v>
      </c>
      <c r="G10" s="67">
        <f t="shared" si="0"/>
        <v>0</v>
      </c>
      <c r="H10" s="80">
        <f t="shared" si="0"/>
        <v>7284872571</v>
      </c>
      <c r="I10" s="81">
        <f t="shared" si="0"/>
        <v>1111111220</v>
      </c>
      <c r="J10" s="82">
        <f t="shared" si="0"/>
        <v>2381895373</v>
      </c>
      <c r="K10" s="67">
        <f t="shared" si="0"/>
        <v>3503193491</v>
      </c>
      <c r="L10" s="82">
        <f t="shared" si="0"/>
        <v>0</v>
      </c>
      <c r="M10" s="82">
        <f t="shared" si="0"/>
        <v>6996200084</v>
      </c>
    </row>
    <row r="11" spans="1:13" s="8" customFormat="1" ht="12.75">
      <c r="A11" s="24" t="s">
        <v>89</v>
      </c>
      <c r="B11" s="77" t="s">
        <v>608</v>
      </c>
      <c r="C11" s="57" t="s">
        <v>609</v>
      </c>
      <c r="D11" s="58">
        <v>3549675</v>
      </c>
      <c r="E11" s="59">
        <v>20571038</v>
      </c>
      <c r="F11" s="59">
        <v>-63346</v>
      </c>
      <c r="G11" s="59">
        <v>0</v>
      </c>
      <c r="H11" s="60">
        <v>24057367</v>
      </c>
      <c r="I11" s="61">
        <v>4989382</v>
      </c>
      <c r="J11" s="62">
        <v>18091661</v>
      </c>
      <c r="K11" s="59">
        <v>-573109</v>
      </c>
      <c r="L11" s="62">
        <v>0</v>
      </c>
      <c r="M11" s="62">
        <v>22507934</v>
      </c>
    </row>
    <row r="12" spans="1:13" s="8" customFormat="1" ht="12.75">
      <c r="A12" s="24" t="s">
        <v>89</v>
      </c>
      <c r="B12" s="77" t="s">
        <v>610</v>
      </c>
      <c r="C12" s="57" t="s">
        <v>611</v>
      </c>
      <c r="D12" s="58">
        <v>11104080</v>
      </c>
      <c r="E12" s="59">
        <v>19298062</v>
      </c>
      <c r="F12" s="59">
        <v>18667138</v>
      </c>
      <c r="G12" s="59">
        <v>0</v>
      </c>
      <c r="H12" s="60">
        <v>49069280</v>
      </c>
      <c r="I12" s="61">
        <v>7794607</v>
      </c>
      <c r="J12" s="62">
        <v>13245882</v>
      </c>
      <c r="K12" s="59">
        <v>2507257</v>
      </c>
      <c r="L12" s="62">
        <v>0</v>
      </c>
      <c r="M12" s="62">
        <v>23547746</v>
      </c>
    </row>
    <row r="13" spans="1:13" s="8" customFormat="1" ht="12.75">
      <c r="A13" s="24" t="s">
        <v>89</v>
      </c>
      <c r="B13" s="77" t="s">
        <v>612</v>
      </c>
      <c r="C13" s="57" t="s">
        <v>613</v>
      </c>
      <c r="D13" s="58">
        <v>5764071</v>
      </c>
      <c r="E13" s="59">
        <v>21572039</v>
      </c>
      <c r="F13" s="59">
        <v>11360952</v>
      </c>
      <c r="G13" s="59">
        <v>0</v>
      </c>
      <c r="H13" s="60">
        <v>38697062</v>
      </c>
      <c r="I13" s="61">
        <v>5075211</v>
      </c>
      <c r="J13" s="62">
        <v>18050713</v>
      </c>
      <c r="K13" s="59">
        <v>623400</v>
      </c>
      <c r="L13" s="62">
        <v>0</v>
      </c>
      <c r="M13" s="62">
        <v>23749324</v>
      </c>
    </row>
    <row r="14" spans="1:13" s="8" customFormat="1" ht="12.75">
      <c r="A14" s="24" t="s">
        <v>89</v>
      </c>
      <c r="B14" s="77" t="s">
        <v>614</v>
      </c>
      <c r="C14" s="57" t="s">
        <v>615</v>
      </c>
      <c r="D14" s="58">
        <v>1039054</v>
      </c>
      <c r="E14" s="59">
        <v>72690189</v>
      </c>
      <c r="F14" s="59">
        <v>20032720</v>
      </c>
      <c r="G14" s="59">
        <v>0</v>
      </c>
      <c r="H14" s="60">
        <v>93761963</v>
      </c>
      <c r="I14" s="61">
        <v>-499891</v>
      </c>
      <c r="J14" s="62">
        <v>58492967</v>
      </c>
      <c r="K14" s="59">
        <v>27545653</v>
      </c>
      <c r="L14" s="62">
        <v>0</v>
      </c>
      <c r="M14" s="62">
        <v>85538729</v>
      </c>
    </row>
    <row r="15" spans="1:13" s="8" customFormat="1" ht="12.75">
      <c r="A15" s="24" t="s">
        <v>89</v>
      </c>
      <c r="B15" s="77" t="s">
        <v>616</v>
      </c>
      <c r="C15" s="57" t="s">
        <v>617</v>
      </c>
      <c r="D15" s="58">
        <v>12966398</v>
      </c>
      <c r="E15" s="59">
        <v>50694183</v>
      </c>
      <c r="F15" s="59">
        <v>11461849</v>
      </c>
      <c r="G15" s="59">
        <v>0</v>
      </c>
      <c r="H15" s="60">
        <v>75122430</v>
      </c>
      <c r="I15" s="61">
        <v>12164031</v>
      </c>
      <c r="J15" s="62">
        <v>34620567</v>
      </c>
      <c r="K15" s="59">
        <v>12630729</v>
      </c>
      <c r="L15" s="62">
        <v>0</v>
      </c>
      <c r="M15" s="62">
        <v>59415327</v>
      </c>
    </row>
    <row r="16" spans="1:13" s="8" customFormat="1" ht="12.75">
      <c r="A16" s="24" t="s">
        <v>108</v>
      </c>
      <c r="B16" s="77" t="s">
        <v>618</v>
      </c>
      <c r="C16" s="57" t="s">
        <v>619</v>
      </c>
      <c r="D16" s="58">
        <v>-7917</v>
      </c>
      <c r="E16" s="59">
        <v>18270146</v>
      </c>
      <c r="F16" s="59">
        <v>31756893</v>
      </c>
      <c r="G16" s="59">
        <v>0</v>
      </c>
      <c r="H16" s="60">
        <v>50019122</v>
      </c>
      <c r="I16" s="61">
        <v>-12239</v>
      </c>
      <c r="J16" s="62">
        <v>13946694</v>
      </c>
      <c r="K16" s="59">
        <v>25629832</v>
      </c>
      <c r="L16" s="62">
        <v>0</v>
      </c>
      <c r="M16" s="62">
        <v>39564287</v>
      </c>
    </row>
    <row r="17" spans="1:13" s="37" customFormat="1" ht="12.75">
      <c r="A17" s="46"/>
      <c r="B17" s="78" t="s">
        <v>620</v>
      </c>
      <c r="C17" s="79"/>
      <c r="D17" s="66">
        <f aca="true" t="shared" si="1" ref="D17:M17">SUM(D11:D16)</f>
        <v>34415361</v>
      </c>
      <c r="E17" s="67">
        <f t="shared" si="1"/>
        <v>203095657</v>
      </c>
      <c r="F17" s="67">
        <f t="shared" si="1"/>
        <v>93216206</v>
      </c>
      <c r="G17" s="67">
        <f t="shared" si="1"/>
        <v>0</v>
      </c>
      <c r="H17" s="80">
        <f t="shared" si="1"/>
        <v>330727224</v>
      </c>
      <c r="I17" s="81">
        <f t="shared" si="1"/>
        <v>29511101</v>
      </c>
      <c r="J17" s="82">
        <f t="shared" si="1"/>
        <v>156448484</v>
      </c>
      <c r="K17" s="67">
        <f t="shared" si="1"/>
        <v>68363762</v>
      </c>
      <c r="L17" s="82">
        <f t="shared" si="1"/>
        <v>0</v>
      </c>
      <c r="M17" s="82">
        <f t="shared" si="1"/>
        <v>254323347</v>
      </c>
    </row>
    <row r="18" spans="1:13" s="8" customFormat="1" ht="12.75">
      <c r="A18" s="24" t="s">
        <v>89</v>
      </c>
      <c r="B18" s="77" t="s">
        <v>621</v>
      </c>
      <c r="C18" s="57" t="s">
        <v>622</v>
      </c>
      <c r="D18" s="58">
        <v>269624</v>
      </c>
      <c r="E18" s="59">
        <v>47261145</v>
      </c>
      <c r="F18" s="59">
        <v>549848</v>
      </c>
      <c r="G18" s="59">
        <v>0</v>
      </c>
      <c r="H18" s="60">
        <v>48080617</v>
      </c>
      <c r="I18" s="61">
        <v>608196</v>
      </c>
      <c r="J18" s="62">
        <v>40632598</v>
      </c>
      <c r="K18" s="59">
        <v>40225422</v>
      </c>
      <c r="L18" s="62">
        <v>0</v>
      </c>
      <c r="M18" s="62">
        <v>81466216</v>
      </c>
    </row>
    <row r="19" spans="1:13" s="8" customFormat="1" ht="12.75">
      <c r="A19" s="24" t="s">
        <v>89</v>
      </c>
      <c r="B19" s="77" t="s">
        <v>80</v>
      </c>
      <c r="C19" s="57" t="s">
        <v>81</v>
      </c>
      <c r="D19" s="58">
        <v>1952570</v>
      </c>
      <c r="E19" s="59">
        <v>168581219</v>
      </c>
      <c r="F19" s="59">
        <v>44791539</v>
      </c>
      <c r="G19" s="59">
        <v>0</v>
      </c>
      <c r="H19" s="60">
        <v>215325328</v>
      </c>
      <c r="I19" s="61">
        <v>50662145</v>
      </c>
      <c r="J19" s="62">
        <v>165794955</v>
      </c>
      <c r="K19" s="59">
        <v>46253667</v>
      </c>
      <c r="L19" s="62">
        <v>0</v>
      </c>
      <c r="M19" s="62">
        <v>262710767</v>
      </c>
    </row>
    <row r="20" spans="1:13" s="8" customFormat="1" ht="12.75">
      <c r="A20" s="24" t="s">
        <v>89</v>
      </c>
      <c r="B20" s="77" t="s">
        <v>82</v>
      </c>
      <c r="C20" s="57" t="s">
        <v>83</v>
      </c>
      <c r="D20" s="58">
        <v>1921766</v>
      </c>
      <c r="E20" s="59">
        <v>102952467</v>
      </c>
      <c r="F20" s="59">
        <v>23770231</v>
      </c>
      <c r="G20" s="59">
        <v>0</v>
      </c>
      <c r="H20" s="60">
        <v>128644464</v>
      </c>
      <c r="I20" s="61">
        <v>218121</v>
      </c>
      <c r="J20" s="62">
        <v>87243142</v>
      </c>
      <c r="K20" s="59">
        <v>20393029</v>
      </c>
      <c r="L20" s="62">
        <v>0</v>
      </c>
      <c r="M20" s="62">
        <v>107854292</v>
      </c>
    </row>
    <row r="21" spans="1:13" s="8" customFormat="1" ht="12.75">
      <c r="A21" s="24" t="s">
        <v>89</v>
      </c>
      <c r="B21" s="77" t="s">
        <v>623</v>
      </c>
      <c r="C21" s="57" t="s">
        <v>624</v>
      </c>
      <c r="D21" s="58">
        <v>22121035</v>
      </c>
      <c r="E21" s="59">
        <v>84589818</v>
      </c>
      <c r="F21" s="59">
        <v>2586591</v>
      </c>
      <c r="G21" s="59">
        <v>0</v>
      </c>
      <c r="H21" s="60">
        <v>109297444</v>
      </c>
      <c r="I21" s="61">
        <v>19197234</v>
      </c>
      <c r="J21" s="62">
        <v>61491614</v>
      </c>
      <c r="K21" s="59">
        <v>4808398</v>
      </c>
      <c r="L21" s="62">
        <v>0</v>
      </c>
      <c r="M21" s="62">
        <v>85497246</v>
      </c>
    </row>
    <row r="22" spans="1:13" s="8" customFormat="1" ht="12.75">
      <c r="A22" s="24" t="s">
        <v>89</v>
      </c>
      <c r="B22" s="77" t="s">
        <v>625</v>
      </c>
      <c r="C22" s="57" t="s">
        <v>626</v>
      </c>
      <c r="D22" s="58">
        <v>57384</v>
      </c>
      <c r="E22" s="59">
        <v>64621180</v>
      </c>
      <c r="F22" s="59">
        <v>4722954</v>
      </c>
      <c r="G22" s="59">
        <v>0</v>
      </c>
      <c r="H22" s="60">
        <v>69401518</v>
      </c>
      <c r="I22" s="61">
        <v>227455</v>
      </c>
      <c r="J22" s="62">
        <v>55776970</v>
      </c>
      <c r="K22" s="59">
        <v>49845486</v>
      </c>
      <c r="L22" s="62">
        <v>0</v>
      </c>
      <c r="M22" s="62">
        <v>105849911</v>
      </c>
    </row>
    <row r="23" spans="1:13" s="8" customFormat="1" ht="12.75">
      <c r="A23" s="24" t="s">
        <v>108</v>
      </c>
      <c r="B23" s="77" t="s">
        <v>627</v>
      </c>
      <c r="C23" s="57" t="s">
        <v>628</v>
      </c>
      <c r="D23" s="58">
        <v>12834</v>
      </c>
      <c r="E23" s="59">
        <v>996078</v>
      </c>
      <c r="F23" s="59">
        <v>67410935</v>
      </c>
      <c r="G23" s="59">
        <v>0</v>
      </c>
      <c r="H23" s="60">
        <v>68419847</v>
      </c>
      <c r="I23" s="61">
        <v>597142</v>
      </c>
      <c r="J23" s="62">
        <v>292</v>
      </c>
      <c r="K23" s="59">
        <v>36585100</v>
      </c>
      <c r="L23" s="62">
        <v>0</v>
      </c>
      <c r="M23" s="62">
        <v>37182534</v>
      </c>
    </row>
    <row r="24" spans="1:13" s="37" customFormat="1" ht="12.75">
      <c r="A24" s="46"/>
      <c r="B24" s="78" t="s">
        <v>629</v>
      </c>
      <c r="C24" s="79"/>
      <c r="D24" s="66">
        <f aca="true" t="shared" si="2" ref="D24:M24">SUM(D18:D23)</f>
        <v>26335213</v>
      </c>
      <c r="E24" s="67">
        <f t="shared" si="2"/>
        <v>469001907</v>
      </c>
      <c r="F24" s="67">
        <f t="shared" si="2"/>
        <v>143832098</v>
      </c>
      <c r="G24" s="67">
        <f t="shared" si="2"/>
        <v>0</v>
      </c>
      <c r="H24" s="80">
        <f t="shared" si="2"/>
        <v>639169218</v>
      </c>
      <c r="I24" s="81">
        <f t="shared" si="2"/>
        <v>71510293</v>
      </c>
      <c r="J24" s="82">
        <f t="shared" si="2"/>
        <v>410939571</v>
      </c>
      <c r="K24" s="67">
        <f t="shared" si="2"/>
        <v>198111102</v>
      </c>
      <c r="L24" s="82">
        <f t="shared" si="2"/>
        <v>0</v>
      </c>
      <c r="M24" s="82">
        <f t="shared" si="2"/>
        <v>680560966</v>
      </c>
    </row>
    <row r="25" spans="1:13" s="8" customFormat="1" ht="12.75">
      <c r="A25" s="24" t="s">
        <v>89</v>
      </c>
      <c r="B25" s="77" t="s">
        <v>630</v>
      </c>
      <c r="C25" s="57" t="s">
        <v>631</v>
      </c>
      <c r="D25" s="58">
        <v>5988561</v>
      </c>
      <c r="E25" s="59">
        <v>30381853</v>
      </c>
      <c r="F25" s="59">
        <v>17030146</v>
      </c>
      <c r="G25" s="59">
        <v>0</v>
      </c>
      <c r="H25" s="60">
        <v>53400560</v>
      </c>
      <c r="I25" s="61">
        <v>5701994</v>
      </c>
      <c r="J25" s="62">
        <v>26676525</v>
      </c>
      <c r="K25" s="59">
        <v>17344520</v>
      </c>
      <c r="L25" s="62">
        <v>0</v>
      </c>
      <c r="M25" s="62">
        <v>49723039</v>
      </c>
    </row>
    <row r="26" spans="1:13" s="8" customFormat="1" ht="12.75">
      <c r="A26" s="24" t="s">
        <v>89</v>
      </c>
      <c r="B26" s="77" t="s">
        <v>632</v>
      </c>
      <c r="C26" s="57" t="s">
        <v>633</v>
      </c>
      <c r="D26" s="58">
        <v>29545913</v>
      </c>
      <c r="E26" s="59">
        <v>80093141</v>
      </c>
      <c r="F26" s="59">
        <v>37335184</v>
      </c>
      <c r="G26" s="59">
        <v>0</v>
      </c>
      <c r="H26" s="60">
        <v>146974238</v>
      </c>
      <c r="I26" s="61">
        <v>33448148</v>
      </c>
      <c r="J26" s="62">
        <v>71278610</v>
      </c>
      <c r="K26" s="59">
        <v>15210294</v>
      </c>
      <c r="L26" s="62">
        <v>0</v>
      </c>
      <c r="M26" s="62">
        <v>119937052</v>
      </c>
    </row>
    <row r="27" spans="1:13" s="8" customFormat="1" ht="12.75">
      <c r="A27" s="24" t="s">
        <v>89</v>
      </c>
      <c r="B27" s="77" t="s">
        <v>634</v>
      </c>
      <c r="C27" s="57" t="s">
        <v>635</v>
      </c>
      <c r="D27" s="58">
        <v>-49728</v>
      </c>
      <c r="E27" s="59">
        <v>19075982</v>
      </c>
      <c r="F27" s="59">
        <v>2679375</v>
      </c>
      <c r="G27" s="59">
        <v>0</v>
      </c>
      <c r="H27" s="60">
        <v>21705629</v>
      </c>
      <c r="I27" s="61">
        <v>-69541</v>
      </c>
      <c r="J27" s="62">
        <v>17140553</v>
      </c>
      <c r="K27" s="59">
        <v>4060716</v>
      </c>
      <c r="L27" s="62">
        <v>0</v>
      </c>
      <c r="M27" s="62">
        <v>21131728</v>
      </c>
    </row>
    <row r="28" spans="1:13" s="8" customFormat="1" ht="12.75">
      <c r="A28" s="24" t="s">
        <v>89</v>
      </c>
      <c r="B28" s="77" t="s">
        <v>636</v>
      </c>
      <c r="C28" s="57" t="s">
        <v>637</v>
      </c>
      <c r="D28" s="58">
        <v>232865</v>
      </c>
      <c r="E28" s="59">
        <v>14528112</v>
      </c>
      <c r="F28" s="59">
        <v>111984</v>
      </c>
      <c r="G28" s="59">
        <v>0</v>
      </c>
      <c r="H28" s="60">
        <v>14872961</v>
      </c>
      <c r="I28" s="61">
        <v>-571605</v>
      </c>
      <c r="J28" s="62">
        <v>16016260</v>
      </c>
      <c r="K28" s="59">
        <v>1753146</v>
      </c>
      <c r="L28" s="62">
        <v>0</v>
      </c>
      <c r="M28" s="62">
        <v>17197801</v>
      </c>
    </row>
    <row r="29" spans="1:13" s="8" customFormat="1" ht="12.75">
      <c r="A29" s="24" t="s">
        <v>108</v>
      </c>
      <c r="B29" s="77" t="s">
        <v>638</v>
      </c>
      <c r="C29" s="57" t="s">
        <v>639</v>
      </c>
      <c r="D29" s="58">
        <v>0</v>
      </c>
      <c r="E29" s="59">
        <v>1048178</v>
      </c>
      <c r="F29" s="59">
        <v>12781965</v>
      </c>
      <c r="G29" s="59">
        <v>0</v>
      </c>
      <c r="H29" s="60">
        <v>13830143</v>
      </c>
      <c r="I29" s="61">
        <v>0</v>
      </c>
      <c r="J29" s="62">
        <v>1403357</v>
      </c>
      <c r="K29" s="59">
        <v>11710768</v>
      </c>
      <c r="L29" s="62">
        <v>0</v>
      </c>
      <c r="M29" s="62">
        <v>13114125</v>
      </c>
    </row>
    <row r="30" spans="1:13" s="37" customFormat="1" ht="12.75">
      <c r="A30" s="46"/>
      <c r="B30" s="78" t="s">
        <v>640</v>
      </c>
      <c r="C30" s="79"/>
      <c r="D30" s="66">
        <f aca="true" t="shared" si="3" ref="D30:M30">SUM(D25:D29)</f>
        <v>35717611</v>
      </c>
      <c r="E30" s="67">
        <f t="shared" si="3"/>
        <v>145127266</v>
      </c>
      <c r="F30" s="67">
        <f t="shared" si="3"/>
        <v>69938654</v>
      </c>
      <c r="G30" s="67">
        <f t="shared" si="3"/>
        <v>0</v>
      </c>
      <c r="H30" s="80">
        <f t="shared" si="3"/>
        <v>250783531</v>
      </c>
      <c r="I30" s="81">
        <f t="shared" si="3"/>
        <v>38508996</v>
      </c>
      <c r="J30" s="82">
        <f t="shared" si="3"/>
        <v>132515305</v>
      </c>
      <c r="K30" s="67">
        <f t="shared" si="3"/>
        <v>50079444</v>
      </c>
      <c r="L30" s="82">
        <f t="shared" si="3"/>
        <v>0</v>
      </c>
      <c r="M30" s="82">
        <f t="shared" si="3"/>
        <v>221103745</v>
      </c>
    </row>
    <row r="31" spans="1:13" s="8" customFormat="1" ht="12.75">
      <c r="A31" s="24" t="s">
        <v>89</v>
      </c>
      <c r="B31" s="77" t="s">
        <v>641</v>
      </c>
      <c r="C31" s="57" t="s">
        <v>642</v>
      </c>
      <c r="D31" s="58">
        <v>242182</v>
      </c>
      <c r="E31" s="59">
        <v>8964577</v>
      </c>
      <c r="F31" s="59">
        <v>2571284</v>
      </c>
      <c r="G31" s="59">
        <v>0</v>
      </c>
      <c r="H31" s="60">
        <v>11778043</v>
      </c>
      <c r="I31" s="61">
        <v>346652</v>
      </c>
      <c r="J31" s="62">
        <v>6018723</v>
      </c>
      <c r="K31" s="59">
        <v>4188779</v>
      </c>
      <c r="L31" s="62">
        <v>0</v>
      </c>
      <c r="M31" s="62">
        <v>10554154</v>
      </c>
    </row>
    <row r="32" spans="1:13" s="8" customFormat="1" ht="12.75">
      <c r="A32" s="24" t="s">
        <v>89</v>
      </c>
      <c r="B32" s="77" t="s">
        <v>643</v>
      </c>
      <c r="C32" s="57" t="s">
        <v>644</v>
      </c>
      <c r="D32" s="58">
        <v>-2307289</v>
      </c>
      <c r="E32" s="59">
        <v>29815807</v>
      </c>
      <c r="F32" s="59">
        <v>10560724</v>
      </c>
      <c r="G32" s="59">
        <v>0</v>
      </c>
      <c r="H32" s="60">
        <v>38069242</v>
      </c>
      <c r="I32" s="61">
        <v>3028598</v>
      </c>
      <c r="J32" s="62">
        <v>23436469</v>
      </c>
      <c r="K32" s="59">
        <v>43781965</v>
      </c>
      <c r="L32" s="62">
        <v>0</v>
      </c>
      <c r="M32" s="62">
        <v>70247032</v>
      </c>
    </row>
    <row r="33" spans="1:13" s="8" customFormat="1" ht="12.75">
      <c r="A33" s="24" t="s">
        <v>89</v>
      </c>
      <c r="B33" s="77" t="s">
        <v>645</v>
      </c>
      <c r="C33" s="57" t="s">
        <v>646</v>
      </c>
      <c r="D33" s="58">
        <v>383910</v>
      </c>
      <c r="E33" s="59">
        <v>81303927</v>
      </c>
      <c r="F33" s="59">
        <v>41346990</v>
      </c>
      <c r="G33" s="59">
        <v>0</v>
      </c>
      <c r="H33" s="60">
        <v>123034827</v>
      </c>
      <c r="I33" s="61">
        <v>528332</v>
      </c>
      <c r="J33" s="62">
        <v>43401440</v>
      </c>
      <c r="K33" s="59">
        <v>22914741</v>
      </c>
      <c r="L33" s="62">
        <v>0</v>
      </c>
      <c r="M33" s="62">
        <v>66844513</v>
      </c>
    </row>
    <row r="34" spans="1:13" s="8" customFormat="1" ht="12.75">
      <c r="A34" s="24" t="s">
        <v>89</v>
      </c>
      <c r="B34" s="77" t="s">
        <v>84</v>
      </c>
      <c r="C34" s="57" t="s">
        <v>85</v>
      </c>
      <c r="D34" s="58">
        <v>374772</v>
      </c>
      <c r="E34" s="59">
        <v>94595986</v>
      </c>
      <c r="F34" s="59">
        <v>41672195</v>
      </c>
      <c r="G34" s="59">
        <v>0</v>
      </c>
      <c r="H34" s="60">
        <v>136642953</v>
      </c>
      <c r="I34" s="61">
        <v>-1751889</v>
      </c>
      <c r="J34" s="62">
        <v>76352307</v>
      </c>
      <c r="K34" s="59">
        <v>45344844</v>
      </c>
      <c r="L34" s="62">
        <v>0</v>
      </c>
      <c r="M34" s="62">
        <v>119945262</v>
      </c>
    </row>
    <row r="35" spans="1:13" s="8" customFormat="1" ht="12.75">
      <c r="A35" s="24" t="s">
        <v>89</v>
      </c>
      <c r="B35" s="77" t="s">
        <v>647</v>
      </c>
      <c r="C35" s="57" t="s">
        <v>648</v>
      </c>
      <c r="D35" s="58">
        <v>-4474</v>
      </c>
      <c r="E35" s="59">
        <v>37734279</v>
      </c>
      <c r="F35" s="59">
        <v>6137668</v>
      </c>
      <c r="G35" s="59">
        <v>0</v>
      </c>
      <c r="H35" s="60">
        <v>43867473</v>
      </c>
      <c r="I35" s="61">
        <v>-174921</v>
      </c>
      <c r="J35" s="62">
        <v>20688301</v>
      </c>
      <c r="K35" s="59">
        <v>4601195</v>
      </c>
      <c r="L35" s="62">
        <v>0</v>
      </c>
      <c r="M35" s="62">
        <v>25114575</v>
      </c>
    </row>
    <row r="36" spans="1:13" s="8" customFormat="1" ht="12.75">
      <c r="A36" s="24" t="s">
        <v>89</v>
      </c>
      <c r="B36" s="77" t="s">
        <v>649</v>
      </c>
      <c r="C36" s="57" t="s">
        <v>650</v>
      </c>
      <c r="D36" s="58">
        <v>11134773</v>
      </c>
      <c r="E36" s="59">
        <v>22536568</v>
      </c>
      <c r="F36" s="59">
        <v>6363610</v>
      </c>
      <c r="G36" s="59">
        <v>0</v>
      </c>
      <c r="H36" s="60">
        <v>40034951</v>
      </c>
      <c r="I36" s="61">
        <v>1415858</v>
      </c>
      <c r="J36" s="62">
        <v>21245036</v>
      </c>
      <c r="K36" s="59">
        <v>16473899</v>
      </c>
      <c r="L36" s="62">
        <v>0</v>
      </c>
      <c r="M36" s="62">
        <v>39134793</v>
      </c>
    </row>
    <row r="37" spans="1:13" s="8" customFormat="1" ht="12.75">
      <c r="A37" s="24" t="s">
        <v>89</v>
      </c>
      <c r="B37" s="77" t="s">
        <v>651</v>
      </c>
      <c r="C37" s="57" t="s">
        <v>652</v>
      </c>
      <c r="D37" s="58">
        <v>474732</v>
      </c>
      <c r="E37" s="59">
        <v>47434311</v>
      </c>
      <c r="F37" s="59">
        <v>38913662</v>
      </c>
      <c r="G37" s="59">
        <v>0</v>
      </c>
      <c r="H37" s="60">
        <v>86822705</v>
      </c>
      <c r="I37" s="61">
        <v>-1098782</v>
      </c>
      <c r="J37" s="62">
        <v>37132890</v>
      </c>
      <c r="K37" s="59">
        <v>92130344</v>
      </c>
      <c r="L37" s="62">
        <v>0</v>
      </c>
      <c r="M37" s="62">
        <v>128164452</v>
      </c>
    </row>
    <row r="38" spans="1:13" s="8" customFormat="1" ht="12.75">
      <c r="A38" s="24" t="s">
        <v>108</v>
      </c>
      <c r="B38" s="77" t="s">
        <v>653</v>
      </c>
      <c r="C38" s="57" t="s">
        <v>654</v>
      </c>
      <c r="D38" s="58">
        <v>73267</v>
      </c>
      <c r="E38" s="59">
        <v>2669297</v>
      </c>
      <c r="F38" s="59">
        <v>14505509</v>
      </c>
      <c r="G38" s="59">
        <v>0</v>
      </c>
      <c r="H38" s="60">
        <v>17248073</v>
      </c>
      <c r="I38" s="61">
        <v>68084</v>
      </c>
      <c r="J38" s="62">
        <v>2359330</v>
      </c>
      <c r="K38" s="59">
        <v>21320468</v>
      </c>
      <c r="L38" s="62">
        <v>0</v>
      </c>
      <c r="M38" s="62">
        <v>23747882</v>
      </c>
    </row>
    <row r="39" spans="1:13" s="37" customFormat="1" ht="12.75">
      <c r="A39" s="46"/>
      <c r="B39" s="78" t="s">
        <v>655</v>
      </c>
      <c r="C39" s="79"/>
      <c r="D39" s="66">
        <f aca="true" t="shared" si="4" ref="D39:M39">SUM(D31:D38)</f>
        <v>10371873</v>
      </c>
      <c r="E39" s="67">
        <f t="shared" si="4"/>
        <v>325054752</v>
      </c>
      <c r="F39" s="67">
        <f t="shared" si="4"/>
        <v>162071642</v>
      </c>
      <c r="G39" s="67">
        <f t="shared" si="4"/>
        <v>0</v>
      </c>
      <c r="H39" s="80">
        <f t="shared" si="4"/>
        <v>497498267</v>
      </c>
      <c r="I39" s="81">
        <f t="shared" si="4"/>
        <v>2361932</v>
      </c>
      <c r="J39" s="82">
        <f t="shared" si="4"/>
        <v>230634496</v>
      </c>
      <c r="K39" s="67">
        <f t="shared" si="4"/>
        <v>250756235</v>
      </c>
      <c r="L39" s="82">
        <f t="shared" si="4"/>
        <v>0</v>
      </c>
      <c r="M39" s="82">
        <f t="shared" si="4"/>
        <v>483752663</v>
      </c>
    </row>
    <row r="40" spans="1:13" s="8" customFormat="1" ht="12.75">
      <c r="A40" s="24" t="s">
        <v>89</v>
      </c>
      <c r="B40" s="77" t="s">
        <v>656</v>
      </c>
      <c r="C40" s="57" t="s">
        <v>657</v>
      </c>
      <c r="D40" s="58">
        <v>2846940</v>
      </c>
      <c r="E40" s="59">
        <v>2016920</v>
      </c>
      <c r="F40" s="59">
        <v>466864</v>
      </c>
      <c r="G40" s="59">
        <v>0</v>
      </c>
      <c r="H40" s="60">
        <v>5330724</v>
      </c>
      <c r="I40" s="61">
        <v>353068</v>
      </c>
      <c r="J40" s="62">
        <v>1705351</v>
      </c>
      <c r="K40" s="59">
        <v>241959</v>
      </c>
      <c r="L40" s="62">
        <v>0</v>
      </c>
      <c r="M40" s="62">
        <v>2300378</v>
      </c>
    </row>
    <row r="41" spans="1:13" s="8" customFormat="1" ht="12.75">
      <c r="A41" s="24" t="s">
        <v>89</v>
      </c>
      <c r="B41" s="77" t="s">
        <v>658</v>
      </c>
      <c r="C41" s="57" t="s">
        <v>659</v>
      </c>
      <c r="D41" s="58">
        <v>126396</v>
      </c>
      <c r="E41" s="59">
        <v>3261260</v>
      </c>
      <c r="F41" s="59">
        <v>1585295</v>
      </c>
      <c r="G41" s="59">
        <v>0</v>
      </c>
      <c r="H41" s="60">
        <v>4972951</v>
      </c>
      <c r="I41" s="61">
        <v>889918</v>
      </c>
      <c r="J41" s="62">
        <v>3005369</v>
      </c>
      <c r="K41" s="59">
        <v>12119149</v>
      </c>
      <c r="L41" s="62">
        <v>0</v>
      </c>
      <c r="M41" s="62">
        <v>16014436</v>
      </c>
    </row>
    <row r="42" spans="1:13" s="8" customFormat="1" ht="12.75">
      <c r="A42" s="24" t="s">
        <v>89</v>
      </c>
      <c r="B42" s="77" t="s">
        <v>660</v>
      </c>
      <c r="C42" s="57" t="s">
        <v>661</v>
      </c>
      <c r="D42" s="58">
        <v>196058</v>
      </c>
      <c r="E42" s="59">
        <v>15859299</v>
      </c>
      <c r="F42" s="59">
        <v>4171758</v>
      </c>
      <c r="G42" s="59">
        <v>0</v>
      </c>
      <c r="H42" s="60">
        <v>20227115</v>
      </c>
      <c r="I42" s="61">
        <v>162171</v>
      </c>
      <c r="J42" s="62">
        <v>13710793</v>
      </c>
      <c r="K42" s="59">
        <v>4311210</v>
      </c>
      <c r="L42" s="62">
        <v>0</v>
      </c>
      <c r="M42" s="62">
        <v>18184174</v>
      </c>
    </row>
    <row r="43" spans="1:13" s="8" customFormat="1" ht="12.75">
      <c r="A43" s="24" t="s">
        <v>108</v>
      </c>
      <c r="B43" s="77" t="s">
        <v>662</v>
      </c>
      <c r="C43" s="57" t="s">
        <v>663</v>
      </c>
      <c r="D43" s="58">
        <v>-21524</v>
      </c>
      <c r="E43" s="59">
        <v>793178</v>
      </c>
      <c r="F43" s="59">
        <v>9820966</v>
      </c>
      <c r="G43" s="59">
        <v>0</v>
      </c>
      <c r="H43" s="60">
        <v>10592620</v>
      </c>
      <c r="I43" s="61">
        <v>-296475</v>
      </c>
      <c r="J43" s="62">
        <v>1098189</v>
      </c>
      <c r="K43" s="59">
        <v>18894759</v>
      </c>
      <c r="L43" s="62">
        <v>0</v>
      </c>
      <c r="M43" s="62">
        <v>19696473</v>
      </c>
    </row>
    <row r="44" spans="1:13" s="37" customFormat="1" ht="12.75">
      <c r="A44" s="46"/>
      <c r="B44" s="78" t="s">
        <v>664</v>
      </c>
      <c r="C44" s="79"/>
      <c r="D44" s="66">
        <f aca="true" t="shared" si="5" ref="D44:M44">SUM(D40:D43)</f>
        <v>3147870</v>
      </c>
      <c r="E44" s="67">
        <f t="shared" si="5"/>
        <v>21930657</v>
      </c>
      <c r="F44" s="67">
        <f t="shared" si="5"/>
        <v>16044883</v>
      </c>
      <c r="G44" s="67">
        <f t="shared" si="5"/>
        <v>0</v>
      </c>
      <c r="H44" s="80">
        <f t="shared" si="5"/>
        <v>41123410</v>
      </c>
      <c r="I44" s="81">
        <f t="shared" si="5"/>
        <v>1108682</v>
      </c>
      <c r="J44" s="82">
        <f t="shared" si="5"/>
        <v>19519702</v>
      </c>
      <c r="K44" s="67">
        <f t="shared" si="5"/>
        <v>35567077</v>
      </c>
      <c r="L44" s="82">
        <f t="shared" si="5"/>
        <v>0</v>
      </c>
      <c r="M44" s="82">
        <f t="shared" si="5"/>
        <v>56195461</v>
      </c>
    </row>
    <row r="45" spans="1:13" s="37" customFormat="1" ht="12.75">
      <c r="A45" s="46"/>
      <c r="B45" s="78" t="s">
        <v>665</v>
      </c>
      <c r="C45" s="79"/>
      <c r="D45" s="66">
        <f aca="true" t="shared" si="6" ref="D45:M45">SUM(D9,D11:D16,D18:D23,D25:D29,D31:D38,D40:D43)</f>
        <v>1528496038</v>
      </c>
      <c r="E45" s="67">
        <f t="shared" si="6"/>
        <v>3693391200</v>
      </c>
      <c r="F45" s="67">
        <f t="shared" si="6"/>
        <v>3822286983</v>
      </c>
      <c r="G45" s="67">
        <f t="shared" si="6"/>
        <v>0</v>
      </c>
      <c r="H45" s="80">
        <f t="shared" si="6"/>
        <v>9044174221</v>
      </c>
      <c r="I45" s="81">
        <f t="shared" si="6"/>
        <v>1254112224</v>
      </c>
      <c r="J45" s="82">
        <f t="shared" si="6"/>
        <v>3331952931</v>
      </c>
      <c r="K45" s="67">
        <f t="shared" si="6"/>
        <v>4106071111</v>
      </c>
      <c r="L45" s="82">
        <f t="shared" si="6"/>
        <v>0</v>
      </c>
      <c r="M45" s="82">
        <f t="shared" si="6"/>
        <v>8692136266</v>
      </c>
    </row>
    <row r="46" spans="1:13" s="8" customFormat="1" ht="12.75">
      <c r="A46" s="47"/>
      <c r="B46" s="83"/>
      <c r="C46" s="84"/>
      <c r="D46" s="85"/>
      <c r="E46" s="86"/>
      <c r="F46" s="86"/>
      <c r="G46" s="86"/>
      <c r="H46" s="87"/>
      <c r="I46" s="85"/>
      <c r="J46" s="86"/>
      <c r="K46" s="86"/>
      <c r="L46" s="86"/>
      <c r="M46" s="86"/>
    </row>
    <row r="47" spans="1:13" s="8" customFormat="1" ht="12.75">
      <c r="A47" s="27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s="8" customFormat="1" ht="12.75">
      <c r="A48" s="27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1:13" s="8" customFormat="1" ht="12.75">
      <c r="A49" s="27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47:M47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7" ht="15.75" customHeight="1">
      <c r="A2" s="4"/>
      <c r="B2" s="113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2"/>
      <c r="O2" s="2"/>
      <c r="P2" s="2"/>
      <c r="Q2" s="2"/>
    </row>
    <row r="3" spans="1:13" ht="15.75" customHeight="1">
      <c r="A3" s="5"/>
      <c r="B3" s="6"/>
      <c r="C3" s="7"/>
      <c r="D3" s="106" t="s">
        <v>1</v>
      </c>
      <c r="E3" s="107"/>
      <c r="F3" s="107"/>
      <c r="G3" s="107"/>
      <c r="H3" s="108"/>
      <c r="I3" s="109" t="s">
        <v>2</v>
      </c>
      <c r="J3" s="110"/>
      <c r="K3" s="110"/>
      <c r="L3" s="110"/>
      <c r="M3" s="111"/>
    </row>
    <row r="4" spans="1:13" s="8" customFormat="1" ht="15.75" customHeight="1">
      <c r="A4" s="9"/>
      <c r="B4" s="10"/>
      <c r="C4" s="11"/>
      <c r="D4" s="106" t="s">
        <v>3</v>
      </c>
      <c r="E4" s="107"/>
      <c r="F4" s="112"/>
      <c r="G4" s="29"/>
      <c r="H4" s="30"/>
      <c r="I4" s="106" t="s">
        <v>3</v>
      </c>
      <c r="J4" s="107"/>
      <c r="K4" s="112"/>
      <c r="L4" s="31"/>
      <c r="M4" s="30"/>
    </row>
    <row r="5" spans="1:13" s="8" customFormat="1" ht="25.5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30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/>
      <c r="B9" s="56" t="s">
        <v>31</v>
      </c>
      <c r="C9" s="57" t="s">
        <v>32</v>
      </c>
      <c r="D9" s="58">
        <v>1418508110</v>
      </c>
      <c r="E9" s="59">
        <v>2529180961</v>
      </c>
      <c r="F9" s="59">
        <v>3337183500</v>
      </c>
      <c r="G9" s="59">
        <v>0</v>
      </c>
      <c r="H9" s="60">
        <v>7284872571</v>
      </c>
      <c r="I9" s="61">
        <v>1111111220</v>
      </c>
      <c r="J9" s="62">
        <v>2381895373</v>
      </c>
      <c r="K9" s="59">
        <v>3503193491</v>
      </c>
      <c r="L9" s="62">
        <v>0</v>
      </c>
      <c r="M9" s="93">
        <v>6996200084</v>
      </c>
    </row>
    <row r="10" spans="1:13" s="8" customFormat="1" ht="12.75">
      <c r="A10" s="24"/>
      <c r="B10" s="56" t="s">
        <v>33</v>
      </c>
      <c r="C10" s="57" t="s">
        <v>34</v>
      </c>
      <c r="D10" s="58">
        <v>766258295</v>
      </c>
      <c r="E10" s="59">
        <v>2746092601</v>
      </c>
      <c r="F10" s="59">
        <v>405725299</v>
      </c>
      <c r="G10" s="59">
        <v>0</v>
      </c>
      <c r="H10" s="60">
        <v>3918076195</v>
      </c>
      <c r="I10" s="61">
        <v>577496002</v>
      </c>
      <c r="J10" s="62">
        <v>1757618277</v>
      </c>
      <c r="K10" s="59">
        <v>1000666893</v>
      </c>
      <c r="L10" s="62">
        <v>0</v>
      </c>
      <c r="M10" s="93">
        <v>3335781172</v>
      </c>
    </row>
    <row r="11" spans="1:13" s="8" customFormat="1" ht="12.75">
      <c r="A11" s="24"/>
      <c r="B11" s="56" t="s">
        <v>35</v>
      </c>
      <c r="C11" s="57" t="s">
        <v>36</v>
      </c>
      <c r="D11" s="58">
        <v>1375462080</v>
      </c>
      <c r="E11" s="59">
        <v>2609809824</v>
      </c>
      <c r="F11" s="59">
        <v>2382808598</v>
      </c>
      <c r="G11" s="59">
        <v>0</v>
      </c>
      <c r="H11" s="60">
        <v>6368080502</v>
      </c>
      <c r="I11" s="61">
        <v>1183706388</v>
      </c>
      <c r="J11" s="62">
        <v>2086963351</v>
      </c>
      <c r="K11" s="59">
        <v>1444242260</v>
      </c>
      <c r="L11" s="62">
        <v>0</v>
      </c>
      <c r="M11" s="93">
        <v>4714911999</v>
      </c>
    </row>
    <row r="12" spans="1:13" s="8" customFormat="1" ht="12.75">
      <c r="A12" s="24"/>
      <c r="B12" s="56" t="s">
        <v>37</v>
      </c>
      <c r="C12" s="57" t="s">
        <v>38</v>
      </c>
      <c r="D12" s="58">
        <v>1230131195</v>
      </c>
      <c r="E12" s="59">
        <v>4073949333</v>
      </c>
      <c r="F12" s="59">
        <v>3804966871</v>
      </c>
      <c r="G12" s="59">
        <v>0</v>
      </c>
      <c r="H12" s="60">
        <v>9109047399</v>
      </c>
      <c r="I12" s="61">
        <v>1045848338</v>
      </c>
      <c r="J12" s="62">
        <v>2799642193</v>
      </c>
      <c r="K12" s="59">
        <v>2159381000</v>
      </c>
      <c r="L12" s="62">
        <v>0</v>
      </c>
      <c r="M12" s="93">
        <v>6004871531</v>
      </c>
    </row>
    <row r="13" spans="1:13" s="8" customFormat="1" ht="12.75">
      <c r="A13" s="24"/>
      <c r="B13" s="56" t="s">
        <v>39</v>
      </c>
      <c r="C13" s="57" t="s">
        <v>40</v>
      </c>
      <c r="D13" s="58">
        <v>215400097</v>
      </c>
      <c r="E13" s="59">
        <v>848302315</v>
      </c>
      <c r="F13" s="59">
        <v>524230497</v>
      </c>
      <c r="G13" s="59">
        <v>0</v>
      </c>
      <c r="H13" s="60">
        <v>1587932909</v>
      </c>
      <c r="I13" s="61">
        <v>-13715325</v>
      </c>
      <c r="J13" s="62">
        <v>736236615</v>
      </c>
      <c r="K13" s="59">
        <v>350111711</v>
      </c>
      <c r="L13" s="62">
        <v>0</v>
      </c>
      <c r="M13" s="93">
        <v>1072633001</v>
      </c>
    </row>
    <row r="14" spans="1:13" s="8" customFormat="1" ht="12.75">
      <c r="A14" s="24"/>
      <c r="B14" s="56" t="s">
        <v>41</v>
      </c>
      <c r="C14" s="57" t="s">
        <v>42</v>
      </c>
      <c r="D14" s="58">
        <v>735607293</v>
      </c>
      <c r="E14" s="59">
        <v>2107611433</v>
      </c>
      <c r="F14" s="59">
        <v>841107095</v>
      </c>
      <c r="G14" s="59">
        <v>0</v>
      </c>
      <c r="H14" s="60">
        <v>3684325821</v>
      </c>
      <c r="I14" s="61">
        <v>699589285</v>
      </c>
      <c r="J14" s="62">
        <v>1848326935</v>
      </c>
      <c r="K14" s="59">
        <v>994207971</v>
      </c>
      <c r="L14" s="62">
        <v>0</v>
      </c>
      <c r="M14" s="93">
        <v>3542124191</v>
      </c>
    </row>
    <row r="15" spans="1:13" s="8" customFormat="1" ht="12.75">
      <c r="A15" s="24"/>
      <c r="B15" s="94" t="s">
        <v>88</v>
      </c>
      <c r="C15" s="57"/>
      <c r="D15" s="66">
        <f aca="true" t="shared" si="0" ref="D15:M15">SUM(D9:D14)</f>
        <v>5741367070</v>
      </c>
      <c r="E15" s="67">
        <f t="shared" si="0"/>
        <v>14914946467</v>
      </c>
      <c r="F15" s="67">
        <f t="shared" si="0"/>
        <v>11296021860</v>
      </c>
      <c r="G15" s="67">
        <f t="shared" si="0"/>
        <v>0</v>
      </c>
      <c r="H15" s="80">
        <f t="shared" si="0"/>
        <v>31952335397</v>
      </c>
      <c r="I15" s="81">
        <f t="shared" si="0"/>
        <v>4604035908</v>
      </c>
      <c r="J15" s="82">
        <f t="shared" si="0"/>
        <v>11610682744</v>
      </c>
      <c r="K15" s="67">
        <f t="shared" si="0"/>
        <v>9451803326</v>
      </c>
      <c r="L15" s="82">
        <f t="shared" si="0"/>
        <v>0</v>
      </c>
      <c r="M15" s="95">
        <f t="shared" si="0"/>
        <v>25666521978</v>
      </c>
    </row>
    <row r="16" spans="1:13" s="8" customFormat="1" ht="12.75">
      <c r="A16" s="26"/>
      <c r="B16" s="96"/>
      <c r="C16" s="97"/>
      <c r="D16" s="98"/>
      <c r="E16" s="99"/>
      <c r="F16" s="99"/>
      <c r="G16" s="99"/>
      <c r="H16" s="100"/>
      <c r="I16" s="101"/>
      <c r="J16" s="102"/>
      <c r="K16" s="99"/>
      <c r="L16" s="102"/>
      <c r="M16" s="103"/>
    </row>
    <row r="17" spans="1:13" ht="12.75">
      <c r="A17" s="2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</row>
    <row r="18" spans="1:13" ht="12.75">
      <c r="A18" s="2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</row>
    <row r="19" spans="1:13" ht="12.75">
      <c r="A19" s="2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3" ht="12.75">
      <c r="A20" s="2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spans="1:13" ht="12.75">
      <c r="A21" s="2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12.75">
      <c r="A22" s="2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 ht="12.75">
      <c r="A23" s="2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12.75">
      <c r="A24" s="2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2.75">
      <c r="A25" s="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2.75">
      <c r="A26" s="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17:M17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 customHeight="1">
      <c r="A2" s="4"/>
      <c r="B2" s="113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s="36" customFormat="1" ht="15.75" customHeight="1">
      <c r="A3" s="5"/>
      <c r="B3" s="6"/>
      <c r="C3" s="7"/>
      <c r="D3" s="106" t="s">
        <v>1</v>
      </c>
      <c r="E3" s="107"/>
      <c r="F3" s="107"/>
      <c r="G3" s="107"/>
      <c r="H3" s="108"/>
      <c r="I3" s="109" t="s">
        <v>2</v>
      </c>
      <c r="J3" s="110"/>
      <c r="K3" s="110"/>
      <c r="L3" s="110"/>
      <c r="M3" s="111"/>
    </row>
    <row r="4" spans="1:13" s="8" customFormat="1" ht="15.75" customHeight="1">
      <c r="A4" s="9"/>
      <c r="B4" s="10"/>
      <c r="C4" s="11"/>
      <c r="D4" s="106" t="s">
        <v>3</v>
      </c>
      <c r="E4" s="107"/>
      <c r="F4" s="112"/>
      <c r="G4" s="29"/>
      <c r="H4" s="30"/>
      <c r="I4" s="106" t="s">
        <v>3</v>
      </c>
      <c r="J4" s="107"/>
      <c r="K4" s="112"/>
      <c r="L4" s="31"/>
      <c r="M4" s="30"/>
    </row>
    <row r="5" spans="1:13" s="8" customFormat="1" ht="25.5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43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 customHeight="1">
      <c r="A9" s="24"/>
      <c r="B9" s="56" t="s">
        <v>44</v>
      </c>
      <c r="C9" s="57" t="s">
        <v>45</v>
      </c>
      <c r="D9" s="58">
        <v>-4023580</v>
      </c>
      <c r="E9" s="59">
        <v>229858572</v>
      </c>
      <c r="F9" s="59">
        <v>88680406</v>
      </c>
      <c r="G9" s="59">
        <v>0</v>
      </c>
      <c r="H9" s="60">
        <v>314515398</v>
      </c>
      <c r="I9" s="61">
        <v>-1386128</v>
      </c>
      <c r="J9" s="62">
        <v>178255939</v>
      </c>
      <c r="K9" s="59">
        <v>134824753</v>
      </c>
      <c r="L9" s="62">
        <v>0</v>
      </c>
      <c r="M9" s="60">
        <v>311694564</v>
      </c>
    </row>
    <row r="10" spans="1:13" s="8" customFormat="1" ht="12.75" customHeight="1">
      <c r="A10" s="24"/>
      <c r="B10" s="56" t="s">
        <v>46</v>
      </c>
      <c r="C10" s="57" t="s">
        <v>47</v>
      </c>
      <c r="D10" s="58">
        <v>99891803</v>
      </c>
      <c r="E10" s="59">
        <v>390632455</v>
      </c>
      <c r="F10" s="59">
        <v>78336359</v>
      </c>
      <c r="G10" s="59">
        <v>0</v>
      </c>
      <c r="H10" s="60">
        <v>568860617</v>
      </c>
      <c r="I10" s="61">
        <v>81502163</v>
      </c>
      <c r="J10" s="62">
        <v>360497315</v>
      </c>
      <c r="K10" s="59">
        <v>567358664</v>
      </c>
      <c r="L10" s="62">
        <v>0</v>
      </c>
      <c r="M10" s="60">
        <v>1009358142</v>
      </c>
    </row>
    <row r="11" spans="1:13" s="8" customFormat="1" ht="12.75" customHeight="1">
      <c r="A11" s="24"/>
      <c r="B11" s="56" t="s">
        <v>48</v>
      </c>
      <c r="C11" s="57" t="s">
        <v>49</v>
      </c>
      <c r="D11" s="58">
        <v>30805115</v>
      </c>
      <c r="E11" s="59">
        <v>95113830</v>
      </c>
      <c r="F11" s="59">
        <v>45843837</v>
      </c>
      <c r="G11" s="59">
        <v>0</v>
      </c>
      <c r="H11" s="60">
        <v>171762782</v>
      </c>
      <c r="I11" s="61">
        <v>27120238</v>
      </c>
      <c r="J11" s="62">
        <v>89144048</v>
      </c>
      <c r="K11" s="59">
        <v>24939169</v>
      </c>
      <c r="L11" s="62">
        <v>0</v>
      </c>
      <c r="M11" s="60">
        <v>141203455</v>
      </c>
    </row>
    <row r="12" spans="1:13" s="8" customFormat="1" ht="12.75" customHeight="1">
      <c r="A12" s="24"/>
      <c r="B12" s="56" t="s">
        <v>50</v>
      </c>
      <c r="C12" s="57" t="s">
        <v>51</v>
      </c>
      <c r="D12" s="58">
        <v>116372839</v>
      </c>
      <c r="E12" s="59">
        <v>461238106</v>
      </c>
      <c r="F12" s="59">
        <v>51575206</v>
      </c>
      <c r="G12" s="59">
        <v>0</v>
      </c>
      <c r="H12" s="60">
        <v>629186151</v>
      </c>
      <c r="I12" s="61">
        <v>113144995</v>
      </c>
      <c r="J12" s="62">
        <v>395252944</v>
      </c>
      <c r="K12" s="59">
        <v>100412862</v>
      </c>
      <c r="L12" s="62">
        <v>0</v>
      </c>
      <c r="M12" s="60">
        <v>608810801</v>
      </c>
    </row>
    <row r="13" spans="1:13" s="8" customFormat="1" ht="12.75" customHeight="1">
      <c r="A13" s="24"/>
      <c r="B13" s="56" t="s">
        <v>52</v>
      </c>
      <c r="C13" s="57" t="s">
        <v>53</v>
      </c>
      <c r="D13" s="58">
        <v>61167411</v>
      </c>
      <c r="E13" s="59">
        <v>181225672</v>
      </c>
      <c r="F13" s="59">
        <v>39889033</v>
      </c>
      <c r="G13" s="59">
        <v>0</v>
      </c>
      <c r="H13" s="60">
        <v>282282116</v>
      </c>
      <c r="I13" s="61">
        <v>47548398</v>
      </c>
      <c r="J13" s="62">
        <v>162349559</v>
      </c>
      <c r="K13" s="59">
        <v>67360045</v>
      </c>
      <c r="L13" s="62">
        <v>0</v>
      </c>
      <c r="M13" s="60">
        <v>277258002</v>
      </c>
    </row>
    <row r="14" spans="1:13" s="8" customFormat="1" ht="12.75" customHeight="1">
      <c r="A14" s="24"/>
      <c r="B14" s="56" t="s">
        <v>54</v>
      </c>
      <c r="C14" s="57" t="s">
        <v>55</v>
      </c>
      <c r="D14" s="58">
        <v>126061564</v>
      </c>
      <c r="E14" s="59">
        <v>400630400</v>
      </c>
      <c r="F14" s="59">
        <v>148791232</v>
      </c>
      <c r="G14" s="59">
        <v>0</v>
      </c>
      <c r="H14" s="60">
        <v>675483196</v>
      </c>
      <c r="I14" s="61">
        <v>109654560</v>
      </c>
      <c r="J14" s="62">
        <v>292468951</v>
      </c>
      <c r="K14" s="59">
        <v>170823821</v>
      </c>
      <c r="L14" s="62">
        <v>0</v>
      </c>
      <c r="M14" s="60">
        <v>572947332</v>
      </c>
    </row>
    <row r="15" spans="1:13" s="8" customFormat="1" ht="12.75" customHeight="1">
      <c r="A15" s="24"/>
      <c r="B15" s="56" t="s">
        <v>56</v>
      </c>
      <c r="C15" s="57" t="s">
        <v>57</v>
      </c>
      <c r="D15" s="58">
        <v>38290128</v>
      </c>
      <c r="E15" s="59">
        <v>147901553</v>
      </c>
      <c r="F15" s="59">
        <v>63606667</v>
      </c>
      <c r="G15" s="59">
        <v>0</v>
      </c>
      <c r="H15" s="60">
        <v>249798348</v>
      </c>
      <c r="I15" s="61">
        <v>31502052</v>
      </c>
      <c r="J15" s="62">
        <v>136590539</v>
      </c>
      <c r="K15" s="59">
        <v>84682824</v>
      </c>
      <c r="L15" s="62">
        <v>0</v>
      </c>
      <c r="M15" s="60">
        <v>252775415</v>
      </c>
    </row>
    <row r="16" spans="1:13" s="8" customFormat="1" ht="12.75" customHeight="1">
      <c r="A16" s="24"/>
      <c r="B16" s="56" t="s">
        <v>58</v>
      </c>
      <c r="C16" s="57" t="s">
        <v>59</v>
      </c>
      <c r="D16" s="58">
        <v>43205997</v>
      </c>
      <c r="E16" s="59">
        <v>253974692</v>
      </c>
      <c r="F16" s="59">
        <v>103292929</v>
      </c>
      <c r="G16" s="59">
        <v>0</v>
      </c>
      <c r="H16" s="60">
        <v>400473618</v>
      </c>
      <c r="I16" s="61">
        <v>37422218</v>
      </c>
      <c r="J16" s="62">
        <v>217611376</v>
      </c>
      <c r="K16" s="59">
        <v>57553810</v>
      </c>
      <c r="L16" s="62">
        <v>0</v>
      </c>
      <c r="M16" s="60">
        <v>312587404</v>
      </c>
    </row>
    <row r="17" spans="1:13" s="8" customFormat="1" ht="12.75" customHeight="1">
      <c r="A17" s="24"/>
      <c r="B17" s="56" t="s">
        <v>60</v>
      </c>
      <c r="C17" s="57" t="s">
        <v>61</v>
      </c>
      <c r="D17" s="58">
        <v>53561066</v>
      </c>
      <c r="E17" s="59">
        <v>175992403</v>
      </c>
      <c r="F17" s="59">
        <v>42185887</v>
      </c>
      <c r="G17" s="59">
        <v>0</v>
      </c>
      <c r="H17" s="60">
        <v>271739356</v>
      </c>
      <c r="I17" s="61">
        <v>43931223</v>
      </c>
      <c r="J17" s="62">
        <v>153841673</v>
      </c>
      <c r="K17" s="59">
        <v>105913208</v>
      </c>
      <c r="L17" s="62">
        <v>0</v>
      </c>
      <c r="M17" s="60">
        <v>303686104</v>
      </c>
    </row>
    <row r="18" spans="1:13" s="8" customFormat="1" ht="12.75" customHeight="1">
      <c r="A18" s="24"/>
      <c r="B18" s="56" t="s">
        <v>62</v>
      </c>
      <c r="C18" s="57" t="s">
        <v>63</v>
      </c>
      <c r="D18" s="58">
        <v>42836571</v>
      </c>
      <c r="E18" s="59">
        <v>148500243</v>
      </c>
      <c r="F18" s="59">
        <v>27220989</v>
      </c>
      <c r="G18" s="59">
        <v>0</v>
      </c>
      <c r="H18" s="60">
        <v>218557803</v>
      </c>
      <c r="I18" s="61">
        <v>38260746</v>
      </c>
      <c r="J18" s="62">
        <v>119787412</v>
      </c>
      <c r="K18" s="59">
        <v>83321099</v>
      </c>
      <c r="L18" s="62">
        <v>0</v>
      </c>
      <c r="M18" s="60">
        <v>241369257</v>
      </c>
    </row>
    <row r="19" spans="1:13" s="8" customFormat="1" ht="12.75" customHeight="1">
      <c r="A19" s="24"/>
      <c r="B19" s="56" t="s">
        <v>64</v>
      </c>
      <c r="C19" s="57" t="s">
        <v>65</v>
      </c>
      <c r="D19" s="58">
        <v>5106623</v>
      </c>
      <c r="E19" s="59">
        <v>210302510</v>
      </c>
      <c r="F19" s="59">
        <v>25329712</v>
      </c>
      <c r="G19" s="59">
        <v>0</v>
      </c>
      <c r="H19" s="60">
        <v>240738845</v>
      </c>
      <c r="I19" s="61">
        <v>4118080</v>
      </c>
      <c r="J19" s="62">
        <v>173666463</v>
      </c>
      <c r="K19" s="59">
        <v>7333169</v>
      </c>
      <c r="L19" s="62">
        <v>0</v>
      </c>
      <c r="M19" s="60">
        <v>185117712</v>
      </c>
    </row>
    <row r="20" spans="1:13" s="8" customFormat="1" ht="12.75" customHeight="1">
      <c r="A20" s="24"/>
      <c r="B20" s="56" t="s">
        <v>66</v>
      </c>
      <c r="C20" s="57" t="s">
        <v>67</v>
      </c>
      <c r="D20" s="58">
        <v>43189823</v>
      </c>
      <c r="E20" s="59">
        <v>109130647</v>
      </c>
      <c r="F20" s="59">
        <v>17545398</v>
      </c>
      <c r="G20" s="59">
        <v>0</v>
      </c>
      <c r="H20" s="60">
        <v>169865868</v>
      </c>
      <c r="I20" s="61">
        <v>36385410</v>
      </c>
      <c r="J20" s="62">
        <v>88823303</v>
      </c>
      <c r="K20" s="59">
        <v>21354599</v>
      </c>
      <c r="L20" s="62">
        <v>0</v>
      </c>
      <c r="M20" s="60">
        <v>146563312</v>
      </c>
    </row>
    <row r="21" spans="1:13" s="8" customFormat="1" ht="12.75" customHeight="1">
      <c r="A21" s="24"/>
      <c r="B21" s="56" t="s">
        <v>68</v>
      </c>
      <c r="C21" s="57" t="s">
        <v>69</v>
      </c>
      <c r="D21" s="58">
        <v>75437127</v>
      </c>
      <c r="E21" s="59">
        <v>120612603</v>
      </c>
      <c r="F21" s="59">
        <v>6825252</v>
      </c>
      <c r="G21" s="59">
        <v>0</v>
      </c>
      <c r="H21" s="60">
        <v>202874982</v>
      </c>
      <c r="I21" s="61">
        <v>68950553</v>
      </c>
      <c r="J21" s="62">
        <v>104190133</v>
      </c>
      <c r="K21" s="59">
        <v>187931145</v>
      </c>
      <c r="L21" s="62">
        <v>0</v>
      </c>
      <c r="M21" s="60">
        <v>361071831</v>
      </c>
    </row>
    <row r="22" spans="1:13" s="8" customFormat="1" ht="12.75" customHeight="1">
      <c r="A22" s="24"/>
      <c r="B22" s="56" t="s">
        <v>70</v>
      </c>
      <c r="C22" s="57" t="s">
        <v>71</v>
      </c>
      <c r="D22" s="58">
        <v>29253601</v>
      </c>
      <c r="E22" s="59">
        <v>151401976</v>
      </c>
      <c r="F22" s="59">
        <v>23103076</v>
      </c>
      <c r="G22" s="59">
        <v>0</v>
      </c>
      <c r="H22" s="60">
        <v>203758653</v>
      </c>
      <c r="I22" s="61">
        <v>-753648</v>
      </c>
      <c r="J22" s="62">
        <v>105646243</v>
      </c>
      <c r="K22" s="59">
        <v>57280632</v>
      </c>
      <c r="L22" s="62">
        <v>0</v>
      </c>
      <c r="M22" s="60">
        <v>162173227</v>
      </c>
    </row>
    <row r="23" spans="1:13" s="8" customFormat="1" ht="12.75" customHeight="1">
      <c r="A23" s="24"/>
      <c r="B23" s="56" t="s">
        <v>72</v>
      </c>
      <c r="C23" s="57" t="s">
        <v>73</v>
      </c>
      <c r="D23" s="58">
        <v>27392345</v>
      </c>
      <c r="E23" s="59">
        <v>70677880</v>
      </c>
      <c r="F23" s="59">
        <v>155974221</v>
      </c>
      <c r="G23" s="59">
        <v>0</v>
      </c>
      <c r="H23" s="60">
        <v>254044446</v>
      </c>
      <c r="I23" s="61">
        <v>124613745</v>
      </c>
      <c r="J23" s="62">
        <v>305115960</v>
      </c>
      <c r="K23" s="59">
        <v>455144574</v>
      </c>
      <c r="L23" s="62">
        <v>0</v>
      </c>
      <c r="M23" s="60">
        <v>884874279</v>
      </c>
    </row>
    <row r="24" spans="1:13" s="8" customFormat="1" ht="12.75" customHeight="1">
      <c r="A24" s="24"/>
      <c r="B24" s="56" t="s">
        <v>74</v>
      </c>
      <c r="C24" s="57" t="s">
        <v>75</v>
      </c>
      <c r="D24" s="58">
        <v>40128375</v>
      </c>
      <c r="E24" s="59">
        <v>317848583</v>
      </c>
      <c r="F24" s="59">
        <v>62939747</v>
      </c>
      <c r="G24" s="59">
        <v>0</v>
      </c>
      <c r="H24" s="60">
        <v>420916705</v>
      </c>
      <c r="I24" s="61">
        <v>41910594</v>
      </c>
      <c r="J24" s="62">
        <v>289549478</v>
      </c>
      <c r="K24" s="59">
        <v>101468809</v>
      </c>
      <c r="L24" s="62">
        <v>0</v>
      </c>
      <c r="M24" s="60">
        <v>432928881</v>
      </c>
    </row>
    <row r="25" spans="1:13" s="8" customFormat="1" ht="12.75" customHeight="1">
      <c r="A25" s="24"/>
      <c r="B25" s="56" t="s">
        <v>76</v>
      </c>
      <c r="C25" s="57" t="s">
        <v>77</v>
      </c>
      <c r="D25" s="58">
        <v>16208011</v>
      </c>
      <c r="E25" s="59">
        <v>125745510</v>
      </c>
      <c r="F25" s="59">
        <v>45847231</v>
      </c>
      <c r="G25" s="59">
        <v>0</v>
      </c>
      <c r="H25" s="60">
        <v>187800752</v>
      </c>
      <c r="I25" s="61">
        <v>14897407</v>
      </c>
      <c r="J25" s="62">
        <v>120894993</v>
      </c>
      <c r="K25" s="59">
        <v>45706372</v>
      </c>
      <c r="L25" s="62">
        <v>0</v>
      </c>
      <c r="M25" s="60">
        <v>181498772</v>
      </c>
    </row>
    <row r="26" spans="1:13" s="8" customFormat="1" ht="12.75" customHeight="1">
      <c r="A26" s="24"/>
      <c r="B26" s="56" t="s">
        <v>78</v>
      </c>
      <c r="C26" s="57" t="s">
        <v>79</v>
      </c>
      <c r="D26" s="58">
        <v>46147927</v>
      </c>
      <c r="E26" s="59">
        <v>181950550</v>
      </c>
      <c r="F26" s="59">
        <v>42722102</v>
      </c>
      <c r="G26" s="59">
        <v>0</v>
      </c>
      <c r="H26" s="60">
        <v>270820579</v>
      </c>
      <c r="I26" s="61">
        <v>55225613</v>
      </c>
      <c r="J26" s="62">
        <v>148025193</v>
      </c>
      <c r="K26" s="59">
        <v>41341433</v>
      </c>
      <c r="L26" s="62">
        <v>0</v>
      </c>
      <c r="M26" s="60">
        <v>244592239</v>
      </c>
    </row>
    <row r="27" spans="1:13" s="8" customFormat="1" ht="12.75" customHeight="1">
      <c r="A27" s="24"/>
      <c r="B27" s="56" t="s">
        <v>80</v>
      </c>
      <c r="C27" s="57" t="s">
        <v>81</v>
      </c>
      <c r="D27" s="58">
        <v>1952570</v>
      </c>
      <c r="E27" s="59">
        <v>168581219</v>
      </c>
      <c r="F27" s="59">
        <v>44791539</v>
      </c>
      <c r="G27" s="59">
        <v>0</v>
      </c>
      <c r="H27" s="60">
        <v>215325328</v>
      </c>
      <c r="I27" s="61">
        <v>50662145</v>
      </c>
      <c r="J27" s="62">
        <v>165794955</v>
      </c>
      <c r="K27" s="59">
        <v>46253667</v>
      </c>
      <c r="L27" s="62">
        <v>0</v>
      </c>
      <c r="M27" s="60">
        <v>262710767</v>
      </c>
    </row>
    <row r="28" spans="1:13" s="8" customFormat="1" ht="12.75" customHeight="1">
      <c r="A28" s="24"/>
      <c r="B28" s="56" t="s">
        <v>82</v>
      </c>
      <c r="C28" s="57" t="s">
        <v>83</v>
      </c>
      <c r="D28" s="58">
        <v>1921766</v>
      </c>
      <c r="E28" s="59">
        <v>102952467</v>
      </c>
      <c r="F28" s="59">
        <v>23770231</v>
      </c>
      <c r="G28" s="59">
        <v>0</v>
      </c>
      <c r="H28" s="60">
        <v>128644464</v>
      </c>
      <c r="I28" s="61">
        <v>218121</v>
      </c>
      <c r="J28" s="62">
        <v>87243142</v>
      </c>
      <c r="K28" s="59">
        <v>20393029</v>
      </c>
      <c r="L28" s="62">
        <v>0</v>
      </c>
      <c r="M28" s="60">
        <v>107854292</v>
      </c>
    </row>
    <row r="29" spans="1:13" s="8" customFormat="1" ht="12.75" customHeight="1">
      <c r="A29" s="24"/>
      <c r="B29" s="63" t="s">
        <v>84</v>
      </c>
      <c r="C29" s="57" t="s">
        <v>85</v>
      </c>
      <c r="D29" s="58">
        <v>374772</v>
      </c>
      <c r="E29" s="59">
        <v>94595986</v>
      </c>
      <c r="F29" s="59">
        <v>41672195</v>
      </c>
      <c r="G29" s="59">
        <v>0</v>
      </c>
      <c r="H29" s="60">
        <v>136642953</v>
      </c>
      <c r="I29" s="61">
        <v>-1751889</v>
      </c>
      <c r="J29" s="62">
        <v>76352307</v>
      </c>
      <c r="K29" s="59">
        <v>45344844</v>
      </c>
      <c r="L29" s="62">
        <v>0</v>
      </c>
      <c r="M29" s="60">
        <v>119945262</v>
      </c>
    </row>
    <row r="30" spans="1:13" s="8" customFormat="1" ht="12.75" customHeight="1">
      <c r="A30" s="25"/>
      <c r="B30" s="64" t="s">
        <v>667</v>
      </c>
      <c r="C30" s="65"/>
      <c r="D30" s="66">
        <f aca="true" t="shared" si="0" ref="D30:M30">SUM(D9:D29)</f>
        <v>895281854</v>
      </c>
      <c r="E30" s="67">
        <f t="shared" si="0"/>
        <v>4138867857</v>
      </c>
      <c r="F30" s="67">
        <f t="shared" si="0"/>
        <v>1179943249</v>
      </c>
      <c r="G30" s="67">
        <f t="shared" si="0"/>
        <v>0</v>
      </c>
      <c r="H30" s="68">
        <f t="shared" si="0"/>
        <v>6214092960</v>
      </c>
      <c r="I30" s="69">
        <f t="shared" si="0"/>
        <v>923176596</v>
      </c>
      <c r="J30" s="70">
        <f t="shared" si="0"/>
        <v>3771101926</v>
      </c>
      <c r="K30" s="67">
        <f t="shared" si="0"/>
        <v>2426742528</v>
      </c>
      <c r="L30" s="70">
        <f t="shared" si="0"/>
        <v>0</v>
      </c>
      <c r="M30" s="68">
        <f t="shared" si="0"/>
        <v>7121021050</v>
      </c>
    </row>
    <row r="31" spans="1:13" s="8" customFormat="1" ht="12.75">
      <c r="A31" s="26"/>
      <c r="B31" s="71"/>
      <c r="C31" s="72"/>
      <c r="D31" s="73"/>
      <c r="E31" s="74"/>
      <c r="F31" s="74"/>
      <c r="G31" s="74"/>
      <c r="H31" s="75"/>
      <c r="I31" s="73"/>
      <c r="J31" s="74"/>
      <c r="K31" s="74"/>
      <c r="L31" s="74"/>
      <c r="M31" s="75"/>
    </row>
    <row r="32" spans="1:13" s="8" customFormat="1" ht="12.75">
      <c r="A32" s="27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</sheetData>
  <sheetProtection password="F954" sheet="1" objects="1" scenarios="1"/>
  <mergeCells count="7">
    <mergeCell ref="B32:M32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 customHeight="1">
      <c r="A2" s="4"/>
      <c r="B2" s="113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5.75" customHeight="1">
      <c r="A3" s="5"/>
      <c r="B3" s="6"/>
      <c r="C3" s="7"/>
      <c r="D3" s="106" t="s">
        <v>1</v>
      </c>
      <c r="E3" s="107"/>
      <c r="F3" s="107"/>
      <c r="G3" s="107"/>
      <c r="H3" s="108"/>
      <c r="I3" s="109" t="s">
        <v>2</v>
      </c>
      <c r="J3" s="110"/>
      <c r="K3" s="110"/>
      <c r="L3" s="110"/>
      <c r="M3" s="111"/>
    </row>
    <row r="4" spans="1:13" s="8" customFormat="1" ht="15.75" customHeight="1">
      <c r="A4" s="9"/>
      <c r="B4" s="10"/>
      <c r="C4" s="11"/>
      <c r="D4" s="106" t="s">
        <v>3</v>
      </c>
      <c r="E4" s="107"/>
      <c r="F4" s="112"/>
      <c r="G4" s="29"/>
      <c r="H4" s="30"/>
      <c r="I4" s="106" t="s">
        <v>3</v>
      </c>
      <c r="J4" s="107"/>
      <c r="K4" s="112"/>
      <c r="L4" s="31"/>
      <c r="M4" s="30"/>
    </row>
    <row r="5" spans="1:13" s="8" customFormat="1" ht="25.5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39"/>
      <c r="E6" s="40"/>
      <c r="F6" s="40"/>
      <c r="G6" s="40"/>
      <c r="H6" s="41"/>
      <c r="I6" s="39"/>
      <c r="J6" s="40"/>
      <c r="K6" s="40"/>
      <c r="L6" s="40"/>
      <c r="M6" s="41"/>
    </row>
    <row r="7" spans="1:13" s="8" customFormat="1" ht="12.75">
      <c r="A7" s="9"/>
      <c r="B7" s="42" t="s">
        <v>86</v>
      </c>
      <c r="C7" s="16"/>
      <c r="D7" s="43"/>
      <c r="E7" s="44"/>
      <c r="F7" s="44"/>
      <c r="G7" s="44"/>
      <c r="H7" s="45"/>
      <c r="I7" s="43"/>
      <c r="J7" s="44"/>
      <c r="K7" s="44"/>
      <c r="L7" s="44"/>
      <c r="M7" s="45"/>
    </row>
    <row r="8" spans="1:13" s="8" customFormat="1" ht="12.75">
      <c r="A8" s="9"/>
      <c r="B8" s="16"/>
      <c r="C8" s="16"/>
      <c r="D8" s="43"/>
      <c r="E8" s="44"/>
      <c r="F8" s="44"/>
      <c r="G8" s="44"/>
      <c r="H8" s="45"/>
      <c r="I8" s="43"/>
      <c r="J8" s="44"/>
      <c r="K8" s="44"/>
      <c r="L8" s="44"/>
      <c r="M8" s="45"/>
    </row>
    <row r="9" spans="1:13" s="8" customFormat="1" ht="12.75">
      <c r="A9" s="24" t="s">
        <v>87</v>
      </c>
      <c r="B9" s="77" t="s">
        <v>39</v>
      </c>
      <c r="C9" s="57" t="s">
        <v>40</v>
      </c>
      <c r="D9" s="58">
        <v>215400097</v>
      </c>
      <c r="E9" s="59">
        <v>848302315</v>
      </c>
      <c r="F9" s="59">
        <v>524230497</v>
      </c>
      <c r="G9" s="59">
        <v>0</v>
      </c>
      <c r="H9" s="60">
        <v>1587932909</v>
      </c>
      <c r="I9" s="61">
        <v>-13715325</v>
      </c>
      <c r="J9" s="62">
        <v>736236615</v>
      </c>
      <c r="K9" s="59">
        <v>350111711</v>
      </c>
      <c r="L9" s="62">
        <v>0</v>
      </c>
      <c r="M9" s="60">
        <v>1072633001</v>
      </c>
    </row>
    <row r="10" spans="1:13" s="37" customFormat="1" ht="12.75">
      <c r="A10" s="46"/>
      <c r="B10" s="78" t="s">
        <v>88</v>
      </c>
      <c r="C10" s="79"/>
      <c r="D10" s="66">
        <f aca="true" t="shared" si="0" ref="D10:M10">D9</f>
        <v>215400097</v>
      </c>
      <c r="E10" s="67">
        <f t="shared" si="0"/>
        <v>848302315</v>
      </c>
      <c r="F10" s="67">
        <f t="shared" si="0"/>
        <v>524230497</v>
      </c>
      <c r="G10" s="67">
        <f t="shared" si="0"/>
        <v>0</v>
      </c>
      <c r="H10" s="80">
        <f t="shared" si="0"/>
        <v>1587932909</v>
      </c>
      <c r="I10" s="81">
        <f t="shared" si="0"/>
        <v>-13715325</v>
      </c>
      <c r="J10" s="82">
        <f t="shared" si="0"/>
        <v>736236615</v>
      </c>
      <c r="K10" s="67">
        <f t="shared" si="0"/>
        <v>350111711</v>
      </c>
      <c r="L10" s="82">
        <f t="shared" si="0"/>
        <v>0</v>
      </c>
      <c r="M10" s="80">
        <f t="shared" si="0"/>
        <v>1072633001</v>
      </c>
    </row>
    <row r="11" spans="1:13" s="8" customFormat="1" ht="12.75">
      <c r="A11" s="24" t="s">
        <v>89</v>
      </c>
      <c r="B11" s="77" t="s">
        <v>90</v>
      </c>
      <c r="C11" s="57" t="s">
        <v>91</v>
      </c>
      <c r="D11" s="58">
        <v>52651</v>
      </c>
      <c r="E11" s="59">
        <v>10370632</v>
      </c>
      <c r="F11" s="59">
        <v>1004554</v>
      </c>
      <c r="G11" s="59">
        <v>0</v>
      </c>
      <c r="H11" s="60">
        <v>11427837</v>
      </c>
      <c r="I11" s="61">
        <v>19276</v>
      </c>
      <c r="J11" s="62">
        <v>12904099</v>
      </c>
      <c r="K11" s="59">
        <v>2913352</v>
      </c>
      <c r="L11" s="62">
        <v>0</v>
      </c>
      <c r="M11" s="60">
        <v>15836727</v>
      </c>
    </row>
    <row r="12" spans="1:13" s="8" customFormat="1" ht="12.75">
      <c r="A12" s="24" t="s">
        <v>89</v>
      </c>
      <c r="B12" s="77" t="s">
        <v>92</v>
      </c>
      <c r="C12" s="57" t="s">
        <v>93</v>
      </c>
      <c r="D12" s="58">
        <v>-518511</v>
      </c>
      <c r="E12" s="59">
        <v>17185338</v>
      </c>
      <c r="F12" s="59">
        <v>8635059</v>
      </c>
      <c r="G12" s="59">
        <v>0</v>
      </c>
      <c r="H12" s="60">
        <v>25301886</v>
      </c>
      <c r="I12" s="61">
        <v>-31117791</v>
      </c>
      <c r="J12" s="62">
        <v>14591132</v>
      </c>
      <c r="K12" s="59">
        <v>52388609</v>
      </c>
      <c r="L12" s="62">
        <v>0</v>
      </c>
      <c r="M12" s="60">
        <v>35861950</v>
      </c>
    </row>
    <row r="13" spans="1:13" s="8" customFormat="1" ht="12.75">
      <c r="A13" s="24" t="s">
        <v>89</v>
      </c>
      <c r="B13" s="77" t="s">
        <v>94</v>
      </c>
      <c r="C13" s="57" t="s">
        <v>95</v>
      </c>
      <c r="D13" s="58">
        <v>538048</v>
      </c>
      <c r="E13" s="59">
        <v>1607790</v>
      </c>
      <c r="F13" s="59">
        <v>4310529</v>
      </c>
      <c r="G13" s="59">
        <v>0</v>
      </c>
      <c r="H13" s="60">
        <v>6456367</v>
      </c>
      <c r="I13" s="61">
        <v>-122248</v>
      </c>
      <c r="J13" s="62">
        <v>1215232</v>
      </c>
      <c r="K13" s="59">
        <v>9610773</v>
      </c>
      <c r="L13" s="62">
        <v>0</v>
      </c>
      <c r="M13" s="60">
        <v>10703757</v>
      </c>
    </row>
    <row r="14" spans="1:13" s="8" customFormat="1" ht="12.75">
      <c r="A14" s="24" t="s">
        <v>89</v>
      </c>
      <c r="B14" s="77" t="s">
        <v>96</v>
      </c>
      <c r="C14" s="57" t="s">
        <v>97</v>
      </c>
      <c r="D14" s="58">
        <v>6085562</v>
      </c>
      <c r="E14" s="59">
        <v>33508274</v>
      </c>
      <c r="F14" s="59">
        <v>5329473</v>
      </c>
      <c r="G14" s="59">
        <v>0</v>
      </c>
      <c r="H14" s="60">
        <v>44923309</v>
      </c>
      <c r="I14" s="61">
        <v>5587166</v>
      </c>
      <c r="J14" s="62">
        <v>35232362</v>
      </c>
      <c r="K14" s="59">
        <v>3951188</v>
      </c>
      <c r="L14" s="62">
        <v>0</v>
      </c>
      <c r="M14" s="60">
        <v>44770716</v>
      </c>
    </row>
    <row r="15" spans="1:13" s="8" customFormat="1" ht="12.75">
      <c r="A15" s="24" t="s">
        <v>89</v>
      </c>
      <c r="B15" s="77" t="s">
        <v>98</v>
      </c>
      <c r="C15" s="57" t="s">
        <v>99</v>
      </c>
      <c r="D15" s="58">
        <v>17362297</v>
      </c>
      <c r="E15" s="59">
        <v>5665301</v>
      </c>
      <c r="F15" s="59">
        <v>36848021</v>
      </c>
      <c r="G15" s="59">
        <v>0</v>
      </c>
      <c r="H15" s="60">
        <v>59875619</v>
      </c>
      <c r="I15" s="61">
        <v>18216454</v>
      </c>
      <c r="J15" s="62">
        <v>2818035</v>
      </c>
      <c r="K15" s="59">
        <v>19177304</v>
      </c>
      <c r="L15" s="62">
        <v>0</v>
      </c>
      <c r="M15" s="60">
        <v>40211793</v>
      </c>
    </row>
    <row r="16" spans="1:13" s="8" customFormat="1" ht="12.75">
      <c r="A16" s="24" t="s">
        <v>89</v>
      </c>
      <c r="B16" s="77" t="s">
        <v>100</v>
      </c>
      <c r="C16" s="57" t="s">
        <v>101</v>
      </c>
      <c r="D16" s="58">
        <v>1807782</v>
      </c>
      <c r="E16" s="59">
        <v>9260343</v>
      </c>
      <c r="F16" s="59">
        <v>9314136</v>
      </c>
      <c r="G16" s="59">
        <v>0</v>
      </c>
      <c r="H16" s="60">
        <v>20382261</v>
      </c>
      <c r="I16" s="61">
        <v>4498728</v>
      </c>
      <c r="J16" s="62">
        <v>4354231</v>
      </c>
      <c r="K16" s="59">
        <v>4654440</v>
      </c>
      <c r="L16" s="62">
        <v>0</v>
      </c>
      <c r="M16" s="60">
        <v>13507399</v>
      </c>
    </row>
    <row r="17" spans="1:13" s="8" customFormat="1" ht="12.75">
      <c r="A17" s="24" t="s">
        <v>89</v>
      </c>
      <c r="B17" s="77" t="s">
        <v>102</v>
      </c>
      <c r="C17" s="57" t="s">
        <v>103</v>
      </c>
      <c r="D17" s="58">
        <v>-60</v>
      </c>
      <c r="E17" s="59">
        <v>2429629</v>
      </c>
      <c r="F17" s="59">
        <v>1240705</v>
      </c>
      <c r="G17" s="59">
        <v>0</v>
      </c>
      <c r="H17" s="60">
        <v>3670274</v>
      </c>
      <c r="I17" s="61">
        <v>2377</v>
      </c>
      <c r="J17" s="62">
        <v>1368799</v>
      </c>
      <c r="K17" s="59">
        <v>649848</v>
      </c>
      <c r="L17" s="62">
        <v>0</v>
      </c>
      <c r="M17" s="60">
        <v>2021024</v>
      </c>
    </row>
    <row r="18" spans="1:13" s="8" customFormat="1" ht="12.75">
      <c r="A18" s="24" t="s">
        <v>89</v>
      </c>
      <c r="B18" s="77" t="s">
        <v>104</v>
      </c>
      <c r="C18" s="57" t="s">
        <v>105</v>
      </c>
      <c r="D18" s="58">
        <v>-83</v>
      </c>
      <c r="E18" s="59">
        <v>50213346</v>
      </c>
      <c r="F18" s="59">
        <v>9464342</v>
      </c>
      <c r="G18" s="59">
        <v>0</v>
      </c>
      <c r="H18" s="60">
        <v>59677605</v>
      </c>
      <c r="I18" s="61">
        <v>-589546</v>
      </c>
      <c r="J18" s="62">
        <v>40208163</v>
      </c>
      <c r="K18" s="59">
        <v>6075214</v>
      </c>
      <c r="L18" s="62">
        <v>0</v>
      </c>
      <c r="M18" s="60">
        <v>45693831</v>
      </c>
    </row>
    <row r="19" spans="1:13" s="8" customFormat="1" ht="12.75">
      <c r="A19" s="24" t="s">
        <v>89</v>
      </c>
      <c r="B19" s="77" t="s">
        <v>106</v>
      </c>
      <c r="C19" s="57" t="s">
        <v>107</v>
      </c>
      <c r="D19" s="58">
        <v>87</v>
      </c>
      <c r="E19" s="59">
        <v>1566629</v>
      </c>
      <c r="F19" s="59">
        <v>1949619</v>
      </c>
      <c r="G19" s="59">
        <v>0</v>
      </c>
      <c r="H19" s="60">
        <v>3516335</v>
      </c>
      <c r="I19" s="61">
        <v>404993</v>
      </c>
      <c r="J19" s="62">
        <v>1072657</v>
      </c>
      <c r="K19" s="59">
        <v>12483558</v>
      </c>
      <c r="L19" s="62">
        <v>0</v>
      </c>
      <c r="M19" s="60">
        <v>13961208</v>
      </c>
    </row>
    <row r="20" spans="1:13" s="8" customFormat="1" ht="12.75">
      <c r="A20" s="24" t="s">
        <v>108</v>
      </c>
      <c r="B20" s="77" t="s">
        <v>109</v>
      </c>
      <c r="C20" s="57" t="s">
        <v>110</v>
      </c>
      <c r="D20" s="58">
        <v>0</v>
      </c>
      <c r="E20" s="59">
        <v>76696</v>
      </c>
      <c r="F20" s="59">
        <v>18566637</v>
      </c>
      <c r="G20" s="59">
        <v>0</v>
      </c>
      <c r="H20" s="60">
        <v>18643333</v>
      </c>
      <c r="I20" s="61">
        <v>-184</v>
      </c>
      <c r="J20" s="62">
        <v>59740</v>
      </c>
      <c r="K20" s="59">
        <v>45841892</v>
      </c>
      <c r="L20" s="62">
        <v>0</v>
      </c>
      <c r="M20" s="60">
        <v>45901448</v>
      </c>
    </row>
    <row r="21" spans="1:13" s="37" customFormat="1" ht="12.75">
      <c r="A21" s="46"/>
      <c r="B21" s="78" t="s">
        <v>111</v>
      </c>
      <c r="C21" s="79"/>
      <c r="D21" s="66">
        <f aca="true" t="shared" si="1" ref="D21:M21">SUM(D11:D20)</f>
        <v>25327773</v>
      </c>
      <c r="E21" s="67">
        <f t="shared" si="1"/>
        <v>131883978</v>
      </c>
      <c r="F21" s="67">
        <f t="shared" si="1"/>
        <v>96663075</v>
      </c>
      <c r="G21" s="67">
        <f t="shared" si="1"/>
        <v>0</v>
      </c>
      <c r="H21" s="80">
        <f t="shared" si="1"/>
        <v>253874826</v>
      </c>
      <c r="I21" s="81">
        <f t="shared" si="1"/>
        <v>-3100775</v>
      </c>
      <c r="J21" s="82">
        <f t="shared" si="1"/>
        <v>113824450</v>
      </c>
      <c r="K21" s="67">
        <f t="shared" si="1"/>
        <v>157746178</v>
      </c>
      <c r="L21" s="82">
        <f t="shared" si="1"/>
        <v>0</v>
      </c>
      <c r="M21" s="80">
        <f t="shared" si="1"/>
        <v>268469853</v>
      </c>
    </row>
    <row r="22" spans="1:13" s="8" customFormat="1" ht="12.75">
      <c r="A22" s="24" t="s">
        <v>89</v>
      </c>
      <c r="B22" s="77" t="s">
        <v>112</v>
      </c>
      <c r="C22" s="57" t="s">
        <v>113</v>
      </c>
      <c r="D22" s="58">
        <v>534701</v>
      </c>
      <c r="E22" s="59">
        <v>2714</v>
      </c>
      <c r="F22" s="59">
        <v>23527187</v>
      </c>
      <c r="G22" s="59">
        <v>0</v>
      </c>
      <c r="H22" s="60">
        <v>24064602</v>
      </c>
      <c r="I22" s="61">
        <v>216292</v>
      </c>
      <c r="J22" s="62">
        <v>0</v>
      </c>
      <c r="K22" s="59">
        <v>529435</v>
      </c>
      <c r="L22" s="62">
        <v>0</v>
      </c>
      <c r="M22" s="60">
        <v>745727</v>
      </c>
    </row>
    <row r="23" spans="1:13" s="8" customFormat="1" ht="12.75">
      <c r="A23" s="24" t="s">
        <v>89</v>
      </c>
      <c r="B23" s="77" t="s">
        <v>114</v>
      </c>
      <c r="C23" s="57" t="s">
        <v>115</v>
      </c>
      <c r="D23" s="58">
        <v>0</v>
      </c>
      <c r="E23" s="59">
        <v>547688</v>
      </c>
      <c r="F23" s="59">
        <v>3107786</v>
      </c>
      <c r="G23" s="59">
        <v>0</v>
      </c>
      <c r="H23" s="60">
        <v>3655474</v>
      </c>
      <c r="I23" s="61">
        <v>3397334</v>
      </c>
      <c r="J23" s="62">
        <v>194738</v>
      </c>
      <c r="K23" s="59">
        <v>2519656</v>
      </c>
      <c r="L23" s="62">
        <v>0</v>
      </c>
      <c r="M23" s="60">
        <v>6111728</v>
      </c>
    </row>
    <row r="24" spans="1:13" s="8" customFormat="1" ht="12.75">
      <c r="A24" s="24" t="s">
        <v>89</v>
      </c>
      <c r="B24" s="77" t="s">
        <v>116</v>
      </c>
      <c r="C24" s="57" t="s">
        <v>117</v>
      </c>
      <c r="D24" s="58">
        <v>1923803</v>
      </c>
      <c r="E24" s="59">
        <v>1591046</v>
      </c>
      <c r="F24" s="59">
        <v>987551</v>
      </c>
      <c r="G24" s="59">
        <v>0</v>
      </c>
      <c r="H24" s="60">
        <v>4502400</v>
      </c>
      <c r="I24" s="61">
        <v>241086</v>
      </c>
      <c r="J24" s="62">
        <v>1307536</v>
      </c>
      <c r="K24" s="59">
        <v>2282175</v>
      </c>
      <c r="L24" s="62">
        <v>0</v>
      </c>
      <c r="M24" s="60">
        <v>3830797</v>
      </c>
    </row>
    <row r="25" spans="1:13" s="8" customFormat="1" ht="12.75">
      <c r="A25" s="24" t="s">
        <v>89</v>
      </c>
      <c r="B25" s="77" t="s">
        <v>118</v>
      </c>
      <c r="C25" s="57" t="s">
        <v>119</v>
      </c>
      <c r="D25" s="58">
        <v>154049</v>
      </c>
      <c r="E25" s="59">
        <v>5572481</v>
      </c>
      <c r="F25" s="59">
        <v>4160947</v>
      </c>
      <c r="G25" s="59">
        <v>0</v>
      </c>
      <c r="H25" s="60">
        <v>9887477</v>
      </c>
      <c r="I25" s="61">
        <v>-258581</v>
      </c>
      <c r="J25" s="62">
        <v>4885795</v>
      </c>
      <c r="K25" s="59">
        <v>2921725</v>
      </c>
      <c r="L25" s="62">
        <v>0</v>
      </c>
      <c r="M25" s="60">
        <v>7548939</v>
      </c>
    </row>
    <row r="26" spans="1:13" s="8" customFormat="1" ht="12.75">
      <c r="A26" s="24" t="s">
        <v>89</v>
      </c>
      <c r="B26" s="77" t="s">
        <v>44</v>
      </c>
      <c r="C26" s="57" t="s">
        <v>45</v>
      </c>
      <c r="D26" s="58">
        <v>-4023580</v>
      </c>
      <c r="E26" s="59">
        <v>229858572</v>
      </c>
      <c r="F26" s="59">
        <v>88680406</v>
      </c>
      <c r="G26" s="59">
        <v>0</v>
      </c>
      <c r="H26" s="60">
        <v>314515398</v>
      </c>
      <c r="I26" s="61">
        <v>-1386128</v>
      </c>
      <c r="J26" s="62">
        <v>178255939</v>
      </c>
      <c r="K26" s="59">
        <v>134824753</v>
      </c>
      <c r="L26" s="62">
        <v>0</v>
      </c>
      <c r="M26" s="60">
        <v>311694564</v>
      </c>
    </row>
    <row r="27" spans="1:13" s="8" customFormat="1" ht="12.75">
      <c r="A27" s="24" t="s">
        <v>89</v>
      </c>
      <c r="B27" s="77" t="s">
        <v>120</v>
      </c>
      <c r="C27" s="57" t="s">
        <v>121</v>
      </c>
      <c r="D27" s="58">
        <v>131806</v>
      </c>
      <c r="E27" s="59">
        <v>0</v>
      </c>
      <c r="F27" s="59">
        <v>2701041</v>
      </c>
      <c r="G27" s="59">
        <v>0</v>
      </c>
      <c r="H27" s="60">
        <v>2832847</v>
      </c>
      <c r="I27" s="61">
        <v>282106</v>
      </c>
      <c r="J27" s="62">
        <v>74435</v>
      </c>
      <c r="K27" s="59">
        <v>724718</v>
      </c>
      <c r="L27" s="62">
        <v>0</v>
      </c>
      <c r="M27" s="60">
        <v>1081259</v>
      </c>
    </row>
    <row r="28" spans="1:13" s="8" customFormat="1" ht="12.75">
      <c r="A28" s="24" t="s">
        <v>89</v>
      </c>
      <c r="B28" s="77" t="s">
        <v>122</v>
      </c>
      <c r="C28" s="57" t="s">
        <v>123</v>
      </c>
      <c r="D28" s="58">
        <v>1936571</v>
      </c>
      <c r="E28" s="59">
        <v>3743663</v>
      </c>
      <c r="F28" s="59">
        <v>1000000</v>
      </c>
      <c r="G28" s="59">
        <v>0</v>
      </c>
      <c r="H28" s="60">
        <v>6680234</v>
      </c>
      <c r="I28" s="61">
        <v>419038</v>
      </c>
      <c r="J28" s="62">
        <v>829456</v>
      </c>
      <c r="K28" s="59">
        <v>470470</v>
      </c>
      <c r="L28" s="62">
        <v>0</v>
      </c>
      <c r="M28" s="60">
        <v>1718964</v>
      </c>
    </row>
    <row r="29" spans="1:13" s="8" customFormat="1" ht="12.75">
      <c r="A29" s="24" t="s">
        <v>89</v>
      </c>
      <c r="B29" s="77" t="s">
        <v>124</v>
      </c>
      <c r="C29" s="57" t="s">
        <v>125</v>
      </c>
      <c r="D29" s="58">
        <v>247682</v>
      </c>
      <c r="E29" s="59">
        <v>961324</v>
      </c>
      <c r="F29" s="59">
        <v>1289467</v>
      </c>
      <c r="G29" s="59">
        <v>0</v>
      </c>
      <c r="H29" s="60">
        <v>2498473</v>
      </c>
      <c r="I29" s="61">
        <v>312146</v>
      </c>
      <c r="J29" s="62">
        <v>2825068</v>
      </c>
      <c r="K29" s="59">
        <v>1475870</v>
      </c>
      <c r="L29" s="62">
        <v>0</v>
      </c>
      <c r="M29" s="60">
        <v>4613084</v>
      </c>
    </row>
    <row r="30" spans="1:13" s="8" customFormat="1" ht="12.75">
      <c r="A30" s="24" t="s">
        <v>108</v>
      </c>
      <c r="B30" s="77" t="s">
        <v>126</v>
      </c>
      <c r="C30" s="57" t="s">
        <v>127</v>
      </c>
      <c r="D30" s="58">
        <v>0</v>
      </c>
      <c r="E30" s="59">
        <v>34358665</v>
      </c>
      <c r="F30" s="59">
        <v>32885728</v>
      </c>
      <c r="G30" s="59">
        <v>0</v>
      </c>
      <c r="H30" s="60">
        <v>67244393</v>
      </c>
      <c r="I30" s="61">
        <v>0</v>
      </c>
      <c r="J30" s="62">
        <v>19337412</v>
      </c>
      <c r="K30" s="59">
        <v>43514740</v>
      </c>
      <c r="L30" s="62">
        <v>0</v>
      </c>
      <c r="M30" s="60">
        <v>62852152</v>
      </c>
    </row>
    <row r="31" spans="1:13" s="37" customFormat="1" ht="12.75">
      <c r="A31" s="46"/>
      <c r="B31" s="78" t="s">
        <v>128</v>
      </c>
      <c r="C31" s="79"/>
      <c r="D31" s="66">
        <f aca="true" t="shared" si="2" ref="D31:M31">SUM(D22:D30)</f>
        <v>905032</v>
      </c>
      <c r="E31" s="67">
        <f t="shared" si="2"/>
        <v>276636153</v>
      </c>
      <c r="F31" s="67">
        <f t="shared" si="2"/>
        <v>158340113</v>
      </c>
      <c r="G31" s="67">
        <f t="shared" si="2"/>
        <v>0</v>
      </c>
      <c r="H31" s="80">
        <f t="shared" si="2"/>
        <v>435881298</v>
      </c>
      <c r="I31" s="81">
        <f t="shared" si="2"/>
        <v>3223293</v>
      </c>
      <c r="J31" s="82">
        <f t="shared" si="2"/>
        <v>207710379</v>
      </c>
      <c r="K31" s="67">
        <f t="shared" si="2"/>
        <v>189263542</v>
      </c>
      <c r="L31" s="82">
        <f t="shared" si="2"/>
        <v>0</v>
      </c>
      <c r="M31" s="80">
        <f t="shared" si="2"/>
        <v>400197214</v>
      </c>
    </row>
    <row r="32" spans="1:13" s="8" customFormat="1" ht="12.75">
      <c r="A32" s="24" t="s">
        <v>89</v>
      </c>
      <c r="B32" s="77" t="s">
        <v>129</v>
      </c>
      <c r="C32" s="57" t="s">
        <v>130</v>
      </c>
      <c r="D32" s="58">
        <v>700386</v>
      </c>
      <c r="E32" s="59">
        <v>2266827</v>
      </c>
      <c r="F32" s="59">
        <v>4467320</v>
      </c>
      <c r="G32" s="59">
        <v>0</v>
      </c>
      <c r="H32" s="60">
        <v>7434533</v>
      </c>
      <c r="I32" s="61">
        <v>-7486</v>
      </c>
      <c r="J32" s="62">
        <v>20986584</v>
      </c>
      <c r="K32" s="59">
        <v>3400999</v>
      </c>
      <c r="L32" s="62">
        <v>0</v>
      </c>
      <c r="M32" s="60">
        <v>24380097</v>
      </c>
    </row>
    <row r="33" spans="1:13" s="8" customFormat="1" ht="12.75">
      <c r="A33" s="24" t="s">
        <v>89</v>
      </c>
      <c r="B33" s="77" t="s">
        <v>131</v>
      </c>
      <c r="C33" s="57" t="s">
        <v>132</v>
      </c>
      <c r="D33" s="58">
        <v>78074</v>
      </c>
      <c r="E33" s="59">
        <v>1072555</v>
      </c>
      <c r="F33" s="59">
        <v>2325321</v>
      </c>
      <c r="G33" s="59">
        <v>0</v>
      </c>
      <c r="H33" s="60">
        <v>3475950</v>
      </c>
      <c r="I33" s="61">
        <v>-22694</v>
      </c>
      <c r="J33" s="62">
        <v>1097414</v>
      </c>
      <c r="K33" s="59">
        <v>2023706</v>
      </c>
      <c r="L33" s="62">
        <v>0</v>
      </c>
      <c r="M33" s="60">
        <v>3098426</v>
      </c>
    </row>
    <row r="34" spans="1:13" s="8" customFormat="1" ht="12.75">
      <c r="A34" s="24" t="s">
        <v>89</v>
      </c>
      <c r="B34" s="77" t="s">
        <v>133</v>
      </c>
      <c r="C34" s="57" t="s">
        <v>134</v>
      </c>
      <c r="D34" s="58">
        <v>629477</v>
      </c>
      <c r="E34" s="59">
        <v>2083625</v>
      </c>
      <c r="F34" s="59">
        <v>5829819</v>
      </c>
      <c r="G34" s="59">
        <v>0</v>
      </c>
      <c r="H34" s="60">
        <v>8542921</v>
      </c>
      <c r="I34" s="61">
        <v>234866</v>
      </c>
      <c r="J34" s="62">
        <v>787212</v>
      </c>
      <c r="K34" s="59">
        <v>3430201</v>
      </c>
      <c r="L34" s="62">
        <v>0</v>
      </c>
      <c r="M34" s="60">
        <v>4452279</v>
      </c>
    </row>
    <row r="35" spans="1:13" s="8" customFormat="1" ht="12.75">
      <c r="A35" s="24" t="s">
        <v>89</v>
      </c>
      <c r="B35" s="77" t="s">
        <v>135</v>
      </c>
      <c r="C35" s="57" t="s">
        <v>136</v>
      </c>
      <c r="D35" s="58">
        <v>-204084</v>
      </c>
      <c r="E35" s="59">
        <v>30346528</v>
      </c>
      <c r="F35" s="59">
        <v>8729022</v>
      </c>
      <c r="G35" s="59">
        <v>0</v>
      </c>
      <c r="H35" s="60">
        <v>38871466</v>
      </c>
      <c r="I35" s="61">
        <v>268929</v>
      </c>
      <c r="J35" s="62">
        <v>34709439</v>
      </c>
      <c r="K35" s="59">
        <v>44869360</v>
      </c>
      <c r="L35" s="62">
        <v>0</v>
      </c>
      <c r="M35" s="60">
        <v>79847728</v>
      </c>
    </row>
    <row r="36" spans="1:13" s="8" customFormat="1" ht="12.75">
      <c r="A36" s="24" t="s">
        <v>89</v>
      </c>
      <c r="B36" s="77" t="s">
        <v>137</v>
      </c>
      <c r="C36" s="57" t="s">
        <v>138</v>
      </c>
      <c r="D36" s="58">
        <v>10241719</v>
      </c>
      <c r="E36" s="59">
        <v>64250</v>
      </c>
      <c r="F36" s="59">
        <v>15133561</v>
      </c>
      <c r="G36" s="59">
        <v>0</v>
      </c>
      <c r="H36" s="60">
        <v>25439530</v>
      </c>
      <c r="I36" s="61">
        <v>0</v>
      </c>
      <c r="J36" s="62">
        <v>0</v>
      </c>
      <c r="K36" s="59">
        <v>0</v>
      </c>
      <c r="L36" s="62">
        <v>0</v>
      </c>
      <c r="M36" s="60">
        <v>0</v>
      </c>
    </row>
    <row r="37" spans="1:13" s="8" customFormat="1" ht="12.75">
      <c r="A37" s="24" t="s">
        <v>89</v>
      </c>
      <c r="B37" s="77" t="s">
        <v>139</v>
      </c>
      <c r="C37" s="57" t="s">
        <v>140</v>
      </c>
      <c r="D37" s="58">
        <v>0</v>
      </c>
      <c r="E37" s="59">
        <v>2309594</v>
      </c>
      <c r="F37" s="59">
        <v>4989820</v>
      </c>
      <c r="G37" s="59">
        <v>0</v>
      </c>
      <c r="H37" s="60">
        <v>7299414</v>
      </c>
      <c r="I37" s="61">
        <v>0</v>
      </c>
      <c r="J37" s="62">
        <v>1968349</v>
      </c>
      <c r="K37" s="59">
        <v>28131141</v>
      </c>
      <c r="L37" s="62">
        <v>0</v>
      </c>
      <c r="M37" s="60">
        <v>30099490</v>
      </c>
    </row>
    <row r="38" spans="1:13" s="8" customFormat="1" ht="12.75">
      <c r="A38" s="24" t="s">
        <v>89</v>
      </c>
      <c r="B38" s="77" t="s">
        <v>141</v>
      </c>
      <c r="C38" s="57" t="s">
        <v>142</v>
      </c>
      <c r="D38" s="58">
        <v>-41606</v>
      </c>
      <c r="E38" s="59">
        <v>1747650</v>
      </c>
      <c r="F38" s="59">
        <v>1747938</v>
      </c>
      <c r="G38" s="59">
        <v>0</v>
      </c>
      <c r="H38" s="60">
        <v>3453982</v>
      </c>
      <c r="I38" s="61">
        <v>0</v>
      </c>
      <c r="J38" s="62">
        <v>247163</v>
      </c>
      <c r="K38" s="59">
        <v>3296511</v>
      </c>
      <c r="L38" s="62">
        <v>0</v>
      </c>
      <c r="M38" s="60">
        <v>3543674</v>
      </c>
    </row>
    <row r="39" spans="1:13" s="8" customFormat="1" ht="12.75">
      <c r="A39" s="24" t="s">
        <v>89</v>
      </c>
      <c r="B39" s="77" t="s">
        <v>143</v>
      </c>
      <c r="C39" s="57" t="s">
        <v>144</v>
      </c>
      <c r="D39" s="58">
        <v>269906</v>
      </c>
      <c r="E39" s="59">
        <v>1260942</v>
      </c>
      <c r="F39" s="59">
        <v>8832842</v>
      </c>
      <c r="G39" s="59">
        <v>0</v>
      </c>
      <c r="H39" s="60">
        <v>10363690</v>
      </c>
      <c r="I39" s="61">
        <v>389956</v>
      </c>
      <c r="J39" s="62">
        <v>1174231</v>
      </c>
      <c r="K39" s="59">
        <v>30083069</v>
      </c>
      <c r="L39" s="62">
        <v>0</v>
      </c>
      <c r="M39" s="60">
        <v>31647256</v>
      </c>
    </row>
    <row r="40" spans="1:13" s="8" customFormat="1" ht="12.75">
      <c r="A40" s="24" t="s">
        <v>108</v>
      </c>
      <c r="B40" s="77" t="s">
        <v>145</v>
      </c>
      <c r="C40" s="57" t="s">
        <v>146</v>
      </c>
      <c r="D40" s="58">
        <v>0</v>
      </c>
      <c r="E40" s="59">
        <v>0</v>
      </c>
      <c r="F40" s="59">
        <v>115482649</v>
      </c>
      <c r="G40" s="59">
        <v>0</v>
      </c>
      <c r="H40" s="60">
        <v>115482649</v>
      </c>
      <c r="I40" s="61">
        <v>0</v>
      </c>
      <c r="J40" s="62">
        <v>53165385</v>
      </c>
      <c r="K40" s="59">
        <v>102393801</v>
      </c>
      <c r="L40" s="62">
        <v>0</v>
      </c>
      <c r="M40" s="60">
        <v>155559186</v>
      </c>
    </row>
    <row r="41" spans="1:13" s="37" customFormat="1" ht="12.75">
      <c r="A41" s="46"/>
      <c r="B41" s="78" t="s">
        <v>147</v>
      </c>
      <c r="C41" s="79"/>
      <c r="D41" s="66">
        <f aca="true" t="shared" si="3" ref="D41:M41">SUM(D32:D40)</f>
        <v>11673872</v>
      </c>
      <c r="E41" s="67">
        <f t="shared" si="3"/>
        <v>41151971</v>
      </c>
      <c r="F41" s="67">
        <f t="shared" si="3"/>
        <v>167538292</v>
      </c>
      <c r="G41" s="67">
        <f t="shared" si="3"/>
        <v>0</v>
      </c>
      <c r="H41" s="80">
        <f t="shared" si="3"/>
        <v>220364135</v>
      </c>
      <c r="I41" s="81">
        <f t="shared" si="3"/>
        <v>863571</v>
      </c>
      <c r="J41" s="82">
        <f t="shared" si="3"/>
        <v>114135777</v>
      </c>
      <c r="K41" s="67">
        <f t="shared" si="3"/>
        <v>217628788</v>
      </c>
      <c r="L41" s="82">
        <f t="shared" si="3"/>
        <v>0</v>
      </c>
      <c r="M41" s="80">
        <f t="shared" si="3"/>
        <v>332628136</v>
      </c>
    </row>
    <row r="42" spans="1:13" s="8" customFormat="1" ht="12.75">
      <c r="A42" s="24" t="s">
        <v>89</v>
      </c>
      <c r="B42" s="77" t="s">
        <v>148</v>
      </c>
      <c r="C42" s="57" t="s">
        <v>149</v>
      </c>
      <c r="D42" s="58">
        <v>0</v>
      </c>
      <c r="E42" s="59">
        <v>6315029</v>
      </c>
      <c r="F42" s="59">
        <v>30526395</v>
      </c>
      <c r="G42" s="59">
        <v>0</v>
      </c>
      <c r="H42" s="60">
        <v>36841424</v>
      </c>
      <c r="I42" s="61">
        <v>1183168</v>
      </c>
      <c r="J42" s="62">
        <v>6355087</v>
      </c>
      <c r="K42" s="59">
        <v>11962780</v>
      </c>
      <c r="L42" s="62">
        <v>0</v>
      </c>
      <c r="M42" s="60">
        <v>19501035</v>
      </c>
    </row>
    <row r="43" spans="1:13" s="8" customFormat="1" ht="12.75">
      <c r="A43" s="24" t="s">
        <v>89</v>
      </c>
      <c r="B43" s="77" t="s">
        <v>150</v>
      </c>
      <c r="C43" s="57" t="s">
        <v>151</v>
      </c>
      <c r="D43" s="58">
        <v>486456</v>
      </c>
      <c r="E43" s="59">
        <v>7633484</v>
      </c>
      <c r="F43" s="59">
        <v>30489150</v>
      </c>
      <c r="G43" s="59">
        <v>0</v>
      </c>
      <c r="H43" s="60">
        <v>38609090</v>
      </c>
      <c r="I43" s="61">
        <v>342368</v>
      </c>
      <c r="J43" s="62">
        <v>5413988</v>
      </c>
      <c r="K43" s="59">
        <v>7794556</v>
      </c>
      <c r="L43" s="62">
        <v>0</v>
      </c>
      <c r="M43" s="60">
        <v>13550912</v>
      </c>
    </row>
    <row r="44" spans="1:13" s="8" customFormat="1" ht="12.75">
      <c r="A44" s="24" t="s">
        <v>89</v>
      </c>
      <c r="B44" s="77" t="s">
        <v>152</v>
      </c>
      <c r="C44" s="57" t="s">
        <v>153</v>
      </c>
      <c r="D44" s="58">
        <v>-12276</v>
      </c>
      <c r="E44" s="59">
        <v>14990862</v>
      </c>
      <c r="F44" s="59">
        <v>23609817</v>
      </c>
      <c r="G44" s="59">
        <v>0</v>
      </c>
      <c r="H44" s="60">
        <v>38588403</v>
      </c>
      <c r="I44" s="61">
        <v>0</v>
      </c>
      <c r="J44" s="62">
        <v>5995331</v>
      </c>
      <c r="K44" s="59">
        <v>18157480</v>
      </c>
      <c r="L44" s="62">
        <v>0</v>
      </c>
      <c r="M44" s="60">
        <v>24152811</v>
      </c>
    </row>
    <row r="45" spans="1:13" s="8" customFormat="1" ht="12.75">
      <c r="A45" s="24" t="s">
        <v>89</v>
      </c>
      <c r="B45" s="77" t="s">
        <v>154</v>
      </c>
      <c r="C45" s="57" t="s">
        <v>155</v>
      </c>
      <c r="D45" s="58">
        <v>0</v>
      </c>
      <c r="E45" s="59">
        <v>5437429</v>
      </c>
      <c r="F45" s="59">
        <v>970718</v>
      </c>
      <c r="G45" s="59">
        <v>0</v>
      </c>
      <c r="H45" s="60">
        <v>6408147</v>
      </c>
      <c r="I45" s="61">
        <v>278013</v>
      </c>
      <c r="J45" s="62">
        <v>2167847</v>
      </c>
      <c r="K45" s="59">
        <v>7375569</v>
      </c>
      <c r="L45" s="62">
        <v>0</v>
      </c>
      <c r="M45" s="60">
        <v>9821429</v>
      </c>
    </row>
    <row r="46" spans="1:13" s="8" customFormat="1" ht="12.75">
      <c r="A46" s="24" t="s">
        <v>108</v>
      </c>
      <c r="B46" s="77" t="s">
        <v>156</v>
      </c>
      <c r="C46" s="57" t="s">
        <v>157</v>
      </c>
      <c r="D46" s="58">
        <v>0</v>
      </c>
      <c r="E46" s="59">
        <v>0</v>
      </c>
      <c r="F46" s="59">
        <v>70571616</v>
      </c>
      <c r="G46" s="59">
        <v>0</v>
      </c>
      <c r="H46" s="60">
        <v>70571616</v>
      </c>
      <c r="I46" s="61">
        <v>0</v>
      </c>
      <c r="J46" s="62">
        <v>0</v>
      </c>
      <c r="K46" s="59">
        <v>0</v>
      </c>
      <c r="L46" s="62">
        <v>0</v>
      </c>
      <c r="M46" s="60">
        <v>0</v>
      </c>
    </row>
    <row r="47" spans="1:13" s="37" customFormat="1" ht="12.75">
      <c r="A47" s="46"/>
      <c r="B47" s="78" t="s">
        <v>158</v>
      </c>
      <c r="C47" s="79"/>
      <c r="D47" s="66">
        <f aca="true" t="shared" si="4" ref="D47:M47">SUM(D42:D46)</f>
        <v>474180</v>
      </c>
      <c r="E47" s="67">
        <f t="shared" si="4"/>
        <v>34376804</v>
      </c>
      <c r="F47" s="67">
        <f t="shared" si="4"/>
        <v>156167696</v>
      </c>
      <c r="G47" s="67">
        <f t="shared" si="4"/>
        <v>0</v>
      </c>
      <c r="H47" s="80">
        <f t="shared" si="4"/>
        <v>191018680</v>
      </c>
      <c r="I47" s="81">
        <f t="shared" si="4"/>
        <v>1803549</v>
      </c>
      <c r="J47" s="82">
        <f t="shared" si="4"/>
        <v>19932253</v>
      </c>
      <c r="K47" s="67">
        <f t="shared" si="4"/>
        <v>45290385</v>
      </c>
      <c r="L47" s="82">
        <f t="shared" si="4"/>
        <v>0</v>
      </c>
      <c r="M47" s="80">
        <f t="shared" si="4"/>
        <v>67026187</v>
      </c>
    </row>
    <row r="48" spans="1:13" s="8" customFormat="1" ht="12.75">
      <c r="A48" s="24" t="s">
        <v>89</v>
      </c>
      <c r="B48" s="77" t="s">
        <v>159</v>
      </c>
      <c r="C48" s="57" t="s">
        <v>160</v>
      </c>
      <c r="D48" s="58">
        <v>867180</v>
      </c>
      <c r="E48" s="59">
        <v>2195965</v>
      </c>
      <c r="F48" s="59">
        <v>30222400</v>
      </c>
      <c r="G48" s="59">
        <v>0</v>
      </c>
      <c r="H48" s="60">
        <v>33285545</v>
      </c>
      <c r="I48" s="61">
        <v>221867</v>
      </c>
      <c r="J48" s="62">
        <v>1487830</v>
      </c>
      <c r="K48" s="59">
        <v>3334017</v>
      </c>
      <c r="L48" s="62">
        <v>0</v>
      </c>
      <c r="M48" s="60">
        <v>5043714</v>
      </c>
    </row>
    <row r="49" spans="1:13" s="8" customFormat="1" ht="12.75">
      <c r="A49" s="24" t="s">
        <v>89</v>
      </c>
      <c r="B49" s="77" t="s">
        <v>161</v>
      </c>
      <c r="C49" s="57" t="s">
        <v>162</v>
      </c>
      <c r="D49" s="58">
        <v>82019</v>
      </c>
      <c r="E49" s="59">
        <v>11878</v>
      </c>
      <c r="F49" s="59">
        <v>688377</v>
      </c>
      <c r="G49" s="59">
        <v>0</v>
      </c>
      <c r="H49" s="60">
        <v>782274</v>
      </c>
      <c r="I49" s="61">
        <v>181651</v>
      </c>
      <c r="J49" s="62">
        <v>5180</v>
      </c>
      <c r="K49" s="59">
        <v>16194852</v>
      </c>
      <c r="L49" s="62">
        <v>0</v>
      </c>
      <c r="M49" s="60">
        <v>16381683</v>
      </c>
    </row>
    <row r="50" spans="1:13" s="8" customFormat="1" ht="12.75">
      <c r="A50" s="24" t="s">
        <v>89</v>
      </c>
      <c r="B50" s="77" t="s">
        <v>163</v>
      </c>
      <c r="C50" s="57" t="s">
        <v>164</v>
      </c>
      <c r="D50" s="58">
        <v>0</v>
      </c>
      <c r="E50" s="59">
        <v>0</v>
      </c>
      <c r="F50" s="59">
        <v>7881943</v>
      </c>
      <c r="G50" s="59">
        <v>0</v>
      </c>
      <c r="H50" s="60">
        <v>7881943</v>
      </c>
      <c r="I50" s="61">
        <v>36642</v>
      </c>
      <c r="J50" s="62">
        <v>0</v>
      </c>
      <c r="K50" s="59">
        <v>10779216</v>
      </c>
      <c r="L50" s="62">
        <v>0</v>
      </c>
      <c r="M50" s="60">
        <v>10815858</v>
      </c>
    </row>
    <row r="51" spans="1:13" s="8" customFormat="1" ht="12.75">
      <c r="A51" s="24" t="s">
        <v>89</v>
      </c>
      <c r="B51" s="77" t="s">
        <v>165</v>
      </c>
      <c r="C51" s="57" t="s">
        <v>166</v>
      </c>
      <c r="D51" s="58">
        <v>1159433</v>
      </c>
      <c r="E51" s="59">
        <v>224941</v>
      </c>
      <c r="F51" s="59">
        <v>7886556</v>
      </c>
      <c r="G51" s="59">
        <v>0</v>
      </c>
      <c r="H51" s="60">
        <v>9270930</v>
      </c>
      <c r="I51" s="61">
        <v>1768291</v>
      </c>
      <c r="J51" s="62">
        <v>132904</v>
      </c>
      <c r="K51" s="59">
        <v>17277839</v>
      </c>
      <c r="L51" s="62">
        <v>0</v>
      </c>
      <c r="M51" s="60">
        <v>19179034</v>
      </c>
    </row>
    <row r="52" spans="1:13" s="8" customFormat="1" ht="12.75">
      <c r="A52" s="24" t="s">
        <v>89</v>
      </c>
      <c r="B52" s="77" t="s">
        <v>167</v>
      </c>
      <c r="C52" s="57" t="s">
        <v>168</v>
      </c>
      <c r="D52" s="58">
        <v>112992</v>
      </c>
      <c r="E52" s="59">
        <v>1999</v>
      </c>
      <c r="F52" s="59">
        <v>2210193</v>
      </c>
      <c r="G52" s="59">
        <v>0</v>
      </c>
      <c r="H52" s="60">
        <v>2325184</v>
      </c>
      <c r="I52" s="61">
        <v>46375</v>
      </c>
      <c r="J52" s="62">
        <v>24916</v>
      </c>
      <c r="K52" s="59">
        <v>18243524</v>
      </c>
      <c r="L52" s="62">
        <v>0</v>
      </c>
      <c r="M52" s="60">
        <v>18314815</v>
      </c>
    </row>
    <row r="53" spans="1:13" s="8" customFormat="1" ht="12.75">
      <c r="A53" s="24" t="s">
        <v>89</v>
      </c>
      <c r="B53" s="77" t="s">
        <v>169</v>
      </c>
      <c r="C53" s="57" t="s">
        <v>170</v>
      </c>
      <c r="D53" s="58">
        <v>356119</v>
      </c>
      <c r="E53" s="59">
        <v>13045</v>
      </c>
      <c r="F53" s="59">
        <v>662342</v>
      </c>
      <c r="G53" s="59">
        <v>0</v>
      </c>
      <c r="H53" s="60">
        <v>1031506</v>
      </c>
      <c r="I53" s="61">
        <v>176102</v>
      </c>
      <c r="J53" s="62">
        <v>0</v>
      </c>
      <c r="K53" s="59">
        <v>272254</v>
      </c>
      <c r="L53" s="62">
        <v>0</v>
      </c>
      <c r="M53" s="60">
        <v>448356</v>
      </c>
    </row>
    <row r="54" spans="1:13" s="8" customFormat="1" ht="12.75">
      <c r="A54" s="24" t="s">
        <v>89</v>
      </c>
      <c r="B54" s="77" t="s">
        <v>171</v>
      </c>
      <c r="C54" s="57" t="s">
        <v>172</v>
      </c>
      <c r="D54" s="58">
        <v>3441270</v>
      </c>
      <c r="E54" s="59">
        <v>2648552</v>
      </c>
      <c r="F54" s="59">
        <v>39874166</v>
      </c>
      <c r="G54" s="59">
        <v>0</v>
      </c>
      <c r="H54" s="60">
        <v>45963988</v>
      </c>
      <c r="I54" s="61">
        <v>1156506</v>
      </c>
      <c r="J54" s="62">
        <v>44043134</v>
      </c>
      <c r="K54" s="59">
        <v>36617473</v>
      </c>
      <c r="L54" s="62">
        <v>0</v>
      </c>
      <c r="M54" s="60">
        <v>81817113</v>
      </c>
    </row>
    <row r="55" spans="1:13" s="8" customFormat="1" ht="12.75">
      <c r="A55" s="24" t="s">
        <v>108</v>
      </c>
      <c r="B55" s="77" t="s">
        <v>173</v>
      </c>
      <c r="C55" s="57" t="s">
        <v>174</v>
      </c>
      <c r="D55" s="58">
        <v>0</v>
      </c>
      <c r="E55" s="59">
        <v>41118929</v>
      </c>
      <c r="F55" s="59">
        <v>440079279</v>
      </c>
      <c r="G55" s="59">
        <v>0</v>
      </c>
      <c r="H55" s="60">
        <v>481198208</v>
      </c>
      <c r="I55" s="61">
        <v>0</v>
      </c>
      <c r="J55" s="62">
        <v>27278835</v>
      </c>
      <c r="K55" s="59">
        <v>406327468</v>
      </c>
      <c r="L55" s="62">
        <v>0</v>
      </c>
      <c r="M55" s="60">
        <v>433606303</v>
      </c>
    </row>
    <row r="56" spans="1:13" s="37" customFormat="1" ht="12.75">
      <c r="A56" s="46"/>
      <c r="B56" s="78" t="s">
        <v>175</v>
      </c>
      <c r="C56" s="79"/>
      <c r="D56" s="66">
        <f aca="true" t="shared" si="5" ref="D56:M56">SUM(D48:D55)</f>
        <v>6019013</v>
      </c>
      <c r="E56" s="67">
        <f t="shared" si="5"/>
        <v>46215309</v>
      </c>
      <c r="F56" s="67">
        <f t="shared" si="5"/>
        <v>529505256</v>
      </c>
      <c r="G56" s="67">
        <f t="shared" si="5"/>
        <v>0</v>
      </c>
      <c r="H56" s="80">
        <f t="shared" si="5"/>
        <v>581739578</v>
      </c>
      <c r="I56" s="81">
        <f t="shared" si="5"/>
        <v>3587434</v>
      </c>
      <c r="J56" s="82">
        <f t="shared" si="5"/>
        <v>72972799</v>
      </c>
      <c r="K56" s="67">
        <f t="shared" si="5"/>
        <v>509046643</v>
      </c>
      <c r="L56" s="82">
        <f t="shared" si="5"/>
        <v>0</v>
      </c>
      <c r="M56" s="80">
        <f t="shared" si="5"/>
        <v>585606876</v>
      </c>
    </row>
    <row r="57" spans="1:13" s="8" customFormat="1" ht="12.75">
      <c r="A57" s="24" t="s">
        <v>89</v>
      </c>
      <c r="B57" s="77" t="s">
        <v>176</v>
      </c>
      <c r="C57" s="57" t="s">
        <v>177</v>
      </c>
      <c r="D57" s="58">
        <v>1305873</v>
      </c>
      <c r="E57" s="59">
        <v>8942952</v>
      </c>
      <c r="F57" s="59">
        <v>34128067</v>
      </c>
      <c r="G57" s="59">
        <v>0</v>
      </c>
      <c r="H57" s="60">
        <v>44376892</v>
      </c>
      <c r="I57" s="61">
        <v>4056783</v>
      </c>
      <c r="J57" s="62">
        <v>8853836</v>
      </c>
      <c r="K57" s="59">
        <v>20790253</v>
      </c>
      <c r="L57" s="62">
        <v>0</v>
      </c>
      <c r="M57" s="60">
        <v>33700872</v>
      </c>
    </row>
    <row r="58" spans="1:13" s="8" customFormat="1" ht="12.75">
      <c r="A58" s="24" t="s">
        <v>89</v>
      </c>
      <c r="B58" s="77" t="s">
        <v>178</v>
      </c>
      <c r="C58" s="57" t="s">
        <v>179</v>
      </c>
      <c r="D58" s="58">
        <v>79229</v>
      </c>
      <c r="E58" s="59">
        <v>5528</v>
      </c>
      <c r="F58" s="59">
        <v>301430</v>
      </c>
      <c r="G58" s="59">
        <v>0</v>
      </c>
      <c r="H58" s="60">
        <v>386187</v>
      </c>
      <c r="I58" s="61">
        <v>710827</v>
      </c>
      <c r="J58" s="62">
        <v>8632</v>
      </c>
      <c r="K58" s="59">
        <v>12408123</v>
      </c>
      <c r="L58" s="62">
        <v>0</v>
      </c>
      <c r="M58" s="60">
        <v>13127582</v>
      </c>
    </row>
    <row r="59" spans="1:13" s="8" customFormat="1" ht="12.75">
      <c r="A59" s="24" t="s">
        <v>108</v>
      </c>
      <c r="B59" s="77" t="s">
        <v>180</v>
      </c>
      <c r="C59" s="57" t="s">
        <v>181</v>
      </c>
      <c r="D59" s="58">
        <v>0</v>
      </c>
      <c r="E59" s="59">
        <v>1815465</v>
      </c>
      <c r="F59" s="59">
        <v>15842956</v>
      </c>
      <c r="G59" s="59">
        <v>0</v>
      </c>
      <c r="H59" s="60">
        <v>17658421</v>
      </c>
      <c r="I59" s="61">
        <v>0</v>
      </c>
      <c r="J59" s="62">
        <v>1419795</v>
      </c>
      <c r="K59" s="59">
        <v>15372133</v>
      </c>
      <c r="L59" s="62">
        <v>0</v>
      </c>
      <c r="M59" s="60">
        <v>16791928</v>
      </c>
    </row>
    <row r="60" spans="1:13" s="37" customFormat="1" ht="12.75">
      <c r="A60" s="46"/>
      <c r="B60" s="78" t="s">
        <v>182</v>
      </c>
      <c r="C60" s="79"/>
      <c r="D60" s="66">
        <f aca="true" t="shared" si="6" ref="D60:M60">SUM(D57:D59)</f>
        <v>1385102</v>
      </c>
      <c r="E60" s="67">
        <f t="shared" si="6"/>
        <v>10763945</v>
      </c>
      <c r="F60" s="67">
        <f t="shared" si="6"/>
        <v>50272453</v>
      </c>
      <c r="G60" s="67">
        <f t="shared" si="6"/>
        <v>0</v>
      </c>
      <c r="H60" s="80">
        <f t="shared" si="6"/>
        <v>62421500</v>
      </c>
      <c r="I60" s="81">
        <f t="shared" si="6"/>
        <v>4767610</v>
      </c>
      <c r="J60" s="82">
        <f t="shared" si="6"/>
        <v>10282263</v>
      </c>
      <c r="K60" s="67">
        <f t="shared" si="6"/>
        <v>48570509</v>
      </c>
      <c r="L60" s="82">
        <f t="shared" si="6"/>
        <v>0</v>
      </c>
      <c r="M60" s="80">
        <f t="shared" si="6"/>
        <v>63620382</v>
      </c>
    </row>
    <row r="61" spans="1:13" s="37" customFormat="1" ht="12.75">
      <c r="A61" s="46"/>
      <c r="B61" s="78" t="s">
        <v>183</v>
      </c>
      <c r="C61" s="79"/>
      <c r="D61" s="66">
        <f aca="true" t="shared" si="7" ref="D61:M61">SUM(D9,D11:D20,D22:D30,D32:D40,D42:D46,D48:D55,D57:D59)</f>
        <v>261185069</v>
      </c>
      <c r="E61" s="67">
        <f t="shared" si="7"/>
        <v>1389330475</v>
      </c>
      <c r="F61" s="67">
        <f t="shared" si="7"/>
        <v>1682717382</v>
      </c>
      <c r="G61" s="67">
        <f t="shared" si="7"/>
        <v>0</v>
      </c>
      <c r="H61" s="80">
        <f t="shared" si="7"/>
        <v>3333232926</v>
      </c>
      <c r="I61" s="81">
        <f t="shared" si="7"/>
        <v>-2570643</v>
      </c>
      <c r="J61" s="82">
        <f t="shared" si="7"/>
        <v>1275094536</v>
      </c>
      <c r="K61" s="67">
        <f t="shared" si="7"/>
        <v>1517657756</v>
      </c>
      <c r="L61" s="82">
        <f t="shared" si="7"/>
        <v>0</v>
      </c>
      <c r="M61" s="80">
        <f t="shared" si="7"/>
        <v>2790181649</v>
      </c>
    </row>
    <row r="62" spans="1:13" s="8" customFormat="1" ht="12.75">
      <c r="A62" s="47"/>
      <c r="B62" s="83"/>
      <c r="C62" s="84"/>
      <c r="D62" s="85"/>
      <c r="E62" s="86"/>
      <c r="F62" s="86"/>
      <c r="G62" s="86"/>
      <c r="H62" s="87"/>
      <c r="I62" s="85"/>
      <c r="J62" s="86"/>
      <c r="K62" s="86"/>
      <c r="L62" s="86"/>
      <c r="M62" s="87"/>
    </row>
    <row r="63" spans="1:13" s="8" customFormat="1" ht="12.75">
      <c r="A63" s="27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</row>
    <row r="64" spans="1:13" ht="12.75">
      <c r="A64" s="2"/>
      <c r="B64" s="91"/>
      <c r="C64" s="91"/>
      <c r="D64" s="91"/>
      <c r="E64" s="91"/>
      <c r="F64" s="91"/>
      <c r="G64" s="91"/>
      <c r="H64" s="76"/>
      <c r="I64" s="76"/>
      <c r="J64" s="76"/>
      <c r="K64" s="76"/>
      <c r="L64" s="76"/>
      <c r="M64" s="76"/>
    </row>
    <row r="65" spans="1:13" ht="12.75">
      <c r="A65" s="2"/>
      <c r="B65" s="92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63:M63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 customHeight="1">
      <c r="A2" s="4"/>
      <c r="B2" s="113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5.75" customHeight="1">
      <c r="A3" s="5"/>
      <c r="B3" s="6"/>
      <c r="C3" s="7"/>
      <c r="D3" s="106" t="s">
        <v>1</v>
      </c>
      <c r="E3" s="107"/>
      <c r="F3" s="107"/>
      <c r="G3" s="107"/>
      <c r="H3" s="108"/>
      <c r="I3" s="109" t="s">
        <v>2</v>
      </c>
      <c r="J3" s="110"/>
      <c r="K3" s="110"/>
      <c r="L3" s="110"/>
      <c r="M3" s="111"/>
    </row>
    <row r="4" spans="1:13" s="8" customFormat="1" ht="15.75" customHeight="1">
      <c r="A4" s="9"/>
      <c r="B4" s="10"/>
      <c r="C4" s="11"/>
      <c r="D4" s="106" t="s">
        <v>3</v>
      </c>
      <c r="E4" s="107"/>
      <c r="F4" s="112"/>
      <c r="G4" s="29"/>
      <c r="H4" s="30"/>
      <c r="I4" s="106" t="s">
        <v>3</v>
      </c>
      <c r="J4" s="107"/>
      <c r="K4" s="112"/>
      <c r="L4" s="31"/>
      <c r="M4" s="30"/>
    </row>
    <row r="5" spans="1:13" s="8" customFormat="1" ht="25.5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184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89</v>
      </c>
      <c r="B9" s="77" t="s">
        <v>185</v>
      </c>
      <c r="C9" s="57" t="s">
        <v>186</v>
      </c>
      <c r="D9" s="58">
        <v>1142400</v>
      </c>
      <c r="E9" s="59">
        <v>8152067</v>
      </c>
      <c r="F9" s="59">
        <v>2621011</v>
      </c>
      <c r="G9" s="59">
        <v>0</v>
      </c>
      <c r="H9" s="60">
        <v>11915478</v>
      </c>
      <c r="I9" s="61">
        <v>634122</v>
      </c>
      <c r="J9" s="62">
        <v>7320404</v>
      </c>
      <c r="K9" s="59">
        <v>8658332</v>
      </c>
      <c r="L9" s="62">
        <v>0</v>
      </c>
      <c r="M9" s="60">
        <v>16612858</v>
      </c>
    </row>
    <row r="10" spans="1:13" s="8" customFormat="1" ht="12.75">
      <c r="A10" s="24" t="s">
        <v>89</v>
      </c>
      <c r="B10" s="77" t="s">
        <v>187</v>
      </c>
      <c r="C10" s="57" t="s">
        <v>188</v>
      </c>
      <c r="D10" s="58">
        <v>1974772</v>
      </c>
      <c r="E10" s="59">
        <v>11566892</v>
      </c>
      <c r="F10" s="59">
        <v>8053055</v>
      </c>
      <c r="G10" s="59">
        <v>0</v>
      </c>
      <c r="H10" s="60">
        <v>21594719</v>
      </c>
      <c r="I10" s="61">
        <v>1252424</v>
      </c>
      <c r="J10" s="62">
        <v>10343968</v>
      </c>
      <c r="K10" s="59">
        <v>15229774</v>
      </c>
      <c r="L10" s="62">
        <v>0</v>
      </c>
      <c r="M10" s="60">
        <v>26826166</v>
      </c>
    </row>
    <row r="11" spans="1:13" s="8" customFormat="1" ht="12.75">
      <c r="A11" s="24" t="s">
        <v>89</v>
      </c>
      <c r="B11" s="77" t="s">
        <v>189</v>
      </c>
      <c r="C11" s="57" t="s">
        <v>190</v>
      </c>
      <c r="D11" s="58">
        <v>289847</v>
      </c>
      <c r="E11" s="59">
        <v>932376</v>
      </c>
      <c r="F11" s="59">
        <v>16058125</v>
      </c>
      <c r="G11" s="59">
        <v>0</v>
      </c>
      <c r="H11" s="60">
        <v>17280348</v>
      </c>
      <c r="I11" s="61">
        <v>239747</v>
      </c>
      <c r="J11" s="62">
        <v>3416085</v>
      </c>
      <c r="K11" s="59">
        <v>52739973</v>
      </c>
      <c r="L11" s="62">
        <v>0</v>
      </c>
      <c r="M11" s="60">
        <v>56395805</v>
      </c>
    </row>
    <row r="12" spans="1:13" s="8" customFormat="1" ht="12.75">
      <c r="A12" s="24" t="s">
        <v>108</v>
      </c>
      <c r="B12" s="77" t="s">
        <v>191</v>
      </c>
      <c r="C12" s="57" t="s">
        <v>192</v>
      </c>
      <c r="D12" s="58">
        <v>0</v>
      </c>
      <c r="E12" s="59">
        <v>0</v>
      </c>
      <c r="F12" s="59">
        <v>95882</v>
      </c>
      <c r="G12" s="59">
        <v>0</v>
      </c>
      <c r="H12" s="60">
        <v>95882</v>
      </c>
      <c r="I12" s="61">
        <v>0</v>
      </c>
      <c r="J12" s="62">
        <v>0</v>
      </c>
      <c r="K12" s="59">
        <v>3130519</v>
      </c>
      <c r="L12" s="62">
        <v>0</v>
      </c>
      <c r="M12" s="60">
        <v>3130519</v>
      </c>
    </row>
    <row r="13" spans="1:13" s="37" customFormat="1" ht="12.75">
      <c r="A13" s="46"/>
      <c r="B13" s="78" t="s">
        <v>193</v>
      </c>
      <c r="C13" s="79"/>
      <c r="D13" s="66">
        <f aca="true" t="shared" si="0" ref="D13:M13">SUM(D9:D12)</f>
        <v>3407019</v>
      </c>
      <c r="E13" s="67">
        <f t="shared" si="0"/>
        <v>20651335</v>
      </c>
      <c r="F13" s="67">
        <f t="shared" si="0"/>
        <v>26828073</v>
      </c>
      <c r="G13" s="67">
        <f t="shared" si="0"/>
        <v>0</v>
      </c>
      <c r="H13" s="80">
        <f t="shared" si="0"/>
        <v>50886427</v>
      </c>
      <c r="I13" s="81">
        <f t="shared" si="0"/>
        <v>2126293</v>
      </c>
      <c r="J13" s="82">
        <f t="shared" si="0"/>
        <v>21080457</v>
      </c>
      <c r="K13" s="67">
        <f t="shared" si="0"/>
        <v>79758598</v>
      </c>
      <c r="L13" s="82">
        <f t="shared" si="0"/>
        <v>0</v>
      </c>
      <c r="M13" s="80">
        <f t="shared" si="0"/>
        <v>102965348</v>
      </c>
    </row>
    <row r="14" spans="1:13" s="8" customFormat="1" ht="12.75">
      <c r="A14" s="24" t="s">
        <v>89</v>
      </c>
      <c r="B14" s="77" t="s">
        <v>194</v>
      </c>
      <c r="C14" s="57" t="s">
        <v>195</v>
      </c>
      <c r="D14" s="58">
        <v>543242</v>
      </c>
      <c r="E14" s="59">
        <v>978163</v>
      </c>
      <c r="F14" s="59">
        <v>14687043</v>
      </c>
      <c r="G14" s="59">
        <v>0</v>
      </c>
      <c r="H14" s="60">
        <v>16208448</v>
      </c>
      <c r="I14" s="61">
        <v>332255</v>
      </c>
      <c r="J14" s="62">
        <v>8871966</v>
      </c>
      <c r="K14" s="59">
        <v>6496641</v>
      </c>
      <c r="L14" s="62">
        <v>0</v>
      </c>
      <c r="M14" s="60">
        <v>15700862</v>
      </c>
    </row>
    <row r="15" spans="1:13" s="8" customFormat="1" ht="12.75">
      <c r="A15" s="24" t="s">
        <v>89</v>
      </c>
      <c r="B15" s="77" t="s">
        <v>46</v>
      </c>
      <c r="C15" s="57" t="s">
        <v>47</v>
      </c>
      <c r="D15" s="58">
        <v>99891803</v>
      </c>
      <c r="E15" s="59">
        <v>390632455</v>
      </c>
      <c r="F15" s="59">
        <v>78336359</v>
      </c>
      <c r="G15" s="59">
        <v>0</v>
      </c>
      <c r="H15" s="60">
        <v>568860617</v>
      </c>
      <c r="I15" s="61">
        <v>81502163</v>
      </c>
      <c r="J15" s="62">
        <v>360497315</v>
      </c>
      <c r="K15" s="59">
        <v>567358664</v>
      </c>
      <c r="L15" s="62">
        <v>0</v>
      </c>
      <c r="M15" s="60">
        <v>1009358142</v>
      </c>
    </row>
    <row r="16" spans="1:13" s="8" customFormat="1" ht="12.75">
      <c r="A16" s="24" t="s">
        <v>89</v>
      </c>
      <c r="B16" s="77" t="s">
        <v>196</v>
      </c>
      <c r="C16" s="57" t="s">
        <v>197</v>
      </c>
      <c r="D16" s="58">
        <v>4318694</v>
      </c>
      <c r="E16" s="59">
        <v>12283125</v>
      </c>
      <c r="F16" s="59">
        <v>17879241</v>
      </c>
      <c r="G16" s="59">
        <v>0</v>
      </c>
      <c r="H16" s="60">
        <v>34481060</v>
      </c>
      <c r="I16" s="61">
        <v>2362908</v>
      </c>
      <c r="J16" s="62">
        <v>10687614</v>
      </c>
      <c r="K16" s="59">
        <v>8789979</v>
      </c>
      <c r="L16" s="62">
        <v>0</v>
      </c>
      <c r="M16" s="60">
        <v>21840501</v>
      </c>
    </row>
    <row r="17" spans="1:13" s="8" customFormat="1" ht="12.75">
      <c r="A17" s="24" t="s">
        <v>108</v>
      </c>
      <c r="B17" s="77" t="s">
        <v>198</v>
      </c>
      <c r="C17" s="57" t="s">
        <v>199</v>
      </c>
      <c r="D17" s="58">
        <v>0</v>
      </c>
      <c r="E17" s="59">
        <v>0</v>
      </c>
      <c r="F17" s="59">
        <v>4516838</v>
      </c>
      <c r="G17" s="59">
        <v>0</v>
      </c>
      <c r="H17" s="60">
        <v>4516838</v>
      </c>
      <c r="I17" s="61">
        <v>0</v>
      </c>
      <c r="J17" s="62">
        <v>0</v>
      </c>
      <c r="K17" s="59">
        <v>2150696</v>
      </c>
      <c r="L17" s="62">
        <v>0</v>
      </c>
      <c r="M17" s="60">
        <v>2150696</v>
      </c>
    </row>
    <row r="18" spans="1:13" s="37" customFormat="1" ht="12.75">
      <c r="A18" s="46"/>
      <c r="B18" s="78" t="s">
        <v>200</v>
      </c>
      <c r="C18" s="79"/>
      <c r="D18" s="66">
        <f aca="true" t="shared" si="1" ref="D18:M18">SUM(D14:D17)</f>
        <v>104753739</v>
      </c>
      <c r="E18" s="67">
        <f t="shared" si="1"/>
        <v>403893743</v>
      </c>
      <c r="F18" s="67">
        <f t="shared" si="1"/>
        <v>115419481</v>
      </c>
      <c r="G18" s="67">
        <f t="shared" si="1"/>
        <v>0</v>
      </c>
      <c r="H18" s="80">
        <f t="shared" si="1"/>
        <v>624066963</v>
      </c>
      <c r="I18" s="81">
        <f t="shared" si="1"/>
        <v>84197326</v>
      </c>
      <c r="J18" s="82">
        <f t="shared" si="1"/>
        <v>380056895</v>
      </c>
      <c r="K18" s="67">
        <f t="shared" si="1"/>
        <v>584795980</v>
      </c>
      <c r="L18" s="82">
        <f t="shared" si="1"/>
        <v>0</v>
      </c>
      <c r="M18" s="80">
        <f t="shared" si="1"/>
        <v>1049050201</v>
      </c>
    </row>
    <row r="19" spans="1:13" s="8" customFormat="1" ht="12.75">
      <c r="A19" s="24" t="s">
        <v>89</v>
      </c>
      <c r="B19" s="77" t="s">
        <v>201</v>
      </c>
      <c r="C19" s="57" t="s">
        <v>202</v>
      </c>
      <c r="D19" s="58">
        <v>1484321</v>
      </c>
      <c r="E19" s="59">
        <v>8406607</v>
      </c>
      <c r="F19" s="59">
        <v>4212546</v>
      </c>
      <c r="G19" s="59">
        <v>0</v>
      </c>
      <c r="H19" s="60">
        <v>14103474</v>
      </c>
      <c r="I19" s="61">
        <v>0</v>
      </c>
      <c r="J19" s="62">
        <v>16153759</v>
      </c>
      <c r="K19" s="59">
        <v>1389198</v>
      </c>
      <c r="L19" s="62">
        <v>0</v>
      </c>
      <c r="M19" s="60">
        <v>17542957</v>
      </c>
    </row>
    <row r="20" spans="1:13" s="8" customFormat="1" ht="12.75">
      <c r="A20" s="24" t="s">
        <v>89</v>
      </c>
      <c r="B20" s="77" t="s">
        <v>203</v>
      </c>
      <c r="C20" s="57" t="s">
        <v>204</v>
      </c>
      <c r="D20" s="58">
        <v>255735</v>
      </c>
      <c r="E20" s="59">
        <v>2677200</v>
      </c>
      <c r="F20" s="59">
        <v>2250000</v>
      </c>
      <c r="G20" s="59">
        <v>0</v>
      </c>
      <c r="H20" s="60">
        <v>5182935</v>
      </c>
      <c r="I20" s="61">
        <v>255846</v>
      </c>
      <c r="J20" s="62">
        <v>2040357</v>
      </c>
      <c r="K20" s="59">
        <v>20407164</v>
      </c>
      <c r="L20" s="62">
        <v>0</v>
      </c>
      <c r="M20" s="60">
        <v>22703367</v>
      </c>
    </row>
    <row r="21" spans="1:13" s="8" customFormat="1" ht="12.75">
      <c r="A21" s="24" t="s">
        <v>89</v>
      </c>
      <c r="B21" s="77" t="s">
        <v>205</v>
      </c>
      <c r="C21" s="57" t="s">
        <v>206</v>
      </c>
      <c r="D21" s="58">
        <v>22093</v>
      </c>
      <c r="E21" s="59">
        <v>5933601</v>
      </c>
      <c r="F21" s="59">
        <v>618712</v>
      </c>
      <c r="G21" s="59">
        <v>0</v>
      </c>
      <c r="H21" s="60">
        <v>6574406</v>
      </c>
      <c r="I21" s="61">
        <v>22990</v>
      </c>
      <c r="J21" s="62">
        <v>5029489</v>
      </c>
      <c r="K21" s="59">
        <v>11276027</v>
      </c>
      <c r="L21" s="62">
        <v>0</v>
      </c>
      <c r="M21" s="60">
        <v>16328506</v>
      </c>
    </row>
    <row r="22" spans="1:13" s="8" customFormat="1" ht="12.75">
      <c r="A22" s="24" t="s">
        <v>89</v>
      </c>
      <c r="B22" s="77" t="s">
        <v>48</v>
      </c>
      <c r="C22" s="57" t="s">
        <v>49</v>
      </c>
      <c r="D22" s="58">
        <v>30805115</v>
      </c>
      <c r="E22" s="59">
        <v>95113830</v>
      </c>
      <c r="F22" s="59">
        <v>45843837</v>
      </c>
      <c r="G22" s="59">
        <v>0</v>
      </c>
      <c r="H22" s="60">
        <v>171762782</v>
      </c>
      <c r="I22" s="61">
        <v>27120238</v>
      </c>
      <c r="J22" s="62">
        <v>89144048</v>
      </c>
      <c r="K22" s="59">
        <v>24939169</v>
      </c>
      <c r="L22" s="62">
        <v>0</v>
      </c>
      <c r="M22" s="60">
        <v>141203455</v>
      </c>
    </row>
    <row r="23" spans="1:13" s="8" customFormat="1" ht="12.75">
      <c r="A23" s="24" t="s">
        <v>89</v>
      </c>
      <c r="B23" s="77" t="s">
        <v>207</v>
      </c>
      <c r="C23" s="57" t="s">
        <v>208</v>
      </c>
      <c r="D23" s="58">
        <v>0</v>
      </c>
      <c r="E23" s="59">
        <v>0</v>
      </c>
      <c r="F23" s="59">
        <v>0</v>
      </c>
      <c r="G23" s="59">
        <v>0</v>
      </c>
      <c r="H23" s="60">
        <v>0</v>
      </c>
      <c r="I23" s="61">
        <v>0</v>
      </c>
      <c r="J23" s="62">
        <v>8437321</v>
      </c>
      <c r="K23" s="59">
        <v>0</v>
      </c>
      <c r="L23" s="62">
        <v>0</v>
      </c>
      <c r="M23" s="60">
        <v>8437321</v>
      </c>
    </row>
    <row r="24" spans="1:13" s="8" customFormat="1" ht="12.75">
      <c r="A24" s="24" t="s">
        <v>108</v>
      </c>
      <c r="B24" s="77" t="s">
        <v>209</v>
      </c>
      <c r="C24" s="57" t="s">
        <v>210</v>
      </c>
      <c r="D24" s="58">
        <v>0</v>
      </c>
      <c r="E24" s="59">
        <v>0</v>
      </c>
      <c r="F24" s="59">
        <v>1317490</v>
      </c>
      <c r="G24" s="59">
        <v>0</v>
      </c>
      <c r="H24" s="60">
        <v>1317490</v>
      </c>
      <c r="I24" s="61">
        <v>0</v>
      </c>
      <c r="J24" s="62">
        <v>0</v>
      </c>
      <c r="K24" s="59">
        <v>2966528</v>
      </c>
      <c r="L24" s="62">
        <v>0</v>
      </c>
      <c r="M24" s="60">
        <v>2966528</v>
      </c>
    </row>
    <row r="25" spans="1:13" s="37" customFormat="1" ht="12.75">
      <c r="A25" s="46"/>
      <c r="B25" s="78" t="s">
        <v>211</v>
      </c>
      <c r="C25" s="79"/>
      <c r="D25" s="66">
        <f aca="true" t="shared" si="2" ref="D25:M25">SUM(D19:D24)</f>
        <v>32567264</v>
      </c>
      <c r="E25" s="67">
        <f t="shared" si="2"/>
        <v>112131238</v>
      </c>
      <c r="F25" s="67">
        <f t="shared" si="2"/>
        <v>54242585</v>
      </c>
      <c r="G25" s="67">
        <f t="shared" si="2"/>
        <v>0</v>
      </c>
      <c r="H25" s="80">
        <f t="shared" si="2"/>
        <v>198941087</v>
      </c>
      <c r="I25" s="81">
        <f t="shared" si="2"/>
        <v>27399074</v>
      </c>
      <c r="J25" s="82">
        <f t="shared" si="2"/>
        <v>120804974</v>
      </c>
      <c r="K25" s="67">
        <f t="shared" si="2"/>
        <v>60978086</v>
      </c>
      <c r="L25" s="82">
        <f t="shared" si="2"/>
        <v>0</v>
      </c>
      <c r="M25" s="80">
        <f t="shared" si="2"/>
        <v>209182134</v>
      </c>
    </row>
    <row r="26" spans="1:13" s="8" customFormat="1" ht="12.75">
      <c r="A26" s="24" t="s">
        <v>89</v>
      </c>
      <c r="B26" s="77" t="s">
        <v>212</v>
      </c>
      <c r="C26" s="57" t="s">
        <v>213</v>
      </c>
      <c r="D26" s="58">
        <v>0</v>
      </c>
      <c r="E26" s="59">
        <v>0</v>
      </c>
      <c r="F26" s="59">
        <v>0</v>
      </c>
      <c r="G26" s="59">
        <v>0</v>
      </c>
      <c r="H26" s="60">
        <v>0</v>
      </c>
      <c r="I26" s="61">
        <v>4629248</v>
      </c>
      <c r="J26" s="62">
        <v>19046947</v>
      </c>
      <c r="K26" s="59">
        <v>6368992</v>
      </c>
      <c r="L26" s="62">
        <v>0</v>
      </c>
      <c r="M26" s="60">
        <v>30045187</v>
      </c>
    </row>
    <row r="27" spans="1:13" s="8" customFormat="1" ht="12.75">
      <c r="A27" s="24" t="s">
        <v>89</v>
      </c>
      <c r="B27" s="77" t="s">
        <v>214</v>
      </c>
      <c r="C27" s="57" t="s">
        <v>215</v>
      </c>
      <c r="D27" s="58">
        <v>13682476</v>
      </c>
      <c r="E27" s="59">
        <v>54560949</v>
      </c>
      <c r="F27" s="59">
        <v>6521548</v>
      </c>
      <c r="G27" s="59">
        <v>0</v>
      </c>
      <c r="H27" s="60">
        <v>74764973</v>
      </c>
      <c r="I27" s="61">
        <v>10059255</v>
      </c>
      <c r="J27" s="62">
        <v>44194193</v>
      </c>
      <c r="K27" s="59">
        <v>26774425</v>
      </c>
      <c r="L27" s="62">
        <v>0</v>
      </c>
      <c r="M27" s="60">
        <v>81027873</v>
      </c>
    </row>
    <row r="28" spans="1:13" s="8" customFormat="1" ht="12.75">
      <c r="A28" s="24" t="s">
        <v>89</v>
      </c>
      <c r="B28" s="77" t="s">
        <v>216</v>
      </c>
      <c r="C28" s="57" t="s">
        <v>217</v>
      </c>
      <c r="D28" s="58">
        <v>9238613</v>
      </c>
      <c r="E28" s="59">
        <v>10965615</v>
      </c>
      <c r="F28" s="59">
        <v>2305666</v>
      </c>
      <c r="G28" s="59">
        <v>0</v>
      </c>
      <c r="H28" s="60">
        <v>22509894</v>
      </c>
      <c r="I28" s="61">
        <v>2320558</v>
      </c>
      <c r="J28" s="62">
        <v>15907551</v>
      </c>
      <c r="K28" s="59">
        <v>9066497</v>
      </c>
      <c r="L28" s="62">
        <v>0</v>
      </c>
      <c r="M28" s="60">
        <v>27294606</v>
      </c>
    </row>
    <row r="29" spans="1:13" s="8" customFormat="1" ht="12.75">
      <c r="A29" s="24" t="s">
        <v>89</v>
      </c>
      <c r="B29" s="77" t="s">
        <v>218</v>
      </c>
      <c r="C29" s="57" t="s">
        <v>219</v>
      </c>
      <c r="D29" s="58">
        <v>137558894</v>
      </c>
      <c r="E29" s="59">
        <v>44873424</v>
      </c>
      <c r="F29" s="59">
        <v>-108230839</v>
      </c>
      <c r="G29" s="59">
        <v>0</v>
      </c>
      <c r="H29" s="60">
        <v>74201479</v>
      </c>
      <c r="I29" s="61">
        <v>134562710</v>
      </c>
      <c r="J29" s="62">
        <v>74665204</v>
      </c>
      <c r="K29" s="59">
        <v>11406052</v>
      </c>
      <c r="L29" s="62">
        <v>0</v>
      </c>
      <c r="M29" s="60">
        <v>220633966</v>
      </c>
    </row>
    <row r="30" spans="1:13" s="8" customFormat="1" ht="12.75">
      <c r="A30" s="24" t="s">
        <v>89</v>
      </c>
      <c r="B30" s="77" t="s">
        <v>220</v>
      </c>
      <c r="C30" s="57" t="s">
        <v>221</v>
      </c>
      <c r="D30" s="58">
        <v>1398054</v>
      </c>
      <c r="E30" s="59">
        <v>12146516</v>
      </c>
      <c r="F30" s="59">
        <v>1782067</v>
      </c>
      <c r="G30" s="59">
        <v>0</v>
      </c>
      <c r="H30" s="60">
        <v>15326637</v>
      </c>
      <c r="I30" s="61">
        <v>414451</v>
      </c>
      <c r="J30" s="62">
        <v>3605070</v>
      </c>
      <c r="K30" s="59">
        <v>2327371</v>
      </c>
      <c r="L30" s="62">
        <v>0</v>
      </c>
      <c r="M30" s="60">
        <v>6346892</v>
      </c>
    </row>
    <row r="31" spans="1:13" s="8" customFormat="1" ht="12.75">
      <c r="A31" s="24" t="s">
        <v>108</v>
      </c>
      <c r="B31" s="77" t="s">
        <v>222</v>
      </c>
      <c r="C31" s="57" t="s">
        <v>223</v>
      </c>
      <c r="D31" s="58">
        <v>0</v>
      </c>
      <c r="E31" s="59">
        <v>0</v>
      </c>
      <c r="F31" s="59">
        <v>680815</v>
      </c>
      <c r="G31" s="59">
        <v>0</v>
      </c>
      <c r="H31" s="60">
        <v>680815</v>
      </c>
      <c r="I31" s="61">
        <v>0</v>
      </c>
      <c r="J31" s="62">
        <v>0</v>
      </c>
      <c r="K31" s="59">
        <v>1060898</v>
      </c>
      <c r="L31" s="62">
        <v>0</v>
      </c>
      <c r="M31" s="60">
        <v>1060898</v>
      </c>
    </row>
    <row r="32" spans="1:13" s="37" customFormat="1" ht="12.75">
      <c r="A32" s="46"/>
      <c r="B32" s="78" t="s">
        <v>224</v>
      </c>
      <c r="C32" s="79"/>
      <c r="D32" s="66">
        <f aca="true" t="shared" si="3" ref="D32:M32">SUM(D26:D31)</f>
        <v>161878037</v>
      </c>
      <c r="E32" s="67">
        <f t="shared" si="3"/>
        <v>122546504</v>
      </c>
      <c r="F32" s="67">
        <f t="shared" si="3"/>
        <v>-96940743</v>
      </c>
      <c r="G32" s="67">
        <f t="shared" si="3"/>
        <v>0</v>
      </c>
      <c r="H32" s="80">
        <f t="shared" si="3"/>
        <v>187483798</v>
      </c>
      <c r="I32" s="81">
        <f t="shared" si="3"/>
        <v>151986222</v>
      </c>
      <c r="J32" s="82">
        <f t="shared" si="3"/>
        <v>157418965</v>
      </c>
      <c r="K32" s="67">
        <f t="shared" si="3"/>
        <v>57004235</v>
      </c>
      <c r="L32" s="82">
        <f t="shared" si="3"/>
        <v>0</v>
      </c>
      <c r="M32" s="80">
        <f t="shared" si="3"/>
        <v>366409422</v>
      </c>
    </row>
    <row r="33" spans="1:13" s="8" customFormat="1" ht="12.75">
      <c r="A33" s="24" t="s">
        <v>89</v>
      </c>
      <c r="B33" s="77" t="s">
        <v>225</v>
      </c>
      <c r="C33" s="57" t="s">
        <v>226</v>
      </c>
      <c r="D33" s="58">
        <v>5639128</v>
      </c>
      <c r="E33" s="59">
        <v>37928578</v>
      </c>
      <c r="F33" s="59">
        <v>2609461</v>
      </c>
      <c r="G33" s="59">
        <v>0</v>
      </c>
      <c r="H33" s="60">
        <v>46177167</v>
      </c>
      <c r="I33" s="61">
        <v>8443889</v>
      </c>
      <c r="J33" s="62">
        <v>44316528</v>
      </c>
      <c r="K33" s="59">
        <v>3037263</v>
      </c>
      <c r="L33" s="62">
        <v>0</v>
      </c>
      <c r="M33" s="60">
        <v>55797680</v>
      </c>
    </row>
    <row r="34" spans="1:13" s="8" customFormat="1" ht="12.75">
      <c r="A34" s="24" t="s">
        <v>89</v>
      </c>
      <c r="B34" s="77" t="s">
        <v>227</v>
      </c>
      <c r="C34" s="57" t="s">
        <v>228</v>
      </c>
      <c r="D34" s="58">
        <v>5300050</v>
      </c>
      <c r="E34" s="59">
        <v>342225284</v>
      </c>
      <c r="F34" s="59">
        <v>-5790362</v>
      </c>
      <c r="G34" s="59">
        <v>0</v>
      </c>
      <c r="H34" s="60">
        <v>341734972</v>
      </c>
      <c r="I34" s="61">
        <v>8535066</v>
      </c>
      <c r="J34" s="62">
        <v>35015341</v>
      </c>
      <c r="K34" s="59">
        <v>14965154</v>
      </c>
      <c r="L34" s="62">
        <v>0</v>
      </c>
      <c r="M34" s="60">
        <v>58515561</v>
      </c>
    </row>
    <row r="35" spans="1:13" s="8" customFormat="1" ht="12.75">
      <c r="A35" s="24" t="s">
        <v>89</v>
      </c>
      <c r="B35" s="77" t="s">
        <v>229</v>
      </c>
      <c r="C35" s="57" t="s">
        <v>230</v>
      </c>
      <c r="D35" s="58">
        <v>23390522</v>
      </c>
      <c r="E35" s="59">
        <v>50620717</v>
      </c>
      <c r="F35" s="59">
        <v>49985729</v>
      </c>
      <c r="G35" s="59">
        <v>0</v>
      </c>
      <c r="H35" s="60">
        <v>123996968</v>
      </c>
      <c r="I35" s="61">
        <v>17448298</v>
      </c>
      <c r="J35" s="62">
        <v>92734095</v>
      </c>
      <c r="K35" s="59">
        <v>33916884</v>
      </c>
      <c r="L35" s="62">
        <v>0</v>
      </c>
      <c r="M35" s="60">
        <v>144099277</v>
      </c>
    </row>
    <row r="36" spans="1:13" s="8" customFormat="1" ht="12.75">
      <c r="A36" s="24" t="s">
        <v>89</v>
      </c>
      <c r="B36" s="77" t="s">
        <v>231</v>
      </c>
      <c r="C36" s="57" t="s">
        <v>232</v>
      </c>
      <c r="D36" s="58">
        <v>894644</v>
      </c>
      <c r="E36" s="59">
        <v>12770650</v>
      </c>
      <c r="F36" s="59">
        <v>4480801</v>
      </c>
      <c r="G36" s="59">
        <v>0</v>
      </c>
      <c r="H36" s="60">
        <v>18146095</v>
      </c>
      <c r="I36" s="61">
        <v>1701703</v>
      </c>
      <c r="J36" s="62">
        <v>8416667</v>
      </c>
      <c r="K36" s="59">
        <v>9761060</v>
      </c>
      <c r="L36" s="62">
        <v>0</v>
      </c>
      <c r="M36" s="60">
        <v>19879430</v>
      </c>
    </row>
    <row r="37" spans="1:13" s="8" customFormat="1" ht="12.75">
      <c r="A37" s="24" t="s">
        <v>108</v>
      </c>
      <c r="B37" s="77" t="s">
        <v>233</v>
      </c>
      <c r="C37" s="57" t="s">
        <v>234</v>
      </c>
      <c r="D37" s="58">
        <v>0</v>
      </c>
      <c r="E37" s="59">
        <v>0</v>
      </c>
      <c r="F37" s="59">
        <v>28031879</v>
      </c>
      <c r="G37" s="59">
        <v>0</v>
      </c>
      <c r="H37" s="60">
        <v>28031879</v>
      </c>
      <c r="I37" s="61">
        <v>0</v>
      </c>
      <c r="J37" s="62">
        <v>0</v>
      </c>
      <c r="K37" s="59">
        <v>5396462</v>
      </c>
      <c r="L37" s="62">
        <v>0</v>
      </c>
      <c r="M37" s="60">
        <v>5396462</v>
      </c>
    </row>
    <row r="38" spans="1:13" s="37" customFormat="1" ht="12.75">
      <c r="A38" s="46"/>
      <c r="B38" s="78" t="s">
        <v>235</v>
      </c>
      <c r="C38" s="79"/>
      <c r="D38" s="66">
        <f aca="true" t="shared" si="4" ref="D38:M38">SUM(D33:D37)</f>
        <v>35224344</v>
      </c>
      <c r="E38" s="67">
        <f t="shared" si="4"/>
        <v>443545229</v>
      </c>
      <c r="F38" s="67">
        <f t="shared" si="4"/>
        <v>79317508</v>
      </c>
      <c r="G38" s="67">
        <f t="shared" si="4"/>
        <v>0</v>
      </c>
      <c r="H38" s="80">
        <f t="shared" si="4"/>
        <v>558087081</v>
      </c>
      <c r="I38" s="81">
        <f t="shared" si="4"/>
        <v>36128956</v>
      </c>
      <c r="J38" s="82">
        <f t="shared" si="4"/>
        <v>180482631</v>
      </c>
      <c r="K38" s="67">
        <f t="shared" si="4"/>
        <v>67076823</v>
      </c>
      <c r="L38" s="82">
        <f t="shared" si="4"/>
        <v>0</v>
      </c>
      <c r="M38" s="80">
        <f t="shared" si="4"/>
        <v>283688410</v>
      </c>
    </row>
    <row r="39" spans="1:13" s="37" customFormat="1" ht="12.75">
      <c r="A39" s="46"/>
      <c r="B39" s="78" t="s">
        <v>236</v>
      </c>
      <c r="C39" s="79"/>
      <c r="D39" s="66">
        <f aca="true" t="shared" si="5" ref="D39:M39">SUM(D9:D12,D14:D17,D19:D24,D26:D31,D33:D37)</f>
        <v>337830403</v>
      </c>
      <c r="E39" s="67">
        <f t="shared" si="5"/>
        <v>1102768049</v>
      </c>
      <c r="F39" s="67">
        <f t="shared" si="5"/>
        <v>178866904</v>
      </c>
      <c r="G39" s="67">
        <f t="shared" si="5"/>
        <v>0</v>
      </c>
      <c r="H39" s="80">
        <f t="shared" si="5"/>
        <v>1619465356</v>
      </c>
      <c r="I39" s="81">
        <f t="shared" si="5"/>
        <v>301837871</v>
      </c>
      <c r="J39" s="82">
        <f t="shared" si="5"/>
        <v>859843922</v>
      </c>
      <c r="K39" s="67">
        <f t="shared" si="5"/>
        <v>849613722</v>
      </c>
      <c r="L39" s="82">
        <f t="shared" si="5"/>
        <v>0</v>
      </c>
      <c r="M39" s="80">
        <f t="shared" si="5"/>
        <v>2011295515</v>
      </c>
    </row>
    <row r="40" spans="1:13" s="8" customFormat="1" ht="12.75">
      <c r="A40" s="47"/>
      <c r="B40" s="83"/>
      <c r="C40" s="84"/>
      <c r="D40" s="85"/>
      <c r="E40" s="86"/>
      <c r="F40" s="86"/>
      <c r="G40" s="86"/>
      <c r="H40" s="87"/>
      <c r="I40" s="85"/>
      <c r="J40" s="86"/>
      <c r="K40" s="86"/>
      <c r="L40" s="86"/>
      <c r="M40" s="87"/>
    </row>
    <row r="41" spans="1:13" s="8" customFormat="1" ht="12.75">
      <c r="A41" s="27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41:M41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 customHeight="1">
      <c r="A2" s="4"/>
      <c r="B2" s="113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5.75" customHeight="1">
      <c r="A3" s="5"/>
      <c r="B3" s="6"/>
      <c r="C3" s="7"/>
      <c r="D3" s="106" t="s">
        <v>1</v>
      </c>
      <c r="E3" s="107"/>
      <c r="F3" s="107"/>
      <c r="G3" s="107"/>
      <c r="H3" s="108"/>
      <c r="I3" s="109" t="s">
        <v>2</v>
      </c>
      <c r="J3" s="110"/>
      <c r="K3" s="110"/>
      <c r="L3" s="110"/>
      <c r="M3" s="111"/>
    </row>
    <row r="4" spans="1:13" s="8" customFormat="1" ht="15.75" customHeight="1">
      <c r="A4" s="9"/>
      <c r="B4" s="10"/>
      <c r="C4" s="11"/>
      <c r="D4" s="106" t="s">
        <v>3</v>
      </c>
      <c r="E4" s="107"/>
      <c r="F4" s="112"/>
      <c r="G4" s="29"/>
      <c r="H4" s="30"/>
      <c r="I4" s="106" t="s">
        <v>3</v>
      </c>
      <c r="J4" s="107"/>
      <c r="K4" s="112"/>
      <c r="L4" s="31"/>
      <c r="M4" s="30"/>
    </row>
    <row r="5" spans="1:13" s="8" customFormat="1" ht="25.5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237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87</v>
      </c>
      <c r="B9" s="77" t="s">
        <v>33</v>
      </c>
      <c r="C9" s="57" t="s">
        <v>34</v>
      </c>
      <c r="D9" s="58">
        <v>766258295</v>
      </c>
      <c r="E9" s="59">
        <v>2746092601</v>
      </c>
      <c r="F9" s="59">
        <v>405725299</v>
      </c>
      <c r="G9" s="59">
        <v>0</v>
      </c>
      <c r="H9" s="60">
        <v>3918076195</v>
      </c>
      <c r="I9" s="61">
        <v>577496002</v>
      </c>
      <c r="J9" s="62">
        <v>1757618277</v>
      </c>
      <c r="K9" s="59">
        <v>1000666893</v>
      </c>
      <c r="L9" s="62">
        <v>0</v>
      </c>
      <c r="M9" s="60">
        <v>3335781172</v>
      </c>
    </row>
    <row r="10" spans="1:13" s="8" customFormat="1" ht="12.75">
      <c r="A10" s="24" t="s">
        <v>87</v>
      </c>
      <c r="B10" s="77" t="s">
        <v>37</v>
      </c>
      <c r="C10" s="57" t="s">
        <v>38</v>
      </c>
      <c r="D10" s="58">
        <v>1230131195</v>
      </c>
      <c r="E10" s="59">
        <v>4073949333</v>
      </c>
      <c r="F10" s="59">
        <v>3804966871</v>
      </c>
      <c r="G10" s="59">
        <v>0</v>
      </c>
      <c r="H10" s="60">
        <v>9109047399</v>
      </c>
      <c r="I10" s="61">
        <v>1045848338</v>
      </c>
      <c r="J10" s="62">
        <v>2799642193</v>
      </c>
      <c r="K10" s="59">
        <v>2159381000</v>
      </c>
      <c r="L10" s="62">
        <v>0</v>
      </c>
      <c r="M10" s="60">
        <v>6004871531</v>
      </c>
    </row>
    <row r="11" spans="1:13" s="8" customFormat="1" ht="12.75">
      <c r="A11" s="24" t="s">
        <v>87</v>
      </c>
      <c r="B11" s="77" t="s">
        <v>41</v>
      </c>
      <c r="C11" s="57" t="s">
        <v>42</v>
      </c>
      <c r="D11" s="58">
        <v>735607293</v>
      </c>
      <c r="E11" s="59">
        <v>2107611433</v>
      </c>
      <c r="F11" s="59">
        <v>841107095</v>
      </c>
      <c r="G11" s="59">
        <v>0</v>
      </c>
      <c r="H11" s="60">
        <v>3684325821</v>
      </c>
      <c r="I11" s="61">
        <v>699589285</v>
      </c>
      <c r="J11" s="62">
        <v>1848326935</v>
      </c>
      <c r="K11" s="59">
        <v>994207971</v>
      </c>
      <c r="L11" s="62">
        <v>0</v>
      </c>
      <c r="M11" s="60">
        <v>3542124191</v>
      </c>
    </row>
    <row r="12" spans="1:13" s="37" customFormat="1" ht="12.75">
      <c r="A12" s="46"/>
      <c r="B12" s="78" t="s">
        <v>88</v>
      </c>
      <c r="C12" s="79"/>
      <c r="D12" s="66">
        <f aca="true" t="shared" si="0" ref="D12:M12">SUM(D9:D11)</f>
        <v>2731996783</v>
      </c>
      <c r="E12" s="67">
        <f t="shared" si="0"/>
        <v>8927653367</v>
      </c>
      <c r="F12" s="67">
        <f t="shared" si="0"/>
        <v>5051799265</v>
      </c>
      <c r="G12" s="67">
        <f t="shared" si="0"/>
        <v>0</v>
      </c>
      <c r="H12" s="80">
        <f t="shared" si="0"/>
        <v>16711449415</v>
      </c>
      <c r="I12" s="81">
        <f t="shared" si="0"/>
        <v>2322933625</v>
      </c>
      <c r="J12" s="82">
        <f t="shared" si="0"/>
        <v>6405587405</v>
      </c>
      <c r="K12" s="67">
        <f t="shared" si="0"/>
        <v>4154255864</v>
      </c>
      <c r="L12" s="82">
        <f t="shared" si="0"/>
        <v>0</v>
      </c>
      <c r="M12" s="80">
        <f t="shared" si="0"/>
        <v>12882776894</v>
      </c>
    </row>
    <row r="13" spans="1:13" s="8" customFormat="1" ht="12.75">
      <c r="A13" s="24" t="s">
        <v>89</v>
      </c>
      <c r="B13" s="77" t="s">
        <v>50</v>
      </c>
      <c r="C13" s="57" t="s">
        <v>51</v>
      </c>
      <c r="D13" s="58">
        <v>116372839</v>
      </c>
      <c r="E13" s="59">
        <v>461238106</v>
      </c>
      <c r="F13" s="59">
        <v>51575206</v>
      </c>
      <c r="G13" s="59">
        <v>0</v>
      </c>
      <c r="H13" s="60">
        <v>629186151</v>
      </c>
      <c r="I13" s="61">
        <v>113144995</v>
      </c>
      <c r="J13" s="62">
        <v>395252944</v>
      </c>
      <c r="K13" s="59">
        <v>100412862</v>
      </c>
      <c r="L13" s="62">
        <v>0</v>
      </c>
      <c r="M13" s="60">
        <v>608810801</v>
      </c>
    </row>
    <row r="14" spans="1:13" s="8" customFormat="1" ht="12.75">
      <c r="A14" s="24" t="s">
        <v>89</v>
      </c>
      <c r="B14" s="77" t="s">
        <v>238</v>
      </c>
      <c r="C14" s="57" t="s">
        <v>239</v>
      </c>
      <c r="D14" s="58">
        <v>28266310</v>
      </c>
      <c r="E14" s="59">
        <v>59133470</v>
      </c>
      <c r="F14" s="59">
        <v>166873138</v>
      </c>
      <c r="G14" s="59">
        <v>0</v>
      </c>
      <c r="H14" s="60">
        <v>254272918</v>
      </c>
      <c r="I14" s="61">
        <v>25510042</v>
      </c>
      <c r="J14" s="62">
        <v>57423774</v>
      </c>
      <c r="K14" s="59">
        <v>9005079</v>
      </c>
      <c r="L14" s="62">
        <v>0</v>
      </c>
      <c r="M14" s="60">
        <v>91938895</v>
      </c>
    </row>
    <row r="15" spans="1:13" s="8" customFormat="1" ht="12.75">
      <c r="A15" s="24" t="s">
        <v>89</v>
      </c>
      <c r="B15" s="77" t="s">
        <v>240</v>
      </c>
      <c r="C15" s="57" t="s">
        <v>241</v>
      </c>
      <c r="D15" s="58">
        <v>16606639</v>
      </c>
      <c r="E15" s="59">
        <v>56278913</v>
      </c>
      <c r="F15" s="59">
        <v>18363645</v>
      </c>
      <c r="G15" s="59">
        <v>0</v>
      </c>
      <c r="H15" s="60">
        <v>91249197</v>
      </c>
      <c r="I15" s="61">
        <v>7940101</v>
      </c>
      <c r="J15" s="62">
        <v>37517005</v>
      </c>
      <c r="K15" s="59">
        <v>18529626</v>
      </c>
      <c r="L15" s="62">
        <v>0</v>
      </c>
      <c r="M15" s="60">
        <v>63986732</v>
      </c>
    </row>
    <row r="16" spans="1:13" s="8" customFormat="1" ht="12.75">
      <c r="A16" s="24" t="s">
        <v>108</v>
      </c>
      <c r="B16" s="77" t="s">
        <v>242</v>
      </c>
      <c r="C16" s="57" t="s">
        <v>243</v>
      </c>
      <c r="D16" s="58">
        <v>0</v>
      </c>
      <c r="E16" s="59">
        <v>0</v>
      </c>
      <c r="F16" s="59">
        <v>23348186</v>
      </c>
      <c r="G16" s="59">
        <v>0</v>
      </c>
      <c r="H16" s="60">
        <v>23348186</v>
      </c>
      <c r="I16" s="61">
        <v>0</v>
      </c>
      <c r="J16" s="62">
        <v>0</v>
      </c>
      <c r="K16" s="59">
        <v>21455700</v>
      </c>
      <c r="L16" s="62">
        <v>0</v>
      </c>
      <c r="M16" s="60">
        <v>21455700</v>
      </c>
    </row>
    <row r="17" spans="1:13" s="37" customFormat="1" ht="12.75">
      <c r="A17" s="46"/>
      <c r="B17" s="78" t="s">
        <v>244</v>
      </c>
      <c r="C17" s="79"/>
      <c r="D17" s="66">
        <f aca="true" t="shared" si="1" ref="D17:M17">SUM(D13:D16)</f>
        <v>161245788</v>
      </c>
      <c r="E17" s="67">
        <f t="shared" si="1"/>
        <v>576650489</v>
      </c>
      <c r="F17" s="67">
        <f t="shared" si="1"/>
        <v>260160175</v>
      </c>
      <c r="G17" s="67">
        <f t="shared" si="1"/>
        <v>0</v>
      </c>
      <c r="H17" s="80">
        <f t="shared" si="1"/>
        <v>998056452</v>
      </c>
      <c r="I17" s="81">
        <f t="shared" si="1"/>
        <v>146595138</v>
      </c>
      <c r="J17" s="82">
        <f t="shared" si="1"/>
        <v>490193723</v>
      </c>
      <c r="K17" s="67">
        <f t="shared" si="1"/>
        <v>149403267</v>
      </c>
      <c r="L17" s="82">
        <f t="shared" si="1"/>
        <v>0</v>
      </c>
      <c r="M17" s="80">
        <f t="shared" si="1"/>
        <v>786192128</v>
      </c>
    </row>
    <row r="18" spans="1:13" s="8" customFormat="1" ht="12.75">
      <c r="A18" s="24" t="s">
        <v>89</v>
      </c>
      <c r="B18" s="77" t="s">
        <v>245</v>
      </c>
      <c r="C18" s="57" t="s">
        <v>246</v>
      </c>
      <c r="D18" s="58">
        <v>253119</v>
      </c>
      <c r="E18" s="59">
        <v>9934012</v>
      </c>
      <c r="F18" s="59">
        <v>3967397</v>
      </c>
      <c r="G18" s="59">
        <v>0</v>
      </c>
      <c r="H18" s="60">
        <v>14154528</v>
      </c>
      <c r="I18" s="61">
        <v>494091</v>
      </c>
      <c r="J18" s="62">
        <v>11792449</v>
      </c>
      <c r="K18" s="59">
        <v>16190176</v>
      </c>
      <c r="L18" s="62">
        <v>0</v>
      </c>
      <c r="M18" s="60">
        <v>28476716</v>
      </c>
    </row>
    <row r="19" spans="1:13" s="8" customFormat="1" ht="12.75">
      <c r="A19" s="24" t="s">
        <v>89</v>
      </c>
      <c r="B19" s="77" t="s">
        <v>247</v>
      </c>
      <c r="C19" s="57" t="s">
        <v>248</v>
      </c>
      <c r="D19" s="58">
        <v>7951295</v>
      </c>
      <c r="E19" s="59">
        <v>15691667</v>
      </c>
      <c r="F19" s="59">
        <v>914133</v>
      </c>
      <c r="G19" s="59">
        <v>0</v>
      </c>
      <c r="H19" s="60">
        <v>24557095</v>
      </c>
      <c r="I19" s="61">
        <v>29357019</v>
      </c>
      <c r="J19" s="62">
        <v>32956238</v>
      </c>
      <c r="K19" s="59">
        <v>11342212</v>
      </c>
      <c r="L19" s="62">
        <v>0</v>
      </c>
      <c r="M19" s="60">
        <v>73655469</v>
      </c>
    </row>
    <row r="20" spans="1:13" s="8" customFormat="1" ht="12.75">
      <c r="A20" s="24" t="s">
        <v>108</v>
      </c>
      <c r="B20" s="77" t="s">
        <v>249</v>
      </c>
      <c r="C20" s="57" t="s">
        <v>250</v>
      </c>
      <c r="D20" s="58">
        <v>0</v>
      </c>
      <c r="E20" s="59">
        <v>0</v>
      </c>
      <c r="F20" s="59">
        <v>1789818</v>
      </c>
      <c r="G20" s="59">
        <v>0</v>
      </c>
      <c r="H20" s="60">
        <v>1789818</v>
      </c>
      <c r="I20" s="61">
        <v>0</v>
      </c>
      <c r="J20" s="62">
        <v>0</v>
      </c>
      <c r="K20" s="59">
        <v>1834322</v>
      </c>
      <c r="L20" s="62">
        <v>0</v>
      </c>
      <c r="M20" s="60">
        <v>1834322</v>
      </c>
    </row>
    <row r="21" spans="1:13" s="37" customFormat="1" ht="12.75">
      <c r="A21" s="46"/>
      <c r="B21" s="78" t="s">
        <v>251</v>
      </c>
      <c r="C21" s="79"/>
      <c r="D21" s="66">
        <f aca="true" t="shared" si="2" ref="D21:M21">SUM(D18:D20)</f>
        <v>8204414</v>
      </c>
      <c r="E21" s="67">
        <f t="shared" si="2"/>
        <v>25625679</v>
      </c>
      <c r="F21" s="67">
        <f t="shared" si="2"/>
        <v>6671348</v>
      </c>
      <c r="G21" s="67">
        <f t="shared" si="2"/>
        <v>0</v>
      </c>
      <c r="H21" s="80">
        <f t="shared" si="2"/>
        <v>40501441</v>
      </c>
      <c r="I21" s="81">
        <f t="shared" si="2"/>
        <v>29851110</v>
      </c>
      <c r="J21" s="82">
        <f t="shared" si="2"/>
        <v>44748687</v>
      </c>
      <c r="K21" s="67">
        <f t="shared" si="2"/>
        <v>29366710</v>
      </c>
      <c r="L21" s="82">
        <f t="shared" si="2"/>
        <v>0</v>
      </c>
      <c r="M21" s="80">
        <f t="shared" si="2"/>
        <v>103966507</v>
      </c>
    </row>
    <row r="22" spans="1:13" s="8" customFormat="1" ht="12.75">
      <c r="A22" s="24" t="s">
        <v>89</v>
      </c>
      <c r="B22" s="77" t="s">
        <v>52</v>
      </c>
      <c r="C22" s="57" t="s">
        <v>53</v>
      </c>
      <c r="D22" s="58">
        <v>61167411</v>
      </c>
      <c r="E22" s="59">
        <v>181225672</v>
      </c>
      <c r="F22" s="59">
        <v>39889033</v>
      </c>
      <c r="G22" s="59">
        <v>0</v>
      </c>
      <c r="H22" s="60">
        <v>282282116</v>
      </c>
      <c r="I22" s="61">
        <v>47548398</v>
      </c>
      <c r="J22" s="62">
        <v>162349559</v>
      </c>
      <c r="K22" s="59">
        <v>67360045</v>
      </c>
      <c r="L22" s="62">
        <v>0</v>
      </c>
      <c r="M22" s="60">
        <v>277258002</v>
      </c>
    </row>
    <row r="23" spans="1:13" s="8" customFormat="1" ht="12.75">
      <c r="A23" s="24" t="s">
        <v>89</v>
      </c>
      <c r="B23" s="77" t="s">
        <v>252</v>
      </c>
      <c r="C23" s="57" t="s">
        <v>253</v>
      </c>
      <c r="D23" s="58">
        <v>15854189</v>
      </c>
      <c r="E23" s="59">
        <v>58565189</v>
      </c>
      <c r="F23" s="59">
        <v>4019128</v>
      </c>
      <c r="G23" s="59">
        <v>0</v>
      </c>
      <c r="H23" s="60">
        <v>78438506</v>
      </c>
      <c r="I23" s="61">
        <v>18514661</v>
      </c>
      <c r="J23" s="62">
        <v>71012748</v>
      </c>
      <c r="K23" s="59">
        <v>22406955</v>
      </c>
      <c r="L23" s="62">
        <v>0</v>
      </c>
      <c r="M23" s="60">
        <v>111934364</v>
      </c>
    </row>
    <row r="24" spans="1:13" s="8" customFormat="1" ht="12.75">
      <c r="A24" s="24" t="s">
        <v>89</v>
      </c>
      <c r="B24" s="77" t="s">
        <v>254</v>
      </c>
      <c r="C24" s="57" t="s">
        <v>255</v>
      </c>
      <c r="D24" s="58">
        <v>5564702</v>
      </c>
      <c r="E24" s="59">
        <v>26936398</v>
      </c>
      <c r="F24" s="59">
        <v>15923365</v>
      </c>
      <c r="G24" s="59">
        <v>0</v>
      </c>
      <c r="H24" s="60">
        <v>48424465</v>
      </c>
      <c r="I24" s="61">
        <v>17226269</v>
      </c>
      <c r="J24" s="62">
        <v>25447625</v>
      </c>
      <c r="K24" s="59">
        <v>30489843</v>
      </c>
      <c r="L24" s="62">
        <v>0</v>
      </c>
      <c r="M24" s="60">
        <v>73163737</v>
      </c>
    </row>
    <row r="25" spans="1:13" s="8" customFormat="1" ht="12.75">
      <c r="A25" s="24" t="s">
        <v>89</v>
      </c>
      <c r="B25" s="77" t="s">
        <v>256</v>
      </c>
      <c r="C25" s="57" t="s">
        <v>257</v>
      </c>
      <c r="D25" s="58">
        <v>19806514</v>
      </c>
      <c r="E25" s="59">
        <v>78085397</v>
      </c>
      <c r="F25" s="59">
        <v>11132317</v>
      </c>
      <c r="G25" s="59">
        <v>0</v>
      </c>
      <c r="H25" s="60">
        <v>109024228</v>
      </c>
      <c r="I25" s="61">
        <v>13042032</v>
      </c>
      <c r="J25" s="62">
        <v>49789398</v>
      </c>
      <c r="K25" s="59">
        <v>212287612</v>
      </c>
      <c r="L25" s="62">
        <v>0</v>
      </c>
      <c r="M25" s="60">
        <v>275119042</v>
      </c>
    </row>
    <row r="26" spans="1:13" s="8" customFormat="1" ht="12.75">
      <c r="A26" s="24" t="s">
        <v>108</v>
      </c>
      <c r="B26" s="77" t="s">
        <v>258</v>
      </c>
      <c r="C26" s="57" t="s">
        <v>259</v>
      </c>
      <c r="D26" s="58">
        <v>501104</v>
      </c>
      <c r="E26" s="59">
        <v>600277</v>
      </c>
      <c r="F26" s="59">
        <v>5232354</v>
      </c>
      <c r="G26" s="59">
        <v>0</v>
      </c>
      <c r="H26" s="60">
        <v>6333735</v>
      </c>
      <c r="I26" s="61">
        <v>490979</v>
      </c>
      <c r="J26" s="62">
        <v>902700</v>
      </c>
      <c r="K26" s="59">
        <v>19065095</v>
      </c>
      <c r="L26" s="62">
        <v>0</v>
      </c>
      <c r="M26" s="60">
        <v>20458774</v>
      </c>
    </row>
    <row r="27" spans="1:13" s="37" customFormat="1" ht="12.75">
      <c r="A27" s="46"/>
      <c r="B27" s="78" t="s">
        <v>260</v>
      </c>
      <c r="C27" s="79"/>
      <c r="D27" s="66">
        <f aca="true" t="shared" si="3" ref="D27:M27">SUM(D22:D26)</f>
        <v>102893920</v>
      </c>
      <c r="E27" s="67">
        <f t="shared" si="3"/>
        <v>345412933</v>
      </c>
      <c r="F27" s="67">
        <f t="shared" si="3"/>
        <v>76196197</v>
      </c>
      <c r="G27" s="67">
        <f t="shared" si="3"/>
        <v>0</v>
      </c>
      <c r="H27" s="80">
        <f t="shared" si="3"/>
        <v>524503050</v>
      </c>
      <c r="I27" s="81">
        <f t="shared" si="3"/>
        <v>96822339</v>
      </c>
      <c r="J27" s="82">
        <f t="shared" si="3"/>
        <v>309502030</v>
      </c>
      <c r="K27" s="67">
        <f t="shared" si="3"/>
        <v>351609550</v>
      </c>
      <c r="L27" s="82">
        <f t="shared" si="3"/>
        <v>0</v>
      </c>
      <c r="M27" s="80">
        <f t="shared" si="3"/>
        <v>757933919</v>
      </c>
    </row>
    <row r="28" spans="1:13" s="37" customFormat="1" ht="12.75">
      <c r="A28" s="46"/>
      <c r="B28" s="78" t="s">
        <v>261</v>
      </c>
      <c r="C28" s="79"/>
      <c r="D28" s="66">
        <f aca="true" t="shared" si="4" ref="D28:M28">SUM(D9:D11,D13:D16,D18:D20,D22:D26)</f>
        <v>3004340905</v>
      </c>
      <c r="E28" s="67">
        <f t="shared" si="4"/>
        <v>9875342468</v>
      </c>
      <c r="F28" s="67">
        <f t="shared" si="4"/>
        <v>5394826985</v>
      </c>
      <c r="G28" s="67">
        <f t="shared" si="4"/>
        <v>0</v>
      </c>
      <c r="H28" s="80">
        <f t="shared" si="4"/>
        <v>18274510358</v>
      </c>
      <c r="I28" s="81">
        <f t="shared" si="4"/>
        <v>2596202212</v>
      </c>
      <c r="J28" s="82">
        <f t="shared" si="4"/>
        <v>7250031845</v>
      </c>
      <c r="K28" s="67">
        <f t="shared" si="4"/>
        <v>4684635391</v>
      </c>
      <c r="L28" s="82">
        <f t="shared" si="4"/>
        <v>0</v>
      </c>
      <c r="M28" s="80">
        <f t="shared" si="4"/>
        <v>14530869448</v>
      </c>
    </row>
    <row r="29" spans="1:13" s="8" customFormat="1" ht="12.75">
      <c r="A29" s="47"/>
      <c r="B29" s="83"/>
      <c r="C29" s="84"/>
      <c r="D29" s="85"/>
      <c r="E29" s="86"/>
      <c r="F29" s="86"/>
      <c r="G29" s="86"/>
      <c r="H29" s="87"/>
      <c r="I29" s="85"/>
      <c r="J29" s="86"/>
      <c r="K29" s="86"/>
      <c r="L29" s="86"/>
      <c r="M29" s="87"/>
    </row>
    <row r="30" spans="1:13" s="8" customFormat="1" ht="12.75">
      <c r="A30" s="27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30:M3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 customHeight="1">
      <c r="A2" s="4"/>
      <c r="B2" s="113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5.75" customHeight="1">
      <c r="A3" s="5"/>
      <c r="B3" s="6"/>
      <c r="C3" s="7"/>
      <c r="D3" s="106" t="s">
        <v>1</v>
      </c>
      <c r="E3" s="107"/>
      <c r="F3" s="107"/>
      <c r="G3" s="107"/>
      <c r="H3" s="108"/>
      <c r="I3" s="109" t="s">
        <v>2</v>
      </c>
      <c r="J3" s="110"/>
      <c r="K3" s="110"/>
      <c r="L3" s="110"/>
      <c r="M3" s="111"/>
    </row>
    <row r="4" spans="1:13" s="8" customFormat="1" ht="15.75" customHeight="1">
      <c r="A4" s="9"/>
      <c r="B4" s="10"/>
      <c r="C4" s="11"/>
      <c r="D4" s="106" t="s">
        <v>3</v>
      </c>
      <c r="E4" s="107"/>
      <c r="F4" s="112"/>
      <c r="G4" s="29"/>
      <c r="H4" s="30"/>
      <c r="I4" s="106" t="s">
        <v>3</v>
      </c>
      <c r="J4" s="107"/>
      <c r="K4" s="112"/>
      <c r="L4" s="31"/>
      <c r="M4" s="30"/>
    </row>
    <row r="5" spans="1:13" s="8" customFormat="1" ht="25.5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262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 customHeight="1">
      <c r="A9" s="24" t="s">
        <v>87</v>
      </c>
      <c r="B9" s="77" t="s">
        <v>35</v>
      </c>
      <c r="C9" s="57" t="s">
        <v>36</v>
      </c>
      <c r="D9" s="58">
        <v>1375462080</v>
      </c>
      <c r="E9" s="59">
        <v>2609809824</v>
      </c>
      <c r="F9" s="59">
        <v>2382808598</v>
      </c>
      <c r="G9" s="59">
        <v>0</v>
      </c>
      <c r="H9" s="60">
        <v>6368080502</v>
      </c>
      <c r="I9" s="61">
        <v>1183706388</v>
      </c>
      <c r="J9" s="62">
        <v>2086963351</v>
      </c>
      <c r="K9" s="59">
        <v>1444242260</v>
      </c>
      <c r="L9" s="62">
        <v>0</v>
      </c>
      <c r="M9" s="60">
        <v>4714911999</v>
      </c>
    </row>
    <row r="10" spans="1:13" s="37" customFormat="1" ht="12.75" customHeight="1">
      <c r="A10" s="46"/>
      <c r="B10" s="78" t="s">
        <v>88</v>
      </c>
      <c r="C10" s="79"/>
      <c r="D10" s="66">
        <f aca="true" t="shared" si="0" ref="D10:M10">D9</f>
        <v>1375462080</v>
      </c>
      <c r="E10" s="67">
        <f t="shared" si="0"/>
        <v>2609809824</v>
      </c>
      <c r="F10" s="67">
        <f t="shared" si="0"/>
        <v>2382808598</v>
      </c>
      <c r="G10" s="67">
        <f t="shared" si="0"/>
        <v>0</v>
      </c>
      <c r="H10" s="80">
        <f t="shared" si="0"/>
        <v>6368080502</v>
      </c>
      <c r="I10" s="81">
        <f t="shared" si="0"/>
        <v>1183706388</v>
      </c>
      <c r="J10" s="82">
        <f t="shared" si="0"/>
        <v>2086963351</v>
      </c>
      <c r="K10" s="67">
        <f t="shared" si="0"/>
        <v>1444242260</v>
      </c>
      <c r="L10" s="82">
        <f t="shared" si="0"/>
        <v>0</v>
      </c>
      <c r="M10" s="80">
        <f t="shared" si="0"/>
        <v>4714911999</v>
      </c>
    </row>
    <row r="11" spans="1:13" s="8" customFormat="1" ht="12.75" customHeight="1">
      <c r="A11" s="24" t="s">
        <v>89</v>
      </c>
      <c r="B11" s="77" t="s">
        <v>263</v>
      </c>
      <c r="C11" s="57" t="s">
        <v>264</v>
      </c>
      <c r="D11" s="58">
        <v>413472</v>
      </c>
      <c r="E11" s="59">
        <v>0</v>
      </c>
      <c r="F11" s="59">
        <v>1388935</v>
      </c>
      <c r="G11" s="59">
        <v>0</v>
      </c>
      <c r="H11" s="60">
        <v>1802407</v>
      </c>
      <c r="I11" s="61">
        <v>95398</v>
      </c>
      <c r="J11" s="62">
        <v>0</v>
      </c>
      <c r="K11" s="59">
        <v>8491288</v>
      </c>
      <c r="L11" s="62">
        <v>0</v>
      </c>
      <c r="M11" s="60">
        <v>8586686</v>
      </c>
    </row>
    <row r="12" spans="1:13" s="8" customFormat="1" ht="12.75" customHeight="1">
      <c r="A12" s="24" t="s">
        <v>89</v>
      </c>
      <c r="B12" s="77" t="s">
        <v>265</v>
      </c>
      <c r="C12" s="57" t="s">
        <v>266</v>
      </c>
      <c r="D12" s="58">
        <v>271074</v>
      </c>
      <c r="E12" s="59">
        <v>-88313</v>
      </c>
      <c r="F12" s="59">
        <v>7480348</v>
      </c>
      <c r="G12" s="59">
        <v>0</v>
      </c>
      <c r="H12" s="60">
        <v>7663109</v>
      </c>
      <c r="I12" s="61">
        <v>459471</v>
      </c>
      <c r="J12" s="62">
        <v>68541</v>
      </c>
      <c r="K12" s="59">
        <v>10232439</v>
      </c>
      <c r="L12" s="62">
        <v>0</v>
      </c>
      <c r="M12" s="60">
        <v>10760451</v>
      </c>
    </row>
    <row r="13" spans="1:13" s="8" customFormat="1" ht="12.75" customHeight="1">
      <c r="A13" s="24" t="s">
        <v>89</v>
      </c>
      <c r="B13" s="77" t="s">
        <v>267</v>
      </c>
      <c r="C13" s="57" t="s">
        <v>268</v>
      </c>
      <c r="D13" s="58">
        <v>58507</v>
      </c>
      <c r="E13" s="59">
        <v>0</v>
      </c>
      <c r="F13" s="59">
        <v>443192</v>
      </c>
      <c r="G13" s="59">
        <v>0</v>
      </c>
      <c r="H13" s="60">
        <v>501699</v>
      </c>
      <c r="I13" s="61">
        <v>0</v>
      </c>
      <c r="J13" s="62">
        <v>0</v>
      </c>
      <c r="K13" s="59">
        <v>122809</v>
      </c>
      <c r="L13" s="62">
        <v>0</v>
      </c>
      <c r="M13" s="60">
        <v>122809</v>
      </c>
    </row>
    <row r="14" spans="1:13" s="8" customFormat="1" ht="12.75" customHeight="1">
      <c r="A14" s="24" t="s">
        <v>89</v>
      </c>
      <c r="B14" s="77" t="s">
        <v>269</v>
      </c>
      <c r="C14" s="57" t="s">
        <v>270</v>
      </c>
      <c r="D14" s="58">
        <v>2234208</v>
      </c>
      <c r="E14" s="59">
        <v>3839778</v>
      </c>
      <c r="F14" s="59">
        <v>2493400</v>
      </c>
      <c r="G14" s="59">
        <v>0</v>
      </c>
      <c r="H14" s="60">
        <v>8567386</v>
      </c>
      <c r="I14" s="61">
        <v>4089835</v>
      </c>
      <c r="J14" s="62">
        <v>3320069</v>
      </c>
      <c r="K14" s="59">
        <v>16177553</v>
      </c>
      <c r="L14" s="62">
        <v>0</v>
      </c>
      <c r="M14" s="60">
        <v>23587457</v>
      </c>
    </row>
    <row r="15" spans="1:13" s="8" customFormat="1" ht="12.75" customHeight="1">
      <c r="A15" s="24" t="s">
        <v>89</v>
      </c>
      <c r="B15" s="77" t="s">
        <v>271</v>
      </c>
      <c r="C15" s="57" t="s">
        <v>272</v>
      </c>
      <c r="D15" s="58">
        <v>0</v>
      </c>
      <c r="E15" s="59">
        <v>0</v>
      </c>
      <c r="F15" s="59">
        <v>1246361</v>
      </c>
      <c r="G15" s="59">
        <v>0</v>
      </c>
      <c r="H15" s="60">
        <v>1246361</v>
      </c>
      <c r="I15" s="61">
        <v>11141</v>
      </c>
      <c r="J15" s="62">
        <v>0</v>
      </c>
      <c r="K15" s="59">
        <v>3119149</v>
      </c>
      <c r="L15" s="62">
        <v>0</v>
      </c>
      <c r="M15" s="60">
        <v>3130290</v>
      </c>
    </row>
    <row r="16" spans="1:13" s="8" customFormat="1" ht="12.75" customHeight="1">
      <c r="A16" s="24" t="s">
        <v>89</v>
      </c>
      <c r="B16" s="77" t="s">
        <v>273</v>
      </c>
      <c r="C16" s="57" t="s">
        <v>274</v>
      </c>
      <c r="D16" s="58">
        <v>24586869</v>
      </c>
      <c r="E16" s="59">
        <v>0</v>
      </c>
      <c r="F16" s="59">
        <v>6656040</v>
      </c>
      <c r="G16" s="59">
        <v>0</v>
      </c>
      <c r="H16" s="60">
        <v>31242909</v>
      </c>
      <c r="I16" s="61">
        <v>23308176</v>
      </c>
      <c r="J16" s="62">
        <v>17560556</v>
      </c>
      <c r="K16" s="59">
        <v>62887028</v>
      </c>
      <c r="L16" s="62">
        <v>0</v>
      </c>
      <c r="M16" s="60">
        <v>103755760</v>
      </c>
    </row>
    <row r="17" spans="1:13" s="8" customFormat="1" ht="12.75" customHeight="1">
      <c r="A17" s="24" t="s">
        <v>108</v>
      </c>
      <c r="B17" s="77" t="s">
        <v>275</v>
      </c>
      <c r="C17" s="57" t="s">
        <v>276</v>
      </c>
      <c r="D17" s="58">
        <v>0</v>
      </c>
      <c r="E17" s="59">
        <v>99435328</v>
      </c>
      <c r="F17" s="59">
        <v>332592598</v>
      </c>
      <c r="G17" s="59">
        <v>0</v>
      </c>
      <c r="H17" s="60">
        <v>432027926</v>
      </c>
      <c r="I17" s="61">
        <v>0</v>
      </c>
      <c r="J17" s="62">
        <v>48176541</v>
      </c>
      <c r="K17" s="59">
        <v>308696969</v>
      </c>
      <c r="L17" s="62">
        <v>0</v>
      </c>
      <c r="M17" s="60">
        <v>356873510</v>
      </c>
    </row>
    <row r="18" spans="1:13" s="37" customFormat="1" ht="12.75" customHeight="1">
      <c r="A18" s="46"/>
      <c r="B18" s="78" t="s">
        <v>277</v>
      </c>
      <c r="C18" s="79"/>
      <c r="D18" s="66">
        <f aca="true" t="shared" si="1" ref="D18:M18">SUM(D11:D17)</f>
        <v>27564130</v>
      </c>
      <c r="E18" s="67">
        <f t="shared" si="1"/>
        <v>103186793</v>
      </c>
      <c r="F18" s="67">
        <f t="shared" si="1"/>
        <v>352300874</v>
      </c>
      <c r="G18" s="67">
        <f t="shared" si="1"/>
        <v>0</v>
      </c>
      <c r="H18" s="80">
        <f t="shared" si="1"/>
        <v>483051797</v>
      </c>
      <c r="I18" s="81">
        <f t="shared" si="1"/>
        <v>27964021</v>
      </c>
      <c r="J18" s="82">
        <f t="shared" si="1"/>
        <v>69125707</v>
      </c>
      <c r="K18" s="67">
        <f t="shared" si="1"/>
        <v>409727235</v>
      </c>
      <c r="L18" s="82">
        <f t="shared" si="1"/>
        <v>0</v>
      </c>
      <c r="M18" s="80">
        <f t="shared" si="1"/>
        <v>506816963</v>
      </c>
    </row>
    <row r="19" spans="1:13" s="8" customFormat="1" ht="12.75" customHeight="1">
      <c r="A19" s="24" t="s">
        <v>89</v>
      </c>
      <c r="B19" s="77" t="s">
        <v>278</v>
      </c>
      <c r="C19" s="57" t="s">
        <v>279</v>
      </c>
      <c r="D19" s="58">
        <v>7572216</v>
      </c>
      <c r="E19" s="59">
        <v>385791</v>
      </c>
      <c r="F19" s="59">
        <v>3031403</v>
      </c>
      <c r="G19" s="59">
        <v>0</v>
      </c>
      <c r="H19" s="60">
        <v>10989410</v>
      </c>
      <c r="I19" s="61">
        <v>7224178</v>
      </c>
      <c r="J19" s="62">
        <v>343818</v>
      </c>
      <c r="K19" s="59">
        <v>1966260</v>
      </c>
      <c r="L19" s="62">
        <v>0</v>
      </c>
      <c r="M19" s="60">
        <v>9534256</v>
      </c>
    </row>
    <row r="20" spans="1:13" s="8" customFormat="1" ht="12.75" customHeight="1">
      <c r="A20" s="24" t="s">
        <v>89</v>
      </c>
      <c r="B20" s="77" t="s">
        <v>280</v>
      </c>
      <c r="C20" s="57" t="s">
        <v>281</v>
      </c>
      <c r="D20" s="58">
        <v>55833703</v>
      </c>
      <c r="E20" s="59">
        <v>12219570</v>
      </c>
      <c r="F20" s="59">
        <v>-36939612</v>
      </c>
      <c r="G20" s="59">
        <v>0</v>
      </c>
      <c r="H20" s="60">
        <v>31113661</v>
      </c>
      <c r="I20" s="61">
        <v>47270728</v>
      </c>
      <c r="J20" s="62">
        <v>9496953</v>
      </c>
      <c r="K20" s="59">
        <v>66649439</v>
      </c>
      <c r="L20" s="62">
        <v>0</v>
      </c>
      <c r="M20" s="60">
        <v>123417120</v>
      </c>
    </row>
    <row r="21" spans="1:13" s="8" customFormat="1" ht="12.75" customHeight="1">
      <c r="A21" s="24" t="s">
        <v>89</v>
      </c>
      <c r="B21" s="77" t="s">
        <v>282</v>
      </c>
      <c r="C21" s="57" t="s">
        <v>283</v>
      </c>
      <c r="D21" s="58">
        <v>2909679</v>
      </c>
      <c r="E21" s="59">
        <v>10336321</v>
      </c>
      <c r="F21" s="59">
        <v>2479638</v>
      </c>
      <c r="G21" s="59">
        <v>0</v>
      </c>
      <c r="H21" s="60">
        <v>15725638</v>
      </c>
      <c r="I21" s="61">
        <v>-406690</v>
      </c>
      <c r="J21" s="62">
        <v>8955668</v>
      </c>
      <c r="K21" s="59">
        <v>4791515</v>
      </c>
      <c r="L21" s="62">
        <v>0</v>
      </c>
      <c r="M21" s="60">
        <v>13340493</v>
      </c>
    </row>
    <row r="22" spans="1:13" s="8" customFormat="1" ht="12.75" customHeight="1">
      <c r="A22" s="24" t="s">
        <v>89</v>
      </c>
      <c r="B22" s="77" t="s">
        <v>284</v>
      </c>
      <c r="C22" s="57" t="s">
        <v>285</v>
      </c>
      <c r="D22" s="58">
        <v>205501</v>
      </c>
      <c r="E22" s="59">
        <v>34416</v>
      </c>
      <c r="F22" s="59">
        <v>642732</v>
      </c>
      <c r="G22" s="59">
        <v>0</v>
      </c>
      <c r="H22" s="60">
        <v>882649</v>
      </c>
      <c r="I22" s="61">
        <v>0</v>
      </c>
      <c r="J22" s="62">
        <v>0</v>
      </c>
      <c r="K22" s="59">
        <v>0</v>
      </c>
      <c r="L22" s="62">
        <v>0</v>
      </c>
      <c r="M22" s="60">
        <v>0</v>
      </c>
    </row>
    <row r="23" spans="1:13" s="8" customFormat="1" ht="12.75" customHeight="1">
      <c r="A23" s="24" t="s">
        <v>89</v>
      </c>
      <c r="B23" s="77" t="s">
        <v>54</v>
      </c>
      <c r="C23" s="57" t="s">
        <v>55</v>
      </c>
      <c r="D23" s="58">
        <v>126061564</v>
      </c>
      <c r="E23" s="59">
        <v>400630400</v>
      </c>
      <c r="F23" s="59">
        <v>148791232</v>
      </c>
      <c r="G23" s="59">
        <v>0</v>
      </c>
      <c r="H23" s="60">
        <v>675483196</v>
      </c>
      <c r="I23" s="61">
        <v>109654560</v>
      </c>
      <c r="J23" s="62">
        <v>292468951</v>
      </c>
      <c r="K23" s="59">
        <v>170823821</v>
      </c>
      <c r="L23" s="62">
        <v>0</v>
      </c>
      <c r="M23" s="60">
        <v>572947332</v>
      </c>
    </row>
    <row r="24" spans="1:13" s="8" customFormat="1" ht="12.75" customHeight="1">
      <c r="A24" s="24" t="s">
        <v>89</v>
      </c>
      <c r="B24" s="77" t="s">
        <v>286</v>
      </c>
      <c r="C24" s="57" t="s">
        <v>287</v>
      </c>
      <c r="D24" s="58">
        <v>1115611</v>
      </c>
      <c r="E24" s="59">
        <v>0</v>
      </c>
      <c r="F24" s="59">
        <v>848203</v>
      </c>
      <c r="G24" s="59">
        <v>0</v>
      </c>
      <c r="H24" s="60">
        <v>1963814</v>
      </c>
      <c r="I24" s="61">
        <v>867440</v>
      </c>
      <c r="J24" s="62">
        <v>0</v>
      </c>
      <c r="K24" s="59">
        <v>6511288</v>
      </c>
      <c r="L24" s="62">
        <v>0</v>
      </c>
      <c r="M24" s="60">
        <v>7378728</v>
      </c>
    </row>
    <row r="25" spans="1:13" s="8" customFormat="1" ht="12.75" customHeight="1">
      <c r="A25" s="24" t="s">
        <v>89</v>
      </c>
      <c r="B25" s="77" t="s">
        <v>288</v>
      </c>
      <c r="C25" s="57" t="s">
        <v>289</v>
      </c>
      <c r="D25" s="58">
        <v>767847</v>
      </c>
      <c r="E25" s="59">
        <v>313902</v>
      </c>
      <c r="F25" s="59">
        <v>5807196</v>
      </c>
      <c r="G25" s="59">
        <v>0</v>
      </c>
      <c r="H25" s="60">
        <v>6888945</v>
      </c>
      <c r="I25" s="61">
        <v>748928</v>
      </c>
      <c r="J25" s="62">
        <v>202672</v>
      </c>
      <c r="K25" s="59">
        <v>8919343</v>
      </c>
      <c r="L25" s="62">
        <v>0</v>
      </c>
      <c r="M25" s="60">
        <v>9870943</v>
      </c>
    </row>
    <row r="26" spans="1:13" s="8" customFormat="1" ht="12.75" customHeight="1">
      <c r="A26" s="24" t="s">
        <v>108</v>
      </c>
      <c r="B26" s="77" t="s">
        <v>290</v>
      </c>
      <c r="C26" s="57" t="s">
        <v>291</v>
      </c>
      <c r="D26" s="58">
        <v>0</v>
      </c>
      <c r="E26" s="59">
        <v>7601292</v>
      </c>
      <c r="F26" s="59">
        <v>1752463</v>
      </c>
      <c r="G26" s="59">
        <v>0</v>
      </c>
      <c r="H26" s="60">
        <v>9353755</v>
      </c>
      <c r="I26" s="61">
        <v>0</v>
      </c>
      <c r="J26" s="62">
        <v>2903941</v>
      </c>
      <c r="K26" s="59">
        <v>45490075</v>
      </c>
      <c r="L26" s="62">
        <v>0</v>
      </c>
      <c r="M26" s="60">
        <v>48394016</v>
      </c>
    </row>
    <row r="27" spans="1:13" s="37" customFormat="1" ht="12.75" customHeight="1">
      <c r="A27" s="46"/>
      <c r="B27" s="78" t="s">
        <v>292</v>
      </c>
      <c r="C27" s="79"/>
      <c r="D27" s="66">
        <f aca="true" t="shared" si="2" ref="D27:M27">SUM(D19:D26)</f>
        <v>194466121</v>
      </c>
      <c r="E27" s="67">
        <f t="shared" si="2"/>
        <v>431521692</v>
      </c>
      <c r="F27" s="67">
        <f t="shared" si="2"/>
        <v>126413255</v>
      </c>
      <c r="G27" s="67">
        <f t="shared" si="2"/>
        <v>0</v>
      </c>
      <c r="H27" s="80">
        <f t="shared" si="2"/>
        <v>752401068</v>
      </c>
      <c r="I27" s="81">
        <f t="shared" si="2"/>
        <v>165359144</v>
      </c>
      <c r="J27" s="82">
        <f t="shared" si="2"/>
        <v>314372003</v>
      </c>
      <c r="K27" s="67">
        <f t="shared" si="2"/>
        <v>305151741</v>
      </c>
      <c r="L27" s="82">
        <f t="shared" si="2"/>
        <v>0</v>
      </c>
      <c r="M27" s="80">
        <f t="shared" si="2"/>
        <v>784882888</v>
      </c>
    </row>
    <row r="28" spans="1:13" s="8" customFormat="1" ht="12.75" customHeight="1">
      <c r="A28" s="24" t="s">
        <v>89</v>
      </c>
      <c r="B28" s="77" t="s">
        <v>293</v>
      </c>
      <c r="C28" s="57" t="s">
        <v>294</v>
      </c>
      <c r="D28" s="58">
        <v>3220513</v>
      </c>
      <c r="E28" s="59">
        <v>42106512</v>
      </c>
      <c r="F28" s="59">
        <v>14408326</v>
      </c>
      <c r="G28" s="59">
        <v>0</v>
      </c>
      <c r="H28" s="60">
        <v>59735351</v>
      </c>
      <c r="I28" s="61">
        <v>3213886</v>
      </c>
      <c r="J28" s="62">
        <v>35253168</v>
      </c>
      <c r="K28" s="59">
        <v>13254747</v>
      </c>
      <c r="L28" s="62">
        <v>0</v>
      </c>
      <c r="M28" s="60">
        <v>51721801</v>
      </c>
    </row>
    <row r="29" spans="1:13" s="8" customFormat="1" ht="12.75" customHeight="1">
      <c r="A29" s="24" t="s">
        <v>89</v>
      </c>
      <c r="B29" s="77" t="s">
        <v>295</v>
      </c>
      <c r="C29" s="57" t="s">
        <v>296</v>
      </c>
      <c r="D29" s="58">
        <v>0</v>
      </c>
      <c r="E29" s="59">
        <v>0</v>
      </c>
      <c r="F29" s="59">
        <v>5291444</v>
      </c>
      <c r="G29" s="59">
        <v>0</v>
      </c>
      <c r="H29" s="60">
        <v>5291444</v>
      </c>
      <c r="I29" s="61">
        <v>0</v>
      </c>
      <c r="J29" s="62">
        <v>209779</v>
      </c>
      <c r="K29" s="59">
        <v>252064</v>
      </c>
      <c r="L29" s="62">
        <v>0</v>
      </c>
      <c r="M29" s="60">
        <v>461843</v>
      </c>
    </row>
    <row r="30" spans="1:13" s="8" customFormat="1" ht="12.75" customHeight="1">
      <c r="A30" s="24" t="s">
        <v>89</v>
      </c>
      <c r="B30" s="77" t="s">
        <v>297</v>
      </c>
      <c r="C30" s="57" t="s">
        <v>298</v>
      </c>
      <c r="D30" s="58">
        <v>22358471</v>
      </c>
      <c r="E30" s="59">
        <v>30068936</v>
      </c>
      <c r="F30" s="59">
        <v>-1604295</v>
      </c>
      <c r="G30" s="59">
        <v>0</v>
      </c>
      <c r="H30" s="60">
        <v>50823112</v>
      </c>
      <c r="I30" s="61">
        <v>5908242</v>
      </c>
      <c r="J30" s="62">
        <v>21505200</v>
      </c>
      <c r="K30" s="59">
        <v>6757832</v>
      </c>
      <c r="L30" s="62">
        <v>0</v>
      </c>
      <c r="M30" s="60">
        <v>34171274</v>
      </c>
    </row>
    <row r="31" spans="1:13" s="8" customFormat="1" ht="12.75" customHeight="1">
      <c r="A31" s="24" t="s">
        <v>89</v>
      </c>
      <c r="B31" s="77" t="s">
        <v>299</v>
      </c>
      <c r="C31" s="57" t="s">
        <v>300</v>
      </c>
      <c r="D31" s="58">
        <v>2575623</v>
      </c>
      <c r="E31" s="59">
        <v>197711</v>
      </c>
      <c r="F31" s="59">
        <v>683236</v>
      </c>
      <c r="G31" s="59">
        <v>0</v>
      </c>
      <c r="H31" s="60">
        <v>3456570</v>
      </c>
      <c r="I31" s="61">
        <v>1976072</v>
      </c>
      <c r="J31" s="62">
        <v>208700</v>
      </c>
      <c r="K31" s="59">
        <v>3924010</v>
      </c>
      <c r="L31" s="62">
        <v>0</v>
      </c>
      <c r="M31" s="60">
        <v>6108782</v>
      </c>
    </row>
    <row r="32" spans="1:13" s="8" customFormat="1" ht="12.75" customHeight="1">
      <c r="A32" s="24" t="s">
        <v>89</v>
      </c>
      <c r="B32" s="77" t="s">
        <v>301</v>
      </c>
      <c r="C32" s="57" t="s">
        <v>302</v>
      </c>
      <c r="D32" s="58">
        <v>316779</v>
      </c>
      <c r="E32" s="59">
        <v>0</v>
      </c>
      <c r="F32" s="59">
        <v>1469057</v>
      </c>
      <c r="G32" s="59">
        <v>0</v>
      </c>
      <c r="H32" s="60">
        <v>1785836</v>
      </c>
      <c r="I32" s="61">
        <v>382211</v>
      </c>
      <c r="J32" s="62">
        <v>0</v>
      </c>
      <c r="K32" s="59">
        <v>1082077</v>
      </c>
      <c r="L32" s="62">
        <v>0</v>
      </c>
      <c r="M32" s="60">
        <v>1464288</v>
      </c>
    </row>
    <row r="33" spans="1:13" s="8" customFormat="1" ht="12.75" customHeight="1">
      <c r="A33" s="24" t="s">
        <v>108</v>
      </c>
      <c r="B33" s="77" t="s">
        <v>303</v>
      </c>
      <c r="C33" s="57" t="s">
        <v>304</v>
      </c>
      <c r="D33" s="58">
        <v>0</v>
      </c>
      <c r="E33" s="59">
        <v>22095811</v>
      </c>
      <c r="F33" s="59">
        <v>19839706</v>
      </c>
      <c r="G33" s="59">
        <v>0</v>
      </c>
      <c r="H33" s="60">
        <v>41935517</v>
      </c>
      <c r="I33" s="61">
        <v>0</v>
      </c>
      <c r="J33" s="62">
        <v>21193553</v>
      </c>
      <c r="K33" s="59">
        <v>49203742</v>
      </c>
      <c r="L33" s="62">
        <v>0</v>
      </c>
      <c r="M33" s="60">
        <v>70397295</v>
      </c>
    </row>
    <row r="34" spans="1:13" s="37" customFormat="1" ht="12.75" customHeight="1">
      <c r="A34" s="46"/>
      <c r="B34" s="78" t="s">
        <v>305</v>
      </c>
      <c r="C34" s="79"/>
      <c r="D34" s="66">
        <f aca="true" t="shared" si="3" ref="D34:M34">SUM(D28:D33)</f>
        <v>28471386</v>
      </c>
      <c r="E34" s="67">
        <f t="shared" si="3"/>
        <v>94468970</v>
      </c>
      <c r="F34" s="67">
        <f t="shared" si="3"/>
        <v>40087474</v>
      </c>
      <c r="G34" s="67">
        <f t="shared" si="3"/>
        <v>0</v>
      </c>
      <c r="H34" s="80">
        <f t="shared" si="3"/>
        <v>163027830</v>
      </c>
      <c r="I34" s="81">
        <f t="shared" si="3"/>
        <v>11480411</v>
      </c>
      <c r="J34" s="82">
        <f t="shared" si="3"/>
        <v>78370400</v>
      </c>
      <c r="K34" s="67">
        <f t="shared" si="3"/>
        <v>74474472</v>
      </c>
      <c r="L34" s="82">
        <f t="shared" si="3"/>
        <v>0</v>
      </c>
      <c r="M34" s="80">
        <f t="shared" si="3"/>
        <v>164325283</v>
      </c>
    </row>
    <row r="35" spans="1:13" s="8" customFormat="1" ht="12.75" customHeight="1">
      <c r="A35" s="24" t="s">
        <v>89</v>
      </c>
      <c r="B35" s="77" t="s">
        <v>306</v>
      </c>
      <c r="C35" s="57" t="s">
        <v>307</v>
      </c>
      <c r="D35" s="58">
        <v>11746894</v>
      </c>
      <c r="E35" s="59">
        <v>20121566</v>
      </c>
      <c r="F35" s="59">
        <v>2909549</v>
      </c>
      <c r="G35" s="59">
        <v>0</v>
      </c>
      <c r="H35" s="60">
        <v>34778009</v>
      </c>
      <c r="I35" s="61">
        <v>11654308</v>
      </c>
      <c r="J35" s="62">
        <v>0</v>
      </c>
      <c r="K35" s="59">
        <v>33259402</v>
      </c>
      <c r="L35" s="62">
        <v>0</v>
      </c>
      <c r="M35" s="60">
        <v>44913710</v>
      </c>
    </row>
    <row r="36" spans="1:13" s="8" customFormat="1" ht="12.75" customHeight="1">
      <c r="A36" s="24" t="s">
        <v>89</v>
      </c>
      <c r="B36" s="77" t="s">
        <v>308</v>
      </c>
      <c r="C36" s="57" t="s">
        <v>309</v>
      </c>
      <c r="D36" s="58">
        <v>3844032</v>
      </c>
      <c r="E36" s="59">
        <v>1601646</v>
      </c>
      <c r="F36" s="59">
        <v>2594691</v>
      </c>
      <c r="G36" s="59">
        <v>0</v>
      </c>
      <c r="H36" s="60">
        <v>8040369</v>
      </c>
      <c r="I36" s="61">
        <v>30609</v>
      </c>
      <c r="J36" s="62">
        <v>2000702</v>
      </c>
      <c r="K36" s="59">
        <v>3922847</v>
      </c>
      <c r="L36" s="62">
        <v>0</v>
      </c>
      <c r="M36" s="60">
        <v>5954158</v>
      </c>
    </row>
    <row r="37" spans="1:13" s="8" customFormat="1" ht="12.75" customHeight="1">
      <c r="A37" s="24" t="s">
        <v>89</v>
      </c>
      <c r="B37" s="77" t="s">
        <v>310</v>
      </c>
      <c r="C37" s="57" t="s">
        <v>311</v>
      </c>
      <c r="D37" s="58">
        <v>110259</v>
      </c>
      <c r="E37" s="59">
        <v>5235</v>
      </c>
      <c r="F37" s="59">
        <v>6867312</v>
      </c>
      <c r="G37" s="59">
        <v>0</v>
      </c>
      <c r="H37" s="60">
        <v>6982806</v>
      </c>
      <c r="I37" s="61">
        <v>110259</v>
      </c>
      <c r="J37" s="62">
        <v>5235</v>
      </c>
      <c r="K37" s="59">
        <v>6867312</v>
      </c>
      <c r="L37" s="62">
        <v>0</v>
      </c>
      <c r="M37" s="60">
        <v>6982806</v>
      </c>
    </row>
    <row r="38" spans="1:13" s="8" customFormat="1" ht="12.75" customHeight="1">
      <c r="A38" s="24" t="s">
        <v>89</v>
      </c>
      <c r="B38" s="77" t="s">
        <v>312</v>
      </c>
      <c r="C38" s="57" t="s">
        <v>313</v>
      </c>
      <c r="D38" s="58">
        <v>6006237</v>
      </c>
      <c r="E38" s="59">
        <v>10087922</v>
      </c>
      <c r="F38" s="59">
        <v>6002431</v>
      </c>
      <c r="G38" s="59">
        <v>0</v>
      </c>
      <c r="H38" s="60">
        <v>22096590</v>
      </c>
      <c r="I38" s="61">
        <v>3705034</v>
      </c>
      <c r="J38" s="62">
        <v>5342691</v>
      </c>
      <c r="K38" s="59">
        <v>4074664</v>
      </c>
      <c r="L38" s="62">
        <v>0</v>
      </c>
      <c r="M38" s="60">
        <v>13122389</v>
      </c>
    </row>
    <row r="39" spans="1:13" s="8" customFormat="1" ht="12.75" customHeight="1">
      <c r="A39" s="24" t="s">
        <v>108</v>
      </c>
      <c r="B39" s="77" t="s">
        <v>314</v>
      </c>
      <c r="C39" s="57" t="s">
        <v>315</v>
      </c>
      <c r="D39" s="58">
        <v>0</v>
      </c>
      <c r="E39" s="59">
        <v>0</v>
      </c>
      <c r="F39" s="59">
        <v>14432116</v>
      </c>
      <c r="G39" s="59">
        <v>0</v>
      </c>
      <c r="H39" s="60">
        <v>14432116</v>
      </c>
      <c r="I39" s="61">
        <v>0</v>
      </c>
      <c r="J39" s="62">
        <v>0</v>
      </c>
      <c r="K39" s="59">
        <v>173598925</v>
      </c>
      <c r="L39" s="62">
        <v>0</v>
      </c>
      <c r="M39" s="60">
        <v>173598925</v>
      </c>
    </row>
    <row r="40" spans="1:13" s="37" customFormat="1" ht="12.75" customHeight="1">
      <c r="A40" s="46"/>
      <c r="B40" s="78" t="s">
        <v>316</v>
      </c>
      <c r="C40" s="79"/>
      <c r="D40" s="66">
        <f aca="true" t="shared" si="4" ref="D40:M40">SUM(D35:D39)</f>
        <v>21707422</v>
      </c>
      <c r="E40" s="67">
        <f t="shared" si="4"/>
        <v>31816369</v>
      </c>
      <c r="F40" s="67">
        <f t="shared" si="4"/>
        <v>32806099</v>
      </c>
      <c r="G40" s="67">
        <f t="shared" si="4"/>
        <v>0</v>
      </c>
      <c r="H40" s="80">
        <f t="shared" si="4"/>
        <v>86329890</v>
      </c>
      <c r="I40" s="81">
        <f t="shared" si="4"/>
        <v>15500210</v>
      </c>
      <c r="J40" s="82">
        <f t="shared" si="4"/>
        <v>7348628</v>
      </c>
      <c r="K40" s="67">
        <f t="shared" si="4"/>
        <v>221723150</v>
      </c>
      <c r="L40" s="82">
        <f t="shared" si="4"/>
        <v>0</v>
      </c>
      <c r="M40" s="80">
        <f t="shared" si="4"/>
        <v>244571988</v>
      </c>
    </row>
    <row r="41" spans="1:13" s="8" customFormat="1" ht="12.75" customHeight="1">
      <c r="A41" s="24" t="s">
        <v>89</v>
      </c>
      <c r="B41" s="77" t="s">
        <v>56</v>
      </c>
      <c r="C41" s="57" t="s">
        <v>57</v>
      </c>
      <c r="D41" s="58">
        <v>38290128</v>
      </c>
      <c r="E41" s="59">
        <v>147901553</v>
      </c>
      <c r="F41" s="59">
        <v>63606667</v>
      </c>
      <c r="G41" s="59">
        <v>0</v>
      </c>
      <c r="H41" s="60">
        <v>249798348</v>
      </c>
      <c r="I41" s="61">
        <v>31502052</v>
      </c>
      <c r="J41" s="62">
        <v>136590539</v>
      </c>
      <c r="K41" s="59">
        <v>84682824</v>
      </c>
      <c r="L41" s="62">
        <v>0</v>
      </c>
      <c r="M41" s="60">
        <v>252775415</v>
      </c>
    </row>
    <row r="42" spans="1:13" s="8" customFormat="1" ht="12.75" customHeight="1">
      <c r="A42" s="24" t="s">
        <v>89</v>
      </c>
      <c r="B42" s="77" t="s">
        <v>317</v>
      </c>
      <c r="C42" s="57" t="s">
        <v>318</v>
      </c>
      <c r="D42" s="58">
        <v>1609253</v>
      </c>
      <c r="E42" s="59">
        <v>1579599</v>
      </c>
      <c r="F42" s="59">
        <v>984642</v>
      </c>
      <c r="G42" s="59">
        <v>0</v>
      </c>
      <c r="H42" s="60">
        <v>4173494</v>
      </c>
      <c r="I42" s="61">
        <v>3961302</v>
      </c>
      <c r="J42" s="62">
        <v>2349015</v>
      </c>
      <c r="K42" s="59">
        <v>2466329</v>
      </c>
      <c r="L42" s="62">
        <v>0</v>
      </c>
      <c r="M42" s="60">
        <v>8776646</v>
      </c>
    </row>
    <row r="43" spans="1:13" s="8" customFormat="1" ht="12.75" customHeight="1">
      <c r="A43" s="24" t="s">
        <v>89</v>
      </c>
      <c r="B43" s="77" t="s">
        <v>319</v>
      </c>
      <c r="C43" s="57" t="s">
        <v>320</v>
      </c>
      <c r="D43" s="58">
        <v>517562</v>
      </c>
      <c r="E43" s="59">
        <v>46942</v>
      </c>
      <c r="F43" s="59">
        <v>824814</v>
      </c>
      <c r="G43" s="59">
        <v>0</v>
      </c>
      <c r="H43" s="60">
        <v>1389318</v>
      </c>
      <c r="I43" s="61">
        <v>3087153</v>
      </c>
      <c r="J43" s="62">
        <v>19802</v>
      </c>
      <c r="K43" s="59">
        <v>4816406</v>
      </c>
      <c r="L43" s="62">
        <v>0</v>
      </c>
      <c r="M43" s="60">
        <v>7923361</v>
      </c>
    </row>
    <row r="44" spans="1:13" s="8" customFormat="1" ht="12.75" customHeight="1">
      <c r="A44" s="24" t="s">
        <v>108</v>
      </c>
      <c r="B44" s="77" t="s">
        <v>321</v>
      </c>
      <c r="C44" s="57" t="s">
        <v>322</v>
      </c>
      <c r="D44" s="58">
        <v>0</v>
      </c>
      <c r="E44" s="59">
        <v>0</v>
      </c>
      <c r="F44" s="59">
        <v>3706316</v>
      </c>
      <c r="G44" s="59">
        <v>0</v>
      </c>
      <c r="H44" s="60">
        <v>3706316</v>
      </c>
      <c r="I44" s="61">
        <v>0</v>
      </c>
      <c r="J44" s="62">
        <v>0</v>
      </c>
      <c r="K44" s="59">
        <v>19074265</v>
      </c>
      <c r="L44" s="62">
        <v>0</v>
      </c>
      <c r="M44" s="60">
        <v>19074265</v>
      </c>
    </row>
    <row r="45" spans="1:13" s="37" customFormat="1" ht="12.75" customHeight="1">
      <c r="A45" s="46"/>
      <c r="B45" s="78" t="s">
        <v>323</v>
      </c>
      <c r="C45" s="79"/>
      <c r="D45" s="66">
        <f aca="true" t="shared" si="5" ref="D45:M45">SUM(D41:D44)</f>
        <v>40416943</v>
      </c>
      <c r="E45" s="67">
        <f t="shared" si="5"/>
        <v>149528094</v>
      </c>
      <c r="F45" s="67">
        <f t="shared" si="5"/>
        <v>69122439</v>
      </c>
      <c r="G45" s="67">
        <f t="shared" si="5"/>
        <v>0</v>
      </c>
      <c r="H45" s="80">
        <f t="shared" si="5"/>
        <v>259067476</v>
      </c>
      <c r="I45" s="81">
        <f t="shared" si="5"/>
        <v>38550507</v>
      </c>
      <c r="J45" s="82">
        <f t="shared" si="5"/>
        <v>138959356</v>
      </c>
      <c r="K45" s="67">
        <f t="shared" si="5"/>
        <v>111039824</v>
      </c>
      <c r="L45" s="82">
        <f t="shared" si="5"/>
        <v>0</v>
      </c>
      <c r="M45" s="80">
        <f t="shared" si="5"/>
        <v>288549687</v>
      </c>
    </row>
    <row r="46" spans="1:13" s="8" customFormat="1" ht="12.75" customHeight="1">
      <c r="A46" s="24" t="s">
        <v>89</v>
      </c>
      <c r="B46" s="77" t="s">
        <v>324</v>
      </c>
      <c r="C46" s="57" t="s">
        <v>325</v>
      </c>
      <c r="D46" s="58">
        <v>1260832</v>
      </c>
      <c r="E46" s="59">
        <v>4166630</v>
      </c>
      <c r="F46" s="59">
        <v>682260</v>
      </c>
      <c r="G46" s="59">
        <v>0</v>
      </c>
      <c r="H46" s="60">
        <v>6109722</v>
      </c>
      <c r="I46" s="61">
        <v>11414661</v>
      </c>
      <c r="J46" s="62">
        <v>275849</v>
      </c>
      <c r="K46" s="59">
        <v>22782732</v>
      </c>
      <c r="L46" s="62">
        <v>0</v>
      </c>
      <c r="M46" s="60">
        <v>34473242</v>
      </c>
    </row>
    <row r="47" spans="1:13" s="8" customFormat="1" ht="12.75" customHeight="1">
      <c r="A47" s="24" t="s">
        <v>89</v>
      </c>
      <c r="B47" s="77" t="s">
        <v>326</v>
      </c>
      <c r="C47" s="57" t="s">
        <v>327</v>
      </c>
      <c r="D47" s="58">
        <v>4162504</v>
      </c>
      <c r="E47" s="59">
        <v>3504705</v>
      </c>
      <c r="F47" s="59">
        <v>-2676966</v>
      </c>
      <c r="G47" s="59">
        <v>0</v>
      </c>
      <c r="H47" s="60">
        <v>4990243</v>
      </c>
      <c r="I47" s="61">
        <v>1846818</v>
      </c>
      <c r="J47" s="62">
        <v>1863140</v>
      </c>
      <c r="K47" s="59">
        <v>6732453</v>
      </c>
      <c r="L47" s="62">
        <v>0</v>
      </c>
      <c r="M47" s="60">
        <v>10442411</v>
      </c>
    </row>
    <row r="48" spans="1:13" s="8" customFormat="1" ht="12.75" customHeight="1">
      <c r="A48" s="24" t="s">
        <v>89</v>
      </c>
      <c r="B48" s="77" t="s">
        <v>328</v>
      </c>
      <c r="C48" s="57" t="s">
        <v>329</v>
      </c>
      <c r="D48" s="58">
        <v>8470409</v>
      </c>
      <c r="E48" s="59">
        <v>34587917</v>
      </c>
      <c r="F48" s="59">
        <v>9515151</v>
      </c>
      <c r="G48" s="59">
        <v>0</v>
      </c>
      <c r="H48" s="60">
        <v>52573477</v>
      </c>
      <c r="I48" s="61">
        <v>6473270</v>
      </c>
      <c r="J48" s="62">
        <v>30578929</v>
      </c>
      <c r="K48" s="59">
        <v>7993023</v>
      </c>
      <c r="L48" s="62">
        <v>0</v>
      </c>
      <c r="M48" s="60">
        <v>45045222</v>
      </c>
    </row>
    <row r="49" spans="1:13" s="8" customFormat="1" ht="12.75" customHeight="1">
      <c r="A49" s="24" t="s">
        <v>89</v>
      </c>
      <c r="B49" s="77" t="s">
        <v>330</v>
      </c>
      <c r="C49" s="57" t="s">
        <v>331</v>
      </c>
      <c r="D49" s="58">
        <v>826554</v>
      </c>
      <c r="E49" s="59">
        <v>91251</v>
      </c>
      <c r="F49" s="59">
        <v>420723</v>
      </c>
      <c r="G49" s="59">
        <v>0</v>
      </c>
      <c r="H49" s="60">
        <v>1338528</v>
      </c>
      <c r="I49" s="61">
        <v>674622</v>
      </c>
      <c r="J49" s="62">
        <v>90386</v>
      </c>
      <c r="K49" s="59">
        <v>9354721</v>
      </c>
      <c r="L49" s="62">
        <v>0</v>
      </c>
      <c r="M49" s="60">
        <v>10119729</v>
      </c>
    </row>
    <row r="50" spans="1:13" s="8" customFormat="1" ht="12.75" customHeight="1">
      <c r="A50" s="24" t="s">
        <v>89</v>
      </c>
      <c r="B50" s="77" t="s">
        <v>332</v>
      </c>
      <c r="C50" s="57" t="s">
        <v>333</v>
      </c>
      <c r="D50" s="58">
        <v>6671781</v>
      </c>
      <c r="E50" s="59">
        <v>11875226</v>
      </c>
      <c r="F50" s="59">
        <v>1636527</v>
      </c>
      <c r="G50" s="59">
        <v>0</v>
      </c>
      <c r="H50" s="60">
        <v>20183534</v>
      </c>
      <c r="I50" s="61">
        <v>5334548</v>
      </c>
      <c r="J50" s="62">
        <v>9749098</v>
      </c>
      <c r="K50" s="59">
        <v>2728858</v>
      </c>
      <c r="L50" s="62">
        <v>0</v>
      </c>
      <c r="M50" s="60">
        <v>17812504</v>
      </c>
    </row>
    <row r="51" spans="1:13" s="8" customFormat="1" ht="12.75" customHeight="1">
      <c r="A51" s="24" t="s">
        <v>108</v>
      </c>
      <c r="B51" s="77" t="s">
        <v>334</v>
      </c>
      <c r="C51" s="57" t="s">
        <v>335</v>
      </c>
      <c r="D51" s="58">
        <v>0</v>
      </c>
      <c r="E51" s="59">
        <v>62627343</v>
      </c>
      <c r="F51" s="59">
        <v>17971404</v>
      </c>
      <c r="G51" s="59">
        <v>0</v>
      </c>
      <c r="H51" s="60">
        <v>80598747</v>
      </c>
      <c r="I51" s="61">
        <v>0</v>
      </c>
      <c r="J51" s="62">
        <v>5572479</v>
      </c>
      <c r="K51" s="59">
        <v>69688319</v>
      </c>
      <c r="L51" s="62">
        <v>0</v>
      </c>
      <c r="M51" s="60">
        <v>75260798</v>
      </c>
    </row>
    <row r="52" spans="1:13" s="37" customFormat="1" ht="12.75" customHeight="1">
      <c r="A52" s="46"/>
      <c r="B52" s="78" t="s">
        <v>336</v>
      </c>
      <c r="C52" s="79"/>
      <c r="D52" s="66">
        <f aca="true" t="shared" si="6" ref="D52:M52">SUM(D46:D51)</f>
        <v>21392080</v>
      </c>
      <c r="E52" s="67">
        <f t="shared" si="6"/>
        <v>116853072</v>
      </c>
      <c r="F52" s="67">
        <f t="shared" si="6"/>
        <v>27549099</v>
      </c>
      <c r="G52" s="67">
        <f t="shared" si="6"/>
        <v>0</v>
      </c>
      <c r="H52" s="80">
        <f t="shared" si="6"/>
        <v>165794251</v>
      </c>
      <c r="I52" s="81">
        <f t="shared" si="6"/>
        <v>25743919</v>
      </c>
      <c r="J52" s="82">
        <f t="shared" si="6"/>
        <v>48129881</v>
      </c>
      <c r="K52" s="67">
        <f t="shared" si="6"/>
        <v>119280106</v>
      </c>
      <c r="L52" s="82">
        <f t="shared" si="6"/>
        <v>0</v>
      </c>
      <c r="M52" s="80">
        <f t="shared" si="6"/>
        <v>193153906</v>
      </c>
    </row>
    <row r="53" spans="1:13" s="8" customFormat="1" ht="12.75" customHeight="1">
      <c r="A53" s="24" t="s">
        <v>89</v>
      </c>
      <c r="B53" s="77" t="s">
        <v>337</v>
      </c>
      <c r="C53" s="57" t="s">
        <v>338</v>
      </c>
      <c r="D53" s="58">
        <v>334391</v>
      </c>
      <c r="E53" s="59">
        <v>0</v>
      </c>
      <c r="F53" s="59">
        <v>850004</v>
      </c>
      <c r="G53" s="59">
        <v>0</v>
      </c>
      <c r="H53" s="60">
        <v>1184395</v>
      </c>
      <c r="I53" s="61">
        <v>0</v>
      </c>
      <c r="J53" s="62">
        <v>0</v>
      </c>
      <c r="K53" s="59">
        <v>1369421</v>
      </c>
      <c r="L53" s="62">
        <v>0</v>
      </c>
      <c r="M53" s="60">
        <v>1369421</v>
      </c>
    </row>
    <row r="54" spans="1:13" s="8" customFormat="1" ht="12.75" customHeight="1">
      <c r="A54" s="24" t="s">
        <v>89</v>
      </c>
      <c r="B54" s="77" t="s">
        <v>339</v>
      </c>
      <c r="C54" s="57" t="s">
        <v>340</v>
      </c>
      <c r="D54" s="58">
        <v>2760864</v>
      </c>
      <c r="E54" s="59">
        <v>491162</v>
      </c>
      <c r="F54" s="59">
        <v>25599</v>
      </c>
      <c r="G54" s="59">
        <v>0</v>
      </c>
      <c r="H54" s="60">
        <v>3277625</v>
      </c>
      <c r="I54" s="61">
        <v>4579639</v>
      </c>
      <c r="J54" s="62">
        <v>215960</v>
      </c>
      <c r="K54" s="59">
        <v>6173384</v>
      </c>
      <c r="L54" s="62">
        <v>0</v>
      </c>
      <c r="M54" s="60">
        <v>10968983</v>
      </c>
    </row>
    <row r="55" spans="1:13" s="8" customFormat="1" ht="12.75" customHeight="1">
      <c r="A55" s="24" t="s">
        <v>89</v>
      </c>
      <c r="B55" s="77" t="s">
        <v>341</v>
      </c>
      <c r="C55" s="57" t="s">
        <v>342</v>
      </c>
      <c r="D55" s="58">
        <v>1036411</v>
      </c>
      <c r="E55" s="59">
        <v>9488</v>
      </c>
      <c r="F55" s="59">
        <v>11205000</v>
      </c>
      <c r="G55" s="59">
        <v>0</v>
      </c>
      <c r="H55" s="60">
        <v>12250899</v>
      </c>
      <c r="I55" s="61">
        <v>1284797</v>
      </c>
      <c r="J55" s="62">
        <v>302400</v>
      </c>
      <c r="K55" s="59">
        <v>3485063</v>
      </c>
      <c r="L55" s="62">
        <v>0</v>
      </c>
      <c r="M55" s="60">
        <v>5072260</v>
      </c>
    </row>
    <row r="56" spans="1:13" s="8" customFormat="1" ht="12.75" customHeight="1">
      <c r="A56" s="24" t="s">
        <v>89</v>
      </c>
      <c r="B56" s="77" t="s">
        <v>343</v>
      </c>
      <c r="C56" s="57" t="s">
        <v>344</v>
      </c>
      <c r="D56" s="58">
        <v>63034</v>
      </c>
      <c r="E56" s="59">
        <v>104462</v>
      </c>
      <c r="F56" s="59">
        <v>1620465</v>
      </c>
      <c r="G56" s="59">
        <v>0</v>
      </c>
      <c r="H56" s="60">
        <v>1787961</v>
      </c>
      <c r="I56" s="61">
        <v>226269</v>
      </c>
      <c r="J56" s="62">
        <v>301844</v>
      </c>
      <c r="K56" s="59">
        <v>13439392</v>
      </c>
      <c r="L56" s="62">
        <v>0</v>
      </c>
      <c r="M56" s="60">
        <v>13967505</v>
      </c>
    </row>
    <row r="57" spans="1:13" s="8" customFormat="1" ht="12.75" customHeight="1">
      <c r="A57" s="24" t="s">
        <v>89</v>
      </c>
      <c r="B57" s="77" t="s">
        <v>345</v>
      </c>
      <c r="C57" s="57" t="s">
        <v>346</v>
      </c>
      <c r="D57" s="58">
        <v>3357450</v>
      </c>
      <c r="E57" s="59">
        <v>1145913</v>
      </c>
      <c r="F57" s="59">
        <v>5313723</v>
      </c>
      <c r="G57" s="59">
        <v>0</v>
      </c>
      <c r="H57" s="60">
        <v>9817086</v>
      </c>
      <c r="I57" s="61">
        <v>3931736</v>
      </c>
      <c r="J57" s="62">
        <v>906947</v>
      </c>
      <c r="K57" s="59">
        <v>3874411</v>
      </c>
      <c r="L57" s="62">
        <v>0</v>
      </c>
      <c r="M57" s="60">
        <v>8713094</v>
      </c>
    </row>
    <row r="58" spans="1:13" s="8" customFormat="1" ht="12.75" customHeight="1">
      <c r="A58" s="24" t="s">
        <v>108</v>
      </c>
      <c r="B58" s="77" t="s">
        <v>347</v>
      </c>
      <c r="C58" s="57" t="s">
        <v>348</v>
      </c>
      <c r="D58" s="58">
        <v>236160</v>
      </c>
      <c r="E58" s="59">
        <v>16156972</v>
      </c>
      <c r="F58" s="59">
        <v>51712280</v>
      </c>
      <c r="G58" s="59">
        <v>0</v>
      </c>
      <c r="H58" s="60">
        <v>68105412</v>
      </c>
      <c r="I58" s="61">
        <v>148890</v>
      </c>
      <c r="J58" s="62">
        <v>11786461</v>
      </c>
      <c r="K58" s="59">
        <v>55345052</v>
      </c>
      <c r="L58" s="62">
        <v>0</v>
      </c>
      <c r="M58" s="60">
        <v>67280403</v>
      </c>
    </row>
    <row r="59" spans="1:13" s="37" customFormat="1" ht="12.75" customHeight="1">
      <c r="A59" s="46"/>
      <c r="B59" s="78" t="s">
        <v>349</v>
      </c>
      <c r="C59" s="79"/>
      <c r="D59" s="66">
        <f aca="true" t="shared" si="7" ref="D59:M59">SUM(D53:D58)</f>
        <v>7788310</v>
      </c>
      <c r="E59" s="67">
        <f t="shared" si="7"/>
        <v>17907997</v>
      </c>
      <c r="F59" s="67">
        <f t="shared" si="7"/>
        <v>70727071</v>
      </c>
      <c r="G59" s="67">
        <f t="shared" si="7"/>
        <v>0</v>
      </c>
      <c r="H59" s="80">
        <f t="shared" si="7"/>
        <v>96423378</v>
      </c>
      <c r="I59" s="81">
        <f t="shared" si="7"/>
        <v>10171331</v>
      </c>
      <c r="J59" s="82">
        <f t="shared" si="7"/>
        <v>13513612</v>
      </c>
      <c r="K59" s="67">
        <f t="shared" si="7"/>
        <v>83686723</v>
      </c>
      <c r="L59" s="82">
        <f t="shared" si="7"/>
        <v>0</v>
      </c>
      <c r="M59" s="80">
        <f t="shared" si="7"/>
        <v>107371666</v>
      </c>
    </row>
    <row r="60" spans="1:13" s="8" customFormat="1" ht="12.75" customHeight="1">
      <c r="A60" s="24" t="s">
        <v>89</v>
      </c>
      <c r="B60" s="77" t="s">
        <v>350</v>
      </c>
      <c r="C60" s="57" t="s">
        <v>351</v>
      </c>
      <c r="D60" s="58">
        <v>925647</v>
      </c>
      <c r="E60" s="59">
        <v>52674</v>
      </c>
      <c r="F60" s="59">
        <v>2549735</v>
      </c>
      <c r="G60" s="59">
        <v>0</v>
      </c>
      <c r="H60" s="60">
        <v>3528056</v>
      </c>
      <c r="I60" s="61">
        <v>1031993</v>
      </c>
      <c r="J60" s="62">
        <v>48624</v>
      </c>
      <c r="K60" s="59">
        <v>2231484</v>
      </c>
      <c r="L60" s="62">
        <v>0</v>
      </c>
      <c r="M60" s="60">
        <v>3312101</v>
      </c>
    </row>
    <row r="61" spans="1:13" s="8" customFormat="1" ht="12.75" customHeight="1">
      <c r="A61" s="24" t="s">
        <v>89</v>
      </c>
      <c r="B61" s="77" t="s">
        <v>58</v>
      </c>
      <c r="C61" s="57" t="s">
        <v>59</v>
      </c>
      <c r="D61" s="58">
        <v>43205997</v>
      </c>
      <c r="E61" s="59">
        <v>253974692</v>
      </c>
      <c r="F61" s="59">
        <v>103292929</v>
      </c>
      <c r="G61" s="59">
        <v>0</v>
      </c>
      <c r="H61" s="60">
        <v>400473618</v>
      </c>
      <c r="I61" s="61">
        <v>37422218</v>
      </c>
      <c r="J61" s="62">
        <v>217611376</v>
      </c>
      <c r="K61" s="59">
        <v>57553810</v>
      </c>
      <c r="L61" s="62">
        <v>0</v>
      </c>
      <c r="M61" s="60">
        <v>312587404</v>
      </c>
    </row>
    <row r="62" spans="1:13" s="8" customFormat="1" ht="12.75" customHeight="1">
      <c r="A62" s="24" t="s">
        <v>89</v>
      </c>
      <c r="B62" s="77" t="s">
        <v>352</v>
      </c>
      <c r="C62" s="57" t="s">
        <v>353</v>
      </c>
      <c r="D62" s="58">
        <v>515521</v>
      </c>
      <c r="E62" s="59">
        <v>0</v>
      </c>
      <c r="F62" s="59">
        <v>40442</v>
      </c>
      <c r="G62" s="59">
        <v>0</v>
      </c>
      <c r="H62" s="60">
        <v>555963</v>
      </c>
      <c r="I62" s="61">
        <v>374270</v>
      </c>
      <c r="J62" s="62">
        <v>0</v>
      </c>
      <c r="K62" s="59">
        <v>1938887</v>
      </c>
      <c r="L62" s="62">
        <v>0</v>
      </c>
      <c r="M62" s="60">
        <v>2313157</v>
      </c>
    </row>
    <row r="63" spans="1:13" s="8" customFormat="1" ht="12.75" customHeight="1">
      <c r="A63" s="24" t="s">
        <v>89</v>
      </c>
      <c r="B63" s="77" t="s">
        <v>354</v>
      </c>
      <c r="C63" s="57" t="s">
        <v>355</v>
      </c>
      <c r="D63" s="58">
        <v>8635952</v>
      </c>
      <c r="E63" s="59">
        <v>11194362</v>
      </c>
      <c r="F63" s="59">
        <v>17631762</v>
      </c>
      <c r="G63" s="59">
        <v>0</v>
      </c>
      <c r="H63" s="60">
        <v>37462076</v>
      </c>
      <c r="I63" s="61">
        <v>7040195</v>
      </c>
      <c r="J63" s="62">
        <v>9503343</v>
      </c>
      <c r="K63" s="59">
        <v>5884677</v>
      </c>
      <c r="L63" s="62">
        <v>0</v>
      </c>
      <c r="M63" s="60">
        <v>22428215</v>
      </c>
    </row>
    <row r="64" spans="1:13" s="8" customFormat="1" ht="12.75" customHeight="1">
      <c r="A64" s="24" t="s">
        <v>89</v>
      </c>
      <c r="B64" s="77" t="s">
        <v>356</v>
      </c>
      <c r="C64" s="57" t="s">
        <v>357</v>
      </c>
      <c r="D64" s="58">
        <v>559846</v>
      </c>
      <c r="E64" s="59">
        <v>233971</v>
      </c>
      <c r="F64" s="59">
        <v>8712807</v>
      </c>
      <c r="G64" s="59">
        <v>0</v>
      </c>
      <c r="H64" s="60">
        <v>9506624</v>
      </c>
      <c r="I64" s="61">
        <v>627351</v>
      </c>
      <c r="J64" s="62">
        <v>1009628</v>
      </c>
      <c r="K64" s="59">
        <v>5073060</v>
      </c>
      <c r="L64" s="62">
        <v>0</v>
      </c>
      <c r="M64" s="60">
        <v>6710039</v>
      </c>
    </row>
    <row r="65" spans="1:13" s="8" customFormat="1" ht="12.75" customHeight="1">
      <c r="A65" s="24" t="s">
        <v>89</v>
      </c>
      <c r="B65" s="77" t="s">
        <v>358</v>
      </c>
      <c r="C65" s="57" t="s">
        <v>359</v>
      </c>
      <c r="D65" s="58">
        <v>16087</v>
      </c>
      <c r="E65" s="59">
        <v>4672</v>
      </c>
      <c r="F65" s="59">
        <v>2023742</v>
      </c>
      <c r="G65" s="59">
        <v>0</v>
      </c>
      <c r="H65" s="60">
        <v>2044501</v>
      </c>
      <c r="I65" s="61">
        <v>11216</v>
      </c>
      <c r="J65" s="62">
        <v>5871</v>
      </c>
      <c r="K65" s="59">
        <v>8179882</v>
      </c>
      <c r="L65" s="62">
        <v>0</v>
      </c>
      <c r="M65" s="60">
        <v>8196969</v>
      </c>
    </row>
    <row r="66" spans="1:13" s="8" customFormat="1" ht="12.75" customHeight="1">
      <c r="A66" s="24" t="s">
        <v>108</v>
      </c>
      <c r="B66" s="77" t="s">
        <v>360</v>
      </c>
      <c r="C66" s="57" t="s">
        <v>361</v>
      </c>
      <c r="D66" s="58">
        <v>0</v>
      </c>
      <c r="E66" s="59">
        <v>10504130</v>
      </c>
      <c r="F66" s="59">
        <v>50333940</v>
      </c>
      <c r="G66" s="59">
        <v>0</v>
      </c>
      <c r="H66" s="60">
        <v>60838070</v>
      </c>
      <c r="I66" s="61">
        <v>0</v>
      </c>
      <c r="J66" s="62">
        <v>10476999</v>
      </c>
      <c r="K66" s="59">
        <v>34845731</v>
      </c>
      <c r="L66" s="62">
        <v>0</v>
      </c>
      <c r="M66" s="60">
        <v>45322730</v>
      </c>
    </row>
    <row r="67" spans="1:13" s="37" customFormat="1" ht="12.75" customHeight="1">
      <c r="A67" s="46"/>
      <c r="B67" s="78" t="s">
        <v>362</v>
      </c>
      <c r="C67" s="79"/>
      <c r="D67" s="66">
        <f aca="true" t="shared" si="8" ref="D67:M67">SUM(D60:D66)</f>
        <v>53859050</v>
      </c>
      <c r="E67" s="67">
        <f t="shared" si="8"/>
        <v>275964501</v>
      </c>
      <c r="F67" s="67">
        <f t="shared" si="8"/>
        <v>184585357</v>
      </c>
      <c r="G67" s="67">
        <f t="shared" si="8"/>
        <v>0</v>
      </c>
      <c r="H67" s="80">
        <f t="shared" si="8"/>
        <v>514408908</v>
      </c>
      <c r="I67" s="81">
        <f t="shared" si="8"/>
        <v>46507243</v>
      </c>
      <c r="J67" s="82">
        <f t="shared" si="8"/>
        <v>238655841</v>
      </c>
      <c r="K67" s="67">
        <f t="shared" si="8"/>
        <v>115707531</v>
      </c>
      <c r="L67" s="82">
        <f t="shared" si="8"/>
        <v>0</v>
      </c>
      <c r="M67" s="80">
        <f t="shared" si="8"/>
        <v>400870615</v>
      </c>
    </row>
    <row r="68" spans="1:13" s="8" customFormat="1" ht="12.75" customHeight="1">
      <c r="A68" s="24" t="s">
        <v>89</v>
      </c>
      <c r="B68" s="77" t="s">
        <v>363</v>
      </c>
      <c r="C68" s="57" t="s">
        <v>364</v>
      </c>
      <c r="D68" s="58">
        <v>4030347</v>
      </c>
      <c r="E68" s="59">
        <v>1717438</v>
      </c>
      <c r="F68" s="59">
        <v>16666551</v>
      </c>
      <c r="G68" s="59">
        <v>0</v>
      </c>
      <c r="H68" s="60">
        <v>22414336</v>
      </c>
      <c r="I68" s="61">
        <v>4540114</v>
      </c>
      <c r="J68" s="62">
        <v>3309276</v>
      </c>
      <c r="K68" s="59">
        <v>11423318</v>
      </c>
      <c r="L68" s="62">
        <v>0</v>
      </c>
      <c r="M68" s="60">
        <v>19272708</v>
      </c>
    </row>
    <row r="69" spans="1:13" s="8" customFormat="1" ht="12.75" customHeight="1">
      <c r="A69" s="24" t="s">
        <v>89</v>
      </c>
      <c r="B69" s="77" t="s">
        <v>365</v>
      </c>
      <c r="C69" s="57" t="s">
        <v>366</v>
      </c>
      <c r="D69" s="58">
        <v>48353713</v>
      </c>
      <c r="E69" s="59">
        <v>115735624</v>
      </c>
      <c r="F69" s="59">
        <v>45803096</v>
      </c>
      <c r="G69" s="59">
        <v>0</v>
      </c>
      <c r="H69" s="60">
        <v>209892433</v>
      </c>
      <c r="I69" s="61">
        <v>95216240</v>
      </c>
      <c r="J69" s="62">
        <v>103185920</v>
      </c>
      <c r="K69" s="59">
        <v>23034738</v>
      </c>
      <c r="L69" s="62">
        <v>0</v>
      </c>
      <c r="M69" s="60">
        <v>221436898</v>
      </c>
    </row>
    <row r="70" spans="1:13" s="8" customFormat="1" ht="12.75" customHeight="1">
      <c r="A70" s="24" t="s">
        <v>89</v>
      </c>
      <c r="B70" s="77" t="s">
        <v>367</v>
      </c>
      <c r="C70" s="57" t="s">
        <v>368</v>
      </c>
      <c r="D70" s="58">
        <v>1170823</v>
      </c>
      <c r="E70" s="59">
        <v>0</v>
      </c>
      <c r="F70" s="59">
        <v>16918220</v>
      </c>
      <c r="G70" s="59">
        <v>0</v>
      </c>
      <c r="H70" s="60">
        <v>18089043</v>
      </c>
      <c r="I70" s="61">
        <v>1573392</v>
      </c>
      <c r="J70" s="62">
        <v>0</v>
      </c>
      <c r="K70" s="59">
        <v>10971743</v>
      </c>
      <c r="L70" s="62">
        <v>0</v>
      </c>
      <c r="M70" s="60">
        <v>12545135</v>
      </c>
    </row>
    <row r="71" spans="1:13" s="8" customFormat="1" ht="12.75" customHeight="1">
      <c r="A71" s="24" t="s">
        <v>89</v>
      </c>
      <c r="B71" s="77" t="s">
        <v>369</v>
      </c>
      <c r="C71" s="57" t="s">
        <v>370</v>
      </c>
      <c r="D71" s="58">
        <v>22271</v>
      </c>
      <c r="E71" s="59">
        <v>0</v>
      </c>
      <c r="F71" s="59">
        <v>1164316</v>
      </c>
      <c r="G71" s="59">
        <v>0</v>
      </c>
      <c r="H71" s="60">
        <v>1186587</v>
      </c>
      <c r="I71" s="61">
        <v>753190</v>
      </c>
      <c r="J71" s="62">
        <v>0</v>
      </c>
      <c r="K71" s="59">
        <v>2156072</v>
      </c>
      <c r="L71" s="62">
        <v>0</v>
      </c>
      <c r="M71" s="60">
        <v>2909262</v>
      </c>
    </row>
    <row r="72" spans="1:13" s="8" customFormat="1" ht="12.75" customHeight="1">
      <c r="A72" s="24" t="s">
        <v>108</v>
      </c>
      <c r="B72" s="77" t="s">
        <v>371</v>
      </c>
      <c r="C72" s="57" t="s">
        <v>372</v>
      </c>
      <c r="D72" s="58">
        <v>0</v>
      </c>
      <c r="E72" s="59">
        <v>22816884</v>
      </c>
      <c r="F72" s="59">
        <v>79989575</v>
      </c>
      <c r="G72" s="59">
        <v>0</v>
      </c>
      <c r="H72" s="60">
        <v>102806459</v>
      </c>
      <c r="I72" s="61">
        <v>0</v>
      </c>
      <c r="J72" s="62">
        <v>24063975</v>
      </c>
      <c r="K72" s="59">
        <v>12767009</v>
      </c>
      <c r="L72" s="62">
        <v>0</v>
      </c>
      <c r="M72" s="60">
        <v>36830984</v>
      </c>
    </row>
    <row r="73" spans="1:13" s="37" customFormat="1" ht="12.75" customHeight="1">
      <c r="A73" s="46"/>
      <c r="B73" s="78" t="s">
        <v>373</v>
      </c>
      <c r="C73" s="79"/>
      <c r="D73" s="66">
        <f aca="true" t="shared" si="9" ref="D73:M73">SUM(D68:D72)</f>
        <v>53577154</v>
      </c>
      <c r="E73" s="67">
        <f t="shared" si="9"/>
        <v>140269946</v>
      </c>
      <c r="F73" s="67">
        <f t="shared" si="9"/>
        <v>160541758</v>
      </c>
      <c r="G73" s="67">
        <f t="shared" si="9"/>
        <v>0</v>
      </c>
      <c r="H73" s="80">
        <f t="shared" si="9"/>
        <v>354388858</v>
      </c>
      <c r="I73" s="81">
        <f t="shared" si="9"/>
        <v>102082936</v>
      </c>
      <c r="J73" s="82">
        <f t="shared" si="9"/>
        <v>130559171</v>
      </c>
      <c r="K73" s="67">
        <f t="shared" si="9"/>
        <v>60352880</v>
      </c>
      <c r="L73" s="82">
        <f t="shared" si="9"/>
        <v>0</v>
      </c>
      <c r="M73" s="80">
        <f t="shared" si="9"/>
        <v>292994987</v>
      </c>
    </row>
    <row r="74" spans="1:13" s="8" customFormat="1" ht="12.75" customHeight="1">
      <c r="A74" s="24" t="s">
        <v>89</v>
      </c>
      <c r="B74" s="77" t="s">
        <v>374</v>
      </c>
      <c r="C74" s="57" t="s">
        <v>375</v>
      </c>
      <c r="D74" s="58">
        <v>183752</v>
      </c>
      <c r="E74" s="59">
        <v>32445</v>
      </c>
      <c r="F74" s="59">
        <v>9530196</v>
      </c>
      <c r="G74" s="59">
        <v>0</v>
      </c>
      <c r="H74" s="60">
        <v>9746393</v>
      </c>
      <c r="I74" s="61">
        <v>228353</v>
      </c>
      <c r="J74" s="62">
        <v>82169</v>
      </c>
      <c r="K74" s="59">
        <v>594716</v>
      </c>
      <c r="L74" s="62">
        <v>0</v>
      </c>
      <c r="M74" s="60">
        <v>905238</v>
      </c>
    </row>
    <row r="75" spans="1:13" s="8" customFormat="1" ht="12.75" customHeight="1">
      <c r="A75" s="24" t="s">
        <v>89</v>
      </c>
      <c r="B75" s="77" t="s">
        <v>376</v>
      </c>
      <c r="C75" s="57" t="s">
        <v>377</v>
      </c>
      <c r="D75" s="58">
        <v>2587177</v>
      </c>
      <c r="E75" s="59">
        <v>527209</v>
      </c>
      <c r="F75" s="59">
        <v>3552004</v>
      </c>
      <c r="G75" s="59">
        <v>0</v>
      </c>
      <c r="H75" s="60">
        <v>6666390</v>
      </c>
      <c r="I75" s="61">
        <v>2094209</v>
      </c>
      <c r="J75" s="62">
        <v>396973</v>
      </c>
      <c r="K75" s="59">
        <v>3946199</v>
      </c>
      <c r="L75" s="62">
        <v>0</v>
      </c>
      <c r="M75" s="60">
        <v>6437381</v>
      </c>
    </row>
    <row r="76" spans="1:13" s="8" customFormat="1" ht="12.75" customHeight="1">
      <c r="A76" s="24" t="s">
        <v>89</v>
      </c>
      <c r="B76" s="77" t="s">
        <v>378</v>
      </c>
      <c r="C76" s="57" t="s">
        <v>379</v>
      </c>
      <c r="D76" s="58">
        <v>8556477</v>
      </c>
      <c r="E76" s="59">
        <v>20789980</v>
      </c>
      <c r="F76" s="59">
        <v>10108685</v>
      </c>
      <c r="G76" s="59">
        <v>0</v>
      </c>
      <c r="H76" s="60">
        <v>39455142</v>
      </c>
      <c r="I76" s="61">
        <v>10989919</v>
      </c>
      <c r="J76" s="62">
        <v>10033634</v>
      </c>
      <c r="K76" s="59">
        <v>10995036</v>
      </c>
      <c r="L76" s="62">
        <v>0</v>
      </c>
      <c r="M76" s="60">
        <v>32018589</v>
      </c>
    </row>
    <row r="77" spans="1:13" s="8" customFormat="1" ht="12.75" customHeight="1">
      <c r="A77" s="24" t="s">
        <v>89</v>
      </c>
      <c r="B77" s="77" t="s">
        <v>380</v>
      </c>
      <c r="C77" s="57" t="s">
        <v>381</v>
      </c>
      <c r="D77" s="58">
        <v>-4601</v>
      </c>
      <c r="E77" s="59">
        <v>96637</v>
      </c>
      <c r="F77" s="59">
        <v>19848214</v>
      </c>
      <c r="G77" s="59">
        <v>0</v>
      </c>
      <c r="H77" s="60">
        <v>19940250</v>
      </c>
      <c r="I77" s="61">
        <v>475377</v>
      </c>
      <c r="J77" s="62">
        <v>86959</v>
      </c>
      <c r="K77" s="59">
        <v>17050825</v>
      </c>
      <c r="L77" s="62">
        <v>0</v>
      </c>
      <c r="M77" s="60">
        <v>17613161</v>
      </c>
    </row>
    <row r="78" spans="1:13" s="8" customFormat="1" ht="12.75" customHeight="1">
      <c r="A78" s="24" t="s">
        <v>89</v>
      </c>
      <c r="B78" s="77" t="s">
        <v>382</v>
      </c>
      <c r="C78" s="57" t="s">
        <v>383</v>
      </c>
      <c r="D78" s="58">
        <v>659354</v>
      </c>
      <c r="E78" s="59">
        <v>82700</v>
      </c>
      <c r="F78" s="59">
        <v>3968948</v>
      </c>
      <c r="G78" s="59">
        <v>0</v>
      </c>
      <c r="H78" s="60">
        <v>4711002</v>
      </c>
      <c r="I78" s="61">
        <v>1003366</v>
      </c>
      <c r="J78" s="62">
        <v>168101</v>
      </c>
      <c r="K78" s="59">
        <v>8411708</v>
      </c>
      <c r="L78" s="62">
        <v>0</v>
      </c>
      <c r="M78" s="60">
        <v>9583175</v>
      </c>
    </row>
    <row r="79" spans="1:13" s="8" customFormat="1" ht="12.75" customHeight="1">
      <c r="A79" s="24" t="s">
        <v>108</v>
      </c>
      <c r="B79" s="77" t="s">
        <v>384</v>
      </c>
      <c r="C79" s="57" t="s">
        <v>385</v>
      </c>
      <c r="D79" s="58">
        <v>2746470</v>
      </c>
      <c r="E79" s="59">
        <v>4504426</v>
      </c>
      <c r="F79" s="59">
        <v>67613990</v>
      </c>
      <c r="G79" s="59">
        <v>0</v>
      </c>
      <c r="H79" s="60">
        <v>74864886</v>
      </c>
      <c r="I79" s="61">
        <v>93882</v>
      </c>
      <c r="J79" s="62">
        <v>9358096</v>
      </c>
      <c r="K79" s="59">
        <v>2968413</v>
      </c>
      <c r="L79" s="62">
        <v>0</v>
      </c>
      <c r="M79" s="60">
        <v>12420391</v>
      </c>
    </row>
    <row r="80" spans="1:13" s="37" customFormat="1" ht="12.75" customHeight="1">
      <c r="A80" s="46"/>
      <c r="B80" s="78" t="s">
        <v>386</v>
      </c>
      <c r="C80" s="79"/>
      <c r="D80" s="66">
        <f aca="true" t="shared" si="10" ref="D80:M80">SUM(D74:D79)</f>
        <v>14728629</v>
      </c>
      <c r="E80" s="67">
        <f t="shared" si="10"/>
        <v>26033397</v>
      </c>
      <c r="F80" s="67">
        <f t="shared" si="10"/>
        <v>114622037</v>
      </c>
      <c r="G80" s="67">
        <f t="shared" si="10"/>
        <v>0</v>
      </c>
      <c r="H80" s="80">
        <f t="shared" si="10"/>
        <v>155384063</v>
      </c>
      <c r="I80" s="81">
        <f t="shared" si="10"/>
        <v>14885106</v>
      </c>
      <c r="J80" s="82">
        <f t="shared" si="10"/>
        <v>20125932</v>
      </c>
      <c r="K80" s="67">
        <f t="shared" si="10"/>
        <v>43966897</v>
      </c>
      <c r="L80" s="82">
        <f t="shared" si="10"/>
        <v>0</v>
      </c>
      <c r="M80" s="80">
        <f t="shared" si="10"/>
        <v>78977935</v>
      </c>
    </row>
    <row r="81" spans="1:13" s="37" customFormat="1" ht="12.75" customHeight="1">
      <c r="A81" s="46"/>
      <c r="B81" s="78" t="s">
        <v>387</v>
      </c>
      <c r="C81" s="79"/>
      <c r="D81" s="66">
        <f aca="true" t="shared" si="11" ref="D81:M81">SUM(D9,D11:D17,D19:D26,D28:D33,D35:D39,D41:D44,D46:D51,D53:D58,D60:D66,D68:D72,D74:D79)</f>
        <v>1839433305</v>
      </c>
      <c r="E81" s="67">
        <f t="shared" si="11"/>
        <v>3997360655</v>
      </c>
      <c r="F81" s="67">
        <f t="shared" si="11"/>
        <v>3561564061</v>
      </c>
      <c r="G81" s="67">
        <f t="shared" si="11"/>
        <v>0</v>
      </c>
      <c r="H81" s="80">
        <f t="shared" si="11"/>
        <v>9398358021</v>
      </c>
      <c r="I81" s="81">
        <f t="shared" si="11"/>
        <v>1641951216</v>
      </c>
      <c r="J81" s="82">
        <f t="shared" si="11"/>
        <v>3146123882</v>
      </c>
      <c r="K81" s="67">
        <f t="shared" si="11"/>
        <v>2989352819</v>
      </c>
      <c r="L81" s="82">
        <f t="shared" si="11"/>
        <v>0</v>
      </c>
      <c r="M81" s="80">
        <f t="shared" si="11"/>
        <v>7777427917</v>
      </c>
    </row>
    <row r="82" spans="1:13" s="8" customFormat="1" ht="12.75" customHeight="1">
      <c r="A82" s="47"/>
      <c r="B82" s="48"/>
      <c r="C82" s="49"/>
      <c r="D82" s="50"/>
      <c r="E82" s="51"/>
      <c r="F82" s="51"/>
      <c r="G82" s="51"/>
      <c r="H82" s="52"/>
      <c r="I82" s="50"/>
      <c r="J82" s="51"/>
      <c r="K82" s="51"/>
      <c r="L82" s="51"/>
      <c r="M82" s="52"/>
    </row>
    <row r="83" spans="1:13" s="8" customFormat="1" ht="12.75" customHeight="1">
      <c r="A83" s="27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</row>
    <row r="84" s="8" customFormat="1" ht="12.75" customHeight="1"/>
  </sheetData>
  <sheetProtection password="F954" sheet="1" objects="1" scenarios="1"/>
  <mergeCells count="7">
    <mergeCell ref="B83:M83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 customHeight="1">
      <c r="A2" s="4"/>
      <c r="B2" s="113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5.75" customHeight="1">
      <c r="A3" s="5"/>
      <c r="B3" s="6"/>
      <c r="C3" s="7"/>
      <c r="D3" s="106" t="s">
        <v>1</v>
      </c>
      <c r="E3" s="107"/>
      <c r="F3" s="107"/>
      <c r="G3" s="107"/>
      <c r="H3" s="108"/>
      <c r="I3" s="109" t="s">
        <v>2</v>
      </c>
      <c r="J3" s="110"/>
      <c r="K3" s="110"/>
      <c r="L3" s="110"/>
      <c r="M3" s="111"/>
    </row>
    <row r="4" spans="1:13" s="8" customFormat="1" ht="15.75" customHeight="1">
      <c r="A4" s="9"/>
      <c r="B4" s="10"/>
      <c r="C4" s="11"/>
      <c r="D4" s="106" t="s">
        <v>3</v>
      </c>
      <c r="E4" s="107"/>
      <c r="F4" s="112"/>
      <c r="G4" s="29"/>
      <c r="H4" s="30"/>
      <c r="I4" s="106" t="s">
        <v>3</v>
      </c>
      <c r="J4" s="107"/>
      <c r="K4" s="112"/>
      <c r="L4" s="31"/>
      <c r="M4" s="30"/>
    </row>
    <row r="5" spans="1:13" s="8" customFormat="1" ht="25.5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388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89</v>
      </c>
      <c r="B9" s="77" t="s">
        <v>389</v>
      </c>
      <c r="C9" s="57" t="s">
        <v>390</v>
      </c>
      <c r="D9" s="58">
        <v>3014833</v>
      </c>
      <c r="E9" s="59">
        <v>3582905</v>
      </c>
      <c r="F9" s="59">
        <v>-75490</v>
      </c>
      <c r="G9" s="59">
        <v>0</v>
      </c>
      <c r="H9" s="60">
        <v>6522248</v>
      </c>
      <c r="I9" s="61">
        <v>3236132</v>
      </c>
      <c r="J9" s="62">
        <v>3022039</v>
      </c>
      <c r="K9" s="59">
        <v>5931809</v>
      </c>
      <c r="L9" s="62">
        <v>0</v>
      </c>
      <c r="M9" s="60">
        <v>12189980</v>
      </c>
    </row>
    <row r="10" spans="1:13" s="8" customFormat="1" ht="12.75">
      <c r="A10" s="24" t="s">
        <v>89</v>
      </c>
      <c r="B10" s="77" t="s">
        <v>391</v>
      </c>
      <c r="C10" s="57" t="s">
        <v>392</v>
      </c>
      <c r="D10" s="58">
        <v>2591011</v>
      </c>
      <c r="E10" s="59">
        <v>2270299</v>
      </c>
      <c r="F10" s="59">
        <v>6694334</v>
      </c>
      <c r="G10" s="59">
        <v>0</v>
      </c>
      <c r="H10" s="60">
        <v>11555644</v>
      </c>
      <c r="I10" s="61">
        <v>1638778</v>
      </c>
      <c r="J10" s="62">
        <v>6987538</v>
      </c>
      <c r="K10" s="59">
        <v>28705903</v>
      </c>
      <c r="L10" s="62">
        <v>0</v>
      </c>
      <c r="M10" s="60">
        <v>37332219</v>
      </c>
    </row>
    <row r="11" spans="1:13" s="8" customFormat="1" ht="12.75">
      <c r="A11" s="24" t="s">
        <v>89</v>
      </c>
      <c r="B11" s="77" t="s">
        <v>393</v>
      </c>
      <c r="C11" s="57" t="s">
        <v>394</v>
      </c>
      <c r="D11" s="58">
        <v>16160792</v>
      </c>
      <c r="E11" s="59">
        <v>65073971</v>
      </c>
      <c r="F11" s="59">
        <v>25301536</v>
      </c>
      <c r="G11" s="59">
        <v>0</v>
      </c>
      <c r="H11" s="60">
        <v>106536299</v>
      </c>
      <c r="I11" s="61">
        <v>17253701</v>
      </c>
      <c r="J11" s="62">
        <v>74833950</v>
      </c>
      <c r="K11" s="59">
        <v>11873881</v>
      </c>
      <c r="L11" s="62">
        <v>0</v>
      </c>
      <c r="M11" s="60">
        <v>103961532</v>
      </c>
    </row>
    <row r="12" spans="1:13" s="8" customFormat="1" ht="12.75">
      <c r="A12" s="24" t="s">
        <v>89</v>
      </c>
      <c r="B12" s="77" t="s">
        <v>395</v>
      </c>
      <c r="C12" s="57" t="s">
        <v>396</v>
      </c>
      <c r="D12" s="58">
        <v>7282175</v>
      </c>
      <c r="E12" s="59">
        <v>35894728</v>
      </c>
      <c r="F12" s="59">
        <v>4310791</v>
      </c>
      <c r="G12" s="59">
        <v>0</v>
      </c>
      <c r="H12" s="60">
        <v>47487694</v>
      </c>
      <c r="I12" s="61">
        <v>5510354</v>
      </c>
      <c r="J12" s="62">
        <v>32798280</v>
      </c>
      <c r="K12" s="59">
        <v>16743566</v>
      </c>
      <c r="L12" s="62">
        <v>0</v>
      </c>
      <c r="M12" s="60">
        <v>55052200</v>
      </c>
    </row>
    <row r="13" spans="1:13" s="8" customFormat="1" ht="12.75">
      <c r="A13" s="24" t="s">
        <v>89</v>
      </c>
      <c r="B13" s="77" t="s">
        <v>397</v>
      </c>
      <c r="C13" s="57" t="s">
        <v>398</v>
      </c>
      <c r="D13" s="58">
        <v>2004293</v>
      </c>
      <c r="E13" s="59">
        <v>893769</v>
      </c>
      <c r="F13" s="59">
        <v>11362888</v>
      </c>
      <c r="G13" s="59">
        <v>0</v>
      </c>
      <c r="H13" s="60">
        <v>14260950</v>
      </c>
      <c r="I13" s="61">
        <v>980512</v>
      </c>
      <c r="J13" s="62">
        <v>611863</v>
      </c>
      <c r="K13" s="59">
        <v>11805776</v>
      </c>
      <c r="L13" s="62">
        <v>0</v>
      </c>
      <c r="M13" s="60">
        <v>13398151</v>
      </c>
    </row>
    <row r="14" spans="1:13" s="8" customFormat="1" ht="12.75">
      <c r="A14" s="24" t="s">
        <v>108</v>
      </c>
      <c r="B14" s="77" t="s">
        <v>399</v>
      </c>
      <c r="C14" s="57" t="s">
        <v>400</v>
      </c>
      <c r="D14" s="58">
        <v>0</v>
      </c>
      <c r="E14" s="59">
        <v>0</v>
      </c>
      <c r="F14" s="59">
        <v>3176506</v>
      </c>
      <c r="G14" s="59">
        <v>0</v>
      </c>
      <c r="H14" s="60">
        <v>3176506</v>
      </c>
      <c r="I14" s="61">
        <v>0</v>
      </c>
      <c r="J14" s="62">
        <v>0</v>
      </c>
      <c r="K14" s="59">
        <v>83316622</v>
      </c>
      <c r="L14" s="62">
        <v>0</v>
      </c>
      <c r="M14" s="60">
        <v>83316622</v>
      </c>
    </row>
    <row r="15" spans="1:13" s="37" customFormat="1" ht="12.75">
      <c r="A15" s="46"/>
      <c r="B15" s="78" t="s">
        <v>401</v>
      </c>
      <c r="C15" s="79"/>
      <c r="D15" s="66">
        <f aca="true" t="shared" si="0" ref="D15:M15">SUM(D9:D14)</f>
        <v>31053104</v>
      </c>
      <c r="E15" s="67">
        <f t="shared" si="0"/>
        <v>107715672</v>
      </c>
      <c r="F15" s="67">
        <f t="shared" si="0"/>
        <v>50770565</v>
      </c>
      <c r="G15" s="67">
        <f t="shared" si="0"/>
        <v>0</v>
      </c>
      <c r="H15" s="80">
        <f t="shared" si="0"/>
        <v>189539341</v>
      </c>
      <c r="I15" s="81">
        <f t="shared" si="0"/>
        <v>28619477</v>
      </c>
      <c r="J15" s="82">
        <f t="shared" si="0"/>
        <v>118253670</v>
      </c>
      <c r="K15" s="67">
        <f t="shared" si="0"/>
        <v>158377557</v>
      </c>
      <c r="L15" s="82">
        <f t="shared" si="0"/>
        <v>0</v>
      </c>
      <c r="M15" s="80">
        <f t="shared" si="0"/>
        <v>305250704</v>
      </c>
    </row>
    <row r="16" spans="1:13" s="8" customFormat="1" ht="12.75">
      <c r="A16" s="24" t="s">
        <v>89</v>
      </c>
      <c r="B16" s="77" t="s">
        <v>402</v>
      </c>
      <c r="C16" s="57" t="s">
        <v>403</v>
      </c>
      <c r="D16" s="58">
        <v>2132586</v>
      </c>
      <c r="E16" s="59">
        <v>21542555</v>
      </c>
      <c r="F16" s="59">
        <v>26311825</v>
      </c>
      <c r="G16" s="59">
        <v>0</v>
      </c>
      <c r="H16" s="60">
        <v>49986966</v>
      </c>
      <c r="I16" s="61">
        <v>2169754</v>
      </c>
      <c r="J16" s="62">
        <v>8473684</v>
      </c>
      <c r="K16" s="59">
        <v>14101666</v>
      </c>
      <c r="L16" s="62">
        <v>0</v>
      </c>
      <c r="M16" s="60">
        <v>24745104</v>
      </c>
    </row>
    <row r="17" spans="1:13" s="8" customFormat="1" ht="12.75">
      <c r="A17" s="24" t="s">
        <v>89</v>
      </c>
      <c r="B17" s="77" t="s">
        <v>404</v>
      </c>
      <c r="C17" s="57" t="s">
        <v>405</v>
      </c>
      <c r="D17" s="58">
        <v>991034</v>
      </c>
      <c r="E17" s="59">
        <v>602182</v>
      </c>
      <c r="F17" s="59">
        <v>5986030</v>
      </c>
      <c r="G17" s="59">
        <v>0</v>
      </c>
      <c r="H17" s="60">
        <v>7579246</v>
      </c>
      <c r="I17" s="61">
        <v>1251507</v>
      </c>
      <c r="J17" s="62">
        <v>326696</v>
      </c>
      <c r="K17" s="59">
        <v>10898272</v>
      </c>
      <c r="L17" s="62">
        <v>0</v>
      </c>
      <c r="M17" s="60">
        <v>12476475</v>
      </c>
    </row>
    <row r="18" spans="1:13" s="8" customFormat="1" ht="12.75">
      <c r="A18" s="24" t="s">
        <v>89</v>
      </c>
      <c r="B18" s="77" t="s">
        <v>406</v>
      </c>
      <c r="C18" s="57" t="s">
        <v>407</v>
      </c>
      <c r="D18" s="58">
        <v>4031378</v>
      </c>
      <c r="E18" s="59">
        <v>0</v>
      </c>
      <c r="F18" s="59">
        <v>78797095</v>
      </c>
      <c r="G18" s="59">
        <v>0</v>
      </c>
      <c r="H18" s="60">
        <v>82828473</v>
      </c>
      <c r="I18" s="61">
        <v>2180652</v>
      </c>
      <c r="J18" s="62">
        <v>7759275</v>
      </c>
      <c r="K18" s="59">
        <v>92157385</v>
      </c>
      <c r="L18" s="62">
        <v>0</v>
      </c>
      <c r="M18" s="60">
        <v>102097312</v>
      </c>
    </row>
    <row r="19" spans="1:13" s="8" customFormat="1" ht="12.75">
      <c r="A19" s="24" t="s">
        <v>89</v>
      </c>
      <c r="B19" s="77" t="s">
        <v>408</v>
      </c>
      <c r="C19" s="57" t="s">
        <v>409</v>
      </c>
      <c r="D19" s="58">
        <v>6272232</v>
      </c>
      <c r="E19" s="59">
        <v>47385203</v>
      </c>
      <c r="F19" s="59">
        <v>7505607</v>
      </c>
      <c r="G19" s="59">
        <v>0</v>
      </c>
      <c r="H19" s="60">
        <v>61163042</v>
      </c>
      <c r="I19" s="61">
        <v>4945730</v>
      </c>
      <c r="J19" s="62">
        <v>45232481</v>
      </c>
      <c r="K19" s="59">
        <v>88063277</v>
      </c>
      <c r="L19" s="62">
        <v>0</v>
      </c>
      <c r="M19" s="60">
        <v>138241488</v>
      </c>
    </row>
    <row r="20" spans="1:13" s="8" customFormat="1" ht="12.75">
      <c r="A20" s="24" t="s">
        <v>108</v>
      </c>
      <c r="B20" s="77" t="s">
        <v>410</v>
      </c>
      <c r="C20" s="57" t="s">
        <v>411</v>
      </c>
      <c r="D20" s="58">
        <v>0</v>
      </c>
      <c r="E20" s="59">
        <v>0</v>
      </c>
      <c r="F20" s="59">
        <v>34809798</v>
      </c>
      <c r="G20" s="59">
        <v>0</v>
      </c>
      <c r="H20" s="60">
        <v>34809798</v>
      </c>
      <c r="I20" s="61">
        <v>73193</v>
      </c>
      <c r="J20" s="62">
        <v>0</v>
      </c>
      <c r="K20" s="59">
        <v>2031862340</v>
      </c>
      <c r="L20" s="62">
        <v>0</v>
      </c>
      <c r="M20" s="60">
        <v>2031935533</v>
      </c>
    </row>
    <row r="21" spans="1:13" s="37" customFormat="1" ht="12.75">
      <c r="A21" s="46"/>
      <c r="B21" s="78" t="s">
        <v>412</v>
      </c>
      <c r="C21" s="79"/>
      <c r="D21" s="66">
        <f aca="true" t="shared" si="1" ref="D21:M21">SUM(D16:D20)</f>
        <v>13427230</v>
      </c>
      <c r="E21" s="67">
        <f t="shared" si="1"/>
        <v>69529940</v>
      </c>
      <c r="F21" s="67">
        <f t="shared" si="1"/>
        <v>153410355</v>
      </c>
      <c r="G21" s="67">
        <f t="shared" si="1"/>
        <v>0</v>
      </c>
      <c r="H21" s="80">
        <f t="shared" si="1"/>
        <v>236367525</v>
      </c>
      <c r="I21" s="81">
        <f t="shared" si="1"/>
        <v>10620836</v>
      </c>
      <c r="J21" s="82">
        <f t="shared" si="1"/>
        <v>61792136</v>
      </c>
      <c r="K21" s="67">
        <f t="shared" si="1"/>
        <v>2237082940</v>
      </c>
      <c r="L21" s="82">
        <f t="shared" si="1"/>
        <v>0</v>
      </c>
      <c r="M21" s="80">
        <f t="shared" si="1"/>
        <v>2309495912</v>
      </c>
    </row>
    <row r="22" spans="1:13" s="8" customFormat="1" ht="12.75">
      <c r="A22" s="24" t="s">
        <v>89</v>
      </c>
      <c r="B22" s="77" t="s">
        <v>413</v>
      </c>
      <c r="C22" s="57" t="s">
        <v>414</v>
      </c>
      <c r="D22" s="58">
        <v>279514</v>
      </c>
      <c r="E22" s="59">
        <v>2366267</v>
      </c>
      <c r="F22" s="59">
        <v>2292152</v>
      </c>
      <c r="G22" s="59">
        <v>0</v>
      </c>
      <c r="H22" s="60">
        <v>4937933</v>
      </c>
      <c r="I22" s="61">
        <v>126665</v>
      </c>
      <c r="J22" s="62">
        <v>1061248</v>
      </c>
      <c r="K22" s="59">
        <v>81568308</v>
      </c>
      <c r="L22" s="62">
        <v>0</v>
      </c>
      <c r="M22" s="60">
        <v>82756221</v>
      </c>
    </row>
    <row r="23" spans="1:13" s="8" customFormat="1" ht="12.75">
      <c r="A23" s="24" t="s">
        <v>89</v>
      </c>
      <c r="B23" s="77" t="s">
        <v>415</v>
      </c>
      <c r="C23" s="57" t="s">
        <v>416</v>
      </c>
      <c r="D23" s="58">
        <v>57837</v>
      </c>
      <c r="E23" s="59">
        <v>0</v>
      </c>
      <c r="F23" s="59">
        <v>1735243</v>
      </c>
      <c r="G23" s="59">
        <v>0</v>
      </c>
      <c r="H23" s="60">
        <v>1793080</v>
      </c>
      <c r="I23" s="61">
        <v>31980</v>
      </c>
      <c r="J23" s="62">
        <v>0</v>
      </c>
      <c r="K23" s="59">
        <v>1550424</v>
      </c>
      <c r="L23" s="62">
        <v>0</v>
      </c>
      <c r="M23" s="60">
        <v>1582404</v>
      </c>
    </row>
    <row r="24" spans="1:13" s="8" customFormat="1" ht="12.75">
      <c r="A24" s="24" t="s">
        <v>89</v>
      </c>
      <c r="B24" s="77" t="s">
        <v>417</v>
      </c>
      <c r="C24" s="57" t="s">
        <v>418</v>
      </c>
      <c r="D24" s="58">
        <v>970906</v>
      </c>
      <c r="E24" s="59">
        <v>1631298</v>
      </c>
      <c r="F24" s="59">
        <v>7334890</v>
      </c>
      <c r="G24" s="59">
        <v>0</v>
      </c>
      <c r="H24" s="60">
        <v>9937094</v>
      </c>
      <c r="I24" s="61">
        <v>875758</v>
      </c>
      <c r="J24" s="62">
        <v>1447683</v>
      </c>
      <c r="K24" s="59">
        <v>32791195</v>
      </c>
      <c r="L24" s="62">
        <v>0</v>
      </c>
      <c r="M24" s="60">
        <v>35114636</v>
      </c>
    </row>
    <row r="25" spans="1:13" s="8" customFormat="1" ht="12.75">
      <c r="A25" s="24" t="s">
        <v>89</v>
      </c>
      <c r="B25" s="77" t="s">
        <v>60</v>
      </c>
      <c r="C25" s="57" t="s">
        <v>61</v>
      </c>
      <c r="D25" s="58">
        <v>53561066</v>
      </c>
      <c r="E25" s="59">
        <v>175992403</v>
      </c>
      <c r="F25" s="59">
        <v>42185887</v>
      </c>
      <c r="G25" s="59">
        <v>0</v>
      </c>
      <c r="H25" s="60">
        <v>271739356</v>
      </c>
      <c r="I25" s="61">
        <v>43931223</v>
      </c>
      <c r="J25" s="62">
        <v>153841673</v>
      </c>
      <c r="K25" s="59">
        <v>105913208</v>
      </c>
      <c r="L25" s="62">
        <v>0</v>
      </c>
      <c r="M25" s="60">
        <v>303686104</v>
      </c>
    </row>
    <row r="26" spans="1:13" s="8" customFormat="1" ht="12.75">
      <c r="A26" s="24" t="s">
        <v>89</v>
      </c>
      <c r="B26" s="77" t="s">
        <v>419</v>
      </c>
      <c r="C26" s="57" t="s">
        <v>420</v>
      </c>
      <c r="D26" s="58">
        <v>8413520</v>
      </c>
      <c r="E26" s="59">
        <v>7339996</v>
      </c>
      <c r="F26" s="59">
        <v>12651576</v>
      </c>
      <c r="G26" s="59">
        <v>0</v>
      </c>
      <c r="H26" s="60">
        <v>28405092</v>
      </c>
      <c r="I26" s="61">
        <v>2286308</v>
      </c>
      <c r="J26" s="62">
        <v>2729017</v>
      </c>
      <c r="K26" s="59">
        <v>1157340</v>
      </c>
      <c r="L26" s="62">
        <v>0</v>
      </c>
      <c r="M26" s="60">
        <v>6172665</v>
      </c>
    </row>
    <row r="27" spans="1:13" s="8" customFormat="1" ht="12.75">
      <c r="A27" s="24" t="s">
        <v>108</v>
      </c>
      <c r="B27" s="77" t="s">
        <v>421</v>
      </c>
      <c r="C27" s="57" t="s">
        <v>422</v>
      </c>
      <c r="D27" s="58">
        <v>0</v>
      </c>
      <c r="E27" s="59">
        <v>0</v>
      </c>
      <c r="F27" s="59">
        <v>38664192</v>
      </c>
      <c r="G27" s="59">
        <v>0</v>
      </c>
      <c r="H27" s="60">
        <v>38664192</v>
      </c>
      <c r="I27" s="61">
        <v>0</v>
      </c>
      <c r="J27" s="62">
        <v>0</v>
      </c>
      <c r="K27" s="59">
        <v>102989478</v>
      </c>
      <c r="L27" s="62">
        <v>0</v>
      </c>
      <c r="M27" s="60">
        <v>102989478</v>
      </c>
    </row>
    <row r="28" spans="1:13" s="37" customFormat="1" ht="12.75">
      <c r="A28" s="46"/>
      <c r="B28" s="78" t="s">
        <v>423</v>
      </c>
      <c r="C28" s="79"/>
      <c r="D28" s="66">
        <f aca="true" t="shared" si="2" ref="D28:M28">SUM(D22:D27)</f>
        <v>63282843</v>
      </c>
      <c r="E28" s="67">
        <f t="shared" si="2"/>
        <v>187329964</v>
      </c>
      <c r="F28" s="67">
        <f t="shared" si="2"/>
        <v>104863940</v>
      </c>
      <c r="G28" s="67">
        <f t="shared" si="2"/>
        <v>0</v>
      </c>
      <c r="H28" s="80">
        <f t="shared" si="2"/>
        <v>355476747</v>
      </c>
      <c r="I28" s="81">
        <f t="shared" si="2"/>
        <v>47251934</v>
      </c>
      <c r="J28" s="82">
        <f t="shared" si="2"/>
        <v>159079621</v>
      </c>
      <c r="K28" s="67">
        <f t="shared" si="2"/>
        <v>325969953</v>
      </c>
      <c r="L28" s="82">
        <f t="shared" si="2"/>
        <v>0</v>
      </c>
      <c r="M28" s="80">
        <f t="shared" si="2"/>
        <v>532301508</v>
      </c>
    </row>
    <row r="29" spans="1:13" s="8" customFormat="1" ht="12.75">
      <c r="A29" s="24" t="s">
        <v>89</v>
      </c>
      <c r="B29" s="77" t="s">
        <v>424</v>
      </c>
      <c r="C29" s="57" t="s">
        <v>425</v>
      </c>
      <c r="D29" s="58">
        <v>3576672</v>
      </c>
      <c r="E29" s="59">
        <v>14999391</v>
      </c>
      <c r="F29" s="59">
        <v>2477266</v>
      </c>
      <c r="G29" s="59">
        <v>0</v>
      </c>
      <c r="H29" s="60">
        <v>21053329</v>
      </c>
      <c r="I29" s="61">
        <v>908672</v>
      </c>
      <c r="J29" s="62">
        <v>5485707</v>
      </c>
      <c r="K29" s="59">
        <v>2456589</v>
      </c>
      <c r="L29" s="62">
        <v>0</v>
      </c>
      <c r="M29" s="60">
        <v>8850968</v>
      </c>
    </row>
    <row r="30" spans="1:13" s="8" customFormat="1" ht="12.75">
      <c r="A30" s="24" t="s">
        <v>89</v>
      </c>
      <c r="B30" s="77" t="s">
        <v>426</v>
      </c>
      <c r="C30" s="57" t="s">
        <v>427</v>
      </c>
      <c r="D30" s="58">
        <v>9503488</v>
      </c>
      <c r="E30" s="59">
        <v>9182563</v>
      </c>
      <c r="F30" s="59">
        <v>9065669</v>
      </c>
      <c r="G30" s="59">
        <v>0</v>
      </c>
      <c r="H30" s="60">
        <v>27751720</v>
      </c>
      <c r="I30" s="61">
        <v>3777368</v>
      </c>
      <c r="J30" s="62">
        <v>8799237</v>
      </c>
      <c r="K30" s="59">
        <v>15800963</v>
      </c>
      <c r="L30" s="62">
        <v>0</v>
      </c>
      <c r="M30" s="60">
        <v>28377568</v>
      </c>
    </row>
    <row r="31" spans="1:13" s="8" customFormat="1" ht="12.75">
      <c r="A31" s="24" t="s">
        <v>89</v>
      </c>
      <c r="B31" s="77" t="s">
        <v>428</v>
      </c>
      <c r="C31" s="57" t="s">
        <v>429</v>
      </c>
      <c r="D31" s="58">
        <v>592005</v>
      </c>
      <c r="E31" s="59">
        <v>3061536</v>
      </c>
      <c r="F31" s="59">
        <v>730147</v>
      </c>
      <c r="G31" s="59">
        <v>0</v>
      </c>
      <c r="H31" s="60">
        <v>4383688</v>
      </c>
      <c r="I31" s="61">
        <v>2093528</v>
      </c>
      <c r="J31" s="62">
        <v>9730107</v>
      </c>
      <c r="K31" s="59">
        <v>5543236</v>
      </c>
      <c r="L31" s="62">
        <v>0</v>
      </c>
      <c r="M31" s="60">
        <v>17366871</v>
      </c>
    </row>
    <row r="32" spans="1:13" s="8" customFormat="1" ht="12.75">
      <c r="A32" s="24" t="s">
        <v>89</v>
      </c>
      <c r="B32" s="77" t="s">
        <v>430</v>
      </c>
      <c r="C32" s="57" t="s">
        <v>431</v>
      </c>
      <c r="D32" s="58">
        <v>4010865</v>
      </c>
      <c r="E32" s="59">
        <v>20028725</v>
      </c>
      <c r="F32" s="59">
        <v>14902882</v>
      </c>
      <c r="G32" s="59">
        <v>0</v>
      </c>
      <c r="H32" s="60">
        <v>38942472</v>
      </c>
      <c r="I32" s="61">
        <v>3420512</v>
      </c>
      <c r="J32" s="62">
        <v>18274844</v>
      </c>
      <c r="K32" s="59">
        <v>13144223</v>
      </c>
      <c r="L32" s="62">
        <v>0</v>
      </c>
      <c r="M32" s="60">
        <v>34839579</v>
      </c>
    </row>
    <row r="33" spans="1:13" s="8" customFormat="1" ht="12.75">
      <c r="A33" s="24" t="s">
        <v>89</v>
      </c>
      <c r="B33" s="77" t="s">
        <v>432</v>
      </c>
      <c r="C33" s="57" t="s">
        <v>433</v>
      </c>
      <c r="D33" s="58">
        <v>9739312</v>
      </c>
      <c r="E33" s="59">
        <v>16740501</v>
      </c>
      <c r="F33" s="59">
        <v>5461228</v>
      </c>
      <c r="G33" s="59">
        <v>0</v>
      </c>
      <c r="H33" s="60">
        <v>31941041</v>
      </c>
      <c r="I33" s="61">
        <v>5807344</v>
      </c>
      <c r="J33" s="62">
        <v>2898424</v>
      </c>
      <c r="K33" s="59">
        <v>14427183</v>
      </c>
      <c r="L33" s="62">
        <v>0</v>
      </c>
      <c r="M33" s="60">
        <v>23132951</v>
      </c>
    </row>
    <row r="34" spans="1:13" s="8" customFormat="1" ht="12.75">
      <c r="A34" s="24" t="s">
        <v>89</v>
      </c>
      <c r="B34" s="77" t="s">
        <v>434</v>
      </c>
      <c r="C34" s="57" t="s">
        <v>435</v>
      </c>
      <c r="D34" s="58">
        <v>8878285</v>
      </c>
      <c r="E34" s="59">
        <v>43034126</v>
      </c>
      <c r="F34" s="59">
        <v>30457966</v>
      </c>
      <c r="G34" s="59">
        <v>0</v>
      </c>
      <c r="H34" s="60">
        <v>82370377</v>
      </c>
      <c r="I34" s="61">
        <v>7923907</v>
      </c>
      <c r="J34" s="62">
        <v>42155924</v>
      </c>
      <c r="K34" s="59">
        <v>55282909</v>
      </c>
      <c r="L34" s="62">
        <v>0</v>
      </c>
      <c r="M34" s="60">
        <v>105362740</v>
      </c>
    </row>
    <row r="35" spans="1:13" s="8" customFormat="1" ht="12.75">
      <c r="A35" s="24" t="s">
        <v>108</v>
      </c>
      <c r="B35" s="77" t="s">
        <v>436</v>
      </c>
      <c r="C35" s="57" t="s">
        <v>437</v>
      </c>
      <c r="D35" s="58">
        <v>0</v>
      </c>
      <c r="E35" s="59">
        <v>158276</v>
      </c>
      <c r="F35" s="59">
        <v>3426873</v>
      </c>
      <c r="G35" s="59">
        <v>0</v>
      </c>
      <c r="H35" s="60">
        <v>3585149</v>
      </c>
      <c r="I35" s="61">
        <v>0</v>
      </c>
      <c r="J35" s="62">
        <v>179981</v>
      </c>
      <c r="K35" s="59">
        <v>5506935</v>
      </c>
      <c r="L35" s="62">
        <v>0</v>
      </c>
      <c r="M35" s="60">
        <v>5686916</v>
      </c>
    </row>
    <row r="36" spans="1:13" s="37" customFormat="1" ht="12.75">
      <c r="A36" s="46"/>
      <c r="B36" s="78" t="s">
        <v>438</v>
      </c>
      <c r="C36" s="79"/>
      <c r="D36" s="66">
        <f aca="true" t="shared" si="3" ref="D36:M36">SUM(D29:D35)</f>
        <v>36300627</v>
      </c>
      <c r="E36" s="67">
        <f t="shared" si="3"/>
        <v>107205118</v>
      </c>
      <c r="F36" s="67">
        <f t="shared" si="3"/>
        <v>66522031</v>
      </c>
      <c r="G36" s="67">
        <f t="shared" si="3"/>
        <v>0</v>
      </c>
      <c r="H36" s="80">
        <f t="shared" si="3"/>
        <v>210027776</v>
      </c>
      <c r="I36" s="81">
        <f t="shared" si="3"/>
        <v>23931331</v>
      </c>
      <c r="J36" s="82">
        <f t="shared" si="3"/>
        <v>87524224</v>
      </c>
      <c r="K36" s="67">
        <f t="shared" si="3"/>
        <v>112162038</v>
      </c>
      <c r="L36" s="82">
        <f t="shared" si="3"/>
        <v>0</v>
      </c>
      <c r="M36" s="80">
        <f t="shared" si="3"/>
        <v>223617593</v>
      </c>
    </row>
    <row r="37" spans="1:13" s="8" customFormat="1" ht="12.75">
      <c r="A37" s="24" t="s">
        <v>89</v>
      </c>
      <c r="B37" s="77" t="s">
        <v>439</v>
      </c>
      <c r="C37" s="57" t="s">
        <v>440</v>
      </c>
      <c r="D37" s="58">
        <v>2262732</v>
      </c>
      <c r="E37" s="59">
        <v>5366438</v>
      </c>
      <c r="F37" s="59">
        <v>1515242</v>
      </c>
      <c r="G37" s="59">
        <v>0</v>
      </c>
      <c r="H37" s="60">
        <v>9144412</v>
      </c>
      <c r="I37" s="61">
        <v>3156907</v>
      </c>
      <c r="J37" s="62">
        <v>12450728</v>
      </c>
      <c r="K37" s="59">
        <v>9263975</v>
      </c>
      <c r="L37" s="62">
        <v>0</v>
      </c>
      <c r="M37" s="60">
        <v>24871610</v>
      </c>
    </row>
    <row r="38" spans="1:13" s="8" customFormat="1" ht="12.75">
      <c r="A38" s="24" t="s">
        <v>89</v>
      </c>
      <c r="B38" s="77" t="s">
        <v>441</v>
      </c>
      <c r="C38" s="57" t="s">
        <v>442</v>
      </c>
      <c r="D38" s="58">
        <v>2618541</v>
      </c>
      <c r="E38" s="59">
        <v>8303888</v>
      </c>
      <c r="F38" s="59">
        <v>14200647</v>
      </c>
      <c r="G38" s="59">
        <v>0</v>
      </c>
      <c r="H38" s="60">
        <v>25123076</v>
      </c>
      <c r="I38" s="61">
        <v>3980413</v>
      </c>
      <c r="J38" s="62">
        <v>10069268</v>
      </c>
      <c r="K38" s="59">
        <v>27709319</v>
      </c>
      <c r="L38" s="62">
        <v>0</v>
      </c>
      <c r="M38" s="60">
        <v>41759000</v>
      </c>
    </row>
    <row r="39" spans="1:13" s="8" customFormat="1" ht="12.75">
      <c r="A39" s="24" t="s">
        <v>89</v>
      </c>
      <c r="B39" s="77" t="s">
        <v>443</v>
      </c>
      <c r="C39" s="57" t="s">
        <v>444</v>
      </c>
      <c r="D39" s="58">
        <v>6570940</v>
      </c>
      <c r="E39" s="59">
        <v>0</v>
      </c>
      <c r="F39" s="59">
        <v>2086154</v>
      </c>
      <c r="G39" s="59">
        <v>0</v>
      </c>
      <c r="H39" s="60">
        <v>8657094</v>
      </c>
      <c r="I39" s="61">
        <v>4547487</v>
      </c>
      <c r="J39" s="62">
        <v>0</v>
      </c>
      <c r="K39" s="59">
        <v>5622593</v>
      </c>
      <c r="L39" s="62">
        <v>0</v>
      </c>
      <c r="M39" s="60">
        <v>10170080</v>
      </c>
    </row>
    <row r="40" spans="1:13" s="8" customFormat="1" ht="12.75">
      <c r="A40" s="24" t="s">
        <v>89</v>
      </c>
      <c r="B40" s="77" t="s">
        <v>445</v>
      </c>
      <c r="C40" s="57" t="s">
        <v>446</v>
      </c>
      <c r="D40" s="58">
        <v>0</v>
      </c>
      <c r="E40" s="59">
        <v>0</v>
      </c>
      <c r="F40" s="59">
        <v>10863993</v>
      </c>
      <c r="G40" s="59">
        <v>0</v>
      </c>
      <c r="H40" s="60">
        <v>10863993</v>
      </c>
      <c r="I40" s="61">
        <v>0</v>
      </c>
      <c r="J40" s="62">
        <v>0</v>
      </c>
      <c r="K40" s="59">
        <v>5554545</v>
      </c>
      <c r="L40" s="62">
        <v>0</v>
      </c>
      <c r="M40" s="60">
        <v>5554545</v>
      </c>
    </row>
    <row r="41" spans="1:13" s="8" customFormat="1" ht="12.75">
      <c r="A41" s="24" t="s">
        <v>89</v>
      </c>
      <c r="B41" s="77" t="s">
        <v>447</v>
      </c>
      <c r="C41" s="57" t="s">
        <v>448</v>
      </c>
      <c r="D41" s="58">
        <v>8270422</v>
      </c>
      <c r="E41" s="59">
        <v>4570125</v>
      </c>
      <c r="F41" s="59">
        <v>3762275</v>
      </c>
      <c r="G41" s="59">
        <v>0</v>
      </c>
      <c r="H41" s="60">
        <v>16602822</v>
      </c>
      <c r="I41" s="61">
        <v>12352555</v>
      </c>
      <c r="J41" s="62">
        <v>5151681</v>
      </c>
      <c r="K41" s="59">
        <v>11230851</v>
      </c>
      <c r="L41" s="62">
        <v>0</v>
      </c>
      <c r="M41" s="60">
        <v>28735087</v>
      </c>
    </row>
    <row r="42" spans="1:13" s="8" customFormat="1" ht="12.75">
      <c r="A42" s="24" t="s">
        <v>108</v>
      </c>
      <c r="B42" s="77" t="s">
        <v>449</v>
      </c>
      <c r="C42" s="57" t="s">
        <v>450</v>
      </c>
      <c r="D42" s="58">
        <v>0</v>
      </c>
      <c r="E42" s="59">
        <v>149756</v>
      </c>
      <c r="F42" s="59">
        <v>132352207</v>
      </c>
      <c r="G42" s="59">
        <v>0</v>
      </c>
      <c r="H42" s="60">
        <v>132501963</v>
      </c>
      <c r="I42" s="61">
        <v>0</v>
      </c>
      <c r="J42" s="62">
        <v>0</v>
      </c>
      <c r="K42" s="59">
        <v>0</v>
      </c>
      <c r="L42" s="62">
        <v>0</v>
      </c>
      <c r="M42" s="60">
        <v>0</v>
      </c>
    </row>
    <row r="43" spans="1:13" s="37" customFormat="1" ht="12.75">
      <c r="A43" s="46"/>
      <c r="B43" s="78" t="s">
        <v>451</v>
      </c>
      <c r="C43" s="79"/>
      <c r="D43" s="66">
        <f aca="true" t="shared" si="4" ref="D43:M43">SUM(D37:D42)</f>
        <v>19722635</v>
      </c>
      <c r="E43" s="67">
        <f t="shared" si="4"/>
        <v>18390207</v>
      </c>
      <c r="F43" s="67">
        <f t="shared" si="4"/>
        <v>164780518</v>
      </c>
      <c r="G43" s="67">
        <f t="shared" si="4"/>
        <v>0</v>
      </c>
      <c r="H43" s="80">
        <f t="shared" si="4"/>
        <v>202893360</v>
      </c>
      <c r="I43" s="81">
        <f t="shared" si="4"/>
        <v>24037362</v>
      </c>
      <c r="J43" s="82">
        <f t="shared" si="4"/>
        <v>27671677</v>
      </c>
      <c r="K43" s="67">
        <f t="shared" si="4"/>
        <v>59381283</v>
      </c>
      <c r="L43" s="82">
        <f t="shared" si="4"/>
        <v>0</v>
      </c>
      <c r="M43" s="80">
        <f t="shared" si="4"/>
        <v>111090322</v>
      </c>
    </row>
    <row r="44" spans="1:13" s="37" customFormat="1" ht="12.75">
      <c r="A44" s="46"/>
      <c r="B44" s="78" t="s">
        <v>452</v>
      </c>
      <c r="C44" s="79"/>
      <c r="D44" s="66">
        <f aca="true" t="shared" si="5" ref="D44:M44">SUM(D9:D14,D16:D20,D22:D27,D29:D35,D37:D42)</f>
        <v>163786439</v>
      </c>
      <c r="E44" s="67">
        <f t="shared" si="5"/>
        <v>490170901</v>
      </c>
      <c r="F44" s="67">
        <f t="shared" si="5"/>
        <v>540347409</v>
      </c>
      <c r="G44" s="67">
        <f t="shared" si="5"/>
        <v>0</v>
      </c>
      <c r="H44" s="80">
        <f t="shared" si="5"/>
        <v>1194304749</v>
      </c>
      <c r="I44" s="81">
        <f t="shared" si="5"/>
        <v>134460940</v>
      </c>
      <c r="J44" s="82">
        <f t="shared" si="5"/>
        <v>454321328</v>
      </c>
      <c r="K44" s="67">
        <f t="shared" si="5"/>
        <v>2892973771</v>
      </c>
      <c r="L44" s="82">
        <f t="shared" si="5"/>
        <v>0</v>
      </c>
      <c r="M44" s="80">
        <f t="shared" si="5"/>
        <v>3481756039</v>
      </c>
    </row>
    <row r="45" spans="1:13" s="8" customFormat="1" ht="12.75">
      <c r="A45" s="47"/>
      <c r="B45" s="83"/>
      <c r="C45" s="84"/>
      <c r="D45" s="85"/>
      <c r="E45" s="86"/>
      <c r="F45" s="86"/>
      <c r="G45" s="86"/>
      <c r="H45" s="87"/>
      <c r="I45" s="85"/>
      <c r="J45" s="86"/>
      <c r="K45" s="86"/>
      <c r="L45" s="86"/>
      <c r="M45" s="87"/>
    </row>
    <row r="46" spans="1:13" s="53" customFormat="1" ht="12.75">
      <c r="A46" s="55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s="54" customFormat="1" ht="12.75">
      <c r="A47" s="28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</row>
    <row r="48" spans="1:13" s="54" customFormat="1" ht="12.75">
      <c r="A48" s="28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</row>
    <row r="49" spans="1:13" s="54" customFormat="1" ht="12.75">
      <c r="A49" s="28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</row>
    <row r="50" spans="1:13" s="54" customFormat="1" ht="12.75">
      <c r="A50" s="28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</row>
    <row r="51" spans="1:13" s="54" customFormat="1" ht="12.75">
      <c r="A51" s="28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</row>
    <row r="52" spans="1:13" s="54" customFormat="1" ht="12.75">
      <c r="A52" s="28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1:13" s="54" customFormat="1" ht="12.75">
      <c r="A53" s="28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1:13" s="54" customFormat="1" ht="12.75">
      <c r="A54" s="28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1:13" s="54" customFormat="1" ht="12.75">
      <c r="A55" s="28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1:13" s="54" customFormat="1" ht="12.75">
      <c r="A56" s="28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1:13" s="54" customFormat="1" ht="12.75">
      <c r="A57" s="28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1:13" s="54" customFormat="1" ht="12.75">
      <c r="A58" s="28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</row>
    <row r="59" spans="1:13" s="54" customFormat="1" ht="12.75">
      <c r="A59" s="28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1:13" s="54" customFormat="1" ht="12.75">
      <c r="A60" s="28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1:13" s="54" customFormat="1" ht="12.75">
      <c r="A61" s="28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1:13" s="54" customFormat="1" ht="12.75">
      <c r="A62" s="28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1:13" s="54" customFormat="1" ht="12.75">
      <c r="A63" s="28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</row>
    <row r="64" spans="1:13" s="54" customFormat="1" ht="12.75">
      <c r="A64" s="28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</row>
    <row r="65" spans="1:13" s="54" customFormat="1" ht="12.75">
      <c r="A65" s="28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s="54" customFormat="1" ht="12.75">
      <c r="A66" s="28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spans="1:13" s="54" customFormat="1" ht="12.75">
      <c r="A67" s="28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1:13" s="54" customFormat="1" ht="12.75">
      <c r="A68" s="28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s="54" customFormat="1" ht="12.75">
      <c r="A69" s="28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spans="1:13" s="54" customFormat="1" ht="12.75">
      <c r="A70" s="28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  <row r="71" spans="1:13" s="54" customFormat="1" ht="12.75">
      <c r="A71" s="28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1:13" s="54" customFormat="1" ht="12.75">
      <c r="A72" s="28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</row>
    <row r="73" spans="1:13" s="54" customFormat="1" ht="12.75">
      <c r="A73" s="28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1:13" s="54" customFormat="1" ht="12.75">
      <c r="A74" s="28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</row>
    <row r="75" spans="1:13" s="54" customFormat="1" ht="12.75">
      <c r="A75" s="28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13" s="54" customFormat="1" ht="12.75">
      <c r="A76" s="28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</row>
    <row r="77" spans="1:13" s="54" customFormat="1" ht="12.75">
      <c r="A77" s="28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</row>
    <row r="78" spans="1:13" s="54" customFormat="1" ht="12.75">
      <c r="A78" s="28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</row>
    <row r="79" spans="1:13" s="54" customFormat="1" ht="12.75">
      <c r="A79" s="28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</row>
    <row r="80" spans="1:13" s="54" customFormat="1" ht="12.75">
      <c r="A80" s="28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</row>
    <row r="81" spans="1:13" s="54" customFormat="1" ht="12.75">
      <c r="A81" s="28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1:13" s="54" customFormat="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54" customFormat="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="54" customFormat="1" ht="12.75"/>
    <row r="85" s="54" customFormat="1" ht="12.75"/>
    <row r="86" s="54" customFormat="1" ht="12.75"/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</sheetData>
  <sheetProtection password="F954" sheet="1" objects="1" scenarios="1"/>
  <mergeCells count="7">
    <mergeCell ref="B46:M46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5" ht="15.75" customHeight="1">
      <c r="A2" s="4"/>
      <c r="B2" s="113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2"/>
      <c r="O2" s="2"/>
    </row>
    <row r="3" spans="1:13" ht="15.75" customHeight="1">
      <c r="A3" s="5"/>
      <c r="B3" s="6"/>
      <c r="C3" s="7"/>
      <c r="D3" s="106" t="s">
        <v>1</v>
      </c>
      <c r="E3" s="107"/>
      <c r="F3" s="107"/>
      <c r="G3" s="107"/>
      <c r="H3" s="108"/>
      <c r="I3" s="109" t="s">
        <v>2</v>
      </c>
      <c r="J3" s="110"/>
      <c r="K3" s="110"/>
      <c r="L3" s="110"/>
      <c r="M3" s="111"/>
    </row>
    <row r="4" spans="1:13" s="8" customFormat="1" ht="15.75" customHeight="1">
      <c r="A4" s="9"/>
      <c r="B4" s="10"/>
      <c r="C4" s="11"/>
      <c r="D4" s="106" t="s">
        <v>3</v>
      </c>
      <c r="E4" s="107"/>
      <c r="F4" s="112"/>
      <c r="G4" s="29"/>
      <c r="H4" s="30"/>
      <c r="I4" s="106" t="s">
        <v>3</v>
      </c>
      <c r="J4" s="107"/>
      <c r="K4" s="112"/>
      <c r="L4" s="31"/>
      <c r="M4" s="30"/>
    </row>
    <row r="5" spans="1:13" s="8" customFormat="1" ht="25.5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453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89</v>
      </c>
      <c r="B9" s="77" t="s">
        <v>454</v>
      </c>
      <c r="C9" s="57" t="s">
        <v>455</v>
      </c>
      <c r="D9" s="58">
        <v>791884</v>
      </c>
      <c r="E9" s="59">
        <v>31215312</v>
      </c>
      <c r="F9" s="59">
        <v>40147506</v>
      </c>
      <c r="G9" s="59">
        <v>0</v>
      </c>
      <c r="H9" s="60">
        <v>72154702</v>
      </c>
      <c r="I9" s="61">
        <v>1888526</v>
      </c>
      <c r="J9" s="62">
        <v>3435013</v>
      </c>
      <c r="K9" s="59">
        <v>10408402</v>
      </c>
      <c r="L9" s="62">
        <v>0</v>
      </c>
      <c r="M9" s="60">
        <v>15731941</v>
      </c>
    </row>
    <row r="10" spans="1:13" s="8" customFormat="1" ht="12.75">
      <c r="A10" s="24" t="s">
        <v>89</v>
      </c>
      <c r="B10" s="77" t="s">
        <v>456</v>
      </c>
      <c r="C10" s="57" t="s">
        <v>457</v>
      </c>
      <c r="D10" s="58">
        <v>11536554</v>
      </c>
      <c r="E10" s="59">
        <v>38589062</v>
      </c>
      <c r="F10" s="59">
        <v>5076125</v>
      </c>
      <c r="G10" s="59">
        <v>0</v>
      </c>
      <c r="H10" s="60">
        <v>55201741</v>
      </c>
      <c r="I10" s="61">
        <v>3353801</v>
      </c>
      <c r="J10" s="62">
        <v>9651137</v>
      </c>
      <c r="K10" s="59">
        <v>18032959</v>
      </c>
      <c r="L10" s="62">
        <v>0</v>
      </c>
      <c r="M10" s="60">
        <v>31037897</v>
      </c>
    </row>
    <row r="11" spans="1:13" s="8" customFormat="1" ht="12.75">
      <c r="A11" s="24" t="s">
        <v>89</v>
      </c>
      <c r="B11" s="77" t="s">
        <v>458</v>
      </c>
      <c r="C11" s="57" t="s">
        <v>459</v>
      </c>
      <c r="D11" s="58">
        <v>0</v>
      </c>
      <c r="E11" s="59">
        <v>0</v>
      </c>
      <c r="F11" s="59">
        <v>36257020</v>
      </c>
      <c r="G11" s="59">
        <v>0</v>
      </c>
      <c r="H11" s="60">
        <v>36257020</v>
      </c>
      <c r="I11" s="61">
        <v>10348860</v>
      </c>
      <c r="J11" s="62">
        <v>1937385</v>
      </c>
      <c r="K11" s="59">
        <v>15583538</v>
      </c>
      <c r="L11" s="62">
        <v>0</v>
      </c>
      <c r="M11" s="60">
        <v>27869783</v>
      </c>
    </row>
    <row r="12" spans="1:13" s="8" customFormat="1" ht="12.75">
      <c r="A12" s="24" t="s">
        <v>89</v>
      </c>
      <c r="B12" s="77" t="s">
        <v>460</v>
      </c>
      <c r="C12" s="57" t="s">
        <v>461</v>
      </c>
      <c r="D12" s="58">
        <v>2178988</v>
      </c>
      <c r="E12" s="59">
        <v>12663768</v>
      </c>
      <c r="F12" s="59">
        <v>2522743</v>
      </c>
      <c r="G12" s="59">
        <v>0</v>
      </c>
      <c r="H12" s="60">
        <v>17365499</v>
      </c>
      <c r="I12" s="61">
        <v>0</v>
      </c>
      <c r="J12" s="62">
        <v>0</v>
      </c>
      <c r="K12" s="59">
        <v>0</v>
      </c>
      <c r="L12" s="62">
        <v>0</v>
      </c>
      <c r="M12" s="60">
        <v>0</v>
      </c>
    </row>
    <row r="13" spans="1:13" s="8" customFormat="1" ht="12.75">
      <c r="A13" s="24" t="s">
        <v>89</v>
      </c>
      <c r="B13" s="77" t="s">
        <v>462</v>
      </c>
      <c r="C13" s="57" t="s">
        <v>463</v>
      </c>
      <c r="D13" s="58">
        <v>9363935</v>
      </c>
      <c r="E13" s="59">
        <v>44323400</v>
      </c>
      <c r="F13" s="59">
        <v>10188833</v>
      </c>
      <c r="G13" s="59">
        <v>0</v>
      </c>
      <c r="H13" s="60">
        <v>63876168</v>
      </c>
      <c r="I13" s="61">
        <v>3269151</v>
      </c>
      <c r="J13" s="62">
        <v>13717983</v>
      </c>
      <c r="K13" s="59">
        <v>2089132</v>
      </c>
      <c r="L13" s="62">
        <v>0</v>
      </c>
      <c r="M13" s="60">
        <v>19076266</v>
      </c>
    </row>
    <row r="14" spans="1:13" s="8" customFormat="1" ht="12.75">
      <c r="A14" s="24" t="s">
        <v>89</v>
      </c>
      <c r="B14" s="77" t="s">
        <v>464</v>
      </c>
      <c r="C14" s="57" t="s">
        <v>465</v>
      </c>
      <c r="D14" s="58">
        <v>0</v>
      </c>
      <c r="E14" s="59">
        <v>0</v>
      </c>
      <c r="F14" s="59">
        <v>0</v>
      </c>
      <c r="G14" s="59">
        <v>0</v>
      </c>
      <c r="H14" s="60">
        <v>0</v>
      </c>
      <c r="I14" s="61">
        <v>1723540</v>
      </c>
      <c r="J14" s="62">
        <v>9566005</v>
      </c>
      <c r="K14" s="59">
        <v>15498660</v>
      </c>
      <c r="L14" s="62">
        <v>0</v>
      </c>
      <c r="M14" s="60">
        <v>26788205</v>
      </c>
    </row>
    <row r="15" spans="1:13" s="8" customFormat="1" ht="12.75">
      <c r="A15" s="24" t="s">
        <v>89</v>
      </c>
      <c r="B15" s="77" t="s">
        <v>62</v>
      </c>
      <c r="C15" s="57" t="s">
        <v>63</v>
      </c>
      <c r="D15" s="58">
        <v>42836571</v>
      </c>
      <c r="E15" s="59">
        <v>148500243</v>
      </c>
      <c r="F15" s="59">
        <v>27220989</v>
      </c>
      <c r="G15" s="59">
        <v>0</v>
      </c>
      <c r="H15" s="60">
        <v>218557803</v>
      </c>
      <c r="I15" s="61">
        <v>38260746</v>
      </c>
      <c r="J15" s="62">
        <v>119787412</v>
      </c>
      <c r="K15" s="59">
        <v>83321099</v>
      </c>
      <c r="L15" s="62">
        <v>0</v>
      </c>
      <c r="M15" s="60">
        <v>241369257</v>
      </c>
    </row>
    <row r="16" spans="1:13" s="8" customFormat="1" ht="12.75">
      <c r="A16" s="24" t="s">
        <v>108</v>
      </c>
      <c r="B16" s="77" t="s">
        <v>466</v>
      </c>
      <c r="C16" s="57" t="s">
        <v>467</v>
      </c>
      <c r="D16" s="58">
        <v>0</v>
      </c>
      <c r="E16" s="59">
        <v>0</v>
      </c>
      <c r="F16" s="59">
        <v>2736034</v>
      </c>
      <c r="G16" s="59">
        <v>0</v>
      </c>
      <c r="H16" s="60">
        <v>2736034</v>
      </c>
      <c r="I16" s="61">
        <v>0</v>
      </c>
      <c r="J16" s="62">
        <v>0</v>
      </c>
      <c r="K16" s="59">
        <v>13092889</v>
      </c>
      <c r="L16" s="62">
        <v>0</v>
      </c>
      <c r="M16" s="60">
        <v>13092889</v>
      </c>
    </row>
    <row r="17" spans="1:13" s="37" customFormat="1" ht="12.75">
      <c r="A17" s="46"/>
      <c r="B17" s="78" t="s">
        <v>468</v>
      </c>
      <c r="C17" s="79"/>
      <c r="D17" s="66">
        <f aca="true" t="shared" si="0" ref="D17:M17">SUM(D9:D16)</f>
        <v>66707932</v>
      </c>
      <c r="E17" s="67">
        <f t="shared" si="0"/>
        <v>275291785</v>
      </c>
      <c r="F17" s="67">
        <f t="shared" si="0"/>
        <v>124149250</v>
      </c>
      <c r="G17" s="67">
        <f t="shared" si="0"/>
        <v>0</v>
      </c>
      <c r="H17" s="80">
        <f t="shared" si="0"/>
        <v>466148967</v>
      </c>
      <c r="I17" s="81">
        <f t="shared" si="0"/>
        <v>58844624</v>
      </c>
      <c r="J17" s="82">
        <f t="shared" si="0"/>
        <v>158094935</v>
      </c>
      <c r="K17" s="67">
        <f t="shared" si="0"/>
        <v>158026679</v>
      </c>
      <c r="L17" s="82">
        <f t="shared" si="0"/>
        <v>0</v>
      </c>
      <c r="M17" s="80">
        <f t="shared" si="0"/>
        <v>374966238</v>
      </c>
    </row>
    <row r="18" spans="1:13" s="8" customFormat="1" ht="12.75">
      <c r="A18" s="24" t="s">
        <v>89</v>
      </c>
      <c r="B18" s="77" t="s">
        <v>469</v>
      </c>
      <c r="C18" s="57" t="s">
        <v>470</v>
      </c>
      <c r="D18" s="58">
        <v>4065781</v>
      </c>
      <c r="E18" s="59">
        <v>18291482</v>
      </c>
      <c r="F18" s="59">
        <v>3994773</v>
      </c>
      <c r="G18" s="59">
        <v>0</v>
      </c>
      <c r="H18" s="60">
        <v>26352036</v>
      </c>
      <c r="I18" s="61">
        <v>5244840</v>
      </c>
      <c r="J18" s="62">
        <v>24619221</v>
      </c>
      <c r="K18" s="59">
        <v>34180722</v>
      </c>
      <c r="L18" s="62">
        <v>0</v>
      </c>
      <c r="M18" s="60">
        <v>64044783</v>
      </c>
    </row>
    <row r="19" spans="1:13" s="8" customFormat="1" ht="12.75">
      <c r="A19" s="24" t="s">
        <v>89</v>
      </c>
      <c r="B19" s="77" t="s">
        <v>64</v>
      </c>
      <c r="C19" s="57" t="s">
        <v>65</v>
      </c>
      <c r="D19" s="58">
        <v>5106623</v>
      </c>
      <c r="E19" s="59">
        <v>210302510</v>
      </c>
      <c r="F19" s="59">
        <v>25329712</v>
      </c>
      <c r="G19" s="59">
        <v>0</v>
      </c>
      <c r="H19" s="60">
        <v>240738845</v>
      </c>
      <c r="I19" s="61">
        <v>4118080</v>
      </c>
      <c r="J19" s="62">
        <v>173666463</v>
      </c>
      <c r="K19" s="59">
        <v>7333169</v>
      </c>
      <c r="L19" s="62">
        <v>0</v>
      </c>
      <c r="M19" s="60">
        <v>185117712</v>
      </c>
    </row>
    <row r="20" spans="1:13" s="8" customFormat="1" ht="12.75">
      <c r="A20" s="24" t="s">
        <v>89</v>
      </c>
      <c r="B20" s="77" t="s">
        <v>66</v>
      </c>
      <c r="C20" s="57" t="s">
        <v>67</v>
      </c>
      <c r="D20" s="58">
        <v>43189823</v>
      </c>
      <c r="E20" s="59">
        <v>109130647</v>
      </c>
      <c r="F20" s="59">
        <v>17545398</v>
      </c>
      <c r="G20" s="59">
        <v>0</v>
      </c>
      <c r="H20" s="60">
        <v>169865868</v>
      </c>
      <c r="I20" s="61">
        <v>36385410</v>
      </c>
      <c r="J20" s="62">
        <v>88823303</v>
      </c>
      <c r="K20" s="59">
        <v>21354599</v>
      </c>
      <c r="L20" s="62">
        <v>0</v>
      </c>
      <c r="M20" s="60">
        <v>146563312</v>
      </c>
    </row>
    <row r="21" spans="1:13" s="8" customFormat="1" ht="12.75">
      <c r="A21" s="24" t="s">
        <v>89</v>
      </c>
      <c r="B21" s="77" t="s">
        <v>471</v>
      </c>
      <c r="C21" s="57" t="s">
        <v>472</v>
      </c>
      <c r="D21" s="58">
        <v>2918025</v>
      </c>
      <c r="E21" s="59">
        <v>12574160</v>
      </c>
      <c r="F21" s="59">
        <v>11849736</v>
      </c>
      <c r="G21" s="59">
        <v>0</v>
      </c>
      <c r="H21" s="60">
        <v>27341921</v>
      </c>
      <c r="I21" s="61">
        <v>1625960</v>
      </c>
      <c r="J21" s="62">
        <v>5302990</v>
      </c>
      <c r="K21" s="59">
        <v>26372194</v>
      </c>
      <c r="L21" s="62">
        <v>0</v>
      </c>
      <c r="M21" s="60">
        <v>33301144</v>
      </c>
    </row>
    <row r="22" spans="1:13" s="8" customFormat="1" ht="12.75">
      <c r="A22" s="24" t="s">
        <v>89</v>
      </c>
      <c r="B22" s="77" t="s">
        <v>473</v>
      </c>
      <c r="C22" s="57" t="s">
        <v>474</v>
      </c>
      <c r="D22" s="58">
        <v>309073</v>
      </c>
      <c r="E22" s="59">
        <v>2249730</v>
      </c>
      <c r="F22" s="59">
        <v>44526284</v>
      </c>
      <c r="G22" s="59">
        <v>0</v>
      </c>
      <c r="H22" s="60">
        <v>47085087</v>
      </c>
      <c r="I22" s="61">
        <v>0</v>
      </c>
      <c r="J22" s="62">
        <v>0</v>
      </c>
      <c r="K22" s="59">
        <v>0</v>
      </c>
      <c r="L22" s="62">
        <v>0</v>
      </c>
      <c r="M22" s="60">
        <v>0</v>
      </c>
    </row>
    <row r="23" spans="1:13" s="8" customFormat="1" ht="12.75">
      <c r="A23" s="24" t="s">
        <v>89</v>
      </c>
      <c r="B23" s="77" t="s">
        <v>475</v>
      </c>
      <c r="C23" s="57" t="s">
        <v>476</v>
      </c>
      <c r="D23" s="58">
        <v>501707</v>
      </c>
      <c r="E23" s="59">
        <v>8606341</v>
      </c>
      <c r="F23" s="59">
        <v>9952214</v>
      </c>
      <c r="G23" s="59">
        <v>0</v>
      </c>
      <c r="H23" s="60">
        <v>19060262</v>
      </c>
      <c r="I23" s="61">
        <v>0</v>
      </c>
      <c r="J23" s="62">
        <v>2719854</v>
      </c>
      <c r="K23" s="59">
        <v>19329518</v>
      </c>
      <c r="L23" s="62">
        <v>0</v>
      </c>
      <c r="M23" s="60">
        <v>22049372</v>
      </c>
    </row>
    <row r="24" spans="1:13" s="8" customFormat="1" ht="12.75">
      <c r="A24" s="24" t="s">
        <v>108</v>
      </c>
      <c r="B24" s="77" t="s">
        <v>477</v>
      </c>
      <c r="C24" s="57" t="s">
        <v>478</v>
      </c>
      <c r="D24" s="58">
        <v>0</v>
      </c>
      <c r="E24" s="59">
        <v>0</v>
      </c>
      <c r="F24" s="59">
        <v>5178517</v>
      </c>
      <c r="G24" s="59">
        <v>0</v>
      </c>
      <c r="H24" s="60">
        <v>5178517</v>
      </c>
      <c r="I24" s="61">
        <v>0</v>
      </c>
      <c r="J24" s="62">
        <v>0</v>
      </c>
      <c r="K24" s="59">
        <v>8042743</v>
      </c>
      <c r="L24" s="62">
        <v>0</v>
      </c>
      <c r="M24" s="60">
        <v>8042743</v>
      </c>
    </row>
    <row r="25" spans="1:13" s="37" customFormat="1" ht="12.75">
      <c r="A25" s="46"/>
      <c r="B25" s="78" t="s">
        <v>479</v>
      </c>
      <c r="C25" s="79"/>
      <c r="D25" s="66">
        <f aca="true" t="shared" si="1" ref="D25:M25">SUM(D18:D24)</f>
        <v>56091032</v>
      </c>
      <c r="E25" s="67">
        <f t="shared" si="1"/>
        <v>361154870</v>
      </c>
      <c r="F25" s="67">
        <f t="shared" si="1"/>
        <v>118376634</v>
      </c>
      <c r="G25" s="67">
        <f t="shared" si="1"/>
        <v>0</v>
      </c>
      <c r="H25" s="80">
        <f t="shared" si="1"/>
        <v>535622536</v>
      </c>
      <c r="I25" s="81">
        <f t="shared" si="1"/>
        <v>47374290</v>
      </c>
      <c r="J25" s="82">
        <f t="shared" si="1"/>
        <v>295131831</v>
      </c>
      <c r="K25" s="67">
        <f t="shared" si="1"/>
        <v>116612945</v>
      </c>
      <c r="L25" s="82">
        <f t="shared" si="1"/>
        <v>0</v>
      </c>
      <c r="M25" s="80">
        <f t="shared" si="1"/>
        <v>459119066</v>
      </c>
    </row>
    <row r="26" spans="1:13" s="8" customFormat="1" ht="12.75">
      <c r="A26" s="24" t="s">
        <v>89</v>
      </c>
      <c r="B26" s="77" t="s">
        <v>480</v>
      </c>
      <c r="C26" s="57" t="s">
        <v>481</v>
      </c>
      <c r="D26" s="58">
        <v>4199915</v>
      </c>
      <c r="E26" s="59">
        <v>10581377</v>
      </c>
      <c r="F26" s="59">
        <v>10361983</v>
      </c>
      <c r="G26" s="59">
        <v>0</v>
      </c>
      <c r="H26" s="60">
        <v>25143275</v>
      </c>
      <c r="I26" s="61">
        <v>-190655</v>
      </c>
      <c r="J26" s="62">
        <v>17877761</v>
      </c>
      <c r="K26" s="59">
        <v>34682047</v>
      </c>
      <c r="L26" s="62">
        <v>0</v>
      </c>
      <c r="M26" s="60">
        <v>52369153</v>
      </c>
    </row>
    <row r="27" spans="1:13" s="8" customFormat="1" ht="12.75">
      <c r="A27" s="24" t="s">
        <v>89</v>
      </c>
      <c r="B27" s="77" t="s">
        <v>68</v>
      </c>
      <c r="C27" s="57" t="s">
        <v>69</v>
      </c>
      <c r="D27" s="58">
        <v>75437127</v>
      </c>
      <c r="E27" s="59">
        <v>120612603</v>
      </c>
      <c r="F27" s="59">
        <v>6825252</v>
      </c>
      <c r="G27" s="59">
        <v>0</v>
      </c>
      <c r="H27" s="60">
        <v>202874982</v>
      </c>
      <c r="I27" s="61">
        <v>68950553</v>
      </c>
      <c r="J27" s="62">
        <v>104190133</v>
      </c>
      <c r="K27" s="59">
        <v>187931145</v>
      </c>
      <c r="L27" s="62">
        <v>0</v>
      </c>
      <c r="M27" s="60">
        <v>361071831</v>
      </c>
    </row>
    <row r="28" spans="1:13" s="8" customFormat="1" ht="12.75">
      <c r="A28" s="24" t="s">
        <v>89</v>
      </c>
      <c r="B28" s="77" t="s">
        <v>482</v>
      </c>
      <c r="C28" s="57" t="s">
        <v>483</v>
      </c>
      <c r="D28" s="58">
        <v>0</v>
      </c>
      <c r="E28" s="59">
        <v>0</v>
      </c>
      <c r="F28" s="59">
        <v>0</v>
      </c>
      <c r="G28" s="59">
        <v>0</v>
      </c>
      <c r="H28" s="60">
        <v>0</v>
      </c>
      <c r="I28" s="61">
        <v>3246413</v>
      </c>
      <c r="J28" s="62">
        <v>19109249</v>
      </c>
      <c r="K28" s="59">
        <v>7081498</v>
      </c>
      <c r="L28" s="62">
        <v>0</v>
      </c>
      <c r="M28" s="60">
        <v>29437160</v>
      </c>
    </row>
    <row r="29" spans="1:13" s="8" customFormat="1" ht="12.75">
      <c r="A29" s="24" t="s">
        <v>89</v>
      </c>
      <c r="B29" s="77" t="s">
        <v>484</v>
      </c>
      <c r="C29" s="57" t="s">
        <v>485</v>
      </c>
      <c r="D29" s="58">
        <v>22943022</v>
      </c>
      <c r="E29" s="59">
        <v>20893343</v>
      </c>
      <c r="F29" s="59">
        <v>12830614</v>
      </c>
      <c r="G29" s="59">
        <v>0</v>
      </c>
      <c r="H29" s="60">
        <v>56666979</v>
      </c>
      <c r="I29" s="61">
        <v>13121979</v>
      </c>
      <c r="J29" s="62">
        <v>14692849</v>
      </c>
      <c r="K29" s="59">
        <v>9045554</v>
      </c>
      <c r="L29" s="62">
        <v>0</v>
      </c>
      <c r="M29" s="60">
        <v>36860382</v>
      </c>
    </row>
    <row r="30" spans="1:13" s="8" customFormat="1" ht="12.75">
      <c r="A30" s="24" t="s">
        <v>89</v>
      </c>
      <c r="B30" s="77" t="s">
        <v>486</v>
      </c>
      <c r="C30" s="57" t="s">
        <v>487</v>
      </c>
      <c r="D30" s="58">
        <v>523169571</v>
      </c>
      <c r="E30" s="59">
        <v>36417527</v>
      </c>
      <c r="F30" s="59">
        <v>775627715</v>
      </c>
      <c r="G30" s="59">
        <v>0</v>
      </c>
      <c r="H30" s="60">
        <v>1335214813</v>
      </c>
      <c r="I30" s="61">
        <v>1177328</v>
      </c>
      <c r="J30" s="62">
        <v>14399038</v>
      </c>
      <c r="K30" s="59">
        <v>38105548</v>
      </c>
      <c r="L30" s="62">
        <v>0</v>
      </c>
      <c r="M30" s="60">
        <v>53681914</v>
      </c>
    </row>
    <row r="31" spans="1:13" s="8" customFormat="1" ht="12.75">
      <c r="A31" s="24" t="s">
        <v>108</v>
      </c>
      <c r="B31" s="77" t="s">
        <v>488</v>
      </c>
      <c r="C31" s="57" t="s">
        <v>489</v>
      </c>
      <c r="D31" s="58">
        <v>0</v>
      </c>
      <c r="E31" s="59">
        <v>0</v>
      </c>
      <c r="F31" s="59">
        <v>17833841</v>
      </c>
      <c r="G31" s="59">
        <v>0</v>
      </c>
      <c r="H31" s="60">
        <v>17833841</v>
      </c>
      <c r="I31" s="61">
        <v>50894238</v>
      </c>
      <c r="J31" s="62">
        <v>0</v>
      </c>
      <c r="K31" s="59">
        <v>6501366</v>
      </c>
      <c r="L31" s="62">
        <v>0</v>
      </c>
      <c r="M31" s="60">
        <v>57395604</v>
      </c>
    </row>
    <row r="32" spans="1:13" s="37" customFormat="1" ht="12.75">
      <c r="A32" s="46"/>
      <c r="B32" s="78" t="s">
        <v>490</v>
      </c>
      <c r="C32" s="79"/>
      <c r="D32" s="66">
        <f aca="true" t="shared" si="2" ref="D32:M32">SUM(D26:D31)</f>
        <v>625749635</v>
      </c>
      <c r="E32" s="67">
        <f t="shared" si="2"/>
        <v>188504850</v>
      </c>
      <c r="F32" s="67">
        <f t="shared" si="2"/>
        <v>823479405</v>
      </c>
      <c r="G32" s="67">
        <f t="shared" si="2"/>
        <v>0</v>
      </c>
      <c r="H32" s="80">
        <f t="shared" si="2"/>
        <v>1637733890</v>
      </c>
      <c r="I32" s="81">
        <f t="shared" si="2"/>
        <v>137199856</v>
      </c>
      <c r="J32" s="82">
        <f t="shared" si="2"/>
        <v>170269030</v>
      </c>
      <c r="K32" s="67">
        <f t="shared" si="2"/>
        <v>283347158</v>
      </c>
      <c r="L32" s="82">
        <f t="shared" si="2"/>
        <v>0</v>
      </c>
      <c r="M32" s="80">
        <f t="shared" si="2"/>
        <v>590816044</v>
      </c>
    </row>
    <row r="33" spans="1:13" s="37" customFormat="1" ht="12.75">
      <c r="A33" s="46"/>
      <c r="B33" s="78" t="s">
        <v>491</v>
      </c>
      <c r="C33" s="79"/>
      <c r="D33" s="66">
        <f aca="true" t="shared" si="3" ref="D33:M33">SUM(D9:D16,D18:D24,D26:D31)</f>
        <v>748548599</v>
      </c>
      <c r="E33" s="67">
        <f t="shared" si="3"/>
        <v>824951505</v>
      </c>
      <c r="F33" s="67">
        <f t="shared" si="3"/>
        <v>1066005289</v>
      </c>
      <c r="G33" s="67">
        <f t="shared" si="3"/>
        <v>0</v>
      </c>
      <c r="H33" s="80">
        <f t="shared" si="3"/>
        <v>2639505393</v>
      </c>
      <c r="I33" s="81">
        <f t="shared" si="3"/>
        <v>243418770</v>
      </c>
      <c r="J33" s="82">
        <f t="shared" si="3"/>
        <v>623495796</v>
      </c>
      <c r="K33" s="67">
        <f t="shared" si="3"/>
        <v>557986782</v>
      </c>
      <c r="L33" s="82">
        <f t="shared" si="3"/>
        <v>0</v>
      </c>
      <c r="M33" s="80">
        <f t="shared" si="3"/>
        <v>1424901348</v>
      </c>
    </row>
    <row r="34" spans="1:13" s="8" customFormat="1" ht="12.75">
      <c r="A34" s="47"/>
      <c r="B34" s="83"/>
      <c r="C34" s="84"/>
      <c r="D34" s="85"/>
      <c r="E34" s="86"/>
      <c r="F34" s="86"/>
      <c r="G34" s="86"/>
      <c r="H34" s="87"/>
      <c r="I34" s="85"/>
      <c r="J34" s="86"/>
      <c r="K34" s="86"/>
      <c r="L34" s="86"/>
      <c r="M34" s="87"/>
    </row>
    <row r="35" spans="1:13" s="8" customFormat="1" ht="12.75">
      <c r="A35" s="27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35:M35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2011-08-12T09:37:17Z</dcterms:created>
  <dcterms:modified xsi:type="dcterms:W3CDTF">2011-08-12T09:38:26Z</dcterms:modified>
  <cp:category/>
  <cp:version/>
  <cp:contentType/>
  <cp:contentStatus/>
</cp:coreProperties>
</file>