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<sst xmlns="http://schemas.openxmlformats.org/spreadsheetml/2006/main" count="497" uniqueCount="248">
  <si>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eThekwini(ETH)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</si>
  <si>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</si>
  <si>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</si>
  <si>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</si>
  <si>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</si>
  <si>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</si>
  <si>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</si>
  <si>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</si>
  <si>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</si>
  <si>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</si>
  <si>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</si>
  <si>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</si>
  <si>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</si>
  <si>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</si>
  <si>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</si>
  <si>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</si>
  <si>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</si>
  <si>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</si>
  <si>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</si>
  <si>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</si>
  <si>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</si>
  <si>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</si>
  <si>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</si>
  <si>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</si>
  <si>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</si>
  <si>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</si>
  <si>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</si>
  <si>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</si>
  <si>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</si>
  <si>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</si>
  <si>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</si>
  <si>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</si>
  <si>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</si>
  <si>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</si>
  <si>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</si>
  <si>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</si>
  <si>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</si>
  <si>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</si>
  <si>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</si>
  <si>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</si>
  <si>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</si>
  <si>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</si>
  <si>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</si>
  <si>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</si>
  <si>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</si>
  <si>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</si>
  <si>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</si>
  <si>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</si>
  <si>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</si>
  <si>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</si>
  <si>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</si>
  <si>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</si>
  <si>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</si>
  <si>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</si>
  <si>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</si>
  <si>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</si>
  <si>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</si>
  <si>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</si>
  <si>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</si>
  <si>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</si>
  <si>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</si>
  <si>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</si>
  <si>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</si>
  <si>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</si>
  <si>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</si>
  <si>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</si>
  <si>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</si>
  <si>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</si>
  <si>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</si>
  <si>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eThekwini(ETH)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</si>
  <si>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</si>
  <si>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</si>
  <si>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</si>
  <si>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</si>
  <si>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</si>
  <si>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</si>
  <si>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</si>
  <si>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</si>
  <si>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</si>
  <si>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</si>
  <si>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</si>
  <si>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</si>
  <si>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</si>
  <si>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</si>
  <si>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</si>
  <si>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</si>
  <si>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</si>
  <si>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</si>
  <si>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</si>
  <si>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</si>
  <si>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</si>
  <si>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</si>
  <si>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</si>
  <si>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</si>
  <si>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</si>
  <si>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</si>
  <si>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</si>
  <si>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</si>
  <si>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</si>
  <si>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eThekwini(ETH)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</si>
  <si>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</si>
  <si>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</si>
  <si>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</si>
  <si>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</si>
  <si>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</si>
  <si>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</si>
  <si>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</si>
  <si>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</si>
  <si>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</si>
  <si>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</si>
  <si>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</si>
  <si>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</si>
  <si>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</si>
  <si>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</si>
  <si>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</si>
  <si>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</si>
  <si>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</si>
  <si>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</si>
  <si>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</si>
  <si>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</si>
  <si>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</si>
  <si>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</si>
  <si>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</si>
  <si>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</si>
  <si>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</si>
  <si>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</si>
  <si>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</si>
  <si>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</si>
  <si>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</si>
  <si>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</si>
  <si>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</si>
  <si>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</si>
  <si>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eThekwini(ETH)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</si>
  <si>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</si>
  <si>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</si>
  <si>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</si>
  <si>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</si>
  <si>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</si>
  <si>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</si>
  <si>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</si>
  <si>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</si>
  <si>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</si>
  <si>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eThekwini(ETH)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</si>
  <si>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</si>
  <si>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</si>
  <si>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</si>
  <si>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</si>
  <si>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</si>
  <si>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</si>
  <si>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</si>
  <si>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</si>
  <si>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</si>
  <si>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</si>
  <si>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</si>
  <si>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</si>
  <si>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</si>
  <si>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</si>
  <si>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</si>
  <si>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</si>
  <si>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</si>
  <si>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</si>
  <si>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</si>
  <si>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</si>
  <si>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</si>
  <si>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</si>
  <si>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</si>
  <si>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</si>
  <si>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</si>
  <si>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</si>
  <si>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</si>
  <si>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</si>
  <si>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</si>
  <si>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</si>
  <si>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</si>
  <si>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</si>
  <si>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</si>
  <si>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eThekwini(ETH)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</si>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</sst>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4243652698</v>
      </c>
      <c r="C5" s="25">
        <v>4212852407</v>
      </c>
      <c r="D5" s="26">
        <v>4345552310</v>
      </c>
      <c r="E5" s="26">
        <v>373116061</v>
      </c>
      <c r="F5" s="26">
        <v>353248864</v>
      </c>
      <c r="G5" s="26">
        <v>293056807</v>
      </c>
      <c r="H5" s="26">
        <v>1019421732</v>
      </c>
      <c r="I5" s="26">
        <v>356173550</v>
      </c>
      <c r="J5" s="26">
        <v>367874934</v>
      </c>
      <c r="K5" s="26">
        <v>303485768</v>
      </c>
      <c r="L5" s="26">
        <v>1027534252</v>
      </c>
      <c r="M5" s="26">
        <v>308144966</v>
      </c>
      <c r="N5" s="26">
        <v>237411136</v>
      </c>
      <c r="O5" s="26">
        <v>422390612</v>
      </c>
      <c r="P5" s="26">
        <v>967946714</v>
      </c>
      <c r="Q5" s="26">
        <v>286582794</v>
      </c>
      <c r="R5" s="26">
        <v>199183374</v>
      </c>
      <c r="S5" s="26">
        <v>889695912</v>
      </c>
      <c r="T5" s="26">
        <v>1375462080</v>
      </c>
      <c r="U5" s="26">
        <v>4390364778</v>
      </c>
      <c r="V5" s="26">
        <v>4345552310</v>
      </c>
      <c r="W5" s="26">
        <v>44812468</v>
      </c>
      <c r="X5" s="27">
        <v>1.03</v>
      </c>
      <c r="Y5" s="28">
        <v>4345552310</v>
      </c>
    </row>
    <row r="6" spans="1:25" ht="13.5">
      <c r="A6" s="24" t="s">
        <v>31</v>
      </c>
      <c r="B6" s="2">
        <v>7863974138</v>
      </c>
      <c r="C6" s="25">
        <v>10483983455</v>
      </c>
      <c r="D6" s="26">
        <v>10507889545</v>
      </c>
      <c r="E6" s="26">
        <v>786825504</v>
      </c>
      <c r="F6" s="26">
        <v>990895917</v>
      </c>
      <c r="G6" s="26">
        <v>886599543</v>
      </c>
      <c r="H6" s="26">
        <v>2664320964</v>
      </c>
      <c r="I6" s="26">
        <v>848984787</v>
      </c>
      <c r="J6" s="26">
        <v>821224711</v>
      </c>
      <c r="K6" s="26">
        <v>817044589</v>
      </c>
      <c r="L6" s="26">
        <v>2487254087</v>
      </c>
      <c r="M6" s="26">
        <v>884021788</v>
      </c>
      <c r="N6" s="26">
        <v>822475574</v>
      </c>
      <c r="O6" s="26">
        <v>860944609</v>
      </c>
      <c r="P6" s="26">
        <v>2567441971</v>
      </c>
      <c r="Q6" s="26">
        <v>854698682</v>
      </c>
      <c r="R6" s="26">
        <v>837697992</v>
      </c>
      <c r="S6" s="26">
        <v>917413150</v>
      </c>
      <c r="T6" s="26">
        <v>2609809824</v>
      </c>
      <c r="U6" s="26">
        <v>10328826846</v>
      </c>
      <c r="V6" s="26">
        <v>10507889545</v>
      </c>
      <c r="W6" s="26">
        <v>-179062699</v>
      </c>
      <c r="X6" s="27">
        <v>-1.7</v>
      </c>
      <c r="Y6" s="28">
        <v>10507889545</v>
      </c>
    </row>
    <row r="7" spans="1:25" ht="13.5">
      <c r="A7" s="24" t="s">
        <v>32</v>
      </c>
      <c r="B7" s="2">
        <v>187933472</v>
      </c>
      <c r="C7" s="25">
        <v>169022565</v>
      </c>
      <c r="D7" s="26">
        <v>213244630</v>
      </c>
      <c r="E7" s="26">
        <v>7657124</v>
      </c>
      <c r="F7" s="26">
        <v>8875933</v>
      </c>
      <c r="G7" s="26">
        <v>5002377</v>
      </c>
      <c r="H7" s="26">
        <v>21535434</v>
      </c>
      <c r="I7" s="26">
        <v>10419134</v>
      </c>
      <c r="J7" s="26">
        <v>9120240</v>
      </c>
      <c r="K7" s="26">
        <v>10081544</v>
      </c>
      <c r="L7" s="26">
        <v>29620918</v>
      </c>
      <c r="M7" s="26">
        <v>12251631</v>
      </c>
      <c r="N7" s="26">
        <v>9896284</v>
      </c>
      <c r="O7" s="26">
        <v>13695613</v>
      </c>
      <c r="P7" s="26">
        <v>35843528</v>
      </c>
      <c r="Q7" s="26">
        <v>14483356</v>
      </c>
      <c r="R7" s="26">
        <v>13161058</v>
      </c>
      <c r="S7" s="26">
        <v>13392854</v>
      </c>
      <c r="T7" s="26">
        <v>41037268</v>
      </c>
      <c r="U7" s="26">
        <v>128037148</v>
      </c>
      <c r="V7" s="26">
        <v>213244630</v>
      </c>
      <c r="W7" s="26">
        <v>-85207482</v>
      </c>
      <c r="X7" s="27">
        <v>-39.96</v>
      </c>
      <c r="Y7" s="28">
        <v>213244630</v>
      </c>
    </row>
    <row r="8" spans="1:25" ht="13.5">
      <c r="A8" s="24" t="s">
        <v>33</v>
      </c>
      <c r="B8" s="2">
        <v>1483128002</v>
      </c>
      <c r="C8" s="25">
        <v>1595398244</v>
      </c>
      <c r="D8" s="26">
        <v>1746611334</v>
      </c>
      <c r="E8" s="26">
        <v>589389199</v>
      </c>
      <c r="F8" s="26">
        <v>1000000</v>
      </c>
      <c r="G8" s="26">
        <v>-3758997</v>
      </c>
      <c r="H8" s="26">
        <v>586630202</v>
      </c>
      <c r="I8" s="26">
        <v>7920695</v>
      </c>
      <c r="J8" s="26">
        <v>1743075</v>
      </c>
      <c r="K8" s="26">
        <v>0</v>
      </c>
      <c r="L8" s="26">
        <v>9663770</v>
      </c>
      <c r="M8" s="26">
        <v>467541359</v>
      </c>
      <c r="N8" s="26">
        <v>501130</v>
      </c>
      <c r="O8" s="26">
        <v>384584639</v>
      </c>
      <c r="P8" s="26">
        <v>852627128</v>
      </c>
      <c r="Q8" s="26">
        <v>31186672</v>
      </c>
      <c r="R8" s="26">
        <v>-365330</v>
      </c>
      <c r="S8" s="26">
        <v>80208289</v>
      </c>
      <c r="T8" s="26">
        <v>111029631</v>
      </c>
      <c r="U8" s="26">
        <v>1559950731</v>
      </c>
      <c r="V8" s="26">
        <v>1746611334</v>
      </c>
      <c r="W8" s="26">
        <v>-186660603</v>
      </c>
      <c r="X8" s="27">
        <v>-10.69</v>
      </c>
      <c r="Y8" s="28">
        <v>1746611334</v>
      </c>
    </row>
    <row r="9" spans="1:25" ht="13.5">
      <c r="A9" s="24" t="s">
        <v>34</v>
      </c>
      <c r="B9" s="2">
        <v>2832231185</v>
      </c>
      <c r="C9" s="25">
        <v>2078271666</v>
      </c>
      <c r="D9" s="26">
        <v>2024283546</v>
      </c>
      <c r="E9" s="26">
        <v>62231510</v>
      </c>
      <c r="F9" s="26">
        <v>427970339</v>
      </c>
      <c r="G9" s="26">
        <v>50582322</v>
      </c>
      <c r="H9" s="26">
        <v>540784171</v>
      </c>
      <c r="I9" s="26">
        <v>2103672</v>
      </c>
      <c r="J9" s="26">
        <v>97142453</v>
      </c>
      <c r="K9" s="26">
        <v>543875388</v>
      </c>
      <c r="L9" s="26">
        <v>643121513</v>
      </c>
      <c r="M9" s="26">
        <v>62423991</v>
      </c>
      <c r="N9" s="26">
        <v>126860043</v>
      </c>
      <c r="O9" s="26">
        <v>616890945</v>
      </c>
      <c r="P9" s="26">
        <v>806174979</v>
      </c>
      <c r="Q9" s="26">
        <v>4938348</v>
      </c>
      <c r="R9" s="26">
        <v>37648449</v>
      </c>
      <c r="S9" s="26">
        <v>993085510</v>
      </c>
      <c r="T9" s="26">
        <v>1035672307</v>
      </c>
      <c r="U9" s="26">
        <v>3025752970</v>
      </c>
      <c r="V9" s="26">
        <v>2024283546</v>
      </c>
      <c r="W9" s="26">
        <v>1001469424</v>
      </c>
      <c r="X9" s="27">
        <v>49.47</v>
      </c>
      <c r="Y9" s="28">
        <v>2024283546</v>
      </c>
    </row>
    <row r="10" spans="1:25" ht="25.5">
      <c r="A10" s="29" t="s">
        <v>212</v>
      </c>
      <c r="B10" s="30">
        <f>SUM(B5:B9)</f>
        <v>16610919495</v>
      </c>
      <c r="C10" s="31">
        <f aca="true" t="shared" si="0" ref="C10:Y10">SUM(C5:C9)</f>
        <v>18539528337</v>
      </c>
      <c r="D10" s="32">
        <f t="shared" si="0"/>
        <v>18837581365</v>
      </c>
      <c r="E10" s="32">
        <f t="shared" si="0"/>
        <v>1819219398</v>
      </c>
      <c r="F10" s="32">
        <f t="shared" si="0"/>
        <v>1781991053</v>
      </c>
      <c r="G10" s="32">
        <f t="shared" si="0"/>
        <v>1231482052</v>
      </c>
      <c r="H10" s="32">
        <f t="shared" si="0"/>
        <v>4832692503</v>
      </c>
      <c r="I10" s="32">
        <f t="shared" si="0"/>
        <v>1225601838</v>
      </c>
      <c r="J10" s="32">
        <f t="shared" si="0"/>
        <v>1297105413</v>
      </c>
      <c r="K10" s="32">
        <f t="shared" si="0"/>
        <v>1674487289</v>
      </c>
      <c r="L10" s="32">
        <f t="shared" si="0"/>
        <v>4197194540</v>
      </c>
      <c r="M10" s="32">
        <f t="shared" si="0"/>
        <v>1734383735</v>
      </c>
      <c r="N10" s="32">
        <f t="shared" si="0"/>
        <v>1197144167</v>
      </c>
      <c r="O10" s="32">
        <f t="shared" si="0"/>
        <v>2298506418</v>
      </c>
      <c r="P10" s="32">
        <f t="shared" si="0"/>
        <v>5230034320</v>
      </c>
      <c r="Q10" s="32">
        <f t="shared" si="0"/>
        <v>1191889852</v>
      </c>
      <c r="R10" s="32">
        <f t="shared" si="0"/>
        <v>1087325543</v>
      </c>
      <c r="S10" s="32">
        <f t="shared" si="0"/>
        <v>2893795715</v>
      </c>
      <c r="T10" s="32">
        <f t="shared" si="0"/>
        <v>5173011110</v>
      </c>
      <c r="U10" s="32">
        <f t="shared" si="0"/>
        <v>19432932473</v>
      </c>
      <c r="V10" s="32">
        <f t="shared" si="0"/>
        <v>18837581365</v>
      </c>
      <c r="W10" s="32">
        <f t="shared" si="0"/>
        <v>595351108</v>
      </c>
      <c r="X10" s="33">
        <f>+IF(V10&lt;&gt;0,(W10/V10)*100,0)</f>
        <v>3.1604434585543726</v>
      </c>
      <c r="Y10" s="34">
        <f t="shared" si="0"/>
        <v>18837581365</v>
      </c>
    </row>
    <row r="11" spans="1:25" ht="13.5">
      <c r="A11" s="24" t="s">
        <v>36</v>
      </c>
      <c r="B11" s="2">
        <v>4540517519</v>
      </c>
      <c r="C11" s="25">
        <v>5005001679</v>
      </c>
      <c r="D11" s="26">
        <v>5041739139</v>
      </c>
      <c r="E11" s="26">
        <v>396243459</v>
      </c>
      <c r="F11" s="26">
        <v>350433824</v>
      </c>
      <c r="G11" s="26">
        <v>386234710</v>
      </c>
      <c r="H11" s="26">
        <v>1132911993</v>
      </c>
      <c r="I11" s="26">
        <v>402744623</v>
      </c>
      <c r="J11" s="26">
        <v>619684093</v>
      </c>
      <c r="K11" s="26">
        <v>391402780</v>
      </c>
      <c r="L11" s="26">
        <v>1413831496</v>
      </c>
      <c r="M11" s="26">
        <v>397571959</v>
      </c>
      <c r="N11" s="26">
        <v>400839369</v>
      </c>
      <c r="O11" s="26">
        <v>392699586</v>
      </c>
      <c r="P11" s="26">
        <v>1191110914</v>
      </c>
      <c r="Q11" s="26">
        <v>379708452</v>
      </c>
      <c r="R11" s="26">
        <v>392828327</v>
      </c>
      <c r="S11" s="26">
        <v>146816818</v>
      </c>
      <c r="T11" s="26">
        <v>919353597</v>
      </c>
      <c r="U11" s="26">
        <v>4657208000</v>
      </c>
      <c r="V11" s="26">
        <v>5041739139</v>
      </c>
      <c r="W11" s="26">
        <v>-384531139</v>
      </c>
      <c r="X11" s="27">
        <v>-7.63</v>
      </c>
      <c r="Y11" s="28">
        <v>5041739139</v>
      </c>
    </row>
    <row r="12" spans="1:25" ht="13.5">
      <c r="A12" s="24" t="s">
        <v>37</v>
      </c>
      <c r="B12" s="2">
        <v>73968868</v>
      </c>
      <c r="C12" s="25">
        <v>74595980</v>
      </c>
      <c r="D12" s="26">
        <v>74595980</v>
      </c>
      <c r="E12" s="26">
        <v>5422065</v>
      </c>
      <c r="F12" s="26">
        <v>6583216</v>
      </c>
      <c r="G12" s="26">
        <v>6776201</v>
      </c>
      <c r="H12" s="26">
        <v>18781482</v>
      </c>
      <c r="I12" s="26">
        <v>6148616</v>
      </c>
      <c r="J12" s="26">
        <v>6135812</v>
      </c>
      <c r="K12" s="26">
        <v>6136081</v>
      </c>
      <c r="L12" s="26">
        <v>18420509</v>
      </c>
      <c r="M12" s="26">
        <v>6581122</v>
      </c>
      <c r="N12" s="26">
        <v>6888554</v>
      </c>
      <c r="O12" s="26">
        <v>5995680</v>
      </c>
      <c r="P12" s="26">
        <v>19465356</v>
      </c>
      <c r="Q12" s="26">
        <v>6038617</v>
      </c>
      <c r="R12" s="26">
        <v>3370584</v>
      </c>
      <c r="S12" s="26">
        <v>11843327</v>
      </c>
      <c r="T12" s="26">
        <v>21252528</v>
      </c>
      <c r="U12" s="26">
        <v>77919875</v>
      </c>
      <c r="V12" s="26">
        <v>74595980</v>
      </c>
      <c r="W12" s="26">
        <v>3323895</v>
      </c>
      <c r="X12" s="27">
        <v>4.46</v>
      </c>
      <c r="Y12" s="28">
        <v>74595980</v>
      </c>
    </row>
    <row r="13" spans="1:25" ht="13.5">
      <c r="A13" s="24" t="s">
        <v>213</v>
      </c>
      <c r="B13" s="2">
        <v>1079106474</v>
      </c>
      <c r="C13" s="25">
        <v>1428494490</v>
      </c>
      <c r="D13" s="26">
        <v>1428420290</v>
      </c>
      <c r="E13" s="26">
        <v>119041071</v>
      </c>
      <c r="F13" s="26">
        <v>106179505</v>
      </c>
      <c r="G13" s="26">
        <v>113484803</v>
      </c>
      <c r="H13" s="26">
        <v>338705379</v>
      </c>
      <c r="I13" s="26">
        <v>112570904</v>
      </c>
      <c r="J13" s="26">
        <v>113018953</v>
      </c>
      <c r="K13" s="26">
        <v>115352743</v>
      </c>
      <c r="L13" s="26">
        <v>340942600</v>
      </c>
      <c r="M13" s="26">
        <v>115159089</v>
      </c>
      <c r="N13" s="26">
        <v>115159088</v>
      </c>
      <c r="O13" s="26">
        <v>114378509</v>
      </c>
      <c r="P13" s="26">
        <v>344696686</v>
      </c>
      <c r="Q13" s="26">
        <v>118218489</v>
      </c>
      <c r="R13" s="26">
        <v>118218490</v>
      </c>
      <c r="S13" s="26">
        <v>152194288</v>
      </c>
      <c r="T13" s="26">
        <v>388631267</v>
      </c>
      <c r="U13" s="26">
        <v>1412975932</v>
      </c>
      <c r="V13" s="26">
        <v>1428420290</v>
      </c>
      <c r="W13" s="26">
        <v>-15444358</v>
      </c>
      <c r="X13" s="27">
        <v>-1.08</v>
      </c>
      <c r="Y13" s="28">
        <v>1428420290</v>
      </c>
    </row>
    <row r="14" spans="1:25" ht="13.5">
      <c r="A14" s="24" t="s">
        <v>39</v>
      </c>
      <c r="B14" s="2">
        <v>480942313</v>
      </c>
      <c r="C14" s="25">
        <v>889489932</v>
      </c>
      <c r="D14" s="26">
        <v>1111636372</v>
      </c>
      <c r="E14" s="26">
        <v>45427797</v>
      </c>
      <c r="F14" s="26">
        <v>45427797</v>
      </c>
      <c r="G14" s="26">
        <v>47821909</v>
      </c>
      <c r="H14" s="26">
        <v>138677503</v>
      </c>
      <c r="I14" s="26">
        <v>99394957</v>
      </c>
      <c r="J14" s="26">
        <v>99394957</v>
      </c>
      <c r="K14" s="26">
        <v>96416603</v>
      </c>
      <c r="L14" s="26">
        <v>295206517</v>
      </c>
      <c r="M14" s="26">
        <v>49028640</v>
      </c>
      <c r="N14" s="26">
        <v>49028640</v>
      </c>
      <c r="O14" s="26">
        <v>73686135</v>
      </c>
      <c r="P14" s="26">
        <v>171743415</v>
      </c>
      <c r="Q14" s="26">
        <v>92685028</v>
      </c>
      <c r="R14" s="26">
        <v>92685028</v>
      </c>
      <c r="S14" s="26">
        <v>98437352</v>
      </c>
      <c r="T14" s="26">
        <v>283807408</v>
      </c>
      <c r="U14" s="26">
        <v>889434843</v>
      </c>
      <c r="V14" s="26">
        <v>1111636372</v>
      </c>
      <c r="W14" s="26">
        <v>-222201529</v>
      </c>
      <c r="X14" s="27">
        <v>-19.99</v>
      </c>
      <c r="Y14" s="28">
        <v>1111636372</v>
      </c>
    </row>
    <row r="15" spans="1:25" ht="13.5">
      <c r="A15" s="24" t="s">
        <v>40</v>
      </c>
      <c r="B15" s="2">
        <v>4531944025</v>
      </c>
      <c r="C15" s="25">
        <v>5734107990</v>
      </c>
      <c r="D15" s="26">
        <v>5744998000</v>
      </c>
      <c r="E15" s="26">
        <v>565402058</v>
      </c>
      <c r="F15" s="26">
        <v>637455363</v>
      </c>
      <c r="G15" s="26">
        <v>401650620</v>
      </c>
      <c r="H15" s="26">
        <v>1604508041</v>
      </c>
      <c r="I15" s="26">
        <v>401899417</v>
      </c>
      <c r="J15" s="26">
        <v>400572721</v>
      </c>
      <c r="K15" s="26">
        <v>382726249</v>
      </c>
      <c r="L15" s="26">
        <v>1185198387</v>
      </c>
      <c r="M15" s="26">
        <v>393547412</v>
      </c>
      <c r="N15" s="26">
        <v>391177788</v>
      </c>
      <c r="O15" s="26">
        <v>418201717</v>
      </c>
      <c r="P15" s="26">
        <v>1202926917</v>
      </c>
      <c r="Q15" s="26">
        <v>386428218</v>
      </c>
      <c r="R15" s="26">
        <v>400304072</v>
      </c>
      <c r="S15" s="26">
        <v>716151789</v>
      </c>
      <c r="T15" s="26">
        <v>1502884079</v>
      </c>
      <c r="U15" s="26">
        <v>5495517424</v>
      </c>
      <c r="V15" s="26">
        <v>5744998000</v>
      </c>
      <c r="W15" s="26">
        <v>-249480576</v>
      </c>
      <c r="X15" s="27">
        <v>-4.34</v>
      </c>
      <c r="Y15" s="28">
        <v>5744998000</v>
      </c>
    </row>
    <row r="16" spans="1:25" ht="13.5">
      <c r="A16" s="35" t="s">
        <v>41</v>
      </c>
      <c r="B16" s="2">
        <v>149977149</v>
      </c>
      <c r="C16" s="25">
        <v>159516480</v>
      </c>
      <c r="D16" s="26">
        <v>167118606</v>
      </c>
      <c r="E16" s="26">
        <v>12769612</v>
      </c>
      <c r="F16" s="26">
        <v>4667066</v>
      </c>
      <c r="G16" s="26">
        <v>5916147</v>
      </c>
      <c r="H16" s="26">
        <v>23352825</v>
      </c>
      <c r="I16" s="26">
        <v>28661272</v>
      </c>
      <c r="J16" s="26">
        <v>6497816</v>
      </c>
      <c r="K16" s="26">
        <v>17424462</v>
      </c>
      <c r="L16" s="26">
        <v>52583550</v>
      </c>
      <c r="M16" s="26">
        <v>14484130</v>
      </c>
      <c r="N16" s="26">
        <v>5926106</v>
      </c>
      <c r="O16" s="26">
        <v>7709543</v>
      </c>
      <c r="P16" s="26">
        <v>28119779</v>
      </c>
      <c r="Q16" s="26">
        <v>15951046</v>
      </c>
      <c r="R16" s="26">
        <v>7712035</v>
      </c>
      <c r="S16" s="26">
        <v>17870003</v>
      </c>
      <c r="T16" s="26">
        <v>41533084</v>
      </c>
      <c r="U16" s="26">
        <v>145589238</v>
      </c>
      <c r="V16" s="26">
        <v>167118606</v>
      </c>
      <c r="W16" s="26">
        <v>-21529368</v>
      </c>
      <c r="X16" s="27">
        <v>-12.88</v>
      </c>
      <c r="Y16" s="28">
        <v>167118606</v>
      </c>
    </row>
    <row r="17" spans="1:25" ht="13.5">
      <c r="A17" s="24" t="s">
        <v>42</v>
      </c>
      <c r="B17" s="2">
        <v>6029358455</v>
      </c>
      <c r="C17" s="25">
        <v>5212728480</v>
      </c>
      <c r="D17" s="26">
        <v>5236933724</v>
      </c>
      <c r="E17" s="26">
        <v>285357394</v>
      </c>
      <c r="F17" s="26">
        <v>224398232</v>
      </c>
      <c r="G17" s="26">
        <v>423593296</v>
      </c>
      <c r="H17" s="26">
        <v>933348922</v>
      </c>
      <c r="I17" s="26">
        <v>467984017</v>
      </c>
      <c r="J17" s="26">
        <v>413441286</v>
      </c>
      <c r="K17" s="26">
        <v>391461493</v>
      </c>
      <c r="L17" s="26">
        <v>1272886796</v>
      </c>
      <c r="M17" s="26">
        <v>328415001</v>
      </c>
      <c r="N17" s="26">
        <v>347683771</v>
      </c>
      <c r="O17" s="26">
        <v>385587568</v>
      </c>
      <c r="P17" s="26">
        <v>1061686340</v>
      </c>
      <c r="Q17" s="26">
        <v>414730138</v>
      </c>
      <c r="R17" s="26">
        <v>405378355</v>
      </c>
      <c r="S17" s="26">
        <v>1331964093</v>
      </c>
      <c r="T17" s="26">
        <v>2152072586</v>
      </c>
      <c r="U17" s="26">
        <v>5419994644</v>
      </c>
      <c r="V17" s="26">
        <v>5236933724</v>
      </c>
      <c r="W17" s="26">
        <v>183060920</v>
      </c>
      <c r="X17" s="27">
        <v>3.5</v>
      </c>
      <c r="Y17" s="28">
        <v>5236933724</v>
      </c>
    </row>
    <row r="18" spans="1:25" ht="13.5">
      <c r="A18" s="36" t="s">
        <v>43</v>
      </c>
      <c r="B18" s="37">
        <f>SUM(B11:B17)</f>
        <v>16885814803</v>
      </c>
      <c r="C18" s="38">
        <f aca="true" t="shared" si="1" ref="C18:Y18">SUM(C11:C17)</f>
        <v>18503935031</v>
      </c>
      <c r="D18" s="39">
        <f t="shared" si="1"/>
        <v>18805442111</v>
      </c>
      <c r="E18" s="39">
        <f t="shared" si="1"/>
        <v>1429663456</v>
      </c>
      <c r="F18" s="39">
        <f t="shared" si="1"/>
        <v>1375145003</v>
      </c>
      <c r="G18" s="39">
        <f t="shared" si="1"/>
        <v>1385477686</v>
      </c>
      <c r="H18" s="39">
        <f t="shared" si="1"/>
        <v>4190286145</v>
      </c>
      <c r="I18" s="39">
        <f t="shared" si="1"/>
        <v>1519403806</v>
      </c>
      <c r="J18" s="39">
        <f t="shared" si="1"/>
        <v>1658745638</v>
      </c>
      <c r="K18" s="39">
        <f t="shared" si="1"/>
        <v>1400920411</v>
      </c>
      <c r="L18" s="39">
        <f t="shared" si="1"/>
        <v>4579069855</v>
      </c>
      <c r="M18" s="39">
        <f t="shared" si="1"/>
        <v>1304787353</v>
      </c>
      <c r="N18" s="39">
        <f t="shared" si="1"/>
        <v>1316703316</v>
      </c>
      <c r="O18" s="39">
        <f t="shared" si="1"/>
        <v>1398258738</v>
      </c>
      <c r="P18" s="39">
        <f t="shared" si="1"/>
        <v>4019749407</v>
      </c>
      <c r="Q18" s="39">
        <f t="shared" si="1"/>
        <v>1413759988</v>
      </c>
      <c r="R18" s="39">
        <f t="shared" si="1"/>
        <v>1420496891</v>
      </c>
      <c r="S18" s="39">
        <f t="shared" si="1"/>
        <v>2475277670</v>
      </c>
      <c r="T18" s="39">
        <f t="shared" si="1"/>
        <v>5309534549</v>
      </c>
      <c r="U18" s="39">
        <f t="shared" si="1"/>
        <v>18098639956</v>
      </c>
      <c r="V18" s="39">
        <f t="shared" si="1"/>
        <v>18805442111</v>
      </c>
      <c r="W18" s="39">
        <f t="shared" si="1"/>
        <v>-706802155</v>
      </c>
      <c r="X18" s="33">
        <f>+IF(V18&lt;&gt;0,(W18/V18)*100,0)</f>
        <v>-3.758497943457363</v>
      </c>
      <c r="Y18" s="40">
        <f t="shared" si="1"/>
        <v>18805442111</v>
      </c>
    </row>
    <row r="19" spans="1:25" ht="13.5">
      <c r="A19" s="36" t="s">
        <v>44</v>
      </c>
      <c r="B19" s="41">
        <f>+B10-B18</f>
        <v>-274895308</v>
      </c>
      <c r="C19" s="42">
        <f aca="true" t="shared" si="2" ref="C19:Y19">+C10-C18</f>
        <v>35593306</v>
      </c>
      <c r="D19" s="43">
        <f t="shared" si="2"/>
        <v>32139254</v>
      </c>
      <c r="E19" s="43">
        <f t="shared" si="2"/>
        <v>389555942</v>
      </c>
      <c r="F19" s="43">
        <f t="shared" si="2"/>
        <v>406846050</v>
      </c>
      <c r="G19" s="43">
        <f t="shared" si="2"/>
        <v>-153995634</v>
      </c>
      <c r="H19" s="43">
        <f t="shared" si="2"/>
        <v>642406358</v>
      </c>
      <c r="I19" s="43">
        <f t="shared" si="2"/>
        <v>-293801968</v>
      </c>
      <c r="J19" s="43">
        <f t="shared" si="2"/>
        <v>-361640225</v>
      </c>
      <c r="K19" s="43">
        <f t="shared" si="2"/>
        <v>273566878</v>
      </c>
      <c r="L19" s="43">
        <f t="shared" si="2"/>
        <v>-381875315</v>
      </c>
      <c r="M19" s="43">
        <f t="shared" si="2"/>
        <v>429596382</v>
      </c>
      <c r="N19" s="43">
        <f t="shared" si="2"/>
        <v>-119559149</v>
      </c>
      <c r="O19" s="43">
        <f t="shared" si="2"/>
        <v>900247680</v>
      </c>
      <c r="P19" s="43">
        <f t="shared" si="2"/>
        <v>1210284913</v>
      </c>
      <c r="Q19" s="43">
        <f t="shared" si="2"/>
        <v>-221870136</v>
      </c>
      <c r="R19" s="43">
        <f t="shared" si="2"/>
        <v>-333171348</v>
      </c>
      <c r="S19" s="43">
        <f t="shared" si="2"/>
        <v>418518045</v>
      </c>
      <c r="T19" s="43">
        <f t="shared" si="2"/>
        <v>-136523439</v>
      </c>
      <c r="U19" s="43">
        <f t="shared" si="2"/>
        <v>1334292517</v>
      </c>
      <c r="V19" s="43">
        <f>IF(D10=D18,0,V10-V18)</f>
        <v>32139254</v>
      </c>
      <c r="W19" s="43">
        <f t="shared" si="2"/>
        <v>1302153263</v>
      </c>
      <c r="X19" s="44">
        <f>+IF(V19&lt;&gt;0,(W19/V19)*100,0)</f>
        <v>4051.5976599830224</v>
      </c>
      <c r="Y19" s="45">
        <f t="shared" si="2"/>
        <v>32139254</v>
      </c>
    </row>
    <row r="20" spans="1:25" ht="13.5">
      <c r="A20" s="24" t="s">
        <v>45</v>
      </c>
      <c r="B20" s="2">
        <v>2271869007</v>
      </c>
      <c r="C20" s="25">
        <v>2070419740</v>
      </c>
      <c r="D20" s="26">
        <v>2046646224</v>
      </c>
      <c r="E20" s="26">
        <v>0</v>
      </c>
      <c r="F20" s="26">
        <v>0</v>
      </c>
      <c r="G20" s="26">
        <v>79933434</v>
      </c>
      <c r="H20" s="26">
        <v>79933434</v>
      </c>
      <c r="I20" s="26">
        <v>108970055</v>
      </c>
      <c r="J20" s="26">
        <v>51903123</v>
      </c>
      <c r="K20" s="26">
        <v>26641924</v>
      </c>
      <c r="L20" s="26">
        <v>187515102</v>
      </c>
      <c r="M20" s="26">
        <v>83870271</v>
      </c>
      <c r="N20" s="26">
        <v>38110384</v>
      </c>
      <c r="O20" s="26">
        <v>9440214</v>
      </c>
      <c r="P20" s="26">
        <v>131420869</v>
      </c>
      <c r="Q20" s="26">
        <v>18011639</v>
      </c>
      <c r="R20" s="26">
        <v>117948854</v>
      </c>
      <c r="S20" s="26">
        <v>436635866</v>
      </c>
      <c r="T20" s="26">
        <v>572596359</v>
      </c>
      <c r="U20" s="26">
        <v>971465764</v>
      </c>
      <c r="V20" s="26">
        <v>2046646224</v>
      </c>
      <c r="W20" s="26">
        <v>-1075180460</v>
      </c>
      <c r="X20" s="27">
        <v>-52.53</v>
      </c>
      <c r="Y20" s="28">
        <v>2046646224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1996973699</v>
      </c>
      <c r="C22" s="53">
        <f aca="true" t="shared" si="3" ref="C22:Y22">SUM(C19:C21)</f>
        <v>2106013046</v>
      </c>
      <c r="D22" s="54">
        <f t="shared" si="3"/>
        <v>2078785478</v>
      </c>
      <c r="E22" s="54">
        <f t="shared" si="3"/>
        <v>389555942</v>
      </c>
      <c r="F22" s="54">
        <f t="shared" si="3"/>
        <v>406846050</v>
      </c>
      <c r="G22" s="54">
        <f t="shared" si="3"/>
        <v>-74062200</v>
      </c>
      <c r="H22" s="54">
        <f t="shared" si="3"/>
        <v>722339792</v>
      </c>
      <c r="I22" s="54">
        <f t="shared" si="3"/>
        <v>-184831913</v>
      </c>
      <c r="J22" s="54">
        <f t="shared" si="3"/>
        <v>-309737102</v>
      </c>
      <c r="K22" s="54">
        <f t="shared" si="3"/>
        <v>300208802</v>
      </c>
      <c r="L22" s="54">
        <f t="shared" si="3"/>
        <v>-194360213</v>
      </c>
      <c r="M22" s="54">
        <f t="shared" si="3"/>
        <v>513466653</v>
      </c>
      <c r="N22" s="54">
        <f t="shared" si="3"/>
        <v>-81448765</v>
      </c>
      <c r="O22" s="54">
        <f t="shared" si="3"/>
        <v>909687894</v>
      </c>
      <c r="P22" s="54">
        <f t="shared" si="3"/>
        <v>1341705782</v>
      </c>
      <c r="Q22" s="54">
        <f t="shared" si="3"/>
        <v>-203858497</v>
      </c>
      <c r="R22" s="54">
        <f t="shared" si="3"/>
        <v>-215222494</v>
      </c>
      <c r="S22" s="54">
        <f t="shared" si="3"/>
        <v>855153911</v>
      </c>
      <c r="T22" s="54">
        <f t="shared" si="3"/>
        <v>436072920</v>
      </c>
      <c r="U22" s="54">
        <f t="shared" si="3"/>
        <v>2305758281</v>
      </c>
      <c r="V22" s="54">
        <f t="shared" si="3"/>
        <v>2078785478</v>
      </c>
      <c r="W22" s="54">
        <f t="shared" si="3"/>
        <v>226972803</v>
      </c>
      <c r="X22" s="55">
        <f>+IF(V22&lt;&gt;0,(W22/V22)*100,0)</f>
        <v>10.918529372177959</v>
      </c>
      <c r="Y22" s="56">
        <f t="shared" si="3"/>
        <v>2078785478</v>
      </c>
    </row>
    <row r="23" spans="1:25" ht="13.5">
      <c r="A23" s="57" t="s">
        <v>47</v>
      </c>
      <c r="B23" s="2">
        <v>5238000</v>
      </c>
      <c r="C23" s="25">
        <v>0</v>
      </c>
      <c r="D23" s="26">
        <v>11900097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11900097</v>
      </c>
      <c r="W23" s="26">
        <v>-11900097</v>
      </c>
      <c r="X23" s="27">
        <v>-100</v>
      </c>
      <c r="Y23" s="28">
        <v>11900097</v>
      </c>
    </row>
    <row r="24" spans="1:25" ht="13.5">
      <c r="A24" s="58" t="s">
        <v>48</v>
      </c>
      <c r="B24" s="41">
        <f>SUM(B22:B23)</f>
        <v>2002211699</v>
      </c>
      <c r="C24" s="42">
        <f aca="true" t="shared" si="4" ref="C24:Y24">SUM(C22:C23)</f>
        <v>2106013046</v>
      </c>
      <c r="D24" s="43">
        <f t="shared" si="4"/>
        <v>2090685575</v>
      </c>
      <c r="E24" s="43">
        <f t="shared" si="4"/>
        <v>389555942</v>
      </c>
      <c r="F24" s="43">
        <f t="shared" si="4"/>
        <v>406846050</v>
      </c>
      <c r="G24" s="43">
        <f t="shared" si="4"/>
        <v>-74062200</v>
      </c>
      <c r="H24" s="43">
        <f t="shared" si="4"/>
        <v>722339792</v>
      </c>
      <c r="I24" s="43">
        <f t="shared" si="4"/>
        <v>-184831913</v>
      </c>
      <c r="J24" s="43">
        <f t="shared" si="4"/>
        <v>-309737102</v>
      </c>
      <c r="K24" s="43">
        <f t="shared" si="4"/>
        <v>300208802</v>
      </c>
      <c r="L24" s="43">
        <f t="shared" si="4"/>
        <v>-194360213</v>
      </c>
      <c r="M24" s="43">
        <f t="shared" si="4"/>
        <v>513466653</v>
      </c>
      <c r="N24" s="43">
        <f t="shared" si="4"/>
        <v>-81448765</v>
      </c>
      <c r="O24" s="43">
        <f t="shared" si="4"/>
        <v>909687894</v>
      </c>
      <c r="P24" s="43">
        <f t="shared" si="4"/>
        <v>1341705782</v>
      </c>
      <c r="Q24" s="43">
        <f t="shared" si="4"/>
        <v>-203858497</v>
      </c>
      <c r="R24" s="43">
        <f t="shared" si="4"/>
        <v>-215222494</v>
      </c>
      <c r="S24" s="43">
        <f t="shared" si="4"/>
        <v>855153911</v>
      </c>
      <c r="T24" s="43">
        <f t="shared" si="4"/>
        <v>436072920</v>
      </c>
      <c r="U24" s="43">
        <f t="shared" si="4"/>
        <v>2305758281</v>
      </c>
      <c r="V24" s="43">
        <f t="shared" si="4"/>
        <v>2090685575</v>
      </c>
      <c r="W24" s="43">
        <f t="shared" si="4"/>
        <v>215072706</v>
      </c>
      <c r="X24" s="44">
        <f>+IF(V24&lt;&gt;0,(W24/V24)*100,0)</f>
        <v>10.287185628092354</v>
      </c>
      <c r="Y24" s="45">
        <f t="shared" si="4"/>
        <v>2090685575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6509182691</v>
      </c>
      <c r="C27" s="65">
        <v>5370572000</v>
      </c>
      <c r="D27" s="66">
        <v>5125772000</v>
      </c>
      <c r="E27" s="66">
        <v>46349000</v>
      </c>
      <c r="F27" s="66">
        <v>442607000</v>
      </c>
      <c r="G27" s="66">
        <v>279761000</v>
      </c>
      <c r="H27" s="66">
        <v>768717000</v>
      </c>
      <c r="I27" s="66">
        <v>407014000</v>
      </c>
      <c r="J27" s="66">
        <v>295574000</v>
      </c>
      <c r="K27" s="66">
        <v>547644000</v>
      </c>
      <c r="L27" s="66">
        <v>1250232000</v>
      </c>
      <c r="M27" s="66">
        <v>115070000</v>
      </c>
      <c r="N27" s="66">
        <v>265370000</v>
      </c>
      <c r="O27" s="66">
        <v>288290000</v>
      </c>
      <c r="P27" s="66">
        <v>668730000</v>
      </c>
      <c r="Q27" s="66">
        <v>257185000</v>
      </c>
      <c r="R27" s="66">
        <v>331124000</v>
      </c>
      <c r="S27" s="66">
        <v>1614705000</v>
      </c>
      <c r="T27" s="66">
        <v>2203014000</v>
      </c>
      <c r="U27" s="66">
        <v>4890693000</v>
      </c>
      <c r="V27" s="66">
        <v>5125772000</v>
      </c>
      <c r="W27" s="66">
        <v>-235079000</v>
      </c>
      <c r="X27" s="67">
        <v>-4.59</v>
      </c>
      <c r="Y27" s="68">
        <v>5125772000</v>
      </c>
    </row>
    <row r="28" spans="1:25" ht="13.5">
      <c r="A28" s="69" t="s">
        <v>45</v>
      </c>
      <c r="B28" s="2">
        <v>2299383000</v>
      </c>
      <c r="C28" s="25">
        <v>2425990000</v>
      </c>
      <c r="D28" s="26">
        <v>2046646000</v>
      </c>
      <c r="E28" s="26">
        <v>19329000</v>
      </c>
      <c r="F28" s="26">
        <v>276496800</v>
      </c>
      <c r="G28" s="26">
        <v>134356400</v>
      </c>
      <c r="H28" s="26">
        <v>430182200</v>
      </c>
      <c r="I28" s="26">
        <v>241779000</v>
      </c>
      <c r="J28" s="26">
        <v>158867000</v>
      </c>
      <c r="K28" s="26">
        <v>157935000</v>
      </c>
      <c r="L28" s="26">
        <v>558581000</v>
      </c>
      <c r="M28" s="26">
        <v>-11525000</v>
      </c>
      <c r="N28" s="26">
        <v>4946000</v>
      </c>
      <c r="O28" s="26">
        <v>44778000</v>
      </c>
      <c r="P28" s="26">
        <v>38199000</v>
      </c>
      <c r="Q28" s="26">
        <v>30090000</v>
      </c>
      <c r="R28" s="26">
        <v>17054000</v>
      </c>
      <c r="S28" s="26">
        <v>63937000</v>
      </c>
      <c r="T28" s="26">
        <v>111081000</v>
      </c>
      <c r="U28" s="26">
        <v>1138043200</v>
      </c>
      <c r="V28" s="26">
        <v>2046646000</v>
      </c>
      <c r="W28" s="26">
        <v>-908602800</v>
      </c>
      <c r="X28" s="27">
        <v>-44.39</v>
      </c>
      <c r="Y28" s="28">
        <v>2046646000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1000000000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3209799691</v>
      </c>
      <c r="C31" s="25">
        <v>2944582000</v>
      </c>
      <c r="D31" s="26">
        <v>3079126000</v>
      </c>
      <c r="E31" s="26">
        <v>27020000</v>
      </c>
      <c r="F31" s="26">
        <v>166110200</v>
      </c>
      <c r="G31" s="26">
        <v>145404600</v>
      </c>
      <c r="H31" s="26">
        <v>338534800</v>
      </c>
      <c r="I31" s="26">
        <v>165235000</v>
      </c>
      <c r="J31" s="26">
        <v>136707000</v>
      </c>
      <c r="K31" s="26">
        <v>389709000</v>
      </c>
      <c r="L31" s="26">
        <v>691651000</v>
      </c>
      <c r="M31" s="26">
        <v>126595000</v>
      </c>
      <c r="N31" s="26">
        <v>260424000</v>
      </c>
      <c r="O31" s="26">
        <v>243512000</v>
      </c>
      <c r="P31" s="26">
        <v>630531000</v>
      </c>
      <c r="Q31" s="26">
        <v>227095000</v>
      </c>
      <c r="R31" s="26">
        <v>314070000</v>
      </c>
      <c r="S31" s="26">
        <v>1550768000</v>
      </c>
      <c r="T31" s="26">
        <v>2091933000</v>
      </c>
      <c r="U31" s="26">
        <v>3752649800</v>
      </c>
      <c r="V31" s="26">
        <v>3079126000</v>
      </c>
      <c r="W31" s="26">
        <v>673523800</v>
      </c>
      <c r="X31" s="27">
        <v>21.87</v>
      </c>
      <c r="Y31" s="28">
        <v>3079126000</v>
      </c>
    </row>
    <row r="32" spans="1:25" ht="13.5">
      <c r="A32" s="36" t="s">
        <v>53</v>
      </c>
      <c r="B32" s="3">
        <f>SUM(B28:B31)</f>
        <v>6509182691</v>
      </c>
      <c r="C32" s="65">
        <f aca="true" t="shared" si="5" ref="C32:Y32">SUM(C28:C31)</f>
        <v>5370572000</v>
      </c>
      <c r="D32" s="66">
        <f t="shared" si="5"/>
        <v>5125772000</v>
      </c>
      <c r="E32" s="66">
        <f t="shared" si="5"/>
        <v>46349000</v>
      </c>
      <c r="F32" s="66">
        <f t="shared" si="5"/>
        <v>442607000</v>
      </c>
      <c r="G32" s="66">
        <f t="shared" si="5"/>
        <v>279761000</v>
      </c>
      <c r="H32" s="66">
        <f t="shared" si="5"/>
        <v>768717000</v>
      </c>
      <c r="I32" s="66">
        <f t="shared" si="5"/>
        <v>407014000</v>
      </c>
      <c r="J32" s="66">
        <f t="shared" si="5"/>
        <v>295574000</v>
      </c>
      <c r="K32" s="66">
        <f t="shared" si="5"/>
        <v>547644000</v>
      </c>
      <c r="L32" s="66">
        <f t="shared" si="5"/>
        <v>1250232000</v>
      </c>
      <c r="M32" s="66">
        <f t="shared" si="5"/>
        <v>115070000</v>
      </c>
      <c r="N32" s="66">
        <f t="shared" si="5"/>
        <v>265370000</v>
      </c>
      <c r="O32" s="66">
        <f t="shared" si="5"/>
        <v>288290000</v>
      </c>
      <c r="P32" s="66">
        <f t="shared" si="5"/>
        <v>668730000</v>
      </c>
      <c r="Q32" s="66">
        <f t="shared" si="5"/>
        <v>257185000</v>
      </c>
      <c r="R32" s="66">
        <f t="shared" si="5"/>
        <v>331124000</v>
      </c>
      <c r="S32" s="66">
        <f t="shared" si="5"/>
        <v>1614705000</v>
      </c>
      <c r="T32" s="66">
        <f t="shared" si="5"/>
        <v>2203014000</v>
      </c>
      <c r="U32" s="66">
        <f t="shared" si="5"/>
        <v>4890693000</v>
      </c>
      <c r="V32" s="66">
        <f t="shared" si="5"/>
        <v>5125772000</v>
      </c>
      <c r="W32" s="66">
        <f t="shared" si="5"/>
        <v>-235079000</v>
      </c>
      <c r="X32" s="67">
        <f>+IF(V32&lt;&gt;0,(W32/V32)*100,0)</f>
        <v>-4.586216476269331</v>
      </c>
      <c r="Y32" s="68">
        <f t="shared" si="5"/>
        <v>5125772000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8034749000</v>
      </c>
      <c r="C35" s="25">
        <v>9611795000</v>
      </c>
      <c r="D35" s="26">
        <v>9566988092</v>
      </c>
      <c r="E35" s="26">
        <v>8932740</v>
      </c>
      <c r="F35" s="26">
        <v>7591972</v>
      </c>
      <c r="G35" s="26">
        <v>9466018</v>
      </c>
      <c r="H35" s="26">
        <v>25990730</v>
      </c>
      <c r="I35" s="26">
        <v>9355696</v>
      </c>
      <c r="J35" s="26">
        <v>8199291</v>
      </c>
      <c r="K35" s="26">
        <v>8157439</v>
      </c>
      <c r="L35" s="26">
        <v>25712426</v>
      </c>
      <c r="M35" s="26">
        <v>8315389</v>
      </c>
      <c r="N35" s="26">
        <v>7784589</v>
      </c>
      <c r="O35" s="26">
        <v>7914395</v>
      </c>
      <c r="P35" s="26">
        <v>24014373</v>
      </c>
      <c r="Q35" s="26">
        <v>7814412</v>
      </c>
      <c r="R35" s="26">
        <v>7865826</v>
      </c>
      <c r="S35" s="26">
        <v>11692984</v>
      </c>
      <c r="T35" s="26">
        <v>27373222</v>
      </c>
      <c r="U35" s="26">
        <v>103090751</v>
      </c>
      <c r="V35" s="26">
        <v>9566988092</v>
      </c>
      <c r="W35" s="26">
        <v>-9463897341</v>
      </c>
      <c r="X35" s="27">
        <v>-98.92</v>
      </c>
      <c r="Y35" s="28">
        <v>9566988092</v>
      </c>
    </row>
    <row r="36" spans="1:25" ht="13.5">
      <c r="A36" s="24" t="s">
        <v>56</v>
      </c>
      <c r="B36" s="2">
        <v>30158638000</v>
      </c>
      <c r="C36" s="25">
        <v>33953041000</v>
      </c>
      <c r="D36" s="26">
        <v>33953040870</v>
      </c>
      <c r="E36" s="26">
        <v>33534670</v>
      </c>
      <c r="F36" s="26">
        <v>28829027</v>
      </c>
      <c r="G36" s="26">
        <v>30702331</v>
      </c>
      <c r="H36" s="26">
        <v>93066028</v>
      </c>
      <c r="I36" s="26">
        <v>31909223</v>
      </c>
      <c r="J36" s="26">
        <v>33567120</v>
      </c>
      <c r="K36" s="26">
        <v>33047405</v>
      </c>
      <c r="L36" s="26">
        <v>98523748</v>
      </c>
      <c r="M36" s="26">
        <v>30554469</v>
      </c>
      <c r="N36" s="26">
        <v>30701752</v>
      </c>
      <c r="O36" s="26">
        <v>32120208</v>
      </c>
      <c r="P36" s="26">
        <v>93376429</v>
      </c>
      <c r="Q36" s="26">
        <v>31013527</v>
      </c>
      <c r="R36" s="26">
        <v>31830656</v>
      </c>
      <c r="S36" s="26">
        <v>31518511</v>
      </c>
      <c r="T36" s="26">
        <v>94362694</v>
      </c>
      <c r="U36" s="26">
        <v>379328899</v>
      </c>
      <c r="V36" s="26">
        <v>33953040870</v>
      </c>
      <c r="W36" s="26">
        <v>-33573711971</v>
      </c>
      <c r="X36" s="27">
        <v>-98.88</v>
      </c>
      <c r="Y36" s="28">
        <v>33953040870</v>
      </c>
    </row>
    <row r="37" spans="1:25" ht="13.5">
      <c r="A37" s="24" t="s">
        <v>57</v>
      </c>
      <c r="B37" s="2">
        <v>7195763000</v>
      </c>
      <c r="C37" s="25">
        <v>9393036000</v>
      </c>
      <c r="D37" s="26">
        <v>9155886372</v>
      </c>
      <c r="E37" s="26">
        <v>10314817</v>
      </c>
      <c r="F37" s="26">
        <v>5918334</v>
      </c>
      <c r="G37" s="26">
        <v>6057237</v>
      </c>
      <c r="H37" s="26">
        <v>22290388</v>
      </c>
      <c r="I37" s="26">
        <v>6495010</v>
      </c>
      <c r="J37" s="26">
        <v>8113735</v>
      </c>
      <c r="K37" s="26">
        <v>7715332</v>
      </c>
      <c r="L37" s="26">
        <v>22324077</v>
      </c>
      <c r="M37" s="26">
        <v>6852601</v>
      </c>
      <c r="N37" s="26">
        <v>6596137</v>
      </c>
      <c r="O37" s="26">
        <v>7930406</v>
      </c>
      <c r="P37" s="26">
        <v>21379144</v>
      </c>
      <c r="Q37" s="26">
        <v>6294747</v>
      </c>
      <c r="R37" s="26">
        <v>6166220</v>
      </c>
      <c r="S37" s="26">
        <v>8368750</v>
      </c>
      <c r="T37" s="26">
        <v>20829717</v>
      </c>
      <c r="U37" s="26">
        <v>86823326</v>
      </c>
      <c r="V37" s="26">
        <v>9155886372</v>
      </c>
      <c r="W37" s="26">
        <v>-9069063046</v>
      </c>
      <c r="X37" s="27">
        <v>-99.05</v>
      </c>
      <c r="Y37" s="28">
        <v>9155886372</v>
      </c>
    </row>
    <row r="38" spans="1:25" ht="13.5">
      <c r="A38" s="24" t="s">
        <v>58</v>
      </c>
      <c r="B38" s="2">
        <v>10048230000</v>
      </c>
      <c r="C38" s="25">
        <v>11824709000</v>
      </c>
      <c r="D38" s="26">
        <v>12049222994</v>
      </c>
      <c r="E38" s="26">
        <v>10431190</v>
      </c>
      <c r="F38" s="26">
        <v>10719042</v>
      </c>
      <c r="G38" s="26">
        <v>10644703</v>
      </c>
      <c r="H38" s="26">
        <v>31794935</v>
      </c>
      <c r="I38" s="26">
        <v>11581133</v>
      </c>
      <c r="J38" s="26">
        <v>11572094</v>
      </c>
      <c r="K38" s="26">
        <v>11437316</v>
      </c>
      <c r="L38" s="26">
        <v>34590543</v>
      </c>
      <c r="M38" s="26">
        <v>11296224</v>
      </c>
      <c r="N38" s="26">
        <v>11269494</v>
      </c>
      <c r="O38" s="26">
        <v>11063078</v>
      </c>
      <c r="P38" s="26">
        <v>33628796</v>
      </c>
      <c r="Q38" s="26">
        <v>10355667</v>
      </c>
      <c r="R38" s="26">
        <v>10355654</v>
      </c>
      <c r="S38" s="26">
        <v>11801212</v>
      </c>
      <c r="T38" s="26">
        <v>32512533</v>
      </c>
      <c r="U38" s="26">
        <v>132526807</v>
      </c>
      <c r="V38" s="26">
        <v>12049222994</v>
      </c>
      <c r="W38" s="26">
        <v>-11916696187</v>
      </c>
      <c r="X38" s="27">
        <v>-98.9</v>
      </c>
      <c r="Y38" s="28">
        <v>12049222994</v>
      </c>
    </row>
    <row r="39" spans="1:25" ht="13.5">
      <c r="A39" s="24" t="s">
        <v>59</v>
      </c>
      <c r="B39" s="2">
        <v>20949394000</v>
      </c>
      <c r="C39" s="25">
        <v>22347091000</v>
      </c>
      <c r="D39" s="26">
        <v>22314919596</v>
      </c>
      <c r="E39" s="26">
        <v>21721403</v>
      </c>
      <c r="F39" s="26">
        <v>19783623</v>
      </c>
      <c r="G39" s="26">
        <v>23466409</v>
      </c>
      <c r="H39" s="26">
        <v>64971435</v>
      </c>
      <c r="I39" s="26">
        <v>23188776</v>
      </c>
      <c r="J39" s="26">
        <v>22080582</v>
      </c>
      <c r="K39" s="26">
        <v>22052196</v>
      </c>
      <c r="L39" s="26">
        <v>67321554</v>
      </c>
      <c r="M39" s="26">
        <v>20721033</v>
      </c>
      <c r="N39" s="26">
        <v>20620710</v>
      </c>
      <c r="O39" s="26">
        <v>21041119</v>
      </c>
      <c r="P39" s="26">
        <v>62382862</v>
      </c>
      <c r="Q39" s="26">
        <v>22177525</v>
      </c>
      <c r="R39" s="26">
        <v>23174608</v>
      </c>
      <c r="S39" s="26">
        <v>23041533</v>
      </c>
      <c r="T39" s="26">
        <v>68393666</v>
      </c>
      <c r="U39" s="26">
        <v>263069517</v>
      </c>
      <c r="V39" s="26">
        <v>22314919596</v>
      </c>
      <c r="W39" s="26">
        <v>-22051850079</v>
      </c>
      <c r="X39" s="27">
        <v>-98.82</v>
      </c>
      <c r="Y39" s="28">
        <v>22314919596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3918438000</v>
      </c>
      <c r="C42" s="25">
        <v>3316080000</v>
      </c>
      <c r="D42" s="26">
        <v>3076697230</v>
      </c>
      <c r="E42" s="26">
        <v>196938327</v>
      </c>
      <c r="F42" s="26">
        <v>308513133</v>
      </c>
      <c r="G42" s="26">
        <v>17077648</v>
      </c>
      <c r="H42" s="26">
        <v>522529108</v>
      </c>
      <c r="I42" s="26">
        <v>368681017</v>
      </c>
      <c r="J42" s="26">
        <v>905740886</v>
      </c>
      <c r="K42" s="26">
        <v>7561519</v>
      </c>
      <c r="L42" s="26">
        <v>1281983422</v>
      </c>
      <c r="M42" s="26">
        <v>125097881</v>
      </c>
      <c r="N42" s="26">
        <v>766090767</v>
      </c>
      <c r="O42" s="26">
        <v>794074451</v>
      </c>
      <c r="P42" s="26">
        <v>1685263099</v>
      </c>
      <c r="Q42" s="26">
        <v>106203112</v>
      </c>
      <c r="R42" s="26">
        <v>197003996</v>
      </c>
      <c r="S42" s="26">
        <v>-309711775</v>
      </c>
      <c r="T42" s="26">
        <v>-6504667</v>
      </c>
      <c r="U42" s="26">
        <v>3483270962</v>
      </c>
      <c r="V42" s="26">
        <v>3076697230</v>
      </c>
      <c r="W42" s="26">
        <v>406573732</v>
      </c>
      <c r="X42" s="27">
        <v>13.21</v>
      </c>
      <c r="Y42" s="28">
        <v>3076697230</v>
      </c>
    </row>
    <row r="43" spans="1:25" ht="13.5">
      <c r="A43" s="24" t="s">
        <v>62</v>
      </c>
      <c r="B43" s="2">
        <v>-5491021000</v>
      </c>
      <c r="C43" s="25">
        <v>-5301929000</v>
      </c>
      <c r="D43" s="26">
        <v>-5057178210</v>
      </c>
      <c r="E43" s="26">
        <v>-873602264</v>
      </c>
      <c r="F43" s="26">
        <v>-353868958</v>
      </c>
      <c r="G43" s="26">
        <v>-32979284</v>
      </c>
      <c r="H43" s="26">
        <v>-1260450506</v>
      </c>
      <c r="I43" s="26">
        <v>-374955470</v>
      </c>
      <c r="J43" s="26">
        <v>-406218634</v>
      </c>
      <c r="K43" s="26">
        <v>-209996518</v>
      </c>
      <c r="L43" s="26">
        <v>-991170622</v>
      </c>
      <c r="M43" s="26">
        <v>-44220234</v>
      </c>
      <c r="N43" s="26">
        <v>-188181482</v>
      </c>
      <c r="O43" s="26">
        <v>-170480434</v>
      </c>
      <c r="P43" s="26">
        <v>-402882150</v>
      </c>
      <c r="Q43" s="26">
        <v>-278055956</v>
      </c>
      <c r="R43" s="26">
        <v>-292221363</v>
      </c>
      <c r="S43" s="26">
        <v>-289996414</v>
      </c>
      <c r="T43" s="26">
        <v>-860273733</v>
      </c>
      <c r="U43" s="26">
        <v>-3514777011</v>
      </c>
      <c r="V43" s="26">
        <v>-5057178210</v>
      </c>
      <c r="W43" s="26">
        <v>1542401199</v>
      </c>
      <c r="X43" s="27">
        <v>-30.5</v>
      </c>
      <c r="Y43" s="28">
        <v>-5057178210</v>
      </c>
    </row>
    <row r="44" spans="1:25" ht="13.5">
      <c r="A44" s="24" t="s">
        <v>63</v>
      </c>
      <c r="B44" s="2">
        <v>2729213000</v>
      </c>
      <c r="C44" s="25">
        <v>1868363000</v>
      </c>
      <c r="D44" s="26">
        <v>2092876746</v>
      </c>
      <c r="E44" s="26">
        <v>513227</v>
      </c>
      <c r="F44" s="26">
        <v>-25036319</v>
      </c>
      <c r="G44" s="26">
        <v>926152206</v>
      </c>
      <c r="H44" s="26">
        <v>901629114</v>
      </c>
      <c r="I44" s="26">
        <v>-63304041</v>
      </c>
      <c r="J44" s="26">
        <v>340130</v>
      </c>
      <c r="K44" s="26">
        <v>-101988776</v>
      </c>
      <c r="L44" s="26">
        <v>-164952687</v>
      </c>
      <c r="M44" s="26">
        <v>765041</v>
      </c>
      <c r="N44" s="26">
        <v>-50165089</v>
      </c>
      <c r="O44" s="26">
        <v>-131285456</v>
      </c>
      <c r="P44" s="26">
        <v>-180685504</v>
      </c>
      <c r="Q44" s="26">
        <v>-41979472</v>
      </c>
      <c r="R44" s="26">
        <v>402837</v>
      </c>
      <c r="S44" s="26">
        <v>889244662</v>
      </c>
      <c r="T44" s="26">
        <v>847668027</v>
      </c>
      <c r="U44" s="26">
        <v>1403658950</v>
      </c>
      <c r="V44" s="26">
        <v>2092876746</v>
      </c>
      <c r="W44" s="26">
        <v>-689217796</v>
      </c>
      <c r="X44" s="27">
        <v>-32.93</v>
      </c>
      <c r="Y44" s="28">
        <v>2092876746</v>
      </c>
    </row>
    <row r="45" spans="1:25" ht="13.5">
      <c r="A45" s="36" t="s">
        <v>64</v>
      </c>
      <c r="B45" s="3">
        <v>1440863000</v>
      </c>
      <c r="C45" s="65">
        <v>2717217000</v>
      </c>
      <c r="D45" s="66">
        <v>2947098266</v>
      </c>
      <c r="E45" s="66">
        <v>1035100399</v>
      </c>
      <c r="F45" s="66">
        <v>964708255</v>
      </c>
      <c r="G45" s="66">
        <v>1874958825</v>
      </c>
      <c r="H45" s="66">
        <v>1874958825</v>
      </c>
      <c r="I45" s="66">
        <v>1805380331</v>
      </c>
      <c r="J45" s="66">
        <v>2305242713</v>
      </c>
      <c r="K45" s="66">
        <v>2000818938</v>
      </c>
      <c r="L45" s="66">
        <v>2000818938</v>
      </c>
      <c r="M45" s="66">
        <v>2082461626</v>
      </c>
      <c r="N45" s="66">
        <v>2610205822</v>
      </c>
      <c r="O45" s="66">
        <v>3102514383</v>
      </c>
      <c r="P45" s="66">
        <v>3102514383</v>
      </c>
      <c r="Q45" s="66">
        <v>2888682067</v>
      </c>
      <c r="R45" s="66">
        <v>2793867537</v>
      </c>
      <c r="S45" s="66">
        <v>3083404010</v>
      </c>
      <c r="T45" s="66">
        <v>3083404010</v>
      </c>
      <c r="U45" s="66">
        <v>3083404010</v>
      </c>
      <c r="V45" s="66">
        <v>2947098266</v>
      </c>
      <c r="W45" s="66">
        <v>136305744</v>
      </c>
      <c r="X45" s="67">
        <v>4.63</v>
      </c>
      <c r="Y45" s="68">
        <v>2947098266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732242425</v>
      </c>
      <c r="C49" s="95">
        <v>257761580</v>
      </c>
      <c r="D49" s="20">
        <v>168146702</v>
      </c>
      <c r="E49" s="20">
        <v>0</v>
      </c>
      <c r="F49" s="20">
        <v>0</v>
      </c>
      <c r="G49" s="20">
        <v>0</v>
      </c>
      <c r="H49" s="20">
        <v>117145747</v>
      </c>
      <c r="I49" s="20">
        <v>0</v>
      </c>
      <c r="J49" s="20">
        <v>0</v>
      </c>
      <c r="K49" s="20">
        <v>0</v>
      </c>
      <c r="L49" s="20">
        <v>170646255</v>
      </c>
      <c r="M49" s="20">
        <v>0</v>
      </c>
      <c r="N49" s="20">
        <v>0</v>
      </c>
      <c r="O49" s="20">
        <v>0</v>
      </c>
      <c r="P49" s="20">
        <v>143043367</v>
      </c>
      <c r="Q49" s="20">
        <v>0</v>
      </c>
      <c r="R49" s="20">
        <v>0</v>
      </c>
      <c r="S49" s="20">
        <v>0</v>
      </c>
      <c r="T49" s="20">
        <v>473132088</v>
      </c>
      <c r="U49" s="20">
        <v>2526433656</v>
      </c>
      <c r="V49" s="20">
        <v>4588551820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1405474999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1405474999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5681260087</v>
      </c>
      <c r="D5" s="120">
        <f t="shared" si="0"/>
        <v>6260837922</v>
      </c>
      <c r="E5" s="66">
        <f t="shared" si="0"/>
        <v>6630760555</v>
      </c>
      <c r="F5" s="66">
        <f t="shared" si="0"/>
        <v>974497893</v>
      </c>
      <c r="G5" s="66">
        <f t="shared" si="0"/>
        <v>753533463</v>
      </c>
      <c r="H5" s="66">
        <f t="shared" si="0"/>
        <v>-18110503</v>
      </c>
      <c r="I5" s="66">
        <f t="shared" si="0"/>
        <v>1709920853</v>
      </c>
      <c r="J5" s="66">
        <f t="shared" si="0"/>
        <v>353675732</v>
      </c>
      <c r="K5" s="66">
        <f t="shared" si="0"/>
        <v>403935323</v>
      </c>
      <c r="L5" s="66">
        <f t="shared" si="0"/>
        <v>703472954</v>
      </c>
      <c r="M5" s="66">
        <f t="shared" si="0"/>
        <v>1461084009</v>
      </c>
      <c r="N5" s="66">
        <f t="shared" si="0"/>
        <v>545186331</v>
      </c>
      <c r="O5" s="66">
        <f t="shared" si="0"/>
        <v>259755959</v>
      </c>
      <c r="P5" s="66">
        <f t="shared" si="0"/>
        <v>1314276537</v>
      </c>
      <c r="Q5" s="66">
        <f t="shared" si="0"/>
        <v>2119218827</v>
      </c>
      <c r="R5" s="66">
        <f t="shared" si="0"/>
        <v>89611771</v>
      </c>
      <c r="S5" s="66">
        <f t="shared" si="0"/>
        <v>215252992</v>
      </c>
      <c r="T5" s="66">
        <f t="shared" si="0"/>
        <v>919225033</v>
      </c>
      <c r="U5" s="66">
        <f t="shared" si="0"/>
        <v>1224089796</v>
      </c>
      <c r="V5" s="66">
        <f t="shared" si="0"/>
        <v>6514313485</v>
      </c>
      <c r="W5" s="66">
        <f t="shared" si="0"/>
        <v>6630760555</v>
      </c>
      <c r="X5" s="66">
        <f t="shared" si="0"/>
        <v>-116447070</v>
      </c>
      <c r="Y5" s="103">
        <f>+IF(W5&lt;&gt;0,+(X5/W5)*100,0)</f>
        <v>-1.7561646063692011</v>
      </c>
      <c r="Z5" s="119">
        <f>SUM(Z6:Z8)</f>
        <v>6630760555</v>
      </c>
    </row>
    <row r="6" spans="1:26" ht="13.5">
      <c r="A6" s="104" t="s">
        <v>74</v>
      </c>
      <c r="B6" s="102"/>
      <c r="C6" s="121">
        <v>4576414</v>
      </c>
      <c r="D6" s="122">
        <v>2199350</v>
      </c>
      <c r="E6" s="26">
        <v>3540220</v>
      </c>
      <c r="F6" s="26">
        <v>81572</v>
      </c>
      <c r="G6" s="26">
        <v>166647</v>
      </c>
      <c r="H6" s="26">
        <v>107219</v>
      </c>
      <c r="I6" s="26">
        <v>355438</v>
      </c>
      <c r="J6" s="26">
        <v>575899</v>
      </c>
      <c r="K6" s="26">
        <v>634658</v>
      </c>
      <c r="L6" s="26">
        <v>-16174</v>
      </c>
      <c r="M6" s="26">
        <v>1194383</v>
      </c>
      <c r="N6" s="26">
        <v>317331</v>
      </c>
      <c r="O6" s="26">
        <v>295076</v>
      </c>
      <c r="P6" s="26">
        <v>287420</v>
      </c>
      <c r="Q6" s="26">
        <v>899827</v>
      </c>
      <c r="R6" s="26">
        <v>166849</v>
      </c>
      <c r="S6" s="26">
        <v>407381</v>
      </c>
      <c r="T6" s="26">
        <v>-2221</v>
      </c>
      <c r="U6" s="26">
        <v>572009</v>
      </c>
      <c r="V6" s="26">
        <v>3021657</v>
      </c>
      <c r="W6" s="26">
        <v>3540220</v>
      </c>
      <c r="X6" s="26">
        <v>-518563</v>
      </c>
      <c r="Y6" s="106">
        <v>-14.65</v>
      </c>
      <c r="Z6" s="121">
        <v>3540220</v>
      </c>
    </row>
    <row r="7" spans="1:26" ht="13.5">
      <c r="A7" s="104" t="s">
        <v>75</v>
      </c>
      <c r="B7" s="102"/>
      <c r="C7" s="123">
        <v>5433755440</v>
      </c>
      <c r="D7" s="124">
        <v>6047312217</v>
      </c>
      <c r="E7" s="125">
        <v>6419370640</v>
      </c>
      <c r="F7" s="125">
        <v>965838619</v>
      </c>
      <c r="G7" s="125">
        <v>739657978</v>
      </c>
      <c r="H7" s="125">
        <v>-33205111</v>
      </c>
      <c r="I7" s="125">
        <v>1672291486</v>
      </c>
      <c r="J7" s="125">
        <v>342412043</v>
      </c>
      <c r="K7" s="125">
        <v>388367647</v>
      </c>
      <c r="L7" s="125">
        <v>690416739</v>
      </c>
      <c r="M7" s="125">
        <v>1421196429</v>
      </c>
      <c r="N7" s="125">
        <v>527714319</v>
      </c>
      <c r="O7" s="125">
        <v>242350500</v>
      </c>
      <c r="P7" s="125">
        <v>1285012784</v>
      </c>
      <c r="Q7" s="125">
        <v>2055077603</v>
      </c>
      <c r="R7" s="125">
        <v>67336631</v>
      </c>
      <c r="S7" s="125">
        <v>204375928</v>
      </c>
      <c r="T7" s="125">
        <v>922976936</v>
      </c>
      <c r="U7" s="125">
        <v>1194689495</v>
      </c>
      <c r="V7" s="125">
        <v>6343255013</v>
      </c>
      <c r="W7" s="125">
        <v>6419370640</v>
      </c>
      <c r="X7" s="125">
        <v>-76115627</v>
      </c>
      <c r="Y7" s="107">
        <v>-1.19</v>
      </c>
      <c r="Z7" s="123">
        <v>6419370640</v>
      </c>
    </row>
    <row r="8" spans="1:26" ht="13.5">
      <c r="A8" s="104" t="s">
        <v>76</v>
      </c>
      <c r="B8" s="102"/>
      <c r="C8" s="121">
        <v>242928233</v>
      </c>
      <c r="D8" s="122">
        <v>211326355</v>
      </c>
      <c r="E8" s="26">
        <v>207849695</v>
      </c>
      <c r="F8" s="26">
        <v>8577702</v>
      </c>
      <c r="G8" s="26">
        <v>13708838</v>
      </c>
      <c r="H8" s="26">
        <v>14987389</v>
      </c>
      <c r="I8" s="26">
        <v>37273929</v>
      </c>
      <c r="J8" s="26">
        <v>10687790</v>
      </c>
      <c r="K8" s="26">
        <v>14933018</v>
      </c>
      <c r="L8" s="26">
        <v>13072389</v>
      </c>
      <c r="M8" s="26">
        <v>38693197</v>
      </c>
      <c r="N8" s="26">
        <v>17154681</v>
      </c>
      <c r="O8" s="26">
        <v>17110383</v>
      </c>
      <c r="P8" s="26">
        <v>28976333</v>
      </c>
      <c r="Q8" s="26">
        <v>63241397</v>
      </c>
      <c r="R8" s="26">
        <v>22108291</v>
      </c>
      <c r="S8" s="26">
        <v>10469683</v>
      </c>
      <c r="T8" s="26">
        <v>-3749682</v>
      </c>
      <c r="U8" s="26">
        <v>28828292</v>
      </c>
      <c r="V8" s="26">
        <v>168036815</v>
      </c>
      <c r="W8" s="26">
        <v>207849695</v>
      </c>
      <c r="X8" s="26">
        <v>-39812880</v>
      </c>
      <c r="Y8" s="106">
        <v>-19.15</v>
      </c>
      <c r="Z8" s="121">
        <v>207849695</v>
      </c>
    </row>
    <row r="9" spans="1:26" ht="13.5">
      <c r="A9" s="101" t="s">
        <v>77</v>
      </c>
      <c r="B9" s="102"/>
      <c r="C9" s="119">
        <f aca="true" t="shared" si="1" ref="C9:X9">SUM(C10:C14)</f>
        <v>1651060012</v>
      </c>
      <c r="D9" s="120">
        <f t="shared" si="1"/>
        <v>1317934730</v>
      </c>
      <c r="E9" s="66">
        <f t="shared" si="1"/>
        <v>1324710805</v>
      </c>
      <c r="F9" s="66">
        <f t="shared" si="1"/>
        <v>17143672</v>
      </c>
      <c r="G9" s="66">
        <f t="shared" si="1"/>
        <v>16020675</v>
      </c>
      <c r="H9" s="66">
        <f t="shared" si="1"/>
        <v>35349742</v>
      </c>
      <c r="I9" s="66">
        <f t="shared" si="1"/>
        <v>68514089</v>
      </c>
      <c r="J9" s="66">
        <f t="shared" si="1"/>
        <v>17721735</v>
      </c>
      <c r="K9" s="66">
        <f t="shared" si="1"/>
        <v>17933769</v>
      </c>
      <c r="L9" s="66">
        <f t="shared" si="1"/>
        <v>19739396</v>
      </c>
      <c r="M9" s="66">
        <f t="shared" si="1"/>
        <v>55394900</v>
      </c>
      <c r="N9" s="66">
        <f t="shared" si="1"/>
        <v>48842858</v>
      </c>
      <c r="O9" s="66">
        <f t="shared" si="1"/>
        <v>66211288</v>
      </c>
      <c r="P9" s="66">
        <f t="shared" si="1"/>
        <v>85953658</v>
      </c>
      <c r="Q9" s="66">
        <f t="shared" si="1"/>
        <v>201007804</v>
      </c>
      <c r="R9" s="66">
        <f t="shared" si="1"/>
        <v>1012565</v>
      </c>
      <c r="S9" s="66">
        <f t="shared" si="1"/>
        <v>14684708</v>
      </c>
      <c r="T9" s="66">
        <f t="shared" si="1"/>
        <v>963058039</v>
      </c>
      <c r="U9" s="66">
        <f t="shared" si="1"/>
        <v>978755312</v>
      </c>
      <c r="V9" s="66">
        <f t="shared" si="1"/>
        <v>1303672105</v>
      </c>
      <c r="W9" s="66">
        <f t="shared" si="1"/>
        <v>1324710805</v>
      </c>
      <c r="X9" s="66">
        <f t="shared" si="1"/>
        <v>-21038700</v>
      </c>
      <c r="Y9" s="103">
        <f>+IF(W9&lt;&gt;0,+(X9/W9)*100,0)</f>
        <v>-1.5881730503436182</v>
      </c>
      <c r="Z9" s="119">
        <f>SUM(Z10:Z14)</f>
        <v>1324710805</v>
      </c>
    </row>
    <row r="10" spans="1:26" ht="13.5">
      <c r="A10" s="104" t="s">
        <v>78</v>
      </c>
      <c r="B10" s="102"/>
      <c r="C10" s="121">
        <v>32571328</v>
      </c>
      <c r="D10" s="122">
        <v>25022180</v>
      </c>
      <c r="E10" s="26">
        <v>33690860</v>
      </c>
      <c r="F10" s="26">
        <v>2113363</v>
      </c>
      <c r="G10" s="26">
        <v>1935222</v>
      </c>
      <c r="H10" s="26">
        <v>1259690</v>
      </c>
      <c r="I10" s="26">
        <v>5308275</v>
      </c>
      <c r="J10" s="26">
        <v>1663003</v>
      </c>
      <c r="K10" s="26">
        <v>7840628</v>
      </c>
      <c r="L10" s="26">
        <v>1611375</v>
      </c>
      <c r="M10" s="26">
        <v>11115006</v>
      </c>
      <c r="N10" s="26">
        <v>2543989</v>
      </c>
      <c r="O10" s="26">
        <v>2677969</v>
      </c>
      <c r="P10" s="26">
        <v>2083514</v>
      </c>
      <c r="Q10" s="26">
        <v>7305472</v>
      </c>
      <c r="R10" s="26">
        <v>1825785</v>
      </c>
      <c r="S10" s="26">
        <v>2432002</v>
      </c>
      <c r="T10" s="26">
        <v>6933401</v>
      </c>
      <c r="U10" s="26">
        <v>11191188</v>
      </c>
      <c r="V10" s="26">
        <v>34919941</v>
      </c>
      <c r="W10" s="26">
        <v>33690860</v>
      </c>
      <c r="X10" s="26">
        <v>1229081</v>
      </c>
      <c r="Y10" s="106">
        <v>3.65</v>
      </c>
      <c r="Z10" s="121">
        <v>33690860</v>
      </c>
    </row>
    <row r="11" spans="1:26" ht="13.5">
      <c r="A11" s="104" t="s">
        <v>79</v>
      </c>
      <c r="B11" s="102"/>
      <c r="C11" s="121">
        <v>87295387</v>
      </c>
      <c r="D11" s="122">
        <v>18893760</v>
      </c>
      <c r="E11" s="26">
        <v>23143760</v>
      </c>
      <c r="F11" s="26">
        <v>418075</v>
      </c>
      <c r="G11" s="26">
        <v>-2105458</v>
      </c>
      <c r="H11" s="26">
        <v>1282663</v>
      </c>
      <c r="I11" s="26">
        <v>-404720</v>
      </c>
      <c r="J11" s="26">
        <v>515816</v>
      </c>
      <c r="K11" s="26">
        <v>620272</v>
      </c>
      <c r="L11" s="26">
        <v>418332</v>
      </c>
      <c r="M11" s="26">
        <v>1554420</v>
      </c>
      <c r="N11" s="26">
        <v>18407373</v>
      </c>
      <c r="O11" s="26">
        <v>50055310</v>
      </c>
      <c r="P11" s="26">
        <v>10316150</v>
      </c>
      <c r="Q11" s="26">
        <v>78778833</v>
      </c>
      <c r="R11" s="26">
        <v>-26382275</v>
      </c>
      <c r="S11" s="26">
        <v>509836</v>
      </c>
      <c r="T11" s="26">
        <v>20556864</v>
      </c>
      <c r="U11" s="26">
        <v>-5315575</v>
      </c>
      <c r="V11" s="26">
        <v>74612958</v>
      </c>
      <c r="W11" s="26">
        <v>23143760</v>
      </c>
      <c r="X11" s="26">
        <v>51469198</v>
      </c>
      <c r="Y11" s="106">
        <v>222.39</v>
      </c>
      <c r="Z11" s="121">
        <v>23143760</v>
      </c>
    </row>
    <row r="12" spans="1:26" ht="13.5">
      <c r="A12" s="104" t="s">
        <v>80</v>
      </c>
      <c r="B12" s="102"/>
      <c r="C12" s="121">
        <v>88276047</v>
      </c>
      <c r="D12" s="122">
        <v>171319507</v>
      </c>
      <c r="E12" s="26">
        <v>171319507</v>
      </c>
      <c r="F12" s="26">
        <v>8955549</v>
      </c>
      <c r="G12" s="26">
        <v>6834860</v>
      </c>
      <c r="H12" s="26">
        <v>8409505</v>
      </c>
      <c r="I12" s="26">
        <v>24199914</v>
      </c>
      <c r="J12" s="26">
        <v>9421384</v>
      </c>
      <c r="K12" s="26">
        <v>8953725</v>
      </c>
      <c r="L12" s="26">
        <v>11963917</v>
      </c>
      <c r="M12" s="26">
        <v>30339026</v>
      </c>
      <c r="N12" s="26">
        <v>8206436</v>
      </c>
      <c r="O12" s="26">
        <v>7221772</v>
      </c>
      <c r="P12" s="26">
        <v>22774401</v>
      </c>
      <c r="Q12" s="26">
        <v>38202609</v>
      </c>
      <c r="R12" s="26">
        <v>10350701</v>
      </c>
      <c r="S12" s="26">
        <v>5447097</v>
      </c>
      <c r="T12" s="26">
        <v>5135563</v>
      </c>
      <c r="U12" s="26">
        <v>20933361</v>
      </c>
      <c r="V12" s="26">
        <v>113674910</v>
      </c>
      <c r="W12" s="26">
        <v>171319507</v>
      </c>
      <c r="X12" s="26">
        <v>-57644597</v>
      </c>
      <c r="Y12" s="106">
        <v>-33.65</v>
      </c>
      <c r="Z12" s="121">
        <v>171319507</v>
      </c>
    </row>
    <row r="13" spans="1:26" ht="13.5">
      <c r="A13" s="104" t="s">
        <v>81</v>
      </c>
      <c r="B13" s="102"/>
      <c r="C13" s="121">
        <v>1392084660</v>
      </c>
      <c r="D13" s="122">
        <v>1060553085</v>
      </c>
      <c r="E13" s="26">
        <v>1054410480</v>
      </c>
      <c r="F13" s="26">
        <v>5656513</v>
      </c>
      <c r="G13" s="26">
        <v>9355707</v>
      </c>
      <c r="H13" s="26">
        <v>24397712</v>
      </c>
      <c r="I13" s="26">
        <v>39409932</v>
      </c>
      <c r="J13" s="26">
        <v>6121360</v>
      </c>
      <c r="K13" s="26">
        <v>518972</v>
      </c>
      <c r="L13" s="26">
        <v>5745600</v>
      </c>
      <c r="M13" s="26">
        <v>12385932</v>
      </c>
      <c r="N13" s="26">
        <v>19684888</v>
      </c>
      <c r="O13" s="26">
        <v>6255141</v>
      </c>
      <c r="P13" s="26">
        <v>6239421</v>
      </c>
      <c r="Q13" s="26">
        <v>32179450</v>
      </c>
      <c r="R13" s="26">
        <v>15218193</v>
      </c>
      <c r="S13" s="26">
        <v>6295288</v>
      </c>
      <c r="T13" s="26">
        <v>923579176</v>
      </c>
      <c r="U13" s="26">
        <v>945092657</v>
      </c>
      <c r="V13" s="26">
        <v>1029067971</v>
      </c>
      <c r="W13" s="26">
        <v>1054410480</v>
      </c>
      <c r="X13" s="26">
        <v>-25342509</v>
      </c>
      <c r="Y13" s="106">
        <v>-2.4</v>
      </c>
      <c r="Z13" s="121">
        <v>1054410480</v>
      </c>
    </row>
    <row r="14" spans="1:26" ht="13.5">
      <c r="A14" s="104" t="s">
        <v>82</v>
      </c>
      <c r="B14" s="102"/>
      <c r="C14" s="123">
        <v>50832590</v>
      </c>
      <c r="D14" s="124">
        <v>42146198</v>
      </c>
      <c r="E14" s="125">
        <v>42146198</v>
      </c>
      <c r="F14" s="125">
        <v>172</v>
      </c>
      <c r="G14" s="125">
        <v>344</v>
      </c>
      <c r="H14" s="125">
        <v>172</v>
      </c>
      <c r="I14" s="125">
        <v>688</v>
      </c>
      <c r="J14" s="125">
        <v>172</v>
      </c>
      <c r="K14" s="125">
        <v>172</v>
      </c>
      <c r="L14" s="125">
        <v>172</v>
      </c>
      <c r="M14" s="125">
        <v>516</v>
      </c>
      <c r="N14" s="125">
        <v>172</v>
      </c>
      <c r="O14" s="125">
        <v>1096</v>
      </c>
      <c r="P14" s="125">
        <v>44540172</v>
      </c>
      <c r="Q14" s="125">
        <v>44541440</v>
      </c>
      <c r="R14" s="125">
        <v>161</v>
      </c>
      <c r="S14" s="125">
        <v>485</v>
      </c>
      <c r="T14" s="125">
        <v>6853035</v>
      </c>
      <c r="U14" s="125">
        <v>6853681</v>
      </c>
      <c r="V14" s="125">
        <v>51396325</v>
      </c>
      <c r="W14" s="125">
        <v>42146198</v>
      </c>
      <c r="X14" s="125">
        <v>9250127</v>
      </c>
      <c r="Y14" s="107">
        <v>21.95</v>
      </c>
      <c r="Z14" s="123">
        <v>42146198</v>
      </c>
    </row>
    <row r="15" spans="1:26" ht="13.5">
      <c r="A15" s="101" t="s">
        <v>83</v>
      </c>
      <c r="B15" s="108"/>
      <c r="C15" s="119">
        <f aca="true" t="shared" si="2" ref="C15:X15">SUM(C16:C18)</f>
        <v>2255835160</v>
      </c>
      <c r="D15" s="120">
        <f t="shared" si="2"/>
        <v>1077344429</v>
      </c>
      <c r="E15" s="66">
        <f t="shared" si="2"/>
        <v>963837573</v>
      </c>
      <c r="F15" s="66">
        <f t="shared" si="2"/>
        <v>12381460</v>
      </c>
      <c r="G15" s="66">
        <f t="shared" si="2"/>
        <v>3446500</v>
      </c>
      <c r="H15" s="66">
        <f t="shared" si="2"/>
        <v>14255428</v>
      </c>
      <c r="I15" s="66">
        <f t="shared" si="2"/>
        <v>30083388</v>
      </c>
      <c r="J15" s="66">
        <f t="shared" si="2"/>
        <v>79046942</v>
      </c>
      <c r="K15" s="66">
        <f t="shared" si="2"/>
        <v>38117611</v>
      </c>
      <c r="L15" s="66">
        <f t="shared" si="2"/>
        <v>119861917</v>
      </c>
      <c r="M15" s="66">
        <f t="shared" si="2"/>
        <v>237026470</v>
      </c>
      <c r="N15" s="66">
        <f t="shared" si="2"/>
        <v>6188298</v>
      </c>
      <c r="O15" s="66">
        <f t="shared" si="2"/>
        <v>33046911</v>
      </c>
      <c r="P15" s="66">
        <f t="shared" si="2"/>
        <v>21290710</v>
      </c>
      <c r="Q15" s="66">
        <f t="shared" si="2"/>
        <v>60525919</v>
      </c>
      <c r="R15" s="66">
        <f t="shared" si="2"/>
        <v>47869188</v>
      </c>
      <c r="S15" s="66">
        <f t="shared" si="2"/>
        <v>4847432</v>
      </c>
      <c r="T15" s="66">
        <f t="shared" si="2"/>
        <v>321537169</v>
      </c>
      <c r="U15" s="66">
        <f t="shared" si="2"/>
        <v>374253789</v>
      </c>
      <c r="V15" s="66">
        <f t="shared" si="2"/>
        <v>701889566</v>
      </c>
      <c r="W15" s="66">
        <f t="shared" si="2"/>
        <v>963837573</v>
      </c>
      <c r="X15" s="66">
        <f t="shared" si="2"/>
        <v>-261948007</v>
      </c>
      <c r="Y15" s="103">
        <f>+IF(W15&lt;&gt;0,+(X15/W15)*100,0)</f>
        <v>-27.17760900155321</v>
      </c>
      <c r="Z15" s="119">
        <f>SUM(Z16:Z18)</f>
        <v>963837573</v>
      </c>
    </row>
    <row r="16" spans="1:26" ht="13.5">
      <c r="A16" s="104" t="s">
        <v>84</v>
      </c>
      <c r="B16" s="102"/>
      <c r="C16" s="121">
        <v>1126655370</v>
      </c>
      <c r="D16" s="122">
        <v>333518380</v>
      </c>
      <c r="E16" s="26">
        <v>279794864</v>
      </c>
      <c r="F16" s="26">
        <v>3316760</v>
      </c>
      <c r="G16" s="26">
        <v>4986207</v>
      </c>
      <c r="H16" s="26">
        <v>10474918</v>
      </c>
      <c r="I16" s="26">
        <v>18777885</v>
      </c>
      <c r="J16" s="26">
        <v>93966151</v>
      </c>
      <c r="K16" s="26">
        <v>-6520923</v>
      </c>
      <c r="L16" s="26">
        <v>71862125</v>
      </c>
      <c r="M16" s="26">
        <v>159307353</v>
      </c>
      <c r="N16" s="26">
        <v>4246715</v>
      </c>
      <c r="O16" s="26">
        <v>3330713</v>
      </c>
      <c r="P16" s="26">
        <v>4621304</v>
      </c>
      <c r="Q16" s="26">
        <v>12198732</v>
      </c>
      <c r="R16" s="26">
        <v>1225556</v>
      </c>
      <c r="S16" s="26">
        <v>1798195</v>
      </c>
      <c r="T16" s="26">
        <v>107375532</v>
      </c>
      <c r="U16" s="26">
        <v>110399283</v>
      </c>
      <c r="V16" s="26">
        <v>300683253</v>
      </c>
      <c r="W16" s="26">
        <v>279794864</v>
      </c>
      <c r="X16" s="26">
        <v>20888389</v>
      </c>
      <c r="Y16" s="106">
        <v>7.47</v>
      </c>
      <c r="Z16" s="121">
        <v>279794864</v>
      </c>
    </row>
    <row r="17" spans="1:26" ht="13.5">
      <c r="A17" s="104" t="s">
        <v>85</v>
      </c>
      <c r="B17" s="102"/>
      <c r="C17" s="121">
        <v>1119064404</v>
      </c>
      <c r="D17" s="122">
        <v>736824420</v>
      </c>
      <c r="E17" s="26">
        <v>673688670</v>
      </c>
      <c r="F17" s="26">
        <v>8962178</v>
      </c>
      <c r="G17" s="26">
        <v>-1532430</v>
      </c>
      <c r="H17" s="26">
        <v>3755726</v>
      </c>
      <c r="I17" s="26">
        <v>11185474</v>
      </c>
      <c r="J17" s="26">
        <v>-14756854</v>
      </c>
      <c r="K17" s="26">
        <v>44696303</v>
      </c>
      <c r="L17" s="26">
        <v>48016146</v>
      </c>
      <c r="M17" s="26">
        <v>77955595</v>
      </c>
      <c r="N17" s="26">
        <v>1903943</v>
      </c>
      <c r="O17" s="26">
        <v>29144958</v>
      </c>
      <c r="P17" s="26">
        <v>16669406</v>
      </c>
      <c r="Q17" s="26">
        <v>47718307</v>
      </c>
      <c r="R17" s="26">
        <v>46642480</v>
      </c>
      <c r="S17" s="26">
        <v>3021147</v>
      </c>
      <c r="T17" s="26">
        <v>206639115</v>
      </c>
      <c r="U17" s="26">
        <v>256302742</v>
      </c>
      <c r="V17" s="26">
        <v>393162118</v>
      </c>
      <c r="W17" s="26">
        <v>673688670</v>
      </c>
      <c r="X17" s="26">
        <v>-280526552</v>
      </c>
      <c r="Y17" s="106">
        <v>-41.64</v>
      </c>
      <c r="Z17" s="121">
        <v>673688670</v>
      </c>
    </row>
    <row r="18" spans="1:26" ht="13.5">
      <c r="A18" s="104" t="s">
        <v>86</v>
      </c>
      <c r="B18" s="102"/>
      <c r="C18" s="121">
        <v>10115386</v>
      </c>
      <c r="D18" s="122">
        <v>7001629</v>
      </c>
      <c r="E18" s="26">
        <v>10354039</v>
      </c>
      <c r="F18" s="26">
        <v>102522</v>
      </c>
      <c r="G18" s="26">
        <v>-7277</v>
      </c>
      <c r="H18" s="26">
        <v>24784</v>
      </c>
      <c r="I18" s="26">
        <v>120029</v>
      </c>
      <c r="J18" s="26">
        <v>-162355</v>
      </c>
      <c r="K18" s="26">
        <v>-57769</v>
      </c>
      <c r="L18" s="26">
        <v>-16354</v>
      </c>
      <c r="M18" s="26">
        <v>-236478</v>
      </c>
      <c r="N18" s="26">
        <v>37640</v>
      </c>
      <c r="O18" s="26">
        <v>571240</v>
      </c>
      <c r="P18" s="26"/>
      <c r="Q18" s="26">
        <v>608880</v>
      </c>
      <c r="R18" s="26">
        <v>1152</v>
      </c>
      <c r="S18" s="26">
        <v>28090</v>
      </c>
      <c r="T18" s="26">
        <v>7522522</v>
      </c>
      <c r="U18" s="26">
        <v>7551764</v>
      </c>
      <c r="V18" s="26">
        <v>8044195</v>
      </c>
      <c r="W18" s="26">
        <v>10354039</v>
      </c>
      <c r="X18" s="26">
        <v>-2309844</v>
      </c>
      <c r="Y18" s="106">
        <v>-22.31</v>
      </c>
      <c r="Z18" s="121">
        <v>10354039</v>
      </c>
    </row>
    <row r="19" spans="1:26" ht="13.5">
      <c r="A19" s="101" t="s">
        <v>87</v>
      </c>
      <c r="B19" s="108"/>
      <c r="C19" s="119">
        <f aca="true" t="shared" si="3" ref="C19:X19">SUM(C20:C23)</f>
        <v>9220142012</v>
      </c>
      <c r="D19" s="120">
        <f t="shared" si="3"/>
        <v>11880125934</v>
      </c>
      <c r="E19" s="66">
        <f t="shared" si="3"/>
        <v>11891221734</v>
      </c>
      <c r="F19" s="66">
        <f t="shared" si="3"/>
        <v>813864939</v>
      </c>
      <c r="G19" s="66">
        <f t="shared" si="3"/>
        <v>1001806182</v>
      </c>
      <c r="H19" s="66">
        <f t="shared" si="3"/>
        <v>1273561426</v>
      </c>
      <c r="I19" s="66">
        <f t="shared" si="3"/>
        <v>3089232547</v>
      </c>
      <c r="J19" s="66">
        <f t="shared" si="3"/>
        <v>874242933</v>
      </c>
      <c r="K19" s="66">
        <f t="shared" si="3"/>
        <v>882967061</v>
      </c>
      <c r="L19" s="66">
        <f t="shared" si="3"/>
        <v>851833580</v>
      </c>
      <c r="M19" s="66">
        <f t="shared" si="3"/>
        <v>2609043574</v>
      </c>
      <c r="N19" s="66">
        <f t="shared" si="3"/>
        <v>1212150188</v>
      </c>
      <c r="O19" s="66">
        <f t="shared" si="3"/>
        <v>870621340</v>
      </c>
      <c r="P19" s="66">
        <f t="shared" si="3"/>
        <v>885001987</v>
      </c>
      <c r="Q19" s="66">
        <f t="shared" si="3"/>
        <v>2967773515</v>
      </c>
      <c r="R19" s="66">
        <f t="shared" si="3"/>
        <v>1060443214</v>
      </c>
      <c r="S19" s="66">
        <f t="shared" si="3"/>
        <v>968435839</v>
      </c>
      <c r="T19" s="66">
        <f t="shared" si="3"/>
        <v>1116447113</v>
      </c>
      <c r="U19" s="66">
        <f t="shared" si="3"/>
        <v>3145326166</v>
      </c>
      <c r="V19" s="66">
        <f t="shared" si="3"/>
        <v>11811375802</v>
      </c>
      <c r="W19" s="66">
        <f t="shared" si="3"/>
        <v>11891221734</v>
      </c>
      <c r="X19" s="66">
        <f t="shared" si="3"/>
        <v>-79845932</v>
      </c>
      <c r="Y19" s="103">
        <f>+IF(W19&lt;&gt;0,+(X19/W19)*100,0)</f>
        <v>-0.6714695410287436</v>
      </c>
      <c r="Z19" s="119">
        <f>SUM(Z20:Z23)</f>
        <v>11891221734</v>
      </c>
    </row>
    <row r="20" spans="1:26" ht="13.5">
      <c r="A20" s="104" t="s">
        <v>88</v>
      </c>
      <c r="B20" s="102"/>
      <c r="C20" s="121">
        <v>6155480000</v>
      </c>
      <c r="D20" s="122">
        <v>7623380430</v>
      </c>
      <c r="E20" s="26">
        <v>7624011470</v>
      </c>
      <c r="F20" s="26">
        <v>588628052</v>
      </c>
      <c r="G20" s="26">
        <v>735927181</v>
      </c>
      <c r="H20" s="26">
        <v>639524694</v>
      </c>
      <c r="I20" s="26">
        <v>1964079927</v>
      </c>
      <c r="J20" s="26">
        <v>581866340</v>
      </c>
      <c r="K20" s="26">
        <v>578912222</v>
      </c>
      <c r="L20" s="26">
        <v>589315248</v>
      </c>
      <c r="M20" s="26">
        <v>1750093810</v>
      </c>
      <c r="N20" s="26">
        <v>624512131</v>
      </c>
      <c r="O20" s="26">
        <v>596199008</v>
      </c>
      <c r="P20" s="26">
        <v>610588682</v>
      </c>
      <c r="Q20" s="26">
        <v>1831299821</v>
      </c>
      <c r="R20" s="26">
        <v>602706775</v>
      </c>
      <c r="S20" s="26">
        <v>650292912</v>
      </c>
      <c r="T20" s="26">
        <v>690463482</v>
      </c>
      <c r="U20" s="26">
        <v>1943463169</v>
      </c>
      <c r="V20" s="26">
        <v>7488936727</v>
      </c>
      <c r="W20" s="26">
        <v>7624011470</v>
      </c>
      <c r="X20" s="26">
        <v>-135074743</v>
      </c>
      <c r="Y20" s="106">
        <v>-1.77</v>
      </c>
      <c r="Z20" s="121">
        <v>7624011470</v>
      </c>
    </row>
    <row r="21" spans="1:26" ht="13.5">
      <c r="A21" s="104" t="s">
        <v>89</v>
      </c>
      <c r="B21" s="102"/>
      <c r="C21" s="121">
        <v>2101296537</v>
      </c>
      <c r="D21" s="122">
        <v>2632567600</v>
      </c>
      <c r="E21" s="26">
        <v>2635272740</v>
      </c>
      <c r="F21" s="26">
        <v>180822845</v>
      </c>
      <c r="G21" s="26">
        <v>165047580</v>
      </c>
      <c r="H21" s="26">
        <v>352842541</v>
      </c>
      <c r="I21" s="26">
        <v>698712966</v>
      </c>
      <c r="J21" s="26">
        <v>196088518</v>
      </c>
      <c r="K21" s="26">
        <v>190551408</v>
      </c>
      <c r="L21" s="26">
        <v>159611232</v>
      </c>
      <c r="M21" s="26">
        <v>546251158</v>
      </c>
      <c r="N21" s="26">
        <v>327575485</v>
      </c>
      <c r="O21" s="26">
        <v>189518501</v>
      </c>
      <c r="P21" s="26">
        <v>188791300</v>
      </c>
      <c r="Q21" s="26">
        <v>705885286</v>
      </c>
      <c r="R21" s="26">
        <v>254449976</v>
      </c>
      <c r="S21" s="26">
        <v>227804175</v>
      </c>
      <c r="T21" s="26">
        <v>313916892</v>
      </c>
      <c r="U21" s="26">
        <v>796171043</v>
      </c>
      <c r="V21" s="26">
        <v>2747020453</v>
      </c>
      <c r="W21" s="26">
        <v>2635272740</v>
      </c>
      <c r="X21" s="26">
        <v>111747713</v>
      </c>
      <c r="Y21" s="106">
        <v>4.24</v>
      </c>
      <c r="Z21" s="121">
        <v>2635272740</v>
      </c>
    </row>
    <row r="22" spans="1:26" ht="13.5">
      <c r="A22" s="104" t="s">
        <v>90</v>
      </c>
      <c r="B22" s="102"/>
      <c r="C22" s="123">
        <v>411644862</v>
      </c>
      <c r="D22" s="124">
        <v>989101854</v>
      </c>
      <c r="E22" s="125">
        <v>989261474</v>
      </c>
      <c r="F22" s="125">
        <v>13677129</v>
      </c>
      <c r="G22" s="125">
        <v>69858062</v>
      </c>
      <c r="H22" s="125">
        <v>143263338</v>
      </c>
      <c r="I22" s="125">
        <v>226798529</v>
      </c>
      <c r="J22" s="125">
        <v>65625076</v>
      </c>
      <c r="K22" s="125">
        <v>81078243</v>
      </c>
      <c r="L22" s="125">
        <v>70891558</v>
      </c>
      <c r="M22" s="125">
        <v>217594877</v>
      </c>
      <c r="N22" s="125">
        <v>142349075</v>
      </c>
      <c r="O22" s="125">
        <v>53546486</v>
      </c>
      <c r="P22" s="125">
        <v>52879304</v>
      </c>
      <c r="Q22" s="125">
        <v>248774865</v>
      </c>
      <c r="R22" s="125">
        <v>106610867</v>
      </c>
      <c r="S22" s="125">
        <v>55915987</v>
      </c>
      <c r="T22" s="125">
        <v>71233682</v>
      </c>
      <c r="U22" s="125">
        <v>233760536</v>
      </c>
      <c r="V22" s="125">
        <v>926928807</v>
      </c>
      <c r="W22" s="125">
        <v>989261474</v>
      </c>
      <c r="X22" s="125">
        <v>-62332667</v>
      </c>
      <c r="Y22" s="107">
        <v>-6.3</v>
      </c>
      <c r="Z22" s="123">
        <v>989261474</v>
      </c>
    </row>
    <row r="23" spans="1:26" ht="13.5">
      <c r="A23" s="104" t="s">
        <v>91</v>
      </c>
      <c r="B23" s="102"/>
      <c r="C23" s="121">
        <v>551720613</v>
      </c>
      <c r="D23" s="122">
        <v>635076050</v>
      </c>
      <c r="E23" s="26">
        <v>642676050</v>
      </c>
      <c r="F23" s="26">
        <v>30736913</v>
      </c>
      <c r="G23" s="26">
        <v>30973359</v>
      </c>
      <c r="H23" s="26">
        <v>137930853</v>
      </c>
      <c r="I23" s="26">
        <v>199641125</v>
      </c>
      <c r="J23" s="26">
        <v>30662999</v>
      </c>
      <c r="K23" s="26">
        <v>32425188</v>
      </c>
      <c r="L23" s="26">
        <v>32015542</v>
      </c>
      <c r="M23" s="26">
        <v>95103729</v>
      </c>
      <c r="N23" s="26">
        <v>117713497</v>
      </c>
      <c r="O23" s="26">
        <v>31357345</v>
      </c>
      <c r="P23" s="26">
        <v>32742701</v>
      </c>
      <c r="Q23" s="26">
        <v>181813543</v>
      </c>
      <c r="R23" s="26">
        <v>96675596</v>
      </c>
      <c r="S23" s="26">
        <v>34422765</v>
      </c>
      <c r="T23" s="26">
        <v>40833057</v>
      </c>
      <c r="U23" s="26">
        <v>171931418</v>
      </c>
      <c r="V23" s="26">
        <v>648489815</v>
      </c>
      <c r="W23" s="26">
        <v>642676050</v>
      </c>
      <c r="X23" s="26">
        <v>5813765</v>
      </c>
      <c r="Y23" s="106">
        <v>0.9</v>
      </c>
      <c r="Z23" s="121">
        <v>642676050</v>
      </c>
    </row>
    <row r="24" spans="1:26" ht="13.5">
      <c r="A24" s="101" t="s">
        <v>92</v>
      </c>
      <c r="B24" s="108" t="s">
        <v>93</v>
      </c>
      <c r="C24" s="119">
        <v>74491231</v>
      </c>
      <c r="D24" s="120">
        <v>73705062</v>
      </c>
      <c r="E24" s="66">
        <v>73696922</v>
      </c>
      <c r="F24" s="66">
        <v>1331434</v>
      </c>
      <c r="G24" s="66">
        <v>7184233</v>
      </c>
      <c r="H24" s="66">
        <v>6359393</v>
      </c>
      <c r="I24" s="66">
        <v>14875060</v>
      </c>
      <c r="J24" s="66">
        <v>9884551</v>
      </c>
      <c r="K24" s="66">
        <v>6054772</v>
      </c>
      <c r="L24" s="66">
        <v>6221366</v>
      </c>
      <c r="M24" s="66">
        <v>22160689</v>
      </c>
      <c r="N24" s="66">
        <v>5886331</v>
      </c>
      <c r="O24" s="66">
        <v>5619053</v>
      </c>
      <c r="P24" s="66">
        <v>1423740</v>
      </c>
      <c r="Q24" s="66">
        <v>12929124</v>
      </c>
      <c r="R24" s="66">
        <v>10964753</v>
      </c>
      <c r="S24" s="66">
        <v>2053426</v>
      </c>
      <c r="T24" s="66">
        <v>10164227</v>
      </c>
      <c r="U24" s="66">
        <v>23182406</v>
      </c>
      <c r="V24" s="66">
        <v>73147279</v>
      </c>
      <c r="W24" s="66">
        <v>73696922</v>
      </c>
      <c r="X24" s="66">
        <v>-549643</v>
      </c>
      <c r="Y24" s="103">
        <v>-0.75</v>
      </c>
      <c r="Z24" s="119">
        <v>73696922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18882788502</v>
      </c>
      <c r="D25" s="139">
        <f t="shared" si="4"/>
        <v>20609948077</v>
      </c>
      <c r="E25" s="39">
        <f t="shared" si="4"/>
        <v>20884227589</v>
      </c>
      <c r="F25" s="39">
        <f t="shared" si="4"/>
        <v>1819219398</v>
      </c>
      <c r="G25" s="39">
        <f t="shared" si="4"/>
        <v>1781991053</v>
      </c>
      <c r="H25" s="39">
        <f t="shared" si="4"/>
        <v>1311415486</v>
      </c>
      <c r="I25" s="39">
        <f t="shared" si="4"/>
        <v>4912625937</v>
      </c>
      <c r="J25" s="39">
        <f t="shared" si="4"/>
        <v>1334571893</v>
      </c>
      <c r="K25" s="39">
        <f t="shared" si="4"/>
        <v>1349008536</v>
      </c>
      <c r="L25" s="39">
        <f t="shared" si="4"/>
        <v>1701129213</v>
      </c>
      <c r="M25" s="39">
        <f t="shared" si="4"/>
        <v>4384709642</v>
      </c>
      <c r="N25" s="39">
        <f t="shared" si="4"/>
        <v>1818254006</v>
      </c>
      <c r="O25" s="39">
        <f t="shared" si="4"/>
        <v>1235254551</v>
      </c>
      <c r="P25" s="39">
        <f t="shared" si="4"/>
        <v>2307946632</v>
      </c>
      <c r="Q25" s="39">
        <f t="shared" si="4"/>
        <v>5361455189</v>
      </c>
      <c r="R25" s="39">
        <f t="shared" si="4"/>
        <v>1209901491</v>
      </c>
      <c r="S25" s="39">
        <f t="shared" si="4"/>
        <v>1205274397</v>
      </c>
      <c r="T25" s="39">
        <f t="shared" si="4"/>
        <v>3330431581</v>
      </c>
      <c r="U25" s="39">
        <f t="shared" si="4"/>
        <v>5745607469</v>
      </c>
      <c r="V25" s="39">
        <f t="shared" si="4"/>
        <v>20404398237</v>
      </c>
      <c r="W25" s="39">
        <f t="shared" si="4"/>
        <v>20884227589</v>
      </c>
      <c r="X25" s="39">
        <f t="shared" si="4"/>
        <v>-479829352</v>
      </c>
      <c r="Y25" s="140">
        <f>+IF(W25&lt;&gt;0,+(X25/W25)*100,0)</f>
        <v>-2.2975681047104297</v>
      </c>
      <c r="Z25" s="138">
        <f>+Z5+Z9+Z15+Z19+Z24</f>
        <v>20884227589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2297310706</v>
      </c>
      <c r="D28" s="120">
        <f t="shared" si="5"/>
        <v>2530874201</v>
      </c>
      <c r="E28" s="66">
        <f t="shared" si="5"/>
        <v>2650638246</v>
      </c>
      <c r="F28" s="66">
        <f t="shared" si="5"/>
        <v>155513993</v>
      </c>
      <c r="G28" s="66">
        <f t="shared" si="5"/>
        <v>146106085</v>
      </c>
      <c r="H28" s="66">
        <f t="shared" si="5"/>
        <v>166176045</v>
      </c>
      <c r="I28" s="66">
        <f t="shared" si="5"/>
        <v>467796123</v>
      </c>
      <c r="J28" s="66">
        <f t="shared" si="5"/>
        <v>172816810</v>
      </c>
      <c r="K28" s="66">
        <f t="shared" si="5"/>
        <v>227970744</v>
      </c>
      <c r="L28" s="66">
        <f t="shared" si="5"/>
        <v>175289649</v>
      </c>
      <c r="M28" s="66">
        <f t="shared" si="5"/>
        <v>576077203</v>
      </c>
      <c r="N28" s="66">
        <f t="shared" si="5"/>
        <v>156646069</v>
      </c>
      <c r="O28" s="66">
        <f t="shared" si="5"/>
        <v>154259983</v>
      </c>
      <c r="P28" s="66">
        <f t="shared" si="5"/>
        <v>172153063</v>
      </c>
      <c r="Q28" s="66">
        <f t="shared" si="5"/>
        <v>483059115</v>
      </c>
      <c r="R28" s="66">
        <f t="shared" si="5"/>
        <v>161348051</v>
      </c>
      <c r="S28" s="66">
        <f t="shared" si="5"/>
        <v>159785602</v>
      </c>
      <c r="T28" s="66">
        <f t="shared" si="5"/>
        <v>317781612</v>
      </c>
      <c r="U28" s="66">
        <f t="shared" si="5"/>
        <v>638915265</v>
      </c>
      <c r="V28" s="66">
        <f t="shared" si="5"/>
        <v>2165847706</v>
      </c>
      <c r="W28" s="66">
        <f t="shared" si="5"/>
        <v>2650638246</v>
      </c>
      <c r="X28" s="66">
        <f t="shared" si="5"/>
        <v>-484790540</v>
      </c>
      <c r="Y28" s="103">
        <f>+IF(W28&lt;&gt;0,+(X28/W28)*100,0)</f>
        <v>-18.289577641595685</v>
      </c>
      <c r="Z28" s="119">
        <f>SUM(Z29:Z31)</f>
        <v>2650638246</v>
      </c>
    </row>
    <row r="29" spans="1:26" ht="13.5">
      <c r="A29" s="104" t="s">
        <v>74</v>
      </c>
      <c r="B29" s="102"/>
      <c r="C29" s="121">
        <v>190851621</v>
      </c>
      <c r="D29" s="122">
        <v>202698701</v>
      </c>
      <c r="E29" s="26">
        <v>204271571</v>
      </c>
      <c r="F29" s="26">
        <v>14569165</v>
      </c>
      <c r="G29" s="26">
        <v>16094061</v>
      </c>
      <c r="H29" s="26">
        <v>14491286</v>
      </c>
      <c r="I29" s="26">
        <v>45154512</v>
      </c>
      <c r="J29" s="26">
        <v>15968638</v>
      </c>
      <c r="K29" s="26">
        <v>23756341</v>
      </c>
      <c r="L29" s="26">
        <v>22220615</v>
      </c>
      <c r="M29" s="26">
        <v>61945594</v>
      </c>
      <c r="N29" s="26">
        <v>16290170</v>
      </c>
      <c r="O29" s="26">
        <v>14837100</v>
      </c>
      <c r="P29" s="26">
        <v>14984448</v>
      </c>
      <c r="Q29" s="26">
        <v>46111718</v>
      </c>
      <c r="R29" s="26">
        <v>15997050</v>
      </c>
      <c r="S29" s="26">
        <v>12148947</v>
      </c>
      <c r="T29" s="26">
        <v>22927047</v>
      </c>
      <c r="U29" s="26">
        <v>51073044</v>
      </c>
      <c r="V29" s="26">
        <v>204284868</v>
      </c>
      <c r="W29" s="26">
        <v>204271571</v>
      </c>
      <c r="X29" s="26">
        <v>13297</v>
      </c>
      <c r="Y29" s="106">
        <v>0.01</v>
      </c>
      <c r="Z29" s="121">
        <v>204271571</v>
      </c>
    </row>
    <row r="30" spans="1:26" ht="13.5">
      <c r="A30" s="104" t="s">
        <v>75</v>
      </c>
      <c r="B30" s="102"/>
      <c r="C30" s="123">
        <v>1109233445</v>
      </c>
      <c r="D30" s="124">
        <v>1200992873</v>
      </c>
      <c r="E30" s="125">
        <v>1321634803</v>
      </c>
      <c r="F30" s="125">
        <v>53443524</v>
      </c>
      <c r="G30" s="125">
        <v>51898789</v>
      </c>
      <c r="H30" s="125">
        <v>70087223</v>
      </c>
      <c r="I30" s="125">
        <v>175429536</v>
      </c>
      <c r="J30" s="125">
        <v>71897894</v>
      </c>
      <c r="K30" s="125">
        <v>104486516</v>
      </c>
      <c r="L30" s="125">
        <v>75274210</v>
      </c>
      <c r="M30" s="125">
        <v>251658620</v>
      </c>
      <c r="N30" s="125">
        <v>55812374</v>
      </c>
      <c r="O30" s="125">
        <v>67019226</v>
      </c>
      <c r="P30" s="125">
        <v>72457551</v>
      </c>
      <c r="Q30" s="125">
        <v>195289151</v>
      </c>
      <c r="R30" s="125">
        <v>67547075</v>
      </c>
      <c r="S30" s="125">
        <v>67497303</v>
      </c>
      <c r="T30" s="125">
        <v>161174817</v>
      </c>
      <c r="U30" s="125">
        <v>296219195</v>
      </c>
      <c r="V30" s="125">
        <v>918596502</v>
      </c>
      <c r="W30" s="125">
        <v>1321634803</v>
      </c>
      <c r="X30" s="125">
        <v>-403038301</v>
      </c>
      <c r="Y30" s="107">
        <v>-30.5</v>
      </c>
      <c r="Z30" s="123">
        <v>1321634803</v>
      </c>
    </row>
    <row r="31" spans="1:26" ht="13.5">
      <c r="A31" s="104" t="s">
        <v>76</v>
      </c>
      <c r="B31" s="102"/>
      <c r="C31" s="121">
        <v>997225640</v>
      </c>
      <c r="D31" s="122">
        <v>1127182627</v>
      </c>
      <c r="E31" s="26">
        <v>1124731872</v>
      </c>
      <c r="F31" s="26">
        <v>87501304</v>
      </c>
      <c r="G31" s="26">
        <v>78113235</v>
      </c>
      <c r="H31" s="26">
        <v>81597536</v>
      </c>
      <c r="I31" s="26">
        <v>247212075</v>
      </c>
      <c r="J31" s="26">
        <v>84950278</v>
      </c>
      <c r="K31" s="26">
        <v>99727887</v>
      </c>
      <c r="L31" s="26">
        <v>77794824</v>
      </c>
      <c r="M31" s="26">
        <v>262472989</v>
      </c>
      <c r="N31" s="26">
        <v>84543525</v>
      </c>
      <c r="O31" s="26">
        <v>72403657</v>
      </c>
      <c r="P31" s="26">
        <v>84711064</v>
      </c>
      <c r="Q31" s="26">
        <v>241658246</v>
      </c>
      <c r="R31" s="26">
        <v>77803926</v>
      </c>
      <c r="S31" s="26">
        <v>80139352</v>
      </c>
      <c r="T31" s="26">
        <v>133679748</v>
      </c>
      <c r="U31" s="26">
        <v>291623026</v>
      </c>
      <c r="V31" s="26">
        <v>1042966336</v>
      </c>
      <c r="W31" s="26">
        <v>1124731872</v>
      </c>
      <c r="X31" s="26">
        <v>-81765536</v>
      </c>
      <c r="Y31" s="106">
        <v>-7.27</v>
      </c>
      <c r="Z31" s="121">
        <v>1124731872</v>
      </c>
    </row>
    <row r="32" spans="1:26" ht="13.5">
      <c r="A32" s="101" t="s">
        <v>77</v>
      </c>
      <c r="B32" s="102"/>
      <c r="C32" s="119">
        <f aca="true" t="shared" si="6" ref="C32:X32">SUM(C33:C37)</f>
        <v>3774677004</v>
      </c>
      <c r="D32" s="120">
        <f t="shared" si="6"/>
        <v>3132196980</v>
      </c>
      <c r="E32" s="66">
        <f t="shared" si="6"/>
        <v>3274225375</v>
      </c>
      <c r="F32" s="66">
        <f t="shared" si="6"/>
        <v>281610234</v>
      </c>
      <c r="G32" s="66">
        <f t="shared" si="6"/>
        <v>196463053</v>
      </c>
      <c r="H32" s="66">
        <f t="shared" si="6"/>
        <v>235977453</v>
      </c>
      <c r="I32" s="66">
        <f t="shared" si="6"/>
        <v>714050740</v>
      </c>
      <c r="J32" s="66">
        <f t="shared" si="6"/>
        <v>287283253</v>
      </c>
      <c r="K32" s="66">
        <f t="shared" si="6"/>
        <v>335130807</v>
      </c>
      <c r="L32" s="66">
        <f t="shared" si="6"/>
        <v>238930593</v>
      </c>
      <c r="M32" s="66">
        <f t="shared" si="6"/>
        <v>861344653</v>
      </c>
      <c r="N32" s="66">
        <f t="shared" si="6"/>
        <v>209215985</v>
      </c>
      <c r="O32" s="66">
        <f t="shared" si="6"/>
        <v>250035510</v>
      </c>
      <c r="P32" s="66">
        <f t="shared" si="6"/>
        <v>266833002</v>
      </c>
      <c r="Q32" s="66">
        <f t="shared" si="6"/>
        <v>726084497</v>
      </c>
      <c r="R32" s="66">
        <f t="shared" si="6"/>
        <v>249778770</v>
      </c>
      <c r="S32" s="66">
        <f t="shared" si="6"/>
        <v>257408323</v>
      </c>
      <c r="T32" s="66">
        <f t="shared" si="6"/>
        <v>987013505</v>
      </c>
      <c r="U32" s="66">
        <f t="shared" si="6"/>
        <v>1494200598</v>
      </c>
      <c r="V32" s="66">
        <f t="shared" si="6"/>
        <v>3795680488</v>
      </c>
      <c r="W32" s="66">
        <f t="shared" si="6"/>
        <v>3274225375</v>
      </c>
      <c r="X32" s="66">
        <f t="shared" si="6"/>
        <v>521455113</v>
      </c>
      <c r="Y32" s="103">
        <f>+IF(W32&lt;&gt;0,+(X32/W32)*100,0)</f>
        <v>15.926060465523086</v>
      </c>
      <c r="Z32" s="119">
        <f>SUM(Z33:Z37)</f>
        <v>3274225375</v>
      </c>
    </row>
    <row r="33" spans="1:26" ht="13.5">
      <c r="A33" s="104" t="s">
        <v>78</v>
      </c>
      <c r="B33" s="102"/>
      <c r="C33" s="121">
        <v>438296713</v>
      </c>
      <c r="D33" s="122">
        <v>537728728</v>
      </c>
      <c r="E33" s="26">
        <v>541622548</v>
      </c>
      <c r="F33" s="26">
        <v>38399030</v>
      </c>
      <c r="G33" s="26">
        <v>31003167</v>
      </c>
      <c r="H33" s="26">
        <v>32481636</v>
      </c>
      <c r="I33" s="26">
        <v>101883833</v>
      </c>
      <c r="J33" s="26">
        <v>57749289</v>
      </c>
      <c r="K33" s="26">
        <v>94891866</v>
      </c>
      <c r="L33" s="26">
        <v>47276906</v>
      </c>
      <c r="M33" s="26">
        <v>199918061</v>
      </c>
      <c r="N33" s="26">
        <v>43415964</v>
      </c>
      <c r="O33" s="26">
        <v>33834855</v>
      </c>
      <c r="P33" s="26">
        <v>36661560</v>
      </c>
      <c r="Q33" s="26">
        <v>113912379</v>
      </c>
      <c r="R33" s="26">
        <v>45944802</v>
      </c>
      <c r="S33" s="26">
        <v>36045501</v>
      </c>
      <c r="T33" s="26">
        <v>45907382</v>
      </c>
      <c r="U33" s="26">
        <v>127897685</v>
      </c>
      <c r="V33" s="26">
        <v>543611958</v>
      </c>
      <c r="W33" s="26">
        <v>541622548</v>
      </c>
      <c r="X33" s="26">
        <v>1989410</v>
      </c>
      <c r="Y33" s="106">
        <v>0.37</v>
      </c>
      <c r="Z33" s="121">
        <v>541622548</v>
      </c>
    </row>
    <row r="34" spans="1:26" ht="13.5">
      <c r="A34" s="104" t="s">
        <v>79</v>
      </c>
      <c r="B34" s="102"/>
      <c r="C34" s="121">
        <v>696205785</v>
      </c>
      <c r="D34" s="122">
        <v>863795675</v>
      </c>
      <c r="E34" s="26">
        <v>906308475</v>
      </c>
      <c r="F34" s="26">
        <v>81839152</v>
      </c>
      <c r="G34" s="26">
        <v>38010955</v>
      </c>
      <c r="H34" s="26">
        <v>58297572</v>
      </c>
      <c r="I34" s="26">
        <v>178147679</v>
      </c>
      <c r="J34" s="26">
        <v>72155734</v>
      </c>
      <c r="K34" s="26">
        <v>88370936</v>
      </c>
      <c r="L34" s="26">
        <v>17529891</v>
      </c>
      <c r="M34" s="26">
        <v>178056561</v>
      </c>
      <c r="N34" s="26">
        <v>67478536</v>
      </c>
      <c r="O34" s="26">
        <v>65615808</v>
      </c>
      <c r="P34" s="26">
        <v>75597274</v>
      </c>
      <c r="Q34" s="26">
        <v>208691618</v>
      </c>
      <c r="R34" s="26">
        <v>55427821</v>
      </c>
      <c r="S34" s="26">
        <v>72151018</v>
      </c>
      <c r="T34" s="26">
        <v>-35244568</v>
      </c>
      <c r="U34" s="26">
        <v>92334271</v>
      </c>
      <c r="V34" s="26">
        <v>657230129</v>
      </c>
      <c r="W34" s="26">
        <v>906308475</v>
      </c>
      <c r="X34" s="26">
        <v>-249078346</v>
      </c>
      <c r="Y34" s="106">
        <v>-27.48</v>
      </c>
      <c r="Z34" s="121">
        <v>906308475</v>
      </c>
    </row>
    <row r="35" spans="1:26" ht="13.5">
      <c r="A35" s="104" t="s">
        <v>80</v>
      </c>
      <c r="B35" s="102"/>
      <c r="C35" s="121">
        <v>808555793</v>
      </c>
      <c r="D35" s="122">
        <v>984173298</v>
      </c>
      <c r="E35" s="26">
        <v>1021536831</v>
      </c>
      <c r="F35" s="26">
        <v>93771248</v>
      </c>
      <c r="G35" s="26">
        <v>61545164</v>
      </c>
      <c r="H35" s="26">
        <v>80261552</v>
      </c>
      <c r="I35" s="26">
        <v>235577964</v>
      </c>
      <c r="J35" s="26">
        <v>89070066</v>
      </c>
      <c r="K35" s="26">
        <v>118588436</v>
      </c>
      <c r="L35" s="26">
        <v>79127217</v>
      </c>
      <c r="M35" s="26">
        <v>286785719</v>
      </c>
      <c r="N35" s="26">
        <v>88807967</v>
      </c>
      <c r="O35" s="26">
        <v>87405931</v>
      </c>
      <c r="P35" s="26">
        <v>80209409</v>
      </c>
      <c r="Q35" s="26">
        <v>256423307</v>
      </c>
      <c r="R35" s="26">
        <v>78685765</v>
      </c>
      <c r="S35" s="26">
        <v>85758719</v>
      </c>
      <c r="T35" s="26">
        <v>100072578</v>
      </c>
      <c r="U35" s="26">
        <v>264517062</v>
      </c>
      <c r="V35" s="26">
        <v>1043304052</v>
      </c>
      <c r="W35" s="26">
        <v>1021536831</v>
      </c>
      <c r="X35" s="26">
        <v>21767221</v>
      </c>
      <c r="Y35" s="106">
        <v>2.13</v>
      </c>
      <c r="Z35" s="121">
        <v>1021536831</v>
      </c>
    </row>
    <row r="36" spans="1:26" ht="13.5">
      <c r="A36" s="104" t="s">
        <v>81</v>
      </c>
      <c r="B36" s="102"/>
      <c r="C36" s="121">
        <v>1568221672</v>
      </c>
      <c r="D36" s="122">
        <v>442638739</v>
      </c>
      <c r="E36" s="26">
        <v>501121981</v>
      </c>
      <c r="F36" s="26">
        <v>45709806</v>
      </c>
      <c r="G36" s="26">
        <v>41704611</v>
      </c>
      <c r="H36" s="26">
        <v>42028338</v>
      </c>
      <c r="I36" s="26">
        <v>129442755</v>
      </c>
      <c r="J36" s="26">
        <v>44228494</v>
      </c>
      <c r="K36" s="26">
        <v>14935</v>
      </c>
      <c r="L36" s="26">
        <v>71758693</v>
      </c>
      <c r="M36" s="26">
        <v>116002122</v>
      </c>
      <c r="N36" s="26">
        <v>-12982672</v>
      </c>
      <c r="O36" s="26">
        <v>41091155</v>
      </c>
      <c r="P36" s="26">
        <v>49796891</v>
      </c>
      <c r="Q36" s="26">
        <v>77905374</v>
      </c>
      <c r="R36" s="26">
        <v>47103484</v>
      </c>
      <c r="S36" s="26">
        <v>40694988</v>
      </c>
      <c r="T36" s="26">
        <v>854907476</v>
      </c>
      <c r="U36" s="26">
        <v>942705948</v>
      </c>
      <c r="V36" s="26">
        <v>1266056199</v>
      </c>
      <c r="W36" s="26">
        <v>501121981</v>
      </c>
      <c r="X36" s="26">
        <v>764934218</v>
      </c>
      <c r="Y36" s="106">
        <v>152.64</v>
      </c>
      <c r="Z36" s="121">
        <v>501121981</v>
      </c>
    </row>
    <row r="37" spans="1:26" ht="13.5">
      <c r="A37" s="104" t="s">
        <v>82</v>
      </c>
      <c r="B37" s="102"/>
      <c r="C37" s="123">
        <v>263397041</v>
      </c>
      <c r="D37" s="124">
        <v>303860540</v>
      </c>
      <c r="E37" s="125">
        <v>303635540</v>
      </c>
      <c r="F37" s="125">
        <v>21890998</v>
      </c>
      <c r="G37" s="125">
        <v>24199156</v>
      </c>
      <c r="H37" s="125">
        <v>22908355</v>
      </c>
      <c r="I37" s="125">
        <v>68998509</v>
      </c>
      <c r="J37" s="125">
        <v>24079670</v>
      </c>
      <c r="K37" s="125">
        <v>33264634</v>
      </c>
      <c r="L37" s="125">
        <v>23237886</v>
      </c>
      <c r="M37" s="125">
        <v>80582190</v>
      </c>
      <c r="N37" s="125">
        <v>22496190</v>
      </c>
      <c r="O37" s="125">
        <v>22087761</v>
      </c>
      <c r="P37" s="125">
        <v>24567868</v>
      </c>
      <c r="Q37" s="125">
        <v>69151819</v>
      </c>
      <c r="R37" s="125">
        <v>22616898</v>
      </c>
      <c r="S37" s="125">
        <v>22758097</v>
      </c>
      <c r="T37" s="125">
        <v>21370637</v>
      </c>
      <c r="U37" s="125">
        <v>66745632</v>
      </c>
      <c r="V37" s="125">
        <v>285478150</v>
      </c>
      <c r="W37" s="125">
        <v>303635540</v>
      </c>
      <c r="X37" s="125">
        <v>-18157390</v>
      </c>
      <c r="Y37" s="107">
        <v>-5.98</v>
      </c>
      <c r="Z37" s="123">
        <v>303635540</v>
      </c>
    </row>
    <row r="38" spans="1:26" ht="13.5">
      <c r="A38" s="101" t="s">
        <v>83</v>
      </c>
      <c r="B38" s="108"/>
      <c r="C38" s="119">
        <f aca="true" t="shared" si="7" ref="C38:X38">SUM(C39:C41)</f>
        <v>2139492681</v>
      </c>
      <c r="D38" s="120">
        <f t="shared" si="7"/>
        <v>2175890725</v>
      </c>
      <c r="E38" s="66">
        <f t="shared" si="7"/>
        <v>2074642367</v>
      </c>
      <c r="F38" s="66">
        <f t="shared" si="7"/>
        <v>188994753</v>
      </c>
      <c r="G38" s="66">
        <f t="shared" si="7"/>
        <v>44277254</v>
      </c>
      <c r="H38" s="66">
        <f t="shared" si="7"/>
        <v>237884708</v>
      </c>
      <c r="I38" s="66">
        <f t="shared" si="7"/>
        <v>471156715</v>
      </c>
      <c r="J38" s="66">
        <f t="shared" si="7"/>
        <v>176651988</v>
      </c>
      <c r="K38" s="66">
        <f t="shared" si="7"/>
        <v>205269514</v>
      </c>
      <c r="L38" s="66">
        <f t="shared" si="7"/>
        <v>220806220</v>
      </c>
      <c r="M38" s="66">
        <f t="shared" si="7"/>
        <v>602727722</v>
      </c>
      <c r="N38" s="66">
        <f t="shared" si="7"/>
        <v>164842904</v>
      </c>
      <c r="O38" s="66">
        <f t="shared" si="7"/>
        <v>156919579</v>
      </c>
      <c r="P38" s="66">
        <f t="shared" si="7"/>
        <v>178779978</v>
      </c>
      <c r="Q38" s="66">
        <f t="shared" si="7"/>
        <v>500542461</v>
      </c>
      <c r="R38" s="66">
        <f t="shared" si="7"/>
        <v>140659586</v>
      </c>
      <c r="S38" s="66">
        <f t="shared" si="7"/>
        <v>170327280</v>
      </c>
      <c r="T38" s="66">
        <f t="shared" si="7"/>
        <v>168689889</v>
      </c>
      <c r="U38" s="66">
        <f t="shared" si="7"/>
        <v>479676755</v>
      </c>
      <c r="V38" s="66">
        <f t="shared" si="7"/>
        <v>2054103653</v>
      </c>
      <c r="W38" s="66">
        <f t="shared" si="7"/>
        <v>2074642367</v>
      </c>
      <c r="X38" s="66">
        <f t="shared" si="7"/>
        <v>-20538714</v>
      </c>
      <c r="Y38" s="103">
        <f>+IF(W38&lt;&gt;0,+(X38/W38)*100,0)</f>
        <v>-0.9899881698501919</v>
      </c>
      <c r="Z38" s="119">
        <f>SUM(Z39:Z41)</f>
        <v>2074642367</v>
      </c>
    </row>
    <row r="39" spans="1:26" ht="13.5">
      <c r="A39" s="104" t="s">
        <v>84</v>
      </c>
      <c r="B39" s="102"/>
      <c r="C39" s="121">
        <v>670948842</v>
      </c>
      <c r="D39" s="122">
        <v>746857115</v>
      </c>
      <c r="E39" s="26">
        <v>695085847</v>
      </c>
      <c r="F39" s="26">
        <v>62889754</v>
      </c>
      <c r="G39" s="26">
        <v>40658160</v>
      </c>
      <c r="H39" s="26">
        <v>45716267</v>
      </c>
      <c r="I39" s="26">
        <v>149264181</v>
      </c>
      <c r="J39" s="26">
        <v>51087634</v>
      </c>
      <c r="K39" s="26">
        <v>54016936</v>
      </c>
      <c r="L39" s="26">
        <v>108733148</v>
      </c>
      <c r="M39" s="26">
        <v>213837718</v>
      </c>
      <c r="N39" s="26">
        <v>47611693</v>
      </c>
      <c r="O39" s="26">
        <v>53247356</v>
      </c>
      <c r="P39" s="26">
        <v>52474685</v>
      </c>
      <c r="Q39" s="26">
        <v>153333734</v>
      </c>
      <c r="R39" s="26">
        <v>47634385</v>
      </c>
      <c r="S39" s="26">
        <v>52959399</v>
      </c>
      <c r="T39" s="26">
        <v>179962243</v>
      </c>
      <c r="U39" s="26">
        <v>280556027</v>
      </c>
      <c r="V39" s="26">
        <v>796991660</v>
      </c>
      <c r="W39" s="26">
        <v>695085847</v>
      </c>
      <c r="X39" s="26">
        <v>101905813</v>
      </c>
      <c r="Y39" s="106">
        <v>14.66</v>
      </c>
      <c r="Z39" s="121">
        <v>695085847</v>
      </c>
    </row>
    <row r="40" spans="1:26" ht="13.5">
      <c r="A40" s="104" t="s">
        <v>85</v>
      </c>
      <c r="B40" s="102"/>
      <c r="C40" s="121">
        <v>1365912297</v>
      </c>
      <c r="D40" s="122">
        <v>1319799470</v>
      </c>
      <c r="E40" s="26">
        <v>1269271970</v>
      </c>
      <c r="F40" s="26">
        <v>117910001</v>
      </c>
      <c r="G40" s="26">
        <v>-2842747</v>
      </c>
      <c r="H40" s="26">
        <v>184444412</v>
      </c>
      <c r="I40" s="26">
        <v>299511666</v>
      </c>
      <c r="J40" s="26">
        <v>118023566</v>
      </c>
      <c r="K40" s="26">
        <v>138917516</v>
      </c>
      <c r="L40" s="26">
        <v>104380133</v>
      </c>
      <c r="M40" s="26">
        <v>361321215</v>
      </c>
      <c r="N40" s="26">
        <v>109499314</v>
      </c>
      <c r="O40" s="26">
        <v>94258874</v>
      </c>
      <c r="P40" s="26">
        <v>120163004</v>
      </c>
      <c r="Q40" s="26">
        <v>323921192</v>
      </c>
      <c r="R40" s="26">
        <v>84412331</v>
      </c>
      <c r="S40" s="26">
        <v>109031714</v>
      </c>
      <c r="T40" s="26">
        <v>-24791415</v>
      </c>
      <c r="U40" s="26">
        <v>168652630</v>
      </c>
      <c r="V40" s="26">
        <v>1153406703</v>
      </c>
      <c r="W40" s="26">
        <v>1269271970</v>
      </c>
      <c r="X40" s="26">
        <v>-115865267</v>
      </c>
      <c r="Y40" s="106">
        <v>-9.13</v>
      </c>
      <c r="Z40" s="121">
        <v>1269271970</v>
      </c>
    </row>
    <row r="41" spans="1:26" ht="13.5">
      <c r="A41" s="104" t="s">
        <v>86</v>
      </c>
      <c r="B41" s="102"/>
      <c r="C41" s="121">
        <v>102631542</v>
      </c>
      <c r="D41" s="122">
        <v>109234140</v>
      </c>
      <c r="E41" s="26">
        <v>110284550</v>
      </c>
      <c r="F41" s="26">
        <v>8194998</v>
      </c>
      <c r="G41" s="26">
        <v>6461841</v>
      </c>
      <c r="H41" s="26">
        <v>7724029</v>
      </c>
      <c r="I41" s="26">
        <v>22380868</v>
      </c>
      <c r="J41" s="26">
        <v>7540788</v>
      </c>
      <c r="K41" s="26">
        <v>12335062</v>
      </c>
      <c r="L41" s="26">
        <v>7692939</v>
      </c>
      <c r="M41" s="26">
        <v>27568789</v>
      </c>
      <c r="N41" s="26">
        <v>7731897</v>
      </c>
      <c r="O41" s="26">
        <v>9413349</v>
      </c>
      <c r="P41" s="26">
        <v>6142289</v>
      </c>
      <c r="Q41" s="26">
        <v>23287535</v>
      </c>
      <c r="R41" s="26">
        <v>8612870</v>
      </c>
      <c r="S41" s="26">
        <v>8336167</v>
      </c>
      <c r="T41" s="26">
        <v>13519061</v>
      </c>
      <c r="U41" s="26">
        <v>30468098</v>
      </c>
      <c r="V41" s="26">
        <v>103705290</v>
      </c>
      <c r="W41" s="26">
        <v>110284550</v>
      </c>
      <c r="X41" s="26">
        <v>-6579260</v>
      </c>
      <c r="Y41" s="106">
        <v>-5.97</v>
      </c>
      <c r="Z41" s="121">
        <v>110284550</v>
      </c>
    </row>
    <row r="42" spans="1:26" ht="13.5">
      <c r="A42" s="101" t="s">
        <v>87</v>
      </c>
      <c r="B42" s="108"/>
      <c r="C42" s="119">
        <f aca="true" t="shared" si="8" ref="C42:X42">SUM(C43:C46)</f>
        <v>8582949300</v>
      </c>
      <c r="D42" s="120">
        <f t="shared" si="8"/>
        <v>10560710163</v>
      </c>
      <c r="E42" s="66">
        <f t="shared" si="8"/>
        <v>10699459693</v>
      </c>
      <c r="F42" s="66">
        <f t="shared" si="8"/>
        <v>796635689</v>
      </c>
      <c r="G42" s="66">
        <f t="shared" si="8"/>
        <v>982948296</v>
      </c>
      <c r="H42" s="66">
        <f t="shared" si="8"/>
        <v>738068611</v>
      </c>
      <c r="I42" s="66">
        <f t="shared" si="8"/>
        <v>2517652596</v>
      </c>
      <c r="J42" s="66">
        <f t="shared" si="8"/>
        <v>875674909</v>
      </c>
      <c r="K42" s="66">
        <f t="shared" si="8"/>
        <v>880302869</v>
      </c>
      <c r="L42" s="66">
        <f t="shared" si="8"/>
        <v>758109692</v>
      </c>
      <c r="M42" s="66">
        <f t="shared" si="8"/>
        <v>2514087470</v>
      </c>
      <c r="N42" s="66">
        <f t="shared" si="8"/>
        <v>765894405</v>
      </c>
      <c r="O42" s="66">
        <f t="shared" si="8"/>
        <v>748339775</v>
      </c>
      <c r="P42" s="66">
        <f t="shared" si="8"/>
        <v>773058703</v>
      </c>
      <c r="Q42" s="66">
        <f t="shared" si="8"/>
        <v>2287292883</v>
      </c>
      <c r="R42" s="66">
        <f t="shared" si="8"/>
        <v>854890398</v>
      </c>
      <c r="S42" s="66">
        <f t="shared" si="8"/>
        <v>821404118</v>
      </c>
      <c r="T42" s="66">
        <f t="shared" si="8"/>
        <v>982788263</v>
      </c>
      <c r="U42" s="66">
        <f t="shared" si="8"/>
        <v>2659082779</v>
      </c>
      <c r="V42" s="66">
        <f t="shared" si="8"/>
        <v>9978115728</v>
      </c>
      <c r="W42" s="66">
        <f t="shared" si="8"/>
        <v>10699459693</v>
      </c>
      <c r="X42" s="66">
        <f t="shared" si="8"/>
        <v>-721343965</v>
      </c>
      <c r="Y42" s="103">
        <f>+IF(W42&lt;&gt;0,+(X42/W42)*100,0)</f>
        <v>-6.741872820661506</v>
      </c>
      <c r="Z42" s="119">
        <f>SUM(Z43:Z46)</f>
        <v>10699459693</v>
      </c>
    </row>
    <row r="43" spans="1:26" ht="13.5">
      <c r="A43" s="104" t="s">
        <v>88</v>
      </c>
      <c r="B43" s="102"/>
      <c r="C43" s="121">
        <v>5262276000</v>
      </c>
      <c r="D43" s="122">
        <v>6581555199</v>
      </c>
      <c r="E43" s="26">
        <v>6582186239</v>
      </c>
      <c r="F43" s="26">
        <v>699163804</v>
      </c>
      <c r="G43" s="26">
        <v>670981357</v>
      </c>
      <c r="H43" s="26">
        <v>430926585</v>
      </c>
      <c r="I43" s="26">
        <v>1801071746</v>
      </c>
      <c r="J43" s="26">
        <v>457237001</v>
      </c>
      <c r="K43" s="26">
        <v>489049423</v>
      </c>
      <c r="L43" s="26">
        <v>445114248</v>
      </c>
      <c r="M43" s="26">
        <v>1391400672</v>
      </c>
      <c r="N43" s="26">
        <v>436178243</v>
      </c>
      <c r="O43" s="26">
        <v>431773879</v>
      </c>
      <c r="P43" s="26">
        <v>457308465</v>
      </c>
      <c r="Q43" s="26">
        <v>1325260587</v>
      </c>
      <c r="R43" s="26">
        <v>444742056</v>
      </c>
      <c r="S43" s="26">
        <v>460760613</v>
      </c>
      <c r="T43" s="26">
        <v>580643512</v>
      </c>
      <c r="U43" s="26">
        <v>1486146181</v>
      </c>
      <c r="V43" s="26">
        <v>6003879186</v>
      </c>
      <c r="W43" s="26">
        <v>6582186239</v>
      </c>
      <c r="X43" s="26">
        <v>-578307053</v>
      </c>
      <c r="Y43" s="106">
        <v>-8.79</v>
      </c>
      <c r="Z43" s="121">
        <v>6582186239</v>
      </c>
    </row>
    <row r="44" spans="1:26" ht="13.5">
      <c r="A44" s="104" t="s">
        <v>89</v>
      </c>
      <c r="B44" s="102"/>
      <c r="C44" s="121">
        <v>1867262806</v>
      </c>
      <c r="D44" s="122">
        <v>2388267106</v>
      </c>
      <c r="E44" s="26">
        <v>2531371241</v>
      </c>
      <c r="F44" s="26">
        <v>8605694</v>
      </c>
      <c r="G44" s="26">
        <v>205100323</v>
      </c>
      <c r="H44" s="26">
        <v>199158850</v>
      </c>
      <c r="I44" s="26">
        <v>412864867</v>
      </c>
      <c r="J44" s="26">
        <v>268805356</v>
      </c>
      <c r="K44" s="26">
        <v>239525414</v>
      </c>
      <c r="L44" s="26">
        <v>195473413</v>
      </c>
      <c r="M44" s="26">
        <v>703804183</v>
      </c>
      <c r="N44" s="26">
        <v>205134035</v>
      </c>
      <c r="O44" s="26">
        <v>191759798</v>
      </c>
      <c r="P44" s="26">
        <v>197727236</v>
      </c>
      <c r="Q44" s="26">
        <v>594621069</v>
      </c>
      <c r="R44" s="26">
        <v>287487004</v>
      </c>
      <c r="S44" s="26">
        <v>202636153</v>
      </c>
      <c r="T44" s="26">
        <v>264995255</v>
      </c>
      <c r="U44" s="26">
        <v>755118412</v>
      </c>
      <c r="V44" s="26">
        <v>2466408531</v>
      </c>
      <c r="W44" s="26">
        <v>2531371241</v>
      </c>
      <c r="X44" s="26">
        <v>-64962710</v>
      </c>
      <c r="Y44" s="106">
        <v>-2.57</v>
      </c>
      <c r="Z44" s="121">
        <v>2531371241</v>
      </c>
    </row>
    <row r="45" spans="1:26" ht="13.5">
      <c r="A45" s="104" t="s">
        <v>90</v>
      </c>
      <c r="B45" s="102"/>
      <c r="C45" s="123">
        <v>791634712</v>
      </c>
      <c r="D45" s="124">
        <v>811011244</v>
      </c>
      <c r="E45" s="125">
        <v>809297374</v>
      </c>
      <c r="F45" s="125">
        <v>45276607</v>
      </c>
      <c r="G45" s="125">
        <v>52330842</v>
      </c>
      <c r="H45" s="125">
        <v>58551319</v>
      </c>
      <c r="I45" s="125">
        <v>156158768</v>
      </c>
      <c r="J45" s="125">
        <v>85201378</v>
      </c>
      <c r="K45" s="125">
        <v>84570746</v>
      </c>
      <c r="L45" s="125">
        <v>62786306</v>
      </c>
      <c r="M45" s="125">
        <v>232558430</v>
      </c>
      <c r="N45" s="125">
        <v>62440084</v>
      </c>
      <c r="O45" s="125">
        <v>63452959</v>
      </c>
      <c r="P45" s="125">
        <v>58996887</v>
      </c>
      <c r="Q45" s="125">
        <v>184889930</v>
      </c>
      <c r="R45" s="125">
        <v>64844195</v>
      </c>
      <c r="S45" s="125">
        <v>94407361</v>
      </c>
      <c r="T45" s="125">
        <v>65019130</v>
      </c>
      <c r="U45" s="125">
        <v>224270686</v>
      </c>
      <c r="V45" s="125">
        <v>797877814</v>
      </c>
      <c r="W45" s="125">
        <v>809297374</v>
      </c>
      <c r="X45" s="125">
        <v>-11419560</v>
      </c>
      <c r="Y45" s="107">
        <v>-1.41</v>
      </c>
      <c r="Z45" s="123">
        <v>809297374</v>
      </c>
    </row>
    <row r="46" spans="1:26" ht="13.5">
      <c r="A46" s="104" t="s">
        <v>91</v>
      </c>
      <c r="B46" s="102"/>
      <c r="C46" s="121">
        <v>661775782</v>
      </c>
      <c r="D46" s="122">
        <v>779876614</v>
      </c>
      <c r="E46" s="26">
        <v>776604839</v>
      </c>
      <c r="F46" s="26">
        <v>43589584</v>
      </c>
      <c r="G46" s="26">
        <v>54535774</v>
      </c>
      <c r="H46" s="26">
        <v>49431857</v>
      </c>
      <c r="I46" s="26">
        <v>147557215</v>
      </c>
      <c r="J46" s="26">
        <v>64431174</v>
      </c>
      <c r="K46" s="26">
        <v>67157286</v>
      </c>
      <c r="L46" s="26">
        <v>54735725</v>
      </c>
      <c r="M46" s="26">
        <v>186324185</v>
      </c>
      <c r="N46" s="26">
        <v>62142043</v>
      </c>
      <c r="O46" s="26">
        <v>61353139</v>
      </c>
      <c r="P46" s="26">
        <v>59026115</v>
      </c>
      <c r="Q46" s="26">
        <v>182521297</v>
      </c>
      <c r="R46" s="26">
        <v>57817143</v>
      </c>
      <c r="S46" s="26">
        <v>63599991</v>
      </c>
      <c r="T46" s="26">
        <v>72130366</v>
      </c>
      <c r="U46" s="26">
        <v>193547500</v>
      </c>
      <c r="V46" s="26">
        <v>709950197</v>
      </c>
      <c r="W46" s="26">
        <v>776604839</v>
      </c>
      <c r="X46" s="26">
        <v>-66654642</v>
      </c>
      <c r="Y46" s="106">
        <v>-8.58</v>
      </c>
      <c r="Z46" s="121">
        <v>776604839</v>
      </c>
    </row>
    <row r="47" spans="1:26" ht="13.5">
      <c r="A47" s="101" t="s">
        <v>92</v>
      </c>
      <c r="B47" s="108" t="s">
        <v>93</v>
      </c>
      <c r="C47" s="119">
        <v>91385112</v>
      </c>
      <c r="D47" s="120">
        <v>104262962</v>
      </c>
      <c r="E47" s="66">
        <v>106476430</v>
      </c>
      <c r="F47" s="66">
        <v>6908787</v>
      </c>
      <c r="G47" s="66">
        <v>5350315</v>
      </c>
      <c r="H47" s="66">
        <v>7370869</v>
      </c>
      <c r="I47" s="66">
        <v>19629971</v>
      </c>
      <c r="J47" s="66">
        <v>6976846</v>
      </c>
      <c r="K47" s="66">
        <v>10071704</v>
      </c>
      <c r="L47" s="66">
        <v>7784257</v>
      </c>
      <c r="M47" s="66">
        <v>24832807</v>
      </c>
      <c r="N47" s="66">
        <v>8187990</v>
      </c>
      <c r="O47" s="66">
        <v>7148469</v>
      </c>
      <c r="P47" s="66">
        <v>7433992</v>
      </c>
      <c r="Q47" s="66">
        <v>22770451</v>
      </c>
      <c r="R47" s="66">
        <v>7083183</v>
      </c>
      <c r="S47" s="66">
        <v>11571568</v>
      </c>
      <c r="T47" s="66">
        <v>19004401</v>
      </c>
      <c r="U47" s="66">
        <v>37659152</v>
      </c>
      <c r="V47" s="66">
        <v>104892381</v>
      </c>
      <c r="W47" s="66">
        <v>106476430</v>
      </c>
      <c r="X47" s="66">
        <v>-1584049</v>
      </c>
      <c r="Y47" s="103">
        <v>-1.49</v>
      </c>
      <c r="Z47" s="119">
        <v>106476430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16885814803</v>
      </c>
      <c r="D48" s="139">
        <f t="shared" si="9"/>
        <v>18503935031</v>
      </c>
      <c r="E48" s="39">
        <f t="shared" si="9"/>
        <v>18805442111</v>
      </c>
      <c r="F48" s="39">
        <f t="shared" si="9"/>
        <v>1429663456</v>
      </c>
      <c r="G48" s="39">
        <f t="shared" si="9"/>
        <v>1375145003</v>
      </c>
      <c r="H48" s="39">
        <f t="shared" si="9"/>
        <v>1385477686</v>
      </c>
      <c r="I48" s="39">
        <f t="shared" si="9"/>
        <v>4190286145</v>
      </c>
      <c r="J48" s="39">
        <f t="shared" si="9"/>
        <v>1519403806</v>
      </c>
      <c r="K48" s="39">
        <f t="shared" si="9"/>
        <v>1658745638</v>
      </c>
      <c r="L48" s="39">
        <f t="shared" si="9"/>
        <v>1400920411</v>
      </c>
      <c r="M48" s="39">
        <f t="shared" si="9"/>
        <v>4579069855</v>
      </c>
      <c r="N48" s="39">
        <f t="shared" si="9"/>
        <v>1304787353</v>
      </c>
      <c r="O48" s="39">
        <f t="shared" si="9"/>
        <v>1316703316</v>
      </c>
      <c r="P48" s="39">
        <f t="shared" si="9"/>
        <v>1398258738</v>
      </c>
      <c r="Q48" s="39">
        <f t="shared" si="9"/>
        <v>4019749407</v>
      </c>
      <c r="R48" s="39">
        <f t="shared" si="9"/>
        <v>1413759988</v>
      </c>
      <c r="S48" s="39">
        <f t="shared" si="9"/>
        <v>1420496891</v>
      </c>
      <c r="T48" s="39">
        <f t="shared" si="9"/>
        <v>2475277670</v>
      </c>
      <c r="U48" s="39">
        <f t="shared" si="9"/>
        <v>5309534549</v>
      </c>
      <c r="V48" s="39">
        <f t="shared" si="9"/>
        <v>18098639956</v>
      </c>
      <c r="W48" s="39">
        <f t="shared" si="9"/>
        <v>18805442111</v>
      </c>
      <c r="X48" s="39">
        <f t="shared" si="9"/>
        <v>-706802155</v>
      </c>
      <c r="Y48" s="140">
        <f>+IF(W48&lt;&gt;0,+(X48/W48)*100,0)</f>
        <v>-3.758497943457363</v>
      </c>
      <c r="Z48" s="138">
        <f>+Z28+Z32+Z38+Z42+Z47</f>
        <v>18805442111</v>
      </c>
    </row>
    <row r="49" spans="1:26" ht="13.5">
      <c r="A49" s="114" t="s">
        <v>48</v>
      </c>
      <c r="B49" s="115"/>
      <c r="C49" s="141">
        <f aca="true" t="shared" si="10" ref="C49:X49">+C25-C48</f>
        <v>1996973699</v>
      </c>
      <c r="D49" s="142">
        <f t="shared" si="10"/>
        <v>2106013046</v>
      </c>
      <c r="E49" s="143">
        <f t="shared" si="10"/>
        <v>2078785478</v>
      </c>
      <c r="F49" s="143">
        <f t="shared" si="10"/>
        <v>389555942</v>
      </c>
      <c r="G49" s="143">
        <f t="shared" si="10"/>
        <v>406846050</v>
      </c>
      <c r="H49" s="143">
        <f t="shared" si="10"/>
        <v>-74062200</v>
      </c>
      <c r="I49" s="143">
        <f t="shared" si="10"/>
        <v>722339792</v>
      </c>
      <c r="J49" s="143">
        <f t="shared" si="10"/>
        <v>-184831913</v>
      </c>
      <c r="K49" s="143">
        <f t="shared" si="10"/>
        <v>-309737102</v>
      </c>
      <c r="L49" s="143">
        <f t="shared" si="10"/>
        <v>300208802</v>
      </c>
      <c r="M49" s="143">
        <f t="shared" si="10"/>
        <v>-194360213</v>
      </c>
      <c r="N49" s="143">
        <f t="shared" si="10"/>
        <v>513466653</v>
      </c>
      <c r="O49" s="143">
        <f t="shared" si="10"/>
        <v>-81448765</v>
      </c>
      <c r="P49" s="143">
        <f t="shared" si="10"/>
        <v>909687894</v>
      </c>
      <c r="Q49" s="143">
        <f t="shared" si="10"/>
        <v>1341705782</v>
      </c>
      <c r="R49" s="143">
        <f t="shared" si="10"/>
        <v>-203858497</v>
      </c>
      <c r="S49" s="143">
        <f t="shared" si="10"/>
        <v>-215222494</v>
      </c>
      <c r="T49" s="143">
        <f t="shared" si="10"/>
        <v>855153911</v>
      </c>
      <c r="U49" s="143">
        <f t="shared" si="10"/>
        <v>436072920</v>
      </c>
      <c r="V49" s="143">
        <f t="shared" si="10"/>
        <v>2305758281</v>
      </c>
      <c r="W49" s="143">
        <f>IF(E25=E48,0,W25-W48)</f>
        <v>2078785478</v>
      </c>
      <c r="X49" s="143">
        <f t="shared" si="10"/>
        <v>226972803</v>
      </c>
      <c r="Y49" s="144">
        <f>+IF(W49&lt;&gt;0,+(X49/W49)*100,0)</f>
        <v>10.918529372177959</v>
      </c>
      <c r="Z49" s="141">
        <f>+Z25-Z48</f>
        <v>2078785478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4093442555</v>
      </c>
      <c r="D5" s="122">
        <v>4062100407</v>
      </c>
      <c r="E5" s="26">
        <v>4194800310</v>
      </c>
      <c r="F5" s="26">
        <v>358970095</v>
      </c>
      <c r="G5" s="26">
        <v>339798990</v>
      </c>
      <c r="H5" s="26">
        <v>311535022</v>
      </c>
      <c r="I5" s="26">
        <v>1010304107</v>
      </c>
      <c r="J5" s="26">
        <v>347458601</v>
      </c>
      <c r="K5" s="26">
        <v>361283750</v>
      </c>
      <c r="L5" s="26">
        <v>290726390</v>
      </c>
      <c r="M5" s="26">
        <v>999468741</v>
      </c>
      <c r="N5" s="26">
        <v>295845099</v>
      </c>
      <c r="O5" s="26">
        <v>226054080</v>
      </c>
      <c r="P5" s="26">
        <v>413388322</v>
      </c>
      <c r="Q5" s="26">
        <v>935287501</v>
      </c>
      <c r="R5" s="26">
        <v>282240012</v>
      </c>
      <c r="S5" s="26">
        <v>146476393</v>
      </c>
      <c r="T5" s="26">
        <v>883760311</v>
      </c>
      <c r="U5" s="26">
        <v>1312476716</v>
      </c>
      <c r="V5" s="26">
        <v>4257537065</v>
      </c>
      <c r="W5" s="26">
        <v>4194800310</v>
      </c>
      <c r="X5" s="26">
        <v>62736755</v>
      </c>
      <c r="Y5" s="106">
        <v>1.5</v>
      </c>
      <c r="Z5" s="121">
        <v>4194800310</v>
      </c>
    </row>
    <row r="6" spans="1:26" ht="13.5">
      <c r="A6" s="157" t="s">
        <v>101</v>
      </c>
      <c r="B6" s="158"/>
      <c r="C6" s="121">
        <v>150210143</v>
      </c>
      <c r="D6" s="122">
        <v>150752000</v>
      </c>
      <c r="E6" s="26">
        <v>150752000</v>
      </c>
      <c r="F6" s="26">
        <v>14145966</v>
      </c>
      <c r="G6" s="26">
        <v>13449874</v>
      </c>
      <c r="H6" s="26">
        <v>-18478215</v>
      </c>
      <c r="I6" s="26">
        <v>9117625</v>
      </c>
      <c r="J6" s="26">
        <v>8714949</v>
      </c>
      <c r="K6" s="26">
        <v>6591184</v>
      </c>
      <c r="L6" s="26">
        <v>12759378</v>
      </c>
      <c r="M6" s="26">
        <v>28065511</v>
      </c>
      <c r="N6" s="26">
        <v>12299867</v>
      </c>
      <c r="O6" s="26">
        <v>11357056</v>
      </c>
      <c r="P6" s="26">
        <v>9002290</v>
      </c>
      <c r="Q6" s="26">
        <v>32659213</v>
      </c>
      <c r="R6" s="26">
        <v>4342782</v>
      </c>
      <c r="S6" s="26">
        <v>52706981</v>
      </c>
      <c r="T6" s="26">
        <v>5935601</v>
      </c>
      <c r="U6" s="26">
        <v>62985364</v>
      </c>
      <c r="V6" s="26">
        <v>132827713</v>
      </c>
      <c r="W6" s="26">
        <v>150752000</v>
      </c>
      <c r="X6" s="26">
        <v>-17924287</v>
      </c>
      <c r="Y6" s="106">
        <v>-11.89</v>
      </c>
      <c r="Z6" s="121">
        <v>150752000</v>
      </c>
    </row>
    <row r="7" spans="1:26" ht="13.5">
      <c r="A7" s="159" t="s">
        <v>102</v>
      </c>
      <c r="B7" s="158" t="s">
        <v>95</v>
      </c>
      <c r="C7" s="121">
        <v>5777841000</v>
      </c>
      <c r="D7" s="122">
        <v>7322520660</v>
      </c>
      <c r="E7" s="26">
        <v>7332016810</v>
      </c>
      <c r="F7" s="26">
        <v>576907753</v>
      </c>
      <c r="G7" s="26">
        <v>722023947</v>
      </c>
      <c r="H7" s="26">
        <v>610926138</v>
      </c>
      <c r="I7" s="26">
        <v>1909857838</v>
      </c>
      <c r="J7" s="26">
        <v>567820581</v>
      </c>
      <c r="K7" s="26">
        <v>566778802</v>
      </c>
      <c r="L7" s="26">
        <v>578376298</v>
      </c>
      <c r="M7" s="26">
        <v>1712975681</v>
      </c>
      <c r="N7" s="26">
        <v>598235860</v>
      </c>
      <c r="O7" s="26">
        <v>580660805</v>
      </c>
      <c r="P7" s="26">
        <v>594583129</v>
      </c>
      <c r="Q7" s="26">
        <v>1773479794</v>
      </c>
      <c r="R7" s="26">
        <v>587445936</v>
      </c>
      <c r="S7" s="26">
        <v>581158824</v>
      </c>
      <c r="T7" s="26">
        <v>661194349</v>
      </c>
      <c r="U7" s="26">
        <v>1829799109</v>
      </c>
      <c r="V7" s="26">
        <v>7226112422</v>
      </c>
      <c r="W7" s="26">
        <v>7332016810</v>
      </c>
      <c r="X7" s="26">
        <v>-105904388</v>
      </c>
      <c r="Y7" s="106">
        <v>-1.44</v>
      </c>
      <c r="Z7" s="121">
        <v>7332016810</v>
      </c>
    </row>
    <row r="8" spans="1:26" ht="13.5">
      <c r="A8" s="159" t="s">
        <v>103</v>
      </c>
      <c r="B8" s="158" t="s">
        <v>95</v>
      </c>
      <c r="C8" s="121">
        <v>1562167947</v>
      </c>
      <c r="D8" s="122">
        <v>2092321850</v>
      </c>
      <c r="E8" s="26">
        <v>2098321850</v>
      </c>
      <c r="F8" s="26">
        <v>160808603</v>
      </c>
      <c r="G8" s="26">
        <v>177095651</v>
      </c>
      <c r="H8" s="26">
        <v>183719215</v>
      </c>
      <c r="I8" s="26">
        <v>521623469</v>
      </c>
      <c r="J8" s="26">
        <v>183861684</v>
      </c>
      <c r="K8" s="26">
        <v>165933797</v>
      </c>
      <c r="L8" s="26">
        <v>152903409</v>
      </c>
      <c r="M8" s="26">
        <v>502698890</v>
      </c>
      <c r="N8" s="26">
        <v>189523368</v>
      </c>
      <c r="O8" s="26">
        <v>159063671</v>
      </c>
      <c r="P8" s="26">
        <v>178414925</v>
      </c>
      <c r="Q8" s="26">
        <v>527001964</v>
      </c>
      <c r="R8" s="26">
        <v>173749244</v>
      </c>
      <c r="S8" s="26">
        <v>169855586</v>
      </c>
      <c r="T8" s="26">
        <v>163539670</v>
      </c>
      <c r="U8" s="26">
        <v>507144500</v>
      </c>
      <c r="V8" s="26">
        <v>2058468823</v>
      </c>
      <c r="W8" s="26">
        <v>2098321850</v>
      </c>
      <c r="X8" s="26">
        <v>-39853027</v>
      </c>
      <c r="Y8" s="106">
        <v>-1.9</v>
      </c>
      <c r="Z8" s="121">
        <v>2098321850</v>
      </c>
    </row>
    <row r="9" spans="1:26" ht="13.5">
      <c r="A9" s="159" t="s">
        <v>104</v>
      </c>
      <c r="B9" s="158" t="s">
        <v>95</v>
      </c>
      <c r="C9" s="121">
        <v>68186594</v>
      </c>
      <c r="D9" s="122">
        <v>590962974</v>
      </c>
      <c r="E9" s="26">
        <v>590962974</v>
      </c>
      <c r="F9" s="26">
        <v>13284885</v>
      </c>
      <c r="G9" s="26">
        <v>51439685</v>
      </c>
      <c r="H9" s="26">
        <v>52696069</v>
      </c>
      <c r="I9" s="26">
        <v>117420639</v>
      </c>
      <c r="J9" s="26">
        <v>51808622</v>
      </c>
      <c r="K9" s="26">
        <v>48479104</v>
      </c>
      <c r="L9" s="26">
        <v>44742430</v>
      </c>
      <c r="M9" s="26">
        <v>145030156</v>
      </c>
      <c r="N9" s="26">
        <v>55105498</v>
      </c>
      <c r="O9" s="26">
        <v>41358334</v>
      </c>
      <c r="P9" s="26">
        <v>49383952</v>
      </c>
      <c r="Q9" s="26">
        <v>145847784</v>
      </c>
      <c r="R9" s="26">
        <v>52965906</v>
      </c>
      <c r="S9" s="26">
        <v>50521431</v>
      </c>
      <c r="T9" s="26">
        <v>47812490</v>
      </c>
      <c r="U9" s="26">
        <v>151299827</v>
      </c>
      <c r="V9" s="26">
        <v>559598406</v>
      </c>
      <c r="W9" s="26">
        <v>590962974</v>
      </c>
      <c r="X9" s="26">
        <v>-31364568</v>
      </c>
      <c r="Y9" s="106">
        <v>-5.31</v>
      </c>
      <c r="Z9" s="121">
        <v>590962974</v>
      </c>
    </row>
    <row r="10" spans="1:26" ht="13.5">
      <c r="A10" s="159" t="s">
        <v>105</v>
      </c>
      <c r="B10" s="158" t="s">
        <v>95</v>
      </c>
      <c r="C10" s="121">
        <v>343262979</v>
      </c>
      <c r="D10" s="122">
        <v>359983650</v>
      </c>
      <c r="E10" s="20">
        <v>367583650</v>
      </c>
      <c r="F10" s="20">
        <v>30513381</v>
      </c>
      <c r="G10" s="20">
        <v>30869832</v>
      </c>
      <c r="H10" s="20">
        <v>30139120</v>
      </c>
      <c r="I10" s="20">
        <v>91522333</v>
      </c>
      <c r="J10" s="20">
        <v>30438363</v>
      </c>
      <c r="K10" s="20">
        <v>31773235</v>
      </c>
      <c r="L10" s="20">
        <v>31687583</v>
      </c>
      <c r="M10" s="20">
        <v>93899181</v>
      </c>
      <c r="N10" s="20">
        <v>31199110</v>
      </c>
      <c r="O10" s="20">
        <v>31181927</v>
      </c>
      <c r="P10" s="20">
        <v>32175474</v>
      </c>
      <c r="Q10" s="20">
        <v>94556511</v>
      </c>
      <c r="R10" s="20">
        <v>30738383</v>
      </c>
      <c r="S10" s="20">
        <v>32515613</v>
      </c>
      <c r="T10" s="20">
        <v>31731366</v>
      </c>
      <c r="U10" s="20">
        <v>94985362</v>
      </c>
      <c r="V10" s="20">
        <v>374963387</v>
      </c>
      <c r="W10" s="20">
        <v>367583650</v>
      </c>
      <c r="X10" s="20">
        <v>7379737</v>
      </c>
      <c r="Y10" s="160">
        <v>2.01</v>
      </c>
      <c r="Z10" s="96">
        <v>367583650</v>
      </c>
    </row>
    <row r="11" spans="1:26" ht="13.5">
      <c r="A11" s="159" t="s">
        <v>106</v>
      </c>
      <c r="B11" s="161"/>
      <c r="C11" s="121">
        <v>112515618</v>
      </c>
      <c r="D11" s="122">
        <v>118194321</v>
      </c>
      <c r="E11" s="26">
        <v>119004261</v>
      </c>
      <c r="F11" s="26">
        <v>5310882</v>
      </c>
      <c r="G11" s="26">
        <v>9466802</v>
      </c>
      <c r="H11" s="26">
        <v>9119001</v>
      </c>
      <c r="I11" s="26">
        <v>23896685</v>
      </c>
      <c r="J11" s="26">
        <v>15055537</v>
      </c>
      <c r="K11" s="26">
        <v>8259773</v>
      </c>
      <c r="L11" s="26">
        <v>9334869</v>
      </c>
      <c r="M11" s="26">
        <v>32650179</v>
      </c>
      <c r="N11" s="26">
        <v>9957952</v>
      </c>
      <c r="O11" s="26">
        <v>10210837</v>
      </c>
      <c r="P11" s="26">
        <v>6387129</v>
      </c>
      <c r="Q11" s="26">
        <v>26555918</v>
      </c>
      <c r="R11" s="26">
        <v>9799213</v>
      </c>
      <c r="S11" s="26">
        <v>3646538</v>
      </c>
      <c r="T11" s="26">
        <v>13135275</v>
      </c>
      <c r="U11" s="26">
        <v>26581026</v>
      </c>
      <c r="V11" s="26">
        <v>109683808</v>
      </c>
      <c r="W11" s="26">
        <v>119004261</v>
      </c>
      <c r="X11" s="26">
        <v>-9320453</v>
      </c>
      <c r="Y11" s="106">
        <v>-7.83</v>
      </c>
      <c r="Z11" s="121">
        <v>119004261</v>
      </c>
    </row>
    <row r="12" spans="1:26" ht="13.5">
      <c r="A12" s="159" t="s">
        <v>107</v>
      </c>
      <c r="B12" s="161"/>
      <c r="C12" s="121">
        <v>343295056</v>
      </c>
      <c r="D12" s="122">
        <v>382697038</v>
      </c>
      <c r="E12" s="26">
        <v>315792778</v>
      </c>
      <c r="F12" s="26">
        <v>15744934</v>
      </c>
      <c r="G12" s="26">
        <v>20452789</v>
      </c>
      <c r="H12" s="26">
        <v>14462928</v>
      </c>
      <c r="I12" s="26">
        <v>50660651</v>
      </c>
      <c r="J12" s="26">
        <v>-6848463</v>
      </c>
      <c r="K12" s="26">
        <v>53045121</v>
      </c>
      <c r="L12" s="26">
        <v>57290691</v>
      </c>
      <c r="M12" s="26">
        <v>103487349</v>
      </c>
      <c r="N12" s="26">
        <v>14921164</v>
      </c>
      <c r="O12" s="26">
        <v>39992522</v>
      </c>
      <c r="P12" s="26">
        <v>25019895</v>
      </c>
      <c r="Q12" s="26">
        <v>79933581</v>
      </c>
      <c r="R12" s="26">
        <v>27748166</v>
      </c>
      <c r="S12" s="26">
        <v>15825312</v>
      </c>
      <c r="T12" s="26">
        <v>77169412</v>
      </c>
      <c r="U12" s="26">
        <v>120742890</v>
      </c>
      <c r="V12" s="26">
        <v>354824471</v>
      </c>
      <c r="W12" s="26">
        <v>315792778</v>
      </c>
      <c r="X12" s="26">
        <v>39031693</v>
      </c>
      <c r="Y12" s="106">
        <v>12.36</v>
      </c>
      <c r="Z12" s="121">
        <v>315792778</v>
      </c>
    </row>
    <row r="13" spans="1:26" ht="13.5">
      <c r="A13" s="157" t="s">
        <v>108</v>
      </c>
      <c r="B13" s="161"/>
      <c r="C13" s="121">
        <v>187933472</v>
      </c>
      <c r="D13" s="122">
        <v>169022565</v>
      </c>
      <c r="E13" s="26">
        <v>213244630</v>
      </c>
      <c r="F13" s="26">
        <v>7657124</v>
      </c>
      <c r="G13" s="26">
        <v>8875933</v>
      </c>
      <c r="H13" s="26">
        <v>5002377</v>
      </c>
      <c r="I13" s="26">
        <v>21535434</v>
      </c>
      <c r="J13" s="26">
        <v>10419134</v>
      </c>
      <c r="K13" s="26">
        <v>9120240</v>
      </c>
      <c r="L13" s="26">
        <v>10081544</v>
      </c>
      <c r="M13" s="26">
        <v>29620918</v>
      </c>
      <c r="N13" s="26">
        <v>12251631</v>
      </c>
      <c r="O13" s="26">
        <v>9896284</v>
      </c>
      <c r="P13" s="26">
        <v>13695613</v>
      </c>
      <c r="Q13" s="26">
        <v>35843528</v>
      </c>
      <c r="R13" s="26">
        <v>14483356</v>
      </c>
      <c r="S13" s="26">
        <v>13161058</v>
      </c>
      <c r="T13" s="26">
        <v>13392854</v>
      </c>
      <c r="U13" s="26">
        <v>41037268</v>
      </c>
      <c r="V13" s="26">
        <v>128037148</v>
      </c>
      <c r="W13" s="26">
        <v>213244630</v>
      </c>
      <c r="X13" s="26">
        <v>-85207482</v>
      </c>
      <c r="Y13" s="106">
        <v>-39.96</v>
      </c>
      <c r="Z13" s="121">
        <v>213244630</v>
      </c>
    </row>
    <row r="14" spans="1:26" ht="13.5">
      <c r="A14" s="157" t="s">
        <v>109</v>
      </c>
      <c r="B14" s="161"/>
      <c r="C14" s="121">
        <v>101913715</v>
      </c>
      <c r="D14" s="122">
        <v>113243760</v>
      </c>
      <c r="E14" s="26">
        <v>99611760</v>
      </c>
      <c r="F14" s="26">
        <v>6898297</v>
      </c>
      <c r="G14" s="26">
        <v>9001612</v>
      </c>
      <c r="H14" s="26">
        <v>7448265</v>
      </c>
      <c r="I14" s="26">
        <v>23348174</v>
      </c>
      <c r="J14" s="26">
        <v>-14460861</v>
      </c>
      <c r="K14" s="26">
        <v>5255600</v>
      </c>
      <c r="L14" s="26">
        <v>6200744</v>
      </c>
      <c r="M14" s="26">
        <v>-3004517</v>
      </c>
      <c r="N14" s="26">
        <v>7507486</v>
      </c>
      <c r="O14" s="26">
        <v>9642706</v>
      </c>
      <c r="P14" s="26">
        <v>3168736</v>
      </c>
      <c r="Q14" s="26">
        <v>20318928</v>
      </c>
      <c r="R14" s="26">
        <v>5670949</v>
      </c>
      <c r="S14" s="26">
        <v>10879272</v>
      </c>
      <c r="T14" s="26">
        <v>38378288</v>
      </c>
      <c r="U14" s="26">
        <v>54928509</v>
      </c>
      <c r="V14" s="26">
        <v>95591094</v>
      </c>
      <c r="W14" s="26">
        <v>99611760</v>
      </c>
      <c r="X14" s="26">
        <v>-4020666</v>
      </c>
      <c r="Y14" s="106">
        <v>-4.04</v>
      </c>
      <c r="Z14" s="121">
        <v>99611760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80143446</v>
      </c>
      <c r="D16" s="122">
        <v>161249447</v>
      </c>
      <c r="E16" s="26">
        <v>164249447</v>
      </c>
      <c r="F16" s="26">
        <v>8972007</v>
      </c>
      <c r="G16" s="26">
        <v>5631173</v>
      </c>
      <c r="H16" s="26">
        <v>6645251</v>
      </c>
      <c r="I16" s="26">
        <v>21248431</v>
      </c>
      <c r="J16" s="26">
        <v>8926763</v>
      </c>
      <c r="K16" s="26">
        <v>10405869</v>
      </c>
      <c r="L16" s="26">
        <v>11338125</v>
      </c>
      <c r="M16" s="26">
        <v>30670757</v>
      </c>
      <c r="N16" s="26">
        <v>6481423</v>
      </c>
      <c r="O16" s="26">
        <v>7989744</v>
      </c>
      <c r="P16" s="26">
        <v>23557379</v>
      </c>
      <c r="Q16" s="26">
        <v>38028546</v>
      </c>
      <c r="R16" s="26">
        <v>9090151</v>
      </c>
      <c r="S16" s="26">
        <v>5139613</v>
      </c>
      <c r="T16" s="26">
        <v>5841425</v>
      </c>
      <c r="U16" s="26">
        <v>20071189</v>
      </c>
      <c r="V16" s="26">
        <v>110018923</v>
      </c>
      <c r="W16" s="26">
        <v>164249447</v>
      </c>
      <c r="X16" s="26">
        <v>-54230524</v>
      </c>
      <c r="Y16" s="106">
        <v>-33.02</v>
      </c>
      <c r="Z16" s="121">
        <v>164249447</v>
      </c>
    </row>
    <row r="17" spans="1:26" ht="13.5">
      <c r="A17" s="157" t="s">
        <v>112</v>
      </c>
      <c r="B17" s="161"/>
      <c r="C17" s="121">
        <v>28108764</v>
      </c>
      <c r="D17" s="122">
        <v>27407800</v>
      </c>
      <c r="E17" s="26">
        <v>27477800</v>
      </c>
      <c r="F17" s="26">
        <v>2010401</v>
      </c>
      <c r="G17" s="26">
        <v>1741503</v>
      </c>
      <c r="H17" s="26">
        <v>1923900</v>
      </c>
      <c r="I17" s="26">
        <v>5675804</v>
      </c>
      <c r="J17" s="26">
        <v>884872</v>
      </c>
      <c r="K17" s="26">
        <v>4224208</v>
      </c>
      <c r="L17" s="26">
        <v>2215729</v>
      </c>
      <c r="M17" s="26">
        <v>7324809</v>
      </c>
      <c r="N17" s="26">
        <v>3149761</v>
      </c>
      <c r="O17" s="26">
        <v>2480561</v>
      </c>
      <c r="P17" s="26">
        <v>2746463</v>
      </c>
      <c r="Q17" s="26">
        <v>8376785</v>
      </c>
      <c r="R17" s="26">
        <v>2390056</v>
      </c>
      <c r="S17" s="26">
        <v>2687975</v>
      </c>
      <c r="T17" s="26">
        <v>3118559</v>
      </c>
      <c r="U17" s="26">
        <v>8196590</v>
      </c>
      <c r="V17" s="26">
        <v>29573988</v>
      </c>
      <c r="W17" s="26">
        <v>27477800</v>
      </c>
      <c r="X17" s="26">
        <v>2096188</v>
      </c>
      <c r="Y17" s="106">
        <v>7.63</v>
      </c>
      <c r="Z17" s="121">
        <v>27477800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1483128002</v>
      </c>
      <c r="D19" s="122">
        <v>1595398244</v>
      </c>
      <c r="E19" s="26">
        <v>1746611334</v>
      </c>
      <c r="F19" s="26">
        <v>589389199</v>
      </c>
      <c r="G19" s="26">
        <v>1000000</v>
      </c>
      <c r="H19" s="26">
        <v>-3758997</v>
      </c>
      <c r="I19" s="26">
        <v>586630202</v>
      </c>
      <c r="J19" s="26">
        <v>7920695</v>
      </c>
      <c r="K19" s="26">
        <v>1743075</v>
      </c>
      <c r="L19" s="26">
        <v>0</v>
      </c>
      <c r="M19" s="26">
        <v>9663770</v>
      </c>
      <c r="N19" s="26">
        <v>467541359</v>
      </c>
      <c r="O19" s="26">
        <v>501130</v>
      </c>
      <c r="P19" s="26">
        <v>384584639</v>
      </c>
      <c r="Q19" s="26">
        <v>852627128</v>
      </c>
      <c r="R19" s="26">
        <v>31186672</v>
      </c>
      <c r="S19" s="26">
        <v>-365330</v>
      </c>
      <c r="T19" s="26">
        <v>80208289</v>
      </c>
      <c r="U19" s="26">
        <v>111029631</v>
      </c>
      <c r="V19" s="26">
        <v>1559950731</v>
      </c>
      <c r="W19" s="26">
        <v>1746611334</v>
      </c>
      <c r="X19" s="26">
        <v>-186660603</v>
      </c>
      <c r="Y19" s="106">
        <v>-10.69</v>
      </c>
      <c r="Z19" s="121">
        <v>1746611334</v>
      </c>
    </row>
    <row r="20" spans="1:26" ht="13.5">
      <c r="A20" s="157" t="s">
        <v>34</v>
      </c>
      <c r="B20" s="161" t="s">
        <v>95</v>
      </c>
      <c r="C20" s="121">
        <v>2199826298</v>
      </c>
      <c r="D20" s="122">
        <v>1370664081</v>
      </c>
      <c r="E20" s="20">
        <v>1394142221</v>
      </c>
      <c r="F20" s="20">
        <v>28605871</v>
      </c>
      <c r="G20" s="20">
        <v>372884030</v>
      </c>
      <c r="H20" s="20">
        <v>22322289</v>
      </c>
      <c r="I20" s="20">
        <v>423812190</v>
      </c>
      <c r="J20" s="20">
        <v>13521551</v>
      </c>
      <c r="K20" s="20">
        <v>24149775</v>
      </c>
      <c r="L20" s="20">
        <v>466830099</v>
      </c>
      <c r="M20" s="20">
        <v>504501425</v>
      </c>
      <c r="N20" s="20">
        <v>19916146</v>
      </c>
      <c r="O20" s="20">
        <v>63358330</v>
      </c>
      <c r="P20" s="20">
        <v>556885037</v>
      </c>
      <c r="Q20" s="20">
        <v>640159513</v>
      </c>
      <c r="R20" s="20">
        <v>-41627462</v>
      </c>
      <c r="S20" s="20">
        <v>11902604</v>
      </c>
      <c r="T20" s="20">
        <v>888016565</v>
      </c>
      <c r="U20" s="20">
        <v>858291707</v>
      </c>
      <c r="V20" s="20">
        <v>2426764835</v>
      </c>
      <c r="W20" s="20">
        <v>1394142221</v>
      </c>
      <c r="X20" s="20">
        <v>1032622614</v>
      </c>
      <c r="Y20" s="160">
        <v>74.07</v>
      </c>
      <c r="Z20" s="96">
        <v>1394142221</v>
      </c>
    </row>
    <row r="21" spans="1:26" ht="13.5">
      <c r="A21" s="157" t="s">
        <v>114</v>
      </c>
      <c r="B21" s="161"/>
      <c r="C21" s="121">
        <v>78943906</v>
      </c>
      <c r="D21" s="122">
        <v>23009540</v>
      </c>
      <c r="E21" s="26">
        <v>23009540</v>
      </c>
      <c r="F21" s="26">
        <v>0</v>
      </c>
      <c r="G21" s="26">
        <v>18259232</v>
      </c>
      <c r="H21" s="48">
        <v>-2220311</v>
      </c>
      <c r="I21" s="26">
        <v>16038921</v>
      </c>
      <c r="J21" s="26">
        <v>79810</v>
      </c>
      <c r="K21" s="26">
        <v>61880</v>
      </c>
      <c r="L21" s="26">
        <v>0</v>
      </c>
      <c r="M21" s="26">
        <v>141690</v>
      </c>
      <c r="N21" s="26">
        <v>10448011</v>
      </c>
      <c r="O21" s="48">
        <v>3396180</v>
      </c>
      <c r="P21" s="26">
        <v>5513435</v>
      </c>
      <c r="Q21" s="26">
        <v>19357626</v>
      </c>
      <c r="R21" s="26">
        <v>1666488</v>
      </c>
      <c r="S21" s="26">
        <v>-8786327</v>
      </c>
      <c r="T21" s="26">
        <v>-19438739</v>
      </c>
      <c r="U21" s="26">
        <v>-26558578</v>
      </c>
      <c r="V21" s="48">
        <v>8979659</v>
      </c>
      <c r="W21" s="26">
        <v>23009540</v>
      </c>
      <c r="X21" s="26">
        <v>-14029881</v>
      </c>
      <c r="Y21" s="106">
        <v>-60.97</v>
      </c>
      <c r="Z21" s="121">
        <v>23009540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16610919495</v>
      </c>
      <c r="D22" s="165">
        <f t="shared" si="0"/>
        <v>18539528337</v>
      </c>
      <c r="E22" s="166">
        <f t="shared" si="0"/>
        <v>18837581365</v>
      </c>
      <c r="F22" s="166">
        <f t="shared" si="0"/>
        <v>1819219398</v>
      </c>
      <c r="G22" s="166">
        <f t="shared" si="0"/>
        <v>1781991053</v>
      </c>
      <c r="H22" s="166">
        <f t="shared" si="0"/>
        <v>1231482052</v>
      </c>
      <c r="I22" s="166">
        <f t="shared" si="0"/>
        <v>4832692503</v>
      </c>
      <c r="J22" s="166">
        <f t="shared" si="0"/>
        <v>1225601838</v>
      </c>
      <c r="K22" s="166">
        <f t="shared" si="0"/>
        <v>1297105413</v>
      </c>
      <c r="L22" s="166">
        <f t="shared" si="0"/>
        <v>1674487289</v>
      </c>
      <c r="M22" s="166">
        <f t="shared" si="0"/>
        <v>4197194540</v>
      </c>
      <c r="N22" s="166">
        <f t="shared" si="0"/>
        <v>1734383735</v>
      </c>
      <c r="O22" s="166">
        <f t="shared" si="0"/>
        <v>1197144167</v>
      </c>
      <c r="P22" s="166">
        <f t="shared" si="0"/>
        <v>2298506418</v>
      </c>
      <c r="Q22" s="166">
        <f t="shared" si="0"/>
        <v>5230034320</v>
      </c>
      <c r="R22" s="166">
        <f t="shared" si="0"/>
        <v>1191889852</v>
      </c>
      <c r="S22" s="166">
        <f t="shared" si="0"/>
        <v>1087325543</v>
      </c>
      <c r="T22" s="166">
        <f t="shared" si="0"/>
        <v>2893795715</v>
      </c>
      <c r="U22" s="166">
        <f t="shared" si="0"/>
        <v>5173011110</v>
      </c>
      <c r="V22" s="166">
        <f t="shared" si="0"/>
        <v>19432932473</v>
      </c>
      <c r="W22" s="166">
        <f t="shared" si="0"/>
        <v>18837581365</v>
      </c>
      <c r="X22" s="166">
        <f t="shared" si="0"/>
        <v>595351108</v>
      </c>
      <c r="Y22" s="167">
        <f>+IF(W22&lt;&gt;0,+(X22/W22)*100,0)</f>
        <v>3.1604434585543726</v>
      </c>
      <c r="Z22" s="164">
        <f>SUM(Z5:Z21)</f>
        <v>18837581365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4540517519</v>
      </c>
      <c r="D25" s="122">
        <v>5005001679</v>
      </c>
      <c r="E25" s="26">
        <v>5041739139</v>
      </c>
      <c r="F25" s="26">
        <v>396243459</v>
      </c>
      <c r="G25" s="26">
        <v>350433824</v>
      </c>
      <c r="H25" s="26">
        <v>386234710</v>
      </c>
      <c r="I25" s="26">
        <v>1132911993</v>
      </c>
      <c r="J25" s="26">
        <v>402744623</v>
      </c>
      <c r="K25" s="26">
        <v>619684093</v>
      </c>
      <c r="L25" s="26">
        <v>391402780</v>
      </c>
      <c r="M25" s="26">
        <v>1413831496</v>
      </c>
      <c r="N25" s="26">
        <v>397571959</v>
      </c>
      <c r="O25" s="26">
        <v>400839369</v>
      </c>
      <c r="P25" s="26">
        <v>392699586</v>
      </c>
      <c r="Q25" s="26">
        <v>1191110914</v>
      </c>
      <c r="R25" s="26">
        <v>379708452</v>
      </c>
      <c r="S25" s="26">
        <v>392828327</v>
      </c>
      <c r="T25" s="26">
        <v>146816818</v>
      </c>
      <c r="U25" s="26">
        <v>919353597</v>
      </c>
      <c r="V25" s="26">
        <v>4657208000</v>
      </c>
      <c r="W25" s="26">
        <v>5041739139</v>
      </c>
      <c r="X25" s="26">
        <v>-384531139</v>
      </c>
      <c r="Y25" s="106">
        <v>-7.63</v>
      </c>
      <c r="Z25" s="121">
        <v>5041739139</v>
      </c>
    </row>
    <row r="26" spans="1:26" ht="13.5">
      <c r="A26" s="159" t="s">
        <v>37</v>
      </c>
      <c r="B26" s="158"/>
      <c r="C26" s="121">
        <v>73968868</v>
      </c>
      <c r="D26" s="122">
        <v>74595980</v>
      </c>
      <c r="E26" s="26">
        <v>74595980</v>
      </c>
      <c r="F26" s="26">
        <v>5422065</v>
      </c>
      <c r="G26" s="26">
        <v>6583216</v>
      </c>
      <c r="H26" s="26">
        <v>6776201</v>
      </c>
      <c r="I26" s="26">
        <v>18781482</v>
      </c>
      <c r="J26" s="26">
        <v>6148616</v>
      </c>
      <c r="K26" s="26">
        <v>6135812</v>
      </c>
      <c r="L26" s="26">
        <v>6136081</v>
      </c>
      <c r="M26" s="26">
        <v>18420509</v>
      </c>
      <c r="N26" s="26">
        <v>6581122</v>
      </c>
      <c r="O26" s="26">
        <v>6888554</v>
      </c>
      <c r="P26" s="26">
        <v>5995680</v>
      </c>
      <c r="Q26" s="26">
        <v>19465356</v>
      </c>
      <c r="R26" s="26">
        <v>6038617</v>
      </c>
      <c r="S26" s="26">
        <v>3370584</v>
      </c>
      <c r="T26" s="26">
        <v>11843327</v>
      </c>
      <c r="U26" s="26">
        <v>21252528</v>
      </c>
      <c r="V26" s="26">
        <v>77919875</v>
      </c>
      <c r="W26" s="26">
        <v>74595980</v>
      </c>
      <c r="X26" s="26">
        <v>3323895</v>
      </c>
      <c r="Y26" s="106">
        <v>4.46</v>
      </c>
      <c r="Z26" s="121">
        <v>74595980</v>
      </c>
    </row>
    <row r="27" spans="1:26" ht="13.5">
      <c r="A27" s="159" t="s">
        <v>117</v>
      </c>
      <c r="B27" s="158" t="s">
        <v>98</v>
      </c>
      <c r="C27" s="121">
        <v>572984285</v>
      </c>
      <c r="D27" s="122">
        <v>359934870</v>
      </c>
      <c r="E27" s="26">
        <v>366321590</v>
      </c>
      <c r="F27" s="26">
        <v>-58035417</v>
      </c>
      <c r="G27" s="26">
        <v>11777474</v>
      </c>
      <c r="H27" s="26">
        <v>14112025</v>
      </c>
      <c r="I27" s="26">
        <v>-32145918</v>
      </c>
      <c r="J27" s="26">
        <v>11134788</v>
      </c>
      <c r="K27" s="26">
        <v>10652891</v>
      </c>
      <c r="L27" s="26">
        <v>14071703</v>
      </c>
      <c r="M27" s="26">
        <v>35859382</v>
      </c>
      <c r="N27" s="26">
        <v>18575045</v>
      </c>
      <c r="O27" s="26">
        <v>10562203</v>
      </c>
      <c r="P27" s="26">
        <v>13958405</v>
      </c>
      <c r="Q27" s="26">
        <v>43095653</v>
      </c>
      <c r="R27" s="26">
        <v>11483400</v>
      </c>
      <c r="S27" s="26">
        <v>6485923</v>
      </c>
      <c r="T27" s="26">
        <v>227934641</v>
      </c>
      <c r="U27" s="26">
        <v>245903964</v>
      </c>
      <c r="V27" s="26">
        <v>292713081</v>
      </c>
      <c r="W27" s="26">
        <v>366321590</v>
      </c>
      <c r="X27" s="26">
        <v>-73608509</v>
      </c>
      <c r="Y27" s="106">
        <v>-20.09</v>
      </c>
      <c r="Z27" s="121">
        <v>366321590</v>
      </c>
    </row>
    <row r="28" spans="1:26" ht="13.5">
      <c r="A28" s="159" t="s">
        <v>38</v>
      </c>
      <c r="B28" s="158" t="s">
        <v>95</v>
      </c>
      <c r="C28" s="121">
        <v>1079106474</v>
      </c>
      <c r="D28" s="122">
        <v>1428494490</v>
      </c>
      <c r="E28" s="26">
        <v>1428420290</v>
      </c>
      <c r="F28" s="26">
        <v>119041071</v>
      </c>
      <c r="G28" s="26">
        <v>106179505</v>
      </c>
      <c r="H28" s="26">
        <v>113484803</v>
      </c>
      <c r="I28" s="26">
        <v>338705379</v>
      </c>
      <c r="J28" s="26">
        <v>112570904</v>
      </c>
      <c r="K28" s="26">
        <v>113018953</v>
      </c>
      <c r="L28" s="26">
        <v>115352743</v>
      </c>
      <c r="M28" s="26">
        <v>340942600</v>
      </c>
      <c r="N28" s="26">
        <v>115159089</v>
      </c>
      <c r="O28" s="26">
        <v>115159088</v>
      </c>
      <c r="P28" s="26">
        <v>114378509</v>
      </c>
      <c r="Q28" s="26">
        <v>344696686</v>
      </c>
      <c r="R28" s="26">
        <v>118218489</v>
      </c>
      <c r="S28" s="26">
        <v>118218490</v>
      </c>
      <c r="T28" s="26">
        <v>152194288</v>
      </c>
      <c r="U28" s="26">
        <v>388631267</v>
      </c>
      <c r="V28" s="26">
        <v>1412975932</v>
      </c>
      <c r="W28" s="26">
        <v>1428420290</v>
      </c>
      <c r="X28" s="26">
        <v>-15444358</v>
      </c>
      <c r="Y28" s="106">
        <v>-1.08</v>
      </c>
      <c r="Z28" s="121">
        <v>1428420290</v>
      </c>
    </row>
    <row r="29" spans="1:26" ht="13.5">
      <c r="A29" s="159" t="s">
        <v>39</v>
      </c>
      <c r="B29" s="158"/>
      <c r="C29" s="121">
        <v>480942313</v>
      </c>
      <c r="D29" s="122">
        <v>889489932</v>
      </c>
      <c r="E29" s="26">
        <v>1111636372</v>
      </c>
      <c r="F29" s="26">
        <v>45427797</v>
      </c>
      <c r="G29" s="26">
        <v>45427797</v>
      </c>
      <c r="H29" s="26">
        <v>47821909</v>
      </c>
      <c r="I29" s="26">
        <v>138677503</v>
      </c>
      <c r="J29" s="26">
        <v>99394957</v>
      </c>
      <c r="K29" s="26">
        <v>99394957</v>
      </c>
      <c r="L29" s="26">
        <v>96416603</v>
      </c>
      <c r="M29" s="26">
        <v>295206517</v>
      </c>
      <c r="N29" s="26">
        <v>49028640</v>
      </c>
      <c r="O29" s="26">
        <v>49028640</v>
      </c>
      <c r="P29" s="26">
        <v>73686135</v>
      </c>
      <c r="Q29" s="26">
        <v>171743415</v>
      </c>
      <c r="R29" s="26">
        <v>92685028</v>
      </c>
      <c r="S29" s="26">
        <v>92685028</v>
      </c>
      <c r="T29" s="26">
        <v>98437352</v>
      </c>
      <c r="U29" s="26">
        <v>283807408</v>
      </c>
      <c r="V29" s="26">
        <v>889434843</v>
      </c>
      <c r="W29" s="26">
        <v>1111636372</v>
      </c>
      <c r="X29" s="26">
        <v>-222201529</v>
      </c>
      <c r="Y29" s="106">
        <v>-19.99</v>
      </c>
      <c r="Z29" s="121">
        <v>1111636372</v>
      </c>
    </row>
    <row r="30" spans="1:26" ht="13.5">
      <c r="A30" s="159" t="s">
        <v>118</v>
      </c>
      <c r="B30" s="158" t="s">
        <v>95</v>
      </c>
      <c r="C30" s="121">
        <v>4531944025</v>
      </c>
      <c r="D30" s="122">
        <v>5734107990</v>
      </c>
      <c r="E30" s="26">
        <v>5744998000</v>
      </c>
      <c r="F30" s="26">
        <v>565402058</v>
      </c>
      <c r="G30" s="26">
        <v>637455363</v>
      </c>
      <c r="H30" s="26">
        <v>401650620</v>
      </c>
      <c r="I30" s="26">
        <v>1604508041</v>
      </c>
      <c r="J30" s="26">
        <v>401899417</v>
      </c>
      <c r="K30" s="26">
        <v>400572721</v>
      </c>
      <c r="L30" s="26">
        <v>382726249</v>
      </c>
      <c r="M30" s="26">
        <v>1185198387</v>
      </c>
      <c r="N30" s="26">
        <v>393547412</v>
      </c>
      <c r="O30" s="26">
        <v>391177788</v>
      </c>
      <c r="P30" s="26">
        <v>418201717</v>
      </c>
      <c r="Q30" s="26">
        <v>1202926917</v>
      </c>
      <c r="R30" s="26">
        <v>386428218</v>
      </c>
      <c r="S30" s="26">
        <v>400304072</v>
      </c>
      <c r="T30" s="26">
        <v>716151789</v>
      </c>
      <c r="U30" s="26">
        <v>1502884079</v>
      </c>
      <c r="V30" s="26">
        <v>5495517424</v>
      </c>
      <c r="W30" s="26">
        <v>5744998000</v>
      </c>
      <c r="X30" s="26">
        <v>-249480576</v>
      </c>
      <c r="Y30" s="106">
        <v>-4.34</v>
      </c>
      <c r="Z30" s="121">
        <v>5744998000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817435429</v>
      </c>
      <c r="D32" s="122">
        <v>892542959</v>
      </c>
      <c r="E32" s="26">
        <v>2478919619</v>
      </c>
      <c r="F32" s="26">
        <v>34313252</v>
      </c>
      <c r="G32" s="26">
        <v>-28390162</v>
      </c>
      <c r="H32" s="26">
        <v>132677665</v>
      </c>
      <c r="I32" s="26">
        <v>138600755</v>
      </c>
      <c r="J32" s="26">
        <v>69611719</v>
      </c>
      <c r="K32" s="26">
        <v>86662976</v>
      </c>
      <c r="L32" s="26">
        <v>53898656</v>
      </c>
      <c r="M32" s="26">
        <v>210173351</v>
      </c>
      <c r="N32" s="26">
        <v>87288322</v>
      </c>
      <c r="O32" s="26">
        <v>76769972</v>
      </c>
      <c r="P32" s="26">
        <v>83291806</v>
      </c>
      <c r="Q32" s="26">
        <v>247350100</v>
      </c>
      <c r="R32" s="26">
        <v>56316104</v>
      </c>
      <c r="S32" s="26">
        <v>81456961</v>
      </c>
      <c r="T32" s="26">
        <v>157165985</v>
      </c>
      <c r="U32" s="26">
        <v>294939050</v>
      </c>
      <c r="V32" s="26">
        <v>891063256</v>
      </c>
      <c r="W32" s="26">
        <v>2478919619</v>
      </c>
      <c r="X32" s="26">
        <v>-1587856363</v>
      </c>
      <c r="Y32" s="106">
        <v>-64.05</v>
      </c>
      <c r="Z32" s="121">
        <v>2478919619</v>
      </c>
    </row>
    <row r="33" spans="1:26" ht="13.5">
      <c r="A33" s="159" t="s">
        <v>41</v>
      </c>
      <c r="B33" s="158"/>
      <c r="C33" s="121">
        <v>149977149</v>
      </c>
      <c r="D33" s="122">
        <v>159516480</v>
      </c>
      <c r="E33" s="26">
        <v>167118606</v>
      </c>
      <c r="F33" s="26">
        <v>12769612</v>
      </c>
      <c r="G33" s="26">
        <v>4667066</v>
      </c>
      <c r="H33" s="26">
        <v>5916147</v>
      </c>
      <c r="I33" s="26">
        <v>23352825</v>
      </c>
      <c r="J33" s="26">
        <v>28661272</v>
      </c>
      <c r="K33" s="26">
        <v>6497816</v>
      </c>
      <c r="L33" s="26">
        <v>17424462</v>
      </c>
      <c r="M33" s="26">
        <v>52583550</v>
      </c>
      <c r="N33" s="26">
        <v>14484130</v>
      </c>
      <c r="O33" s="26">
        <v>5926106</v>
      </c>
      <c r="P33" s="26">
        <v>7709543</v>
      </c>
      <c r="Q33" s="26">
        <v>28119779</v>
      </c>
      <c r="R33" s="26">
        <v>15951046</v>
      </c>
      <c r="S33" s="26">
        <v>7712035</v>
      </c>
      <c r="T33" s="26">
        <v>17870003</v>
      </c>
      <c r="U33" s="26">
        <v>41533084</v>
      </c>
      <c r="V33" s="26">
        <v>145589238</v>
      </c>
      <c r="W33" s="26">
        <v>167118606</v>
      </c>
      <c r="X33" s="26">
        <v>-21529368</v>
      </c>
      <c r="Y33" s="106">
        <v>-12.88</v>
      </c>
      <c r="Z33" s="121">
        <v>167118606</v>
      </c>
    </row>
    <row r="34" spans="1:26" ht="13.5">
      <c r="A34" s="159" t="s">
        <v>42</v>
      </c>
      <c r="B34" s="158" t="s">
        <v>122</v>
      </c>
      <c r="C34" s="121">
        <v>4582938604</v>
      </c>
      <c r="D34" s="122">
        <v>3959050651</v>
      </c>
      <c r="E34" s="26">
        <v>2390443135</v>
      </c>
      <c r="F34" s="26">
        <v>309079559</v>
      </c>
      <c r="G34" s="26">
        <v>241068044</v>
      </c>
      <c r="H34" s="26">
        <v>276868549</v>
      </c>
      <c r="I34" s="26">
        <v>827016152</v>
      </c>
      <c r="J34" s="26">
        <v>387080300</v>
      </c>
      <c r="K34" s="26">
        <v>316165380</v>
      </c>
      <c r="L34" s="26">
        <v>323393763</v>
      </c>
      <c r="M34" s="26">
        <v>1026639443</v>
      </c>
      <c r="N34" s="26">
        <v>222133612</v>
      </c>
      <c r="O34" s="26">
        <v>260056464</v>
      </c>
      <c r="P34" s="26">
        <v>288314640</v>
      </c>
      <c r="Q34" s="26">
        <v>770504716</v>
      </c>
      <c r="R34" s="26">
        <v>346858768</v>
      </c>
      <c r="S34" s="26">
        <v>317447183</v>
      </c>
      <c r="T34" s="26">
        <v>945547418</v>
      </c>
      <c r="U34" s="26">
        <v>1609853369</v>
      </c>
      <c r="V34" s="26">
        <v>4234013680</v>
      </c>
      <c r="W34" s="26">
        <v>2390443135</v>
      </c>
      <c r="X34" s="26">
        <v>1843570545</v>
      </c>
      <c r="Y34" s="106">
        <v>77.12</v>
      </c>
      <c r="Z34" s="121">
        <v>2390443135</v>
      </c>
    </row>
    <row r="35" spans="1:26" ht="13.5">
      <c r="A35" s="157" t="s">
        <v>123</v>
      </c>
      <c r="B35" s="161"/>
      <c r="C35" s="121">
        <v>56000137</v>
      </c>
      <c r="D35" s="122">
        <v>1200000</v>
      </c>
      <c r="E35" s="26">
        <v>1249380</v>
      </c>
      <c r="F35" s="26">
        <v>0</v>
      </c>
      <c r="G35" s="26">
        <v>-57124</v>
      </c>
      <c r="H35" s="26">
        <v>-64943</v>
      </c>
      <c r="I35" s="26">
        <v>-122067</v>
      </c>
      <c r="J35" s="26">
        <v>157210</v>
      </c>
      <c r="K35" s="26">
        <v>-39961</v>
      </c>
      <c r="L35" s="26">
        <v>97371</v>
      </c>
      <c r="M35" s="26">
        <v>214620</v>
      </c>
      <c r="N35" s="26">
        <v>418022</v>
      </c>
      <c r="O35" s="26">
        <v>295132</v>
      </c>
      <c r="P35" s="26">
        <v>22717</v>
      </c>
      <c r="Q35" s="26">
        <v>735871</v>
      </c>
      <c r="R35" s="26">
        <v>71866</v>
      </c>
      <c r="S35" s="26">
        <v>-11712</v>
      </c>
      <c r="T35" s="26">
        <v>1316049</v>
      </c>
      <c r="U35" s="26">
        <v>1376203</v>
      </c>
      <c r="V35" s="26">
        <v>2204627</v>
      </c>
      <c r="W35" s="26">
        <v>1249380</v>
      </c>
      <c r="X35" s="26">
        <v>955247</v>
      </c>
      <c r="Y35" s="106">
        <v>76.46</v>
      </c>
      <c r="Z35" s="121">
        <v>1249380</v>
      </c>
    </row>
    <row r="36" spans="1:26" ht="12.75">
      <c r="A36" s="169" t="s">
        <v>43</v>
      </c>
      <c r="B36" s="163"/>
      <c r="C36" s="164">
        <f aca="true" t="shared" si="1" ref="C36:X36">SUM(C25:C35)</f>
        <v>16885814803</v>
      </c>
      <c r="D36" s="165">
        <f t="shared" si="1"/>
        <v>18503935031</v>
      </c>
      <c r="E36" s="166">
        <f t="shared" si="1"/>
        <v>18805442111</v>
      </c>
      <c r="F36" s="166">
        <f t="shared" si="1"/>
        <v>1429663456</v>
      </c>
      <c r="G36" s="166">
        <f t="shared" si="1"/>
        <v>1375145003</v>
      </c>
      <c r="H36" s="166">
        <f t="shared" si="1"/>
        <v>1385477686</v>
      </c>
      <c r="I36" s="166">
        <f t="shared" si="1"/>
        <v>4190286145</v>
      </c>
      <c r="J36" s="166">
        <f t="shared" si="1"/>
        <v>1519403806</v>
      </c>
      <c r="K36" s="166">
        <f t="shared" si="1"/>
        <v>1658745638</v>
      </c>
      <c r="L36" s="166">
        <f t="shared" si="1"/>
        <v>1400920411</v>
      </c>
      <c r="M36" s="166">
        <f t="shared" si="1"/>
        <v>4579069855</v>
      </c>
      <c r="N36" s="166">
        <f t="shared" si="1"/>
        <v>1304787353</v>
      </c>
      <c r="O36" s="166">
        <f t="shared" si="1"/>
        <v>1316703316</v>
      </c>
      <c r="P36" s="166">
        <f t="shared" si="1"/>
        <v>1398258738</v>
      </c>
      <c r="Q36" s="166">
        <f t="shared" si="1"/>
        <v>4019749407</v>
      </c>
      <c r="R36" s="166">
        <f t="shared" si="1"/>
        <v>1413759988</v>
      </c>
      <c r="S36" s="166">
        <f t="shared" si="1"/>
        <v>1420496891</v>
      </c>
      <c r="T36" s="166">
        <f t="shared" si="1"/>
        <v>2475277670</v>
      </c>
      <c r="U36" s="166">
        <f t="shared" si="1"/>
        <v>5309534549</v>
      </c>
      <c r="V36" s="166">
        <f t="shared" si="1"/>
        <v>18098639956</v>
      </c>
      <c r="W36" s="166">
        <f t="shared" si="1"/>
        <v>18805442111</v>
      </c>
      <c r="X36" s="166">
        <f t="shared" si="1"/>
        <v>-706802155</v>
      </c>
      <c r="Y36" s="167">
        <f>+IF(W36&lt;&gt;0,+(X36/W36)*100,0)</f>
        <v>-3.758497943457363</v>
      </c>
      <c r="Z36" s="164">
        <f>SUM(Z25:Z35)</f>
        <v>18805442111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-274895308</v>
      </c>
      <c r="D38" s="176">
        <f t="shared" si="2"/>
        <v>35593306</v>
      </c>
      <c r="E38" s="72">
        <f t="shared" si="2"/>
        <v>32139254</v>
      </c>
      <c r="F38" s="72">
        <f t="shared" si="2"/>
        <v>389555942</v>
      </c>
      <c r="G38" s="72">
        <f t="shared" si="2"/>
        <v>406846050</v>
      </c>
      <c r="H38" s="72">
        <f t="shared" si="2"/>
        <v>-153995634</v>
      </c>
      <c r="I38" s="72">
        <f t="shared" si="2"/>
        <v>642406358</v>
      </c>
      <c r="J38" s="72">
        <f t="shared" si="2"/>
        <v>-293801968</v>
      </c>
      <c r="K38" s="72">
        <f t="shared" si="2"/>
        <v>-361640225</v>
      </c>
      <c r="L38" s="72">
        <f t="shared" si="2"/>
        <v>273566878</v>
      </c>
      <c r="M38" s="72">
        <f t="shared" si="2"/>
        <v>-381875315</v>
      </c>
      <c r="N38" s="72">
        <f t="shared" si="2"/>
        <v>429596382</v>
      </c>
      <c r="O38" s="72">
        <f t="shared" si="2"/>
        <v>-119559149</v>
      </c>
      <c r="P38" s="72">
        <f t="shared" si="2"/>
        <v>900247680</v>
      </c>
      <c r="Q38" s="72">
        <f t="shared" si="2"/>
        <v>1210284913</v>
      </c>
      <c r="R38" s="72">
        <f t="shared" si="2"/>
        <v>-221870136</v>
      </c>
      <c r="S38" s="72">
        <f t="shared" si="2"/>
        <v>-333171348</v>
      </c>
      <c r="T38" s="72">
        <f t="shared" si="2"/>
        <v>418518045</v>
      </c>
      <c r="U38" s="72">
        <f t="shared" si="2"/>
        <v>-136523439</v>
      </c>
      <c r="V38" s="72">
        <f t="shared" si="2"/>
        <v>1334292517</v>
      </c>
      <c r="W38" s="72">
        <f>IF(E22=E36,0,W22-W36)</f>
        <v>32139254</v>
      </c>
      <c r="X38" s="72">
        <f t="shared" si="2"/>
        <v>1302153263</v>
      </c>
      <c r="Y38" s="177">
        <f>+IF(W38&lt;&gt;0,+(X38/W38)*100,0)</f>
        <v>4051.5976599830224</v>
      </c>
      <c r="Z38" s="175">
        <f>+Z22-Z36</f>
        <v>32139254</v>
      </c>
    </row>
    <row r="39" spans="1:26" ht="13.5">
      <c r="A39" s="157" t="s">
        <v>45</v>
      </c>
      <c r="B39" s="161"/>
      <c r="C39" s="121">
        <v>2271869007</v>
      </c>
      <c r="D39" s="122">
        <v>2070419740</v>
      </c>
      <c r="E39" s="26">
        <v>2046646224</v>
      </c>
      <c r="F39" s="26">
        <v>0</v>
      </c>
      <c r="G39" s="26">
        <v>0</v>
      </c>
      <c r="H39" s="26">
        <v>79933434</v>
      </c>
      <c r="I39" s="26">
        <v>79933434</v>
      </c>
      <c r="J39" s="26">
        <v>108970055</v>
      </c>
      <c r="K39" s="26">
        <v>51903123</v>
      </c>
      <c r="L39" s="26">
        <v>26641924</v>
      </c>
      <c r="M39" s="26">
        <v>187515102</v>
      </c>
      <c r="N39" s="26">
        <v>83870271</v>
      </c>
      <c r="O39" s="26">
        <v>38110384</v>
      </c>
      <c r="P39" s="26">
        <v>9440214</v>
      </c>
      <c r="Q39" s="26">
        <v>131420869</v>
      </c>
      <c r="R39" s="26">
        <v>18011639</v>
      </c>
      <c r="S39" s="26">
        <v>117948854</v>
      </c>
      <c r="T39" s="26">
        <v>436635866</v>
      </c>
      <c r="U39" s="26">
        <v>572596359</v>
      </c>
      <c r="V39" s="26">
        <v>971465764</v>
      </c>
      <c r="W39" s="26">
        <v>2046646224</v>
      </c>
      <c r="X39" s="26">
        <v>-1075180460</v>
      </c>
      <c r="Y39" s="106">
        <v>-52.53</v>
      </c>
      <c r="Z39" s="121">
        <v>2046646224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1996973699</v>
      </c>
      <c r="D42" s="183">
        <f t="shared" si="3"/>
        <v>2106013046</v>
      </c>
      <c r="E42" s="54">
        <f t="shared" si="3"/>
        <v>2078785478</v>
      </c>
      <c r="F42" s="54">
        <f t="shared" si="3"/>
        <v>389555942</v>
      </c>
      <c r="G42" s="54">
        <f t="shared" si="3"/>
        <v>406846050</v>
      </c>
      <c r="H42" s="54">
        <f t="shared" si="3"/>
        <v>-74062200</v>
      </c>
      <c r="I42" s="54">
        <f t="shared" si="3"/>
        <v>722339792</v>
      </c>
      <c r="J42" s="54">
        <f t="shared" si="3"/>
        <v>-184831913</v>
      </c>
      <c r="K42" s="54">
        <f t="shared" si="3"/>
        <v>-309737102</v>
      </c>
      <c r="L42" s="54">
        <f t="shared" si="3"/>
        <v>300208802</v>
      </c>
      <c r="M42" s="54">
        <f t="shared" si="3"/>
        <v>-194360213</v>
      </c>
      <c r="N42" s="54">
        <f t="shared" si="3"/>
        <v>513466653</v>
      </c>
      <c r="O42" s="54">
        <f t="shared" si="3"/>
        <v>-81448765</v>
      </c>
      <c r="P42" s="54">
        <f t="shared" si="3"/>
        <v>909687894</v>
      </c>
      <c r="Q42" s="54">
        <f t="shared" si="3"/>
        <v>1341705782</v>
      </c>
      <c r="R42" s="54">
        <f t="shared" si="3"/>
        <v>-203858497</v>
      </c>
      <c r="S42" s="54">
        <f t="shared" si="3"/>
        <v>-215222494</v>
      </c>
      <c r="T42" s="54">
        <f t="shared" si="3"/>
        <v>855153911</v>
      </c>
      <c r="U42" s="54">
        <f t="shared" si="3"/>
        <v>436072920</v>
      </c>
      <c r="V42" s="54">
        <f t="shared" si="3"/>
        <v>2305758281</v>
      </c>
      <c r="W42" s="54">
        <f t="shared" si="3"/>
        <v>2078785478</v>
      </c>
      <c r="X42" s="54">
        <f t="shared" si="3"/>
        <v>226972803</v>
      </c>
      <c r="Y42" s="184">
        <f>+IF(W42&lt;&gt;0,+(X42/W42)*100,0)</f>
        <v>10.918529372177959</v>
      </c>
      <c r="Z42" s="182">
        <f>SUM(Z38:Z41)</f>
        <v>2078785478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1996973699</v>
      </c>
      <c r="D44" s="187">
        <f t="shared" si="4"/>
        <v>2106013046</v>
      </c>
      <c r="E44" s="43">
        <f t="shared" si="4"/>
        <v>2078785478</v>
      </c>
      <c r="F44" s="43">
        <f t="shared" si="4"/>
        <v>389555942</v>
      </c>
      <c r="G44" s="43">
        <f t="shared" si="4"/>
        <v>406846050</v>
      </c>
      <c r="H44" s="43">
        <f t="shared" si="4"/>
        <v>-74062200</v>
      </c>
      <c r="I44" s="43">
        <f t="shared" si="4"/>
        <v>722339792</v>
      </c>
      <c r="J44" s="43">
        <f t="shared" si="4"/>
        <v>-184831913</v>
      </c>
      <c r="K44" s="43">
        <f t="shared" si="4"/>
        <v>-309737102</v>
      </c>
      <c r="L44" s="43">
        <f t="shared" si="4"/>
        <v>300208802</v>
      </c>
      <c r="M44" s="43">
        <f t="shared" si="4"/>
        <v>-194360213</v>
      </c>
      <c r="N44" s="43">
        <f t="shared" si="4"/>
        <v>513466653</v>
      </c>
      <c r="O44" s="43">
        <f t="shared" si="4"/>
        <v>-81448765</v>
      </c>
      <c r="P44" s="43">
        <f t="shared" si="4"/>
        <v>909687894</v>
      </c>
      <c r="Q44" s="43">
        <f t="shared" si="4"/>
        <v>1341705782</v>
      </c>
      <c r="R44" s="43">
        <f t="shared" si="4"/>
        <v>-203858497</v>
      </c>
      <c r="S44" s="43">
        <f t="shared" si="4"/>
        <v>-215222494</v>
      </c>
      <c r="T44" s="43">
        <f t="shared" si="4"/>
        <v>855153911</v>
      </c>
      <c r="U44" s="43">
        <f t="shared" si="4"/>
        <v>436072920</v>
      </c>
      <c r="V44" s="43">
        <f t="shared" si="4"/>
        <v>2305758281</v>
      </c>
      <c r="W44" s="43">
        <f t="shared" si="4"/>
        <v>2078785478</v>
      </c>
      <c r="X44" s="43">
        <f t="shared" si="4"/>
        <v>226972803</v>
      </c>
      <c r="Y44" s="188">
        <f>+IF(W44&lt;&gt;0,+(X44/W44)*100,0)</f>
        <v>10.918529372177959</v>
      </c>
      <c r="Z44" s="186">
        <f>+Z42-Z43</f>
        <v>2078785478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1996973699</v>
      </c>
      <c r="D46" s="183">
        <f t="shared" si="5"/>
        <v>2106013046</v>
      </c>
      <c r="E46" s="54">
        <f t="shared" si="5"/>
        <v>2078785478</v>
      </c>
      <c r="F46" s="54">
        <f t="shared" si="5"/>
        <v>389555942</v>
      </c>
      <c r="G46" s="54">
        <f t="shared" si="5"/>
        <v>406846050</v>
      </c>
      <c r="H46" s="54">
        <f t="shared" si="5"/>
        <v>-74062200</v>
      </c>
      <c r="I46" s="54">
        <f t="shared" si="5"/>
        <v>722339792</v>
      </c>
      <c r="J46" s="54">
        <f t="shared" si="5"/>
        <v>-184831913</v>
      </c>
      <c r="K46" s="54">
        <f t="shared" si="5"/>
        <v>-309737102</v>
      </c>
      <c r="L46" s="54">
        <f t="shared" si="5"/>
        <v>300208802</v>
      </c>
      <c r="M46" s="54">
        <f t="shared" si="5"/>
        <v>-194360213</v>
      </c>
      <c r="N46" s="54">
        <f t="shared" si="5"/>
        <v>513466653</v>
      </c>
      <c r="O46" s="54">
        <f t="shared" si="5"/>
        <v>-81448765</v>
      </c>
      <c r="P46" s="54">
        <f t="shared" si="5"/>
        <v>909687894</v>
      </c>
      <c r="Q46" s="54">
        <f t="shared" si="5"/>
        <v>1341705782</v>
      </c>
      <c r="R46" s="54">
        <f t="shared" si="5"/>
        <v>-203858497</v>
      </c>
      <c r="S46" s="54">
        <f t="shared" si="5"/>
        <v>-215222494</v>
      </c>
      <c r="T46" s="54">
        <f t="shared" si="5"/>
        <v>855153911</v>
      </c>
      <c r="U46" s="54">
        <f t="shared" si="5"/>
        <v>436072920</v>
      </c>
      <c r="V46" s="54">
        <f t="shared" si="5"/>
        <v>2305758281</v>
      </c>
      <c r="W46" s="54">
        <f t="shared" si="5"/>
        <v>2078785478</v>
      </c>
      <c r="X46" s="54">
        <f t="shared" si="5"/>
        <v>226972803</v>
      </c>
      <c r="Y46" s="184">
        <f>+IF(W46&lt;&gt;0,+(X46/W46)*100,0)</f>
        <v>10.918529372177959</v>
      </c>
      <c r="Z46" s="182">
        <f>SUM(Z44:Z45)</f>
        <v>2078785478</v>
      </c>
    </row>
    <row r="47" spans="1:26" ht="13.5">
      <c r="A47" s="190" t="s">
        <v>47</v>
      </c>
      <c r="B47" s="161" t="s">
        <v>131</v>
      </c>
      <c r="C47" s="123">
        <v>5238000</v>
      </c>
      <c r="D47" s="124">
        <v>0</v>
      </c>
      <c r="E47" s="125">
        <v>11900097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11900097</v>
      </c>
      <c r="X47" s="26">
        <v>-11900097</v>
      </c>
      <c r="Y47" s="106">
        <v>-100</v>
      </c>
      <c r="Z47" s="121">
        <v>11900097</v>
      </c>
    </row>
    <row r="48" spans="1:26" ht="13.5">
      <c r="A48" s="191" t="s">
        <v>48</v>
      </c>
      <c r="B48" s="192"/>
      <c r="C48" s="193">
        <f aca="true" t="shared" si="6" ref="C48:X48">SUM(C46:C47)</f>
        <v>2002211699</v>
      </c>
      <c r="D48" s="194">
        <f t="shared" si="6"/>
        <v>2106013046</v>
      </c>
      <c r="E48" s="195">
        <f t="shared" si="6"/>
        <v>2090685575</v>
      </c>
      <c r="F48" s="195">
        <f t="shared" si="6"/>
        <v>389555942</v>
      </c>
      <c r="G48" s="196">
        <f t="shared" si="6"/>
        <v>406846050</v>
      </c>
      <c r="H48" s="196">
        <f t="shared" si="6"/>
        <v>-74062200</v>
      </c>
      <c r="I48" s="196">
        <f t="shared" si="6"/>
        <v>722339792</v>
      </c>
      <c r="J48" s="196">
        <f t="shared" si="6"/>
        <v>-184831913</v>
      </c>
      <c r="K48" s="196">
        <f t="shared" si="6"/>
        <v>-309737102</v>
      </c>
      <c r="L48" s="195">
        <f t="shared" si="6"/>
        <v>300208802</v>
      </c>
      <c r="M48" s="195">
        <f t="shared" si="6"/>
        <v>-194360213</v>
      </c>
      <c r="N48" s="196">
        <f t="shared" si="6"/>
        <v>513466653</v>
      </c>
      <c r="O48" s="196">
        <f t="shared" si="6"/>
        <v>-81448765</v>
      </c>
      <c r="P48" s="196">
        <f t="shared" si="6"/>
        <v>909687894</v>
      </c>
      <c r="Q48" s="196">
        <f t="shared" si="6"/>
        <v>1341705782</v>
      </c>
      <c r="R48" s="196">
        <f t="shared" si="6"/>
        <v>-203858497</v>
      </c>
      <c r="S48" s="195">
        <f t="shared" si="6"/>
        <v>-215222494</v>
      </c>
      <c r="T48" s="195">
        <f t="shared" si="6"/>
        <v>855153911</v>
      </c>
      <c r="U48" s="196">
        <f t="shared" si="6"/>
        <v>436072920</v>
      </c>
      <c r="V48" s="196">
        <f t="shared" si="6"/>
        <v>2305758281</v>
      </c>
      <c r="W48" s="196">
        <f t="shared" si="6"/>
        <v>2090685575</v>
      </c>
      <c r="X48" s="196">
        <f t="shared" si="6"/>
        <v>215072706</v>
      </c>
      <c r="Y48" s="197">
        <f>+IF(W48&lt;&gt;0,+(X48/W48)*100,0)</f>
        <v>10.287185628092354</v>
      </c>
      <c r="Z48" s="198">
        <f>SUM(Z46:Z47)</f>
        <v>2090685575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476468018</v>
      </c>
      <c r="D5" s="120">
        <f t="shared" si="0"/>
        <v>275472000</v>
      </c>
      <c r="E5" s="66">
        <f t="shared" si="0"/>
        <v>435548000</v>
      </c>
      <c r="F5" s="66">
        <f t="shared" si="0"/>
        <v>0</v>
      </c>
      <c r="G5" s="66">
        <f t="shared" si="0"/>
        <v>24348000</v>
      </c>
      <c r="H5" s="66">
        <f t="shared" si="0"/>
        <v>22331000</v>
      </c>
      <c r="I5" s="66">
        <f t="shared" si="0"/>
        <v>46679000</v>
      </c>
      <c r="J5" s="66">
        <f t="shared" si="0"/>
        <v>17529000</v>
      </c>
      <c r="K5" s="66">
        <f t="shared" si="0"/>
        <v>19622000</v>
      </c>
      <c r="L5" s="66">
        <f t="shared" si="0"/>
        <v>22388000</v>
      </c>
      <c r="M5" s="66">
        <f t="shared" si="0"/>
        <v>59539000</v>
      </c>
      <c r="N5" s="66">
        <f t="shared" si="0"/>
        <v>15360000</v>
      </c>
      <c r="O5" s="66">
        <f t="shared" si="0"/>
        <v>30715000</v>
      </c>
      <c r="P5" s="66">
        <f t="shared" si="0"/>
        <v>23711000</v>
      </c>
      <c r="Q5" s="66">
        <f t="shared" si="0"/>
        <v>69786000</v>
      </c>
      <c r="R5" s="66">
        <f t="shared" si="0"/>
        <v>5514000</v>
      </c>
      <c r="S5" s="66">
        <f t="shared" si="0"/>
        <v>59662000</v>
      </c>
      <c r="T5" s="66">
        <f t="shared" si="0"/>
        <v>92639000</v>
      </c>
      <c r="U5" s="66">
        <f t="shared" si="0"/>
        <v>157815000</v>
      </c>
      <c r="V5" s="66">
        <f t="shared" si="0"/>
        <v>333819000</v>
      </c>
      <c r="W5" s="66">
        <f t="shared" si="0"/>
        <v>435548000</v>
      </c>
      <c r="X5" s="66">
        <f t="shared" si="0"/>
        <v>-101729000</v>
      </c>
      <c r="Y5" s="103">
        <f>+IF(W5&lt;&gt;0,+(X5/W5)*100,0)</f>
        <v>-23.356553123880722</v>
      </c>
      <c r="Z5" s="119">
        <f>SUM(Z6:Z8)</f>
        <v>435548000</v>
      </c>
    </row>
    <row r="6" spans="1:26" ht="13.5">
      <c r="A6" s="104" t="s">
        <v>74</v>
      </c>
      <c r="B6" s="102"/>
      <c r="C6" s="121">
        <v>16301881</v>
      </c>
      <c r="D6" s="122">
        <v>35000000</v>
      </c>
      <c r="E6" s="26">
        <v>35890000</v>
      </c>
      <c r="F6" s="26"/>
      <c r="G6" s="26">
        <v>137000</v>
      </c>
      <c r="H6" s="26">
        <v>790000</v>
      </c>
      <c r="I6" s="26">
        <v>927000</v>
      </c>
      <c r="J6" s="26">
        <v>2683000</v>
      </c>
      <c r="K6" s="26">
        <v>350000</v>
      </c>
      <c r="L6" s="26">
        <v>12649000</v>
      </c>
      <c r="M6" s="26">
        <v>15682000</v>
      </c>
      <c r="N6" s="26">
        <v>2270000</v>
      </c>
      <c r="O6" s="26">
        <v>850000</v>
      </c>
      <c r="P6" s="26">
        <v>1505000</v>
      </c>
      <c r="Q6" s="26">
        <v>4625000</v>
      </c>
      <c r="R6" s="26">
        <v>1740000</v>
      </c>
      <c r="S6" s="26">
        <v>2540000</v>
      </c>
      <c r="T6" s="26">
        <v>602000</v>
      </c>
      <c r="U6" s="26">
        <v>4882000</v>
      </c>
      <c r="V6" s="26">
        <v>26116000</v>
      </c>
      <c r="W6" s="26">
        <v>35890000</v>
      </c>
      <c r="X6" s="26">
        <v>-9774000</v>
      </c>
      <c r="Y6" s="106">
        <v>-27.23</v>
      </c>
      <c r="Z6" s="28">
        <v>35890000</v>
      </c>
    </row>
    <row r="7" spans="1:26" ht="13.5">
      <c r="A7" s="104" t="s">
        <v>75</v>
      </c>
      <c r="B7" s="102"/>
      <c r="C7" s="123">
        <v>124066817</v>
      </c>
      <c r="D7" s="124">
        <v>32050000</v>
      </c>
      <c r="E7" s="125">
        <v>2000000</v>
      </c>
      <c r="F7" s="125"/>
      <c r="G7" s="125">
        <v>10013000</v>
      </c>
      <c r="H7" s="125">
        <v>2386000</v>
      </c>
      <c r="I7" s="125">
        <v>12399000</v>
      </c>
      <c r="J7" s="125">
        <v>1811000</v>
      </c>
      <c r="K7" s="125">
        <v>14691000</v>
      </c>
      <c r="L7" s="125">
        <v>3000</v>
      </c>
      <c r="M7" s="125">
        <v>16505000</v>
      </c>
      <c r="N7" s="125">
        <v>216000</v>
      </c>
      <c r="O7" s="125">
        <v>18000</v>
      </c>
      <c r="P7" s="125">
        <v>-3000</v>
      </c>
      <c r="Q7" s="125">
        <v>231000</v>
      </c>
      <c r="R7" s="125">
        <v>-79000</v>
      </c>
      <c r="S7" s="125">
        <v>7102000</v>
      </c>
      <c r="T7" s="125">
        <v>14236000</v>
      </c>
      <c r="U7" s="125">
        <v>21259000</v>
      </c>
      <c r="V7" s="125">
        <v>50394000</v>
      </c>
      <c r="W7" s="125">
        <v>2000000</v>
      </c>
      <c r="X7" s="125">
        <v>48394000</v>
      </c>
      <c r="Y7" s="107">
        <v>2419.7</v>
      </c>
      <c r="Z7" s="200">
        <v>2000000</v>
      </c>
    </row>
    <row r="8" spans="1:26" ht="13.5">
      <c r="A8" s="104" t="s">
        <v>76</v>
      </c>
      <c r="B8" s="102"/>
      <c r="C8" s="121">
        <v>336099320</v>
      </c>
      <c r="D8" s="122">
        <v>208422000</v>
      </c>
      <c r="E8" s="26">
        <v>397658000</v>
      </c>
      <c r="F8" s="26"/>
      <c r="G8" s="26">
        <v>14198000</v>
      </c>
      <c r="H8" s="26">
        <v>19155000</v>
      </c>
      <c r="I8" s="26">
        <v>33353000</v>
      </c>
      <c r="J8" s="26">
        <v>13035000</v>
      </c>
      <c r="K8" s="26">
        <v>4581000</v>
      </c>
      <c r="L8" s="26">
        <v>9736000</v>
      </c>
      <c r="M8" s="26">
        <v>27352000</v>
      </c>
      <c r="N8" s="26">
        <v>12874000</v>
      </c>
      <c r="O8" s="26">
        <v>29847000</v>
      </c>
      <c r="P8" s="26">
        <v>22209000</v>
      </c>
      <c r="Q8" s="26">
        <v>64930000</v>
      </c>
      <c r="R8" s="26">
        <v>3853000</v>
      </c>
      <c r="S8" s="26">
        <v>50020000</v>
      </c>
      <c r="T8" s="26">
        <v>77801000</v>
      </c>
      <c r="U8" s="26">
        <v>131674000</v>
      </c>
      <c r="V8" s="26">
        <v>257309000</v>
      </c>
      <c r="W8" s="26">
        <v>397658000</v>
      </c>
      <c r="X8" s="26">
        <v>-140349000</v>
      </c>
      <c r="Y8" s="106">
        <v>-35.29</v>
      </c>
      <c r="Z8" s="28">
        <v>397658000</v>
      </c>
    </row>
    <row r="9" spans="1:26" ht="13.5">
      <c r="A9" s="101" t="s">
        <v>77</v>
      </c>
      <c r="B9" s="102"/>
      <c r="C9" s="119">
        <f aca="true" t="shared" si="1" ref="C9:X9">SUM(C10:C14)</f>
        <v>327993975</v>
      </c>
      <c r="D9" s="120">
        <f t="shared" si="1"/>
        <v>1393036000</v>
      </c>
      <c r="E9" s="66">
        <f t="shared" si="1"/>
        <v>1298118000</v>
      </c>
      <c r="F9" s="66">
        <f t="shared" si="1"/>
        <v>9777000</v>
      </c>
      <c r="G9" s="66">
        <f t="shared" si="1"/>
        <v>210419000</v>
      </c>
      <c r="H9" s="66">
        <f t="shared" si="1"/>
        <v>118391000</v>
      </c>
      <c r="I9" s="66">
        <f t="shared" si="1"/>
        <v>338587000</v>
      </c>
      <c r="J9" s="66">
        <f t="shared" si="1"/>
        <v>128799000</v>
      </c>
      <c r="K9" s="66">
        <f t="shared" si="1"/>
        <v>91800000</v>
      </c>
      <c r="L9" s="66">
        <f t="shared" si="1"/>
        <v>168042000</v>
      </c>
      <c r="M9" s="66">
        <f t="shared" si="1"/>
        <v>388641000</v>
      </c>
      <c r="N9" s="66">
        <f t="shared" si="1"/>
        <v>9697000</v>
      </c>
      <c r="O9" s="66">
        <f t="shared" si="1"/>
        <v>37685000</v>
      </c>
      <c r="P9" s="66">
        <f t="shared" si="1"/>
        <v>137848000</v>
      </c>
      <c r="Q9" s="66">
        <f t="shared" si="1"/>
        <v>185230000</v>
      </c>
      <c r="R9" s="66">
        <f t="shared" si="1"/>
        <v>78182000</v>
      </c>
      <c r="S9" s="66">
        <f t="shared" si="1"/>
        <v>80486000</v>
      </c>
      <c r="T9" s="66">
        <f t="shared" si="1"/>
        <v>210789000</v>
      </c>
      <c r="U9" s="66">
        <f t="shared" si="1"/>
        <v>369457000</v>
      </c>
      <c r="V9" s="66">
        <f t="shared" si="1"/>
        <v>1281915000</v>
      </c>
      <c r="W9" s="66">
        <f t="shared" si="1"/>
        <v>1298118000</v>
      </c>
      <c r="X9" s="66">
        <f t="shared" si="1"/>
        <v>-16203000</v>
      </c>
      <c r="Y9" s="103">
        <f>+IF(W9&lt;&gt;0,+(X9/W9)*100,0)</f>
        <v>-1.2481916127809645</v>
      </c>
      <c r="Z9" s="68">
        <f>SUM(Z10:Z14)</f>
        <v>1298118000</v>
      </c>
    </row>
    <row r="10" spans="1:26" ht="13.5">
      <c r="A10" s="104" t="s">
        <v>78</v>
      </c>
      <c r="B10" s="102"/>
      <c r="C10" s="121">
        <v>3003964</v>
      </c>
      <c r="D10" s="122">
        <v>23300000</v>
      </c>
      <c r="E10" s="26">
        <v>32581000</v>
      </c>
      <c r="F10" s="26"/>
      <c r="G10" s="26">
        <v>213000</v>
      </c>
      <c r="H10" s="26">
        <v>1979000</v>
      </c>
      <c r="I10" s="26">
        <v>2192000</v>
      </c>
      <c r="J10" s="26">
        <v>1256000</v>
      </c>
      <c r="K10" s="26">
        <v>1110000</v>
      </c>
      <c r="L10" s="26">
        <v>498000</v>
      </c>
      <c r="M10" s="26">
        <v>2864000</v>
      </c>
      <c r="N10" s="26">
        <v>6000</v>
      </c>
      <c r="O10" s="26">
        <v>327000</v>
      </c>
      <c r="P10" s="26">
        <v>11000</v>
      </c>
      <c r="Q10" s="26">
        <v>344000</v>
      </c>
      <c r="R10" s="26">
        <v>416000</v>
      </c>
      <c r="S10" s="26">
        <v>766000</v>
      </c>
      <c r="T10" s="26">
        <v>9851000</v>
      </c>
      <c r="U10" s="26">
        <v>11033000</v>
      </c>
      <c r="V10" s="26">
        <v>16433000</v>
      </c>
      <c r="W10" s="26">
        <v>32581000</v>
      </c>
      <c r="X10" s="26">
        <v>-16148000</v>
      </c>
      <c r="Y10" s="106">
        <v>-49.56</v>
      </c>
      <c r="Z10" s="28">
        <v>32581000</v>
      </c>
    </row>
    <row r="11" spans="1:26" ht="13.5">
      <c r="A11" s="104" t="s">
        <v>79</v>
      </c>
      <c r="B11" s="102"/>
      <c r="C11" s="121">
        <v>117599555</v>
      </c>
      <c r="D11" s="122">
        <v>144536000</v>
      </c>
      <c r="E11" s="26">
        <v>39219000</v>
      </c>
      <c r="F11" s="26">
        <v>9777000</v>
      </c>
      <c r="G11" s="26">
        <v>17651000</v>
      </c>
      <c r="H11" s="26">
        <v>7995000</v>
      </c>
      <c r="I11" s="26">
        <v>35423000</v>
      </c>
      <c r="J11" s="26">
        <v>1624000</v>
      </c>
      <c r="K11" s="26">
        <v>203000</v>
      </c>
      <c r="L11" s="26">
        <v>942000</v>
      </c>
      <c r="M11" s="26">
        <v>2769000</v>
      </c>
      <c r="N11" s="26">
        <v>3161000</v>
      </c>
      <c r="O11" s="26">
        <v>266000</v>
      </c>
      <c r="P11" s="26">
        <v>450000</v>
      </c>
      <c r="Q11" s="26">
        <v>3877000</v>
      </c>
      <c r="R11" s="26">
        <v>238000</v>
      </c>
      <c r="S11" s="26">
        <v>1598000</v>
      </c>
      <c r="T11" s="26">
        <v>10716000</v>
      </c>
      <c r="U11" s="26">
        <v>12552000</v>
      </c>
      <c r="V11" s="26">
        <v>54621000</v>
      </c>
      <c r="W11" s="26">
        <v>39219000</v>
      </c>
      <c r="X11" s="26">
        <v>15402000</v>
      </c>
      <c r="Y11" s="106">
        <v>39.27</v>
      </c>
      <c r="Z11" s="28">
        <v>39219000</v>
      </c>
    </row>
    <row r="12" spans="1:26" ht="13.5">
      <c r="A12" s="104" t="s">
        <v>80</v>
      </c>
      <c r="B12" s="102"/>
      <c r="C12" s="121">
        <v>63837232</v>
      </c>
      <c r="D12" s="122">
        <v>34000000</v>
      </c>
      <c r="E12" s="26">
        <v>33900000</v>
      </c>
      <c r="F12" s="26"/>
      <c r="G12" s="26">
        <v>2038000</v>
      </c>
      <c r="H12" s="26">
        <v>26566000</v>
      </c>
      <c r="I12" s="26">
        <v>28604000</v>
      </c>
      <c r="J12" s="26">
        <v>3119000</v>
      </c>
      <c r="K12" s="26">
        <v>355000</v>
      </c>
      <c r="L12" s="26">
        <v>934000</v>
      </c>
      <c r="M12" s="26">
        <v>4408000</v>
      </c>
      <c r="N12" s="26">
        <v>731000</v>
      </c>
      <c r="O12" s="26">
        <v>440000</v>
      </c>
      <c r="P12" s="26">
        <v>2220000</v>
      </c>
      <c r="Q12" s="26">
        <v>3391000</v>
      </c>
      <c r="R12" s="26">
        <v>781000</v>
      </c>
      <c r="S12" s="26">
        <v>1531000</v>
      </c>
      <c r="T12" s="26">
        <v>15605000</v>
      </c>
      <c r="U12" s="26">
        <v>17917000</v>
      </c>
      <c r="V12" s="26">
        <v>54320000</v>
      </c>
      <c r="W12" s="26">
        <v>33900000</v>
      </c>
      <c r="X12" s="26">
        <v>20420000</v>
      </c>
      <c r="Y12" s="106">
        <v>60.24</v>
      </c>
      <c r="Z12" s="28">
        <v>33900000</v>
      </c>
    </row>
    <row r="13" spans="1:26" ht="13.5">
      <c r="A13" s="104" t="s">
        <v>81</v>
      </c>
      <c r="B13" s="102"/>
      <c r="C13" s="121">
        <v>136176616</v>
      </c>
      <c r="D13" s="122">
        <v>1182700000</v>
      </c>
      <c r="E13" s="26">
        <v>1182868000</v>
      </c>
      <c r="F13" s="26"/>
      <c r="G13" s="26">
        <v>190489000</v>
      </c>
      <c r="H13" s="26">
        <v>81839000</v>
      </c>
      <c r="I13" s="26">
        <v>272328000</v>
      </c>
      <c r="J13" s="26">
        <v>122774000</v>
      </c>
      <c r="K13" s="26">
        <v>90092000</v>
      </c>
      <c r="L13" s="26">
        <v>165336000</v>
      </c>
      <c r="M13" s="26">
        <v>378202000</v>
      </c>
      <c r="N13" s="26">
        <v>5797000</v>
      </c>
      <c r="O13" s="26">
        <v>36464000</v>
      </c>
      <c r="P13" s="26">
        <v>135130000</v>
      </c>
      <c r="Q13" s="26">
        <v>177391000</v>
      </c>
      <c r="R13" s="26">
        <v>76715000</v>
      </c>
      <c r="S13" s="26">
        <v>73708000</v>
      </c>
      <c r="T13" s="26">
        <v>174137000</v>
      </c>
      <c r="U13" s="26">
        <v>324560000</v>
      </c>
      <c r="V13" s="26">
        <v>1152481000</v>
      </c>
      <c r="W13" s="26">
        <v>1182868000</v>
      </c>
      <c r="X13" s="26">
        <v>-30387000</v>
      </c>
      <c r="Y13" s="106">
        <v>-2.57</v>
      </c>
      <c r="Z13" s="28">
        <v>1182868000</v>
      </c>
    </row>
    <row r="14" spans="1:26" ht="13.5">
      <c r="A14" s="104" t="s">
        <v>82</v>
      </c>
      <c r="B14" s="102"/>
      <c r="C14" s="123">
        <v>7376608</v>
      </c>
      <c r="D14" s="124">
        <v>8500000</v>
      </c>
      <c r="E14" s="125">
        <v>9550000</v>
      </c>
      <c r="F14" s="125"/>
      <c r="G14" s="125">
        <v>28000</v>
      </c>
      <c r="H14" s="125">
        <v>12000</v>
      </c>
      <c r="I14" s="125">
        <v>40000</v>
      </c>
      <c r="J14" s="125">
        <v>26000</v>
      </c>
      <c r="K14" s="125">
        <v>40000</v>
      </c>
      <c r="L14" s="125">
        <v>332000</v>
      </c>
      <c r="M14" s="125">
        <v>398000</v>
      </c>
      <c r="N14" s="125">
        <v>2000</v>
      </c>
      <c r="O14" s="125">
        <v>188000</v>
      </c>
      <c r="P14" s="125">
        <v>37000</v>
      </c>
      <c r="Q14" s="125">
        <v>227000</v>
      </c>
      <c r="R14" s="125">
        <v>32000</v>
      </c>
      <c r="S14" s="125">
        <v>2883000</v>
      </c>
      <c r="T14" s="125">
        <v>480000</v>
      </c>
      <c r="U14" s="125">
        <v>3395000</v>
      </c>
      <c r="V14" s="125">
        <v>4060000</v>
      </c>
      <c r="W14" s="125">
        <v>9550000</v>
      </c>
      <c r="X14" s="125">
        <v>-5490000</v>
      </c>
      <c r="Y14" s="107">
        <v>-57.49</v>
      </c>
      <c r="Z14" s="200">
        <v>9550000</v>
      </c>
    </row>
    <row r="15" spans="1:26" ht="13.5">
      <c r="A15" s="101" t="s">
        <v>83</v>
      </c>
      <c r="B15" s="108"/>
      <c r="C15" s="119">
        <f aca="true" t="shared" si="2" ref="C15:X15">SUM(C16:C18)</f>
        <v>2739477510</v>
      </c>
      <c r="D15" s="120">
        <f t="shared" si="2"/>
        <v>1291776000</v>
      </c>
      <c r="E15" s="66">
        <f t="shared" si="2"/>
        <v>1278638000</v>
      </c>
      <c r="F15" s="66">
        <f t="shared" si="2"/>
        <v>2665000</v>
      </c>
      <c r="G15" s="66">
        <f t="shared" si="2"/>
        <v>38497000</v>
      </c>
      <c r="H15" s="66">
        <f t="shared" si="2"/>
        <v>54517000</v>
      </c>
      <c r="I15" s="66">
        <f t="shared" si="2"/>
        <v>95679000</v>
      </c>
      <c r="J15" s="66">
        <f t="shared" si="2"/>
        <v>66103000</v>
      </c>
      <c r="K15" s="66">
        <f t="shared" si="2"/>
        <v>66685000</v>
      </c>
      <c r="L15" s="66">
        <f t="shared" si="2"/>
        <v>62760000</v>
      </c>
      <c r="M15" s="66">
        <f t="shared" si="2"/>
        <v>195548000</v>
      </c>
      <c r="N15" s="66">
        <f t="shared" si="2"/>
        <v>40895000</v>
      </c>
      <c r="O15" s="66">
        <f t="shared" si="2"/>
        <v>42244000</v>
      </c>
      <c r="P15" s="66">
        <f t="shared" si="2"/>
        <v>24425000</v>
      </c>
      <c r="Q15" s="66">
        <f t="shared" si="2"/>
        <v>107564000</v>
      </c>
      <c r="R15" s="66">
        <f t="shared" si="2"/>
        <v>42856000</v>
      </c>
      <c r="S15" s="66">
        <f t="shared" si="2"/>
        <v>89099000</v>
      </c>
      <c r="T15" s="66">
        <f t="shared" si="2"/>
        <v>758393000</v>
      </c>
      <c r="U15" s="66">
        <f t="shared" si="2"/>
        <v>890348000</v>
      </c>
      <c r="V15" s="66">
        <f t="shared" si="2"/>
        <v>1289139000</v>
      </c>
      <c r="W15" s="66">
        <f t="shared" si="2"/>
        <v>1278638000</v>
      </c>
      <c r="X15" s="66">
        <f t="shared" si="2"/>
        <v>10501000</v>
      </c>
      <c r="Y15" s="103">
        <f>+IF(W15&lt;&gt;0,+(X15/W15)*100,0)</f>
        <v>0.8212645017589029</v>
      </c>
      <c r="Z15" s="68">
        <f>SUM(Z16:Z18)</f>
        <v>1278638000</v>
      </c>
    </row>
    <row r="16" spans="1:26" ht="13.5">
      <c r="A16" s="104" t="s">
        <v>84</v>
      </c>
      <c r="B16" s="102"/>
      <c r="C16" s="121">
        <v>1334624090</v>
      </c>
      <c r="D16" s="122">
        <v>326955000</v>
      </c>
      <c r="E16" s="26">
        <v>336257000</v>
      </c>
      <c r="F16" s="26">
        <v>981000</v>
      </c>
      <c r="G16" s="26">
        <v>13617000</v>
      </c>
      <c r="H16" s="26">
        <v>2705000</v>
      </c>
      <c r="I16" s="26">
        <v>17303000</v>
      </c>
      <c r="J16" s="26">
        <v>19406000</v>
      </c>
      <c r="K16" s="26">
        <v>16847000</v>
      </c>
      <c r="L16" s="26">
        <v>26336000</v>
      </c>
      <c r="M16" s="26">
        <v>62589000</v>
      </c>
      <c r="N16" s="26">
        <v>15576000</v>
      </c>
      <c r="O16" s="26">
        <v>9547000</v>
      </c>
      <c r="P16" s="26">
        <v>22380000</v>
      </c>
      <c r="Q16" s="26">
        <v>47503000</v>
      </c>
      <c r="R16" s="26">
        <v>16065000</v>
      </c>
      <c r="S16" s="26">
        <v>14456000</v>
      </c>
      <c r="T16" s="26">
        <v>92825000</v>
      </c>
      <c r="U16" s="26">
        <v>123346000</v>
      </c>
      <c r="V16" s="26">
        <v>250741000</v>
      </c>
      <c r="W16" s="26">
        <v>336257000</v>
      </c>
      <c r="X16" s="26">
        <v>-85516000</v>
      </c>
      <c r="Y16" s="106">
        <v>-25.43</v>
      </c>
      <c r="Z16" s="28">
        <v>336257000</v>
      </c>
    </row>
    <row r="17" spans="1:26" ht="13.5">
      <c r="A17" s="104" t="s">
        <v>85</v>
      </c>
      <c r="B17" s="102"/>
      <c r="C17" s="121">
        <v>1404853420</v>
      </c>
      <c r="D17" s="122">
        <v>964821000</v>
      </c>
      <c r="E17" s="26">
        <v>942381000</v>
      </c>
      <c r="F17" s="26">
        <v>1684000</v>
      </c>
      <c r="G17" s="26">
        <v>24880000</v>
      </c>
      <c r="H17" s="26">
        <v>50519000</v>
      </c>
      <c r="I17" s="26">
        <v>77083000</v>
      </c>
      <c r="J17" s="26">
        <v>46697000</v>
      </c>
      <c r="K17" s="26">
        <v>49838000</v>
      </c>
      <c r="L17" s="26">
        <v>36424000</v>
      </c>
      <c r="M17" s="26">
        <v>132959000</v>
      </c>
      <c r="N17" s="26">
        <v>25319000</v>
      </c>
      <c r="O17" s="26">
        <v>32697000</v>
      </c>
      <c r="P17" s="26">
        <v>2045000</v>
      </c>
      <c r="Q17" s="26">
        <v>60061000</v>
      </c>
      <c r="R17" s="26">
        <v>26791000</v>
      </c>
      <c r="S17" s="26">
        <v>74643000</v>
      </c>
      <c r="T17" s="26">
        <v>665568000</v>
      </c>
      <c r="U17" s="26">
        <v>767002000</v>
      </c>
      <c r="V17" s="26">
        <v>1037105000</v>
      </c>
      <c r="W17" s="26">
        <v>942381000</v>
      </c>
      <c r="X17" s="26">
        <v>94724000</v>
      </c>
      <c r="Y17" s="106">
        <v>10.05</v>
      </c>
      <c r="Z17" s="28">
        <v>942381000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>
        <v>1293000</v>
      </c>
      <c r="I18" s="26">
        <v>1293000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>
        <v>1293000</v>
      </c>
      <c r="W18" s="26"/>
      <c r="X18" s="26">
        <v>1293000</v>
      </c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2958623923</v>
      </c>
      <c r="D19" s="120">
        <f t="shared" si="3"/>
        <v>2398288000</v>
      </c>
      <c r="E19" s="66">
        <f t="shared" si="3"/>
        <v>2104587000</v>
      </c>
      <c r="F19" s="66">
        <f t="shared" si="3"/>
        <v>33904000</v>
      </c>
      <c r="G19" s="66">
        <f t="shared" si="3"/>
        <v>168867000</v>
      </c>
      <c r="H19" s="66">
        <f t="shared" si="3"/>
        <v>84275000</v>
      </c>
      <c r="I19" s="66">
        <f t="shared" si="3"/>
        <v>287046000</v>
      </c>
      <c r="J19" s="66">
        <f t="shared" si="3"/>
        <v>194381000</v>
      </c>
      <c r="K19" s="66">
        <f t="shared" si="3"/>
        <v>117149000</v>
      </c>
      <c r="L19" s="66">
        <f t="shared" si="3"/>
        <v>294182000</v>
      </c>
      <c r="M19" s="66">
        <f t="shared" si="3"/>
        <v>605712000</v>
      </c>
      <c r="N19" s="66">
        <f t="shared" si="3"/>
        <v>49113000</v>
      </c>
      <c r="O19" s="66">
        <f t="shared" si="3"/>
        <v>154656000</v>
      </c>
      <c r="P19" s="66">
        <f t="shared" si="3"/>
        <v>102201000</v>
      </c>
      <c r="Q19" s="66">
        <f t="shared" si="3"/>
        <v>305970000</v>
      </c>
      <c r="R19" s="66">
        <f t="shared" si="3"/>
        <v>130209000</v>
      </c>
      <c r="S19" s="66">
        <f t="shared" si="3"/>
        <v>101003000</v>
      </c>
      <c r="T19" s="66">
        <f t="shared" si="3"/>
        <v>552111000</v>
      </c>
      <c r="U19" s="66">
        <f t="shared" si="3"/>
        <v>783323000</v>
      </c>
      <c r="V19" s="66">
        <f t="shared" si="3"/>
        <v>1982051000</v>
      </c>
      <c r="W19" s="66">
        <f t="shared" si="3"/>
        <v>2104587000</v>
      </c>
      <c r="X19" s="66">
        <f t="shared" si="3"/>
        <v>-122536000</v>
      </c>
      <c r="Y19" s="103">
        <f>+IF(W19&lt;&gt;0,+(X19/W19)*100,0)</f>
        <v>-5.822329986833521</v>
      </c>
      <c r="Z19" s="68">
        <f>SUM(Z20:Z23)</f>
        <v>2104587000</v>
      </c>
    </row>
    <row r="20" spans="1:26" ht="13.5">
      <c r="A20" s="104" t="s">
        <v>88</v>
      </c>
      <c r="B20" s="102"/>
      <c r="C20" s="121">
        <v>683237972</v>
      </c>
      <c r="D20" s="122">
        <v>868830000</v>
      </c>
      <c r="E20" s="26">
        <v>772944000</v>
      </c>
      <c r="F20" s="26">
        <v>23947000</v>
      </c>
      <c r="G20" s="26">
        <v>30746000</v>
      </c>
      <c r="H20" s="26"/>
      <c r="I20" s="26">
        <v>54693000</v>
      </c>
      <c r="J20" s="26">
        <v>49318000</v>
      </c>
      <c r="K20" s="26">
        <v>36789000</v>
      </c>
      <c r="L20" s="26">
        <v>21388000</v>
      </c>
      <c r="M20" s="26">
        <v>107495000</v>
      </c>
      <c r="N20" s="26">
        <v>30294000</v>
      </c>
      <c r="O20" s="26">
        <v>37346000</v>
      </c>
      <c r="P20" s="26">
        <v>21822000</v>
      </c>
      <c r="Q20" s="26">
        <v>89462000</v>
      </c>
      <c r="R20" s="26">
        <v>34790000</v>
      </c>
      <c r="S20" s="26">
        <v>37049000</v>
      </c>
      <c r="T20" s="26">
        <v>235271000</v>
      </c>
      <c r="U20" s="26">
        <v>307110000</v>
      </c>
      <c r="V20" s="26">
        <v>558760000</v>
      </c>
      <c r="W20" s="26">
        <v>772944000</v>
      </c>
      <c r="X20" s="26">
        <v>-214184000</v>
      </c>
      <c r="Y20" s="106">
        <v>-27.71</v>
      </c>
      <c r="Z20" s="28">
        <v>772944000</v>
      </c>
    </row>
    <row r="21" spans="1:26" ht="13.5">
      <c r="A21" s="104" t="s">
        <v>89</v>
      </c>
      <c r="B21" s="102"/>
      <c r="C21" s="121">
        <v>1709152864</v>
      </c>
      <c r="D21" s="122">
        <v>823067000</v>
      </c>
      <c r="E21" s="26">
        <v>858839000</v>
      </c>
      <c r="F21" s="26">
        <v>8476000</v>
      </c>
      <c r="G21" s="26">
        <v>104560000</v>
      </c>
      <c r="H21" s="26">
        <v>52978000</v>
      </c>
      <c r="I21" s="26">
        <v>166014000</v>
      </c>
      <c r="J21" s="26">
        <v>86192000</v>
      </c>
      <c r="K21" s="26">
        <v>34777000</v>
      </c>
      <c r="L21" s="26">
        <v>208751000</v>
      </c>
      <c r="M21" s="26">
        <v>329720000</v>
      </c>
      <c r="N21" s="26">
        <v>-12256000</v>
      </c>
      <c r="O21" s="26">
        <v>94336000</v>
      </c>
      <c r="P21" s="26">
        <v>49665000</v>
      </c>
      <c r="Q21" s="26">
        <v>131745000</v>
      </c>
      <c r="R21" s="26">
        <v>68731000</v>
      </c>
      <c r="S21" s="26">
        <v>28677000</v>
      </c>
      <c r="T21" s="26">
        <v>219404000</v>
      </c>
      <c r="U21" s="26">
        <v>316812000</v>
      </c>
      <c r="V21" s="26">
        <v>944291000</v>
      </c>
      <c r="W21" s="26">
        <v>858839000</v>
      </c>
      <c r="X21" s="26">
        <v>85452000</v>
      </c>
      <c r="Y21" s="106">
        <v>9.95</v>
      </c>
      <c r="Z21" s="28">
        <v>858839000</v>
      </c>
    </row>
    <row r="22" spans="1:26" ht="13.5">
      <c r="A22" s="104" t="s">
        <v>90</v>
      </c>
      <c r="B22" s="102"/>
      <c r="C22" s="123">
        <v>448043552</v>
      </c>
      <c r="D22" s="124">
        <v>598691000</v>
      </c>
      <c r="E22" s="125">
        <v>377496000</v>
      </c>
      <c r="F22" s="125">
        <v>1481000</v>
      </c>
      <c r="G22" s="125">
        <v>27738000</v>
      </c>
      <c r="H22" s="125">
        <v>30877000</v>
      </c>
      <c r="I22" s="125">
        <v>60096000</v>
      </c>
      <c r="J22" s="125">
        <v>57288000</v>
      </c>
      <c r="K22" s="125">
        <v>44013000</v>
      </c>
      <c r="L22" s="125">
        <v>58446000</v>
      </c>
      <c r="M22" s="125">
        <v>159747000</v>
      </c>
      <c r="N22" s="125">
        <v>30198000</v>
      </c>
      <c r="O22" s="125">
        <v>18528000</v>
      </c>
      <c r="P22" s="125">
        <v>28183000</v>
      </c>
      <c r="Q22" s="125">
        <v>76909000</v>
      </c>
      <c r="R22" s="125">
        <v>23701000</v>
      </c>
      <c r="S22" s="125">
        <v>24306000</v>
      </c>
      <c r="T22" s="125">
        <v>78117000</v>
      </c>
      <c r="U22" s="125">
        <v>126124000</v>
      </c>
      <c r="V22" s="125">
        <v>422876000</v>
      </c>
      <c r="W22" s="125">
        <v>377496000</v>
      </c>
      <c r="X22" s="125">
        <v>45380000</v>
      </c>
      <c r="Y22" s="107">
        <v>12.02</v>
      </c>
      <c r="Z22" s="200">
        <v>377496000</v>
      </c>
    </row>
    <row r="23" spans="1:26" ht="13.5">
      <c r="A23" s="104" t="s">
        <v>91</v>
      </c>
      <c r="B23" s="102"/>
      <c r="C23" s="121">
        <v>118189535</v>
      </c>
      <c r="D23" s="122">
        <v>107700000</v>
      </c>
      <c r="E23" s="26">
        <v>95308000</v>
      </c>
      <c r="F23" s="26"/>
      <c r="G23" s="26">
        <v>5823000</v>
      </c>
      <c r="H23" s="26">
        <v>420000</v>
      </c>
      <c r="I23" s="26">
        <v>6243000</v>
      </c>
      <c r="J23" s="26">
        <v>1583000</v>
      </c>
      <c r="K23" s="26">
        <v>1570000</v>
      </c>
      <c r="L23" s="26">
        <v>5597000</v>
      </c>
      <c r="M23" s="26">
        <v>8750000</v>
      </c>
      <c r="N23" s="26">
        <v>877000</v>
      </c>
      <c r="O23" s="26">
        <v>4446000</v>
      </c>
      <c r="P23" s="26">
        <v>2531000</v>
      </c>
      <c r="Q23" s="26">
        <v>7854000</v>
      </c>
      <c r="R23" s="26">
        <v>2987000</v>
      </c>
      <c r="S23" s="26">
        <v>10971000</v>
      </c>
      <c r="T23" s="26">
        <v>19319000</v>
      </c>
      <c r="U23" s="26">
        <v>33277000</v>
      </c>
      <c r="V23" s="26">
        <v>56124000</v>
      </c>
      <c r="W23" s="26">
        <v>95308000</v>
      </c>
      <c r="X23" s="26">
        <v>-39184000</v>
      </c>
      <c r="Y23" s="106">
        <v>-41.11</v>
      </c>
      <c r="Z23" s="28">
        <v>95308000</v>
      </c>
    </row>
    <row r="24" spans="1:26" ht="13.5">
      <c r="A24" s="101" t="s">
        <v>92</v>
      </c>
      <c r="B24" s="108"/>
      <c r="C24" s="119">
        <v>6619265</v>
      </c>
      <c r="D24" s="120">
        <v>12000000</v>
      </c>
      <c r="E24" s="66">
        <v>8881000</v>
      </c>
      <c r="F24" s="66">
        <v>3000</v>
      </c>
      <c r="G24" s="66">
        <v>476000</v>
      </c>
      <c r="H24" s="66">
        <v>247000</v>
      </c>
      <c r="I24" s="66">
        <v>726000</v>
      </c>
      <c r="J24" s="66">
        <v>202000</v>
      </c>
      <c r="K24" s="66">
        <v>318000</v>
      </c>
      <c r="L24" s="66">
        <v>272000</v>
      </c>
      <c r="M24" s="66">
        <v>792000</v>
      </c>
      <c r="N24" s="66">
        <v>5000</v>
      </c>
      <c r="O24" s="66">
        <v>70000</v>
      </c>
      <c r="P24" s="66">
        <v>105000</v>
      </c>
      <c r="Q24" s="66">
        <v>180000</v>
      </c>
      <c r="R24" s="66">
        <v>424000</v>
      </c>
      <c r="S24" s="66">
        <v>874000</v>
      </c>
      <c r="T24" s="66">
        <v>773000</v>
      </c>
      <c r="U24" s="66">
        <v>2071000</v>
      </c>
      <c r="V24" s="66">
        <v>3769000</v>
      </c>
      <c r="W24" s="66">
        <v>8881000</v>
      </c>
      <c r="X24" s="66">
        <v>-5112000</v>
      </c>
      <c r="Y24" s="103">
        <v>-57.56</v>
      </c>
      <c r="Z24" s="68">
        <v>8881000</v>
      </c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6509182691</v>
      </c>
      <c r="D25" s="206">
        <f t="shared" si="4"/>
        <v>5370572000</v>
      </c>
      <c r="E25" s="195">
        <f t="shared" si="4"/>
        <v>5125772000</v>
      </c>
      <c r="F25" s="195">
        <f t="shared" si="4"/>
        <v>46349000</v>
      </c>
      <c r="G25" s="195">
        <f t="shared" si="4"/>
        <v>442607000</v>
      </c>
      <c r="H25" s="195">
        <f t="shared" si="4"/>
        <v>279761000</v>
      </c>
      <c r="I25" s="195">
        <f t="shared" si="4"/>
        <v>768717000</v>
      </c>
      <c r="J25" s="195">
        <f t="shared" si="4"/>
        <v>407014000</v>
      </c>
      <c r="K25" s="195">
        <f t="shared" si="4"/>
        <v>295574000</v>
      </c>
      <c r="L25" s="195">
        <f t="shared" si="4"/>
        <v>547644000</v>
      </c>
      <c r="M25" s="195">
        <f t="shared" si="4"/>
        <v>1250232000</v>
      </c>
      <c r="N25" s="195">
        <f t="shared" si="4"/>
        <v>115070000</v>
      </c>
      <c r="O25" s="195">
        <f t="shared" si="4"/>
        <v>265370000</v>
      </c>
      <c r="P25" s="195">
        <f t="shared" si="4"/>
        <v>288290000</v>
      </c>
      <c r="Q25" s="195">
        <f t="shared" si="4"/>
        <v>668730000</v>
      </c>
      <c r="R25" s="195">
        <f t="shared" si="4"/>
        <v>257185000</v>
      </c>
      <c r="S25" s="195">
        <f t="shared" si="4"/>
        <v>331124000</v>
      </c>
      <c r="T25" s="195">
        <f t="shared" si="4"/>
        <v>1614705000</v>
      </c>
      <c r="U25" s="195">
        <f t="shared" si="4"/>
        <v>2203014000</v>
      </c>
      <c r="V25" s="195">
        <f t="shared" si="4"/>
        <v>4890693000</v>
      </c>
      <c r="W25" s="195">
        <f t="shared" si="4"/>
        <v>5125772000</v>
      </c>
      <c r="X25" s="195">
        <f t="shared" si="4"/>
        <v>-235079000</v>
      </c>
      <c r="Y25" s="207">
        <f>+IF(W25&lt;&gt;0,+(X25/W25)*100,0)</f>
        <v>-4.586216476269331</v>
      </c>
      <c r="Z25" s="208">
        <f>+Z5+Z9+Z15+Z19+Z24</f>
        <v>5125772000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1375263000</v>
      </c>
      <c r="D28" s="122">
        <v>2425990000</v>
      </c>
      <c r="E28" s="26">
        <v>2046646000</v>
      </c>
      <c r="F28" s="26">
        <v>19329000</v>
      </c>
      <c r="G28" s="26">
        <v>276496800</v>
      </c>
      <c r="H28" s="26">
        <v>134356400</v>
      </c>
      <c r="I28" s="26">
        <v>430182200</v>
      </c>
      <c r="J28" s="26">
        <v>241779000</v>
      </c>
      <c r="K28" s="26">
        <v>158867000</v>
      </c>
      <c r="L28" s="26">
        <v>157935000</v>
      </c>
      <c r="M28" s="26">
        <v>558581000</v>
      </c>
      <c r="N28" s="26">
        <v>-11525000</v>
      </c>
      <c r="O28" s="26">
        <v>4946000</v>
      </c>
      <c r="P28" s="26">
        <v>44778000</v>
      </c>
      <c r="Q28" s="26">
        <v>38199000</v>
      </c>
      <c r="R28" s="26">
        <v>30090000</v>
      </c>
      <c r="S28" s="26">
        <v>17054000</v>
      </c>
      <c r="T28" s="26">
        <v>63937000</v>
      </c>
      <c r="U28" s="26">
        <v>111081000</v>
      </c>
      <c r="V28" s="26">
        <v>1138043200</v>
      </c>
      <c r="W28" s="26">
        <v>2046646000</v>
      </c>
      <c r="X28" s="26">
        <v>-908602800</v>
      </c>
      <c r="Y28" s="106">
        <v>-44.39</v>
      </c>
      <c r="Z28" s="121">
        <v>2046646000</v>
      </c>
    </row>
    <row r="29" spans="1:26" ht="13.5">
      <c r="A29" s="210" t="s">
        <v>137</v>
      </c>
      <c r="B29" s="102"/>
      <c r="C29" s="121">
        <v>630878000</v>
      </c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>
        <v>293242000</v>
      </c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2299383000</v>
      </c>
      <c r="D32" s="187">
        <f t="shared" si="5"/>
        <v>2425990000</v>
      </c>
      <c r="E32" s="43">
        <f t="shared" si="5"/>
        <v>2046646000</v>
      </c>
      <c r="F32" s="43">
        <f t="shared" si="5"/>
        <v>19329000</v>
      </c>
      <c r="G32" s="43">
        <f t="shared" si="5"/>
        <v>276496800</v>
      </c>
      <c r="H32" s="43">
        <f t="shared" si="5"/>
        <v>134356400</v>
      </c>
      <c r="I32" s="43">
        <f t="shared" si="5"/>
        <v>430182200</v>
      </c>
      <c r="J32" s="43">
        <f t="shared" si="5"/>
        <v>241779000</v>
      </c>
      <c r="K32" s="43">
        <f t="shared" si="5"/>
        <v>158867000</v>
      </c>
      <c r="L32" s="43">
        <f t="shared" si="5"/>
        <v>157935000</v>
      </c>
      <c r="M32" s="43">
        <f t="shared" si="5"/>
        <v>558581000</v>
      </c>
      <c r="N32" s="43">
        <f t="shared" si="5"/>
        <v>-11525000</v>
      </c>
      <c r="O32" s="43">
        <f t="shared" si="5"/>
        <v>4946000</v>
      </c>
      <c r="P32" s="43">
        <f t="shared" si="5"/>
        <v>44778000</v>
      </c>
      <c r="Q32" s="43">
        <f t="shared" si="5"/>
        <v>38199000</v>
      </c>
      <c r="R32" s="43">
        <f t="shared" si="5"/>
        <v>30090000</v>
      </c>
      <c r="S32" s="43">
        <f t="shared" si="5"/>
        <v>17054000</v>
      </c>
      <c r="T32" s="43">
        <f t="shared" si="5"/>
        <v>63937000</v>
      </c>
      <c r="U32" s="43">
        <f t="shared" si="5"/>
        <v>111081000</v>
      </c>
      <c r="V32" s="43">
        <f t="shared" si="5"/>
        <v>1138043200</v>
      </c>
      <c r="W32" s="43">
        <f t="shared" si="5"/>
        <v>2046646000</v>
      </c>
      <c r="X32" s="43">
        <f t="shared" si="5"/>
        <v>-908602800</v>
      </c>
      <c r="Y32" s="188">
        <f>+IF(W32&lt;&gt;0,+(X32/W32)*100,0)</f>
        <v>-44.39472190110063</v>
      </c>
      <c r="Z32" s="45">
        <f>SUM(Z28:Z31)</f>
        <v>2046646000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>
        <v>1000000000</v>
      </c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>
        <v>3209799691</v>
      </c>
      <c r="D35" s="122">
        <v>2944582000</v>
      </c>
      <c r="E35" s="26">
        <v>3079126000</v>
      </c>
      <c r="F35" s="26">
        <v>27020000</v>
      </c>
      <c r="G35" s="26">
        <v>166110200</v>
      </c>
      <c r="H35" s="26">
        <v>145404600</v>
      </c>
      <c r="I35" s="26">
        <v>338534800</v>
      </c>
      <c r="J35" s="26">
        <v>165235000</v>
      </c>
      <c r="K35" s="26">
        <v>136707000</v>
      </c>
      <c r="L35" s="26">
        <v>389709000</v>
      </c>
      <c r="M35" s="26">
        <v>691651000</v>
      </c>
      <c r="N35" s="26">
        <v>126595000</v>
      </c>
      <c r="O35" s="26">
        <v>260424000</v>
      </c>
      <c r="P35" s="26">
        <v>243512000</v>
      </c>
      <c r="Q35" s="26">
        <v>630531000</v>
      </c>
      <c r="R35" s="26">
        <v>227095000</v>
      </c>
      <c r="S35" s="26">
        <v>314070000</v>
      </c>
      <c r="T35" s="26">
        <v>1550768000</v>
      </c>
      <c r="U35" s="26">
        <v>2091933000</v>
      </c>
      <c r="V35" s="26">
        <v>3752649800</v>
      </c>
      <c r="W35" s="26">
        <v>3079126000</v>
      </c>
      <c r="X35" s="26">
        <v>673523800</v>
      </c>
      <c r="Y35" s="106">
        <v>21.87</v>
      </c>
      <c r="Z35" s="28">
        <v>3079126000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6509182691</v>
      </c>
      <c r="D36" s="194">
        <f t="shared" si="6"/>
        <v>5370572000</v>
      </c>
      <c r="E36" s="196">
        <f t="shared" si="6"/>
        <v>5125772000</v>
      </c>
      <c r="F36" s="196">
        <f t="shared" si="6"/>
        <v>46349000</v>
      </c>
      <c r="G36" s="196">
        <f t="shared" si="6"/>
        <v>442607000</v>
      </c>
      <c r="H36" s="196">
        <f t="shared" si="6"/>
        <v>279761000</v>
      </c>
      <c r="I36" s="196">
        <f t="shared" si="6"/>
        <v>768717000</v>
      </c>
      <c r="J36" s="196">
        <f t="shared" si="6"/>
        <v>407014000</v>
      </c>
      <c r="K36" s="196">
        <f t="shared" si="6"/>
        <v>295574000</v>
      </c>
      <c r="L36" s="196">
        <f t="shared" si="6"/>
        <v>547644000</v>
      </c>
      <c r="M36" s="196">
        <f t="shared" si="6"/>
        <v>1250232000</v>
      </c>
      <c r="N36" s="196">
        <f t="shared" si="6"/>
        <v>115070000</v>
      </c>
      <c r="O36" s="196">
        <f t="shared" si="6"/>
        <v>265370000</v>
      </c>
      <c r="P36" s="196">
        <f t="shared" si="6"/>
        <v>288290000</v>
      </c>
      <c r="Q36" s="196">
        <f t="shared" si="6"/>
        <v>668730000</v>
      </c>
      <c r="R36" s="196">
        <f t="shared" si="6"/>
        <v>257185000</v>
      </c>
      <c r="S36" s="196">
        <f t="shared" si="6"/>
        <v>331124000</v>
      </c>
      <c r="T36" s="196">
        <f t="shared" si="6"/>
        <v>1614705000</v>
      </c>
      <c r="U36" s="196">
        <f t="shared" si="6"/>
        <v>2203014000</v>
      </c>
      <c r="V36" s="196">
        <f t="shared" si="6"/>
        <v>4890693000</v>
      </c>
      <c r="W36" s="196">
        <f t="shared" si="6"/>
        <v>5125772000</v>
      </c>
      <c r="X36" s="196">
        <f t="shared" si="6"/>
        <v>-235079000</v>
      </c>
      <c r="Y36" s="197">
        <f>+IF(W36&lt;&gt;0,+(X36/W36)*100,0)</f>
        <v>-4.586216476269331</v>
      </c>
      <c r="Z36" s="215">
        <f>SUM(Z32:Z35)</f>
        <v>5125772000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389955000</v>
      </c>
      <c r="D6" s="25">
        <v>719502000</v>
      </c>
      <c r="E6" s="26">
        <v>949379750</v>
      </c>
      <c r="F6" s="26">
        <v>1717016</v>
      </c>
      <c r="G6" s="26">
        <v>2118285</v>
      </c>
      <c r="H6" s="26">
        <v>1910053</v>
      </c>
      <c r="I6" s="26">
        <v>5745354</v>
      </c>
      <c r="J6" s="26">
        <v>1421142</v>
      </c>
      <c r="K6" s="26">
        <v>1582086</v>
      </c>
      <c r="L6" s="26">
        <v>1189825</v>
      </c>
      <c r="M6" s="26">
        <v>4193053</v>
      </c>
      <c r="N6" s="26">
        <v>2073093</v>
      </c>
      <c r="O6" s="26">
        <v>1581366</v>
      </c>
      <c r="P6" s="26">
        <v>1339844</v>
      </c>
      <c r="Q6" s="26">
        <v>4994303</v>
      </c>
      <c r="R6" s="26">
        <v>1338824</v>
      </c>
      <c r="S6" s="26">
        <v>1384057</v>
      </c>
      <c r="T6" s="26">
        <v>3091692</v>
      </c>
      <c r="U6" s="26">
        <v>5814573</v>
      </c>
      <c r="V6" s="26">
        <v>20747283</v>
      </c>
      <c r="W6" s="26">
        <v>949379750</v>
      </c>
      <c r="X6" s="26">
        <v>-928632467</v>
      </c>
      <c r="Y6" s="106">
        <v>-97.81</v>
      </c>
      <c r="Z6" s="28">
        <v>949379750</v>
      </c>
    </row>
    <row r="7" spans="1:26" ht="13.5">
      <c r="A7" s="225" t="s">
        <v>146</v>
      </c>
      <c r="B7" s="158" t="s">
        <v>71</v>
      </c>
      <c r="C7" s="121">
        <v>1757795000</v>
      </c>
      <c r="D7" s="25">
        <v>2709100000</v>
      </c>
      <c r="E7" s="26">
        <v>2709100000</v>
      </c>
      <c r="F7" s="26">
        <v>1062501</v>
      </c>
      <c r="G7" s="26">
        <v>964708</v>
      </c>
      <c r="H7" s="26">
        <v>1874959</v>
      </c>
      <c r="I7" s="26">
        <v>3902168</v>
      </c>
      <c r="J7" s="26">
        <v>1805380</v>
      </c>
      <c r="K7" s="26">
        <v>1426872</v>
      </c>
      <c r="L7" s="26">
        <v>2000819</v>
      </c>
      <c r="M7" s="26">
        <v>5233071</v>
      </c>
      <c r="N7" s="26">
        <v>2082416</v>
      </c>
      <c r="O7" s="26">
        <v>2610161</v>
      </c>
      <c r="P7" s="26">
        <v>3102515</v>
      </c>
      <c r="Q7" s="26">
        <v>7795092</v>
      </c>
      <c r="R7" s="26">
        <v>2949871</v>
      </c>
      <c r="S7" s="26">
        <v>2855057</v>
      </c>
      <c r="T7" s="26">
        <v>3144595</v>
      </c>
      <c r="U7" s="26">
        <v>8949523</v>
      </c>
      <c r="V7" s="26">
        <v>25879854</v>
      </c>
      <c r="W7" s="26">
        <v>2709100000</v>
      </c>
      <c r="X7" s="26">
        <v>-2683220146</v>
      </c>
      <c r="Y7" s="106">
        <v>-99.04</v>
      </c>
      <c r="Z7" s="28">
        <v>2709100000</v>
      </c>
    </row>
    <row r="8" spans="1:26" ht="13.5">
      <c r="A8" s="225" t="s">
        <v>147</v>
      </c>
      <c r="B8" s="158" t="s">
        <v>71</v>
      </c>
      <c r="C8" s="121">
        <v>2492460000</v>
      </c>
      <c r="D8" s="25">
        <v>2859357000</v>
      </c>
      <c r="E8" s="26">
        <v>2846529302</v>
      </c>
      <c r="F8" s="26">
        <v>3269003</v>
      </c>
      <c r="G8" s="26">
        <v>2373125</v>
      </c>
      <c r="H8" s="26">
        <v>2687938</v>
      </c>
      <c r="I8" s="26">
        <v>8330066</v>
      </c>
      <c r="J8" s="26">
        <v>2894578</v>
      </c>
      <c r="K8" s="26">
        <v>3741108</v>
      </c>
      <c r="L8" s="26">
        <v>3138557</v>
      </c>
      <c r="M8" s="26">
        <v>9774243</v>
      </c>
      <c r="N8" s="26">
        <v>2823583</v>
      </c>
      <c r="O8" s="26">
        <v>2749725</v>
      </c>
      <c r="P8" s="26">
        <v>2629306</v>
      </c>
      <c r="Q8" s="26">
        <v>8202614</v>
      </c>
      <c r="R8" s="26">
        <v>2685769</v>
      </c>
      <c r="S8" s="26">
        <v>2755874</v>
      </c>
      <c r="T8" s="26">
        <v>2519143</v>
      </c>
      <c r="U8" s="26">
        <v>7960786</v>
      </c>
      <c r="V8" s="26">
        <v>34267709</v>
      </c>
      <c r="W8" s="26">
        <v>2846529302</v>
      </c>
      <c r="X8" s="26">
        <v>-2812261593</v>
      </c>
      <c r="Y8" s="106">
        <v>-98.8</v>
      </c>
      <c r="Z8" s="28">
        <v>2846529302</v>
      </c>
    </row>
    <row r="9" spans="1:26" ht="13.5">
      <c r="A9" s="225" t="s">
        <v>148</v>
      </c>
      <c r="B9" s="158"/>
      <c r="C9" s="121">
        <v>3143140000</v>
      </c>
      <c r="D9" s="25">
        <v>3060027000</v>
      </c>
      <c r="E9" s="26">
        <v>2838174080</v>
      </c>
      <c r="F9" s="26">
        <v>2650381</v>
      </c>
      <c r="G9" s="26">
        <v>1888992</v>
      </c>
      <c r="H9" s="26">
        <v>2756468</v>
      </c>
      <c r="I9" s="26">
        <v>7295841</v>
      </c>
      <c r="J9" s="26">
        <v>2997010</v>
      </c>
      <c r="K9" s="26">
        <v>1210655</v>
      </c>
      <c r="L9" s="26">
        <v>1581235</v>
      </c>
      <c r="M9" s="26">
        <v>5788900</v>
      </c>
      <c r="N9" s="26">
        <v>1096307</v>
      </c>
      <c r="O9" s="26">
        <v>604907</v>
      </c>
      <c r="P9" s="26">
        <v>604907</v>
      </c>
      <c r="Q9" s="26">
        <v>2306121</v>
      </c>
      <c r="R9" s="26">
        <v>601995</v>
      </c>
      <c r="S9" s="26">
        <v>642087</v>
      </c>
      <c r="T9" s="26">
        <v>2716339</v>
      </c>
      <c r="U9" s="26">
        <v>3960421</v>
      </c>
      <c r="V9" s="26">
        <v>19351283</v>
      </c>
      <c r="W9" s="26">
        <v>2838174080</v>
      </c>
      <c r="X9" s="26">
        <v>-2818822797</v>
      </c>
      <c r="Y9" s="106">
        <v>-99.32</v>
      </c>
      <c r="Z9" s="28">
        <v>2838174080</v>
      </c>
    </row>
    <row r="10" spans="1:26" ht="13.5">
      <c r="A10" s="225" t="s">
        <v>149</v>
      </c>
      <c r="B10" s="158"/>
      <c r="C10" s="121">
        <v>27254000</v>
      </c>
      <c r="D10" s="25">
        <v>11304000</v>
      </c>
      <c r="E10" s="26">
        <v>11303550</v>
      </c>
      <c r="F10" s="125">
        <v>11304</v>
      </c>
      <c r="G10" s="125">
        <v>26295</v>
      </c>
      <c r="H10" s="125">
        <v>26295</v>
      </c>
      <c r="I10" s="26">
        <v>63894</v>
      </c>
      <c r="J10" s="125">
        <v>26295</v>
      </c>
      <c r="K10" s="125">
        <v>26295</v>
      </c>
      <c r="L10" s="26">
        <v>26295</v>
      </c>
      <c r="M10" s="125">
        <v>78885</v>
      </c>
      <c r="N10" s="125">
        <v>27254</v>
      </c>
      <c r="O10" s="125">
        <v>27254</v>
      </c>
      <c r="P10" s="26">
        <v>27254</v>
      </c>
      <c r="Q10" s="125">
        <v>81762</v>
      </c>
      <c r="R10" s="125">
        <v>27254</v>
      </c>
      <c r="S10" s="26">
        <v>27254</v>
      </c>
      <c r="T10" s="125">
        <v>27254</v>
      </c>
      <c r="U10" s="125">
        <v>81762</v>
      </c>
      <c r="V10" s="125">
        <v>306303</v>
      </c>
      <c r="W10" s="26">
        <v>11303550</v>
      </c>
      <c r="X10" s="125">
        <v>-10997247</v>
      </c>
      <c r="Y10" s="107">
        <v>-97.29</v>
      </c>
      <c r="Z10" s="200">
        <v>11303550</v>
      </c>
    </row>
    <row r="11" spans="1:26" ht="13.5">
      <c r="A11" s="225" t="s">
        <v>150</v>
      </c>
      <c r="B11" s="158" t="s">
        <v>95</v>
      </c>
      <c r="C11" s="121">
        <v>224145000</v>
      </c>
      <c r="D11" s="25">
        <v>252505000</v>
      </c>
      <c r="E11" s="26">
        <v>212501410</v>
      </c>
      <c r="F11" s="26">
        <v>222535</v>
      </c>
      <c r="G11" s="26">
        <v>220567</v>
      </c>
      <c r="H11" s="26">
        <v>210305</v>
      </c>
      <c r="I11" s="26">
        <v>653407</v>
      </c>
      <c r="J11" s="26">
        <v>211291</v>
      </c>
      <c r="K11" s="26">
        <v>212275</v>
      </c>
      <c r="L11" s="26">
        <v>220708</v>
      </c>
      <c r="M11" s="26">
        <v>644274</v>
      </c>
      <c r="N11" s="26">
        <v>212736</v>
      </c>
      <c r="O11" s="26">
        <v>211176</v>
      </c>
      <c r="P11" s="26">
        <v>210569</v>
      </c>
      <c r="Q11" s="26">
        <v>634481</v>
      </c>
      <c r="R11" s="26">
        <v>210699</v>
      </c>
      <c r="S11" s="26">
        <v>201497</v>
      </c>
      <c r="T11" s="26">
        <v>193961</v>
      </c>
      <c r="U11" s="26">
        <v>606157</v>
      </c>
      <c r="V11" s="26">
        <v>2538319</v>
      </c>
      <c r="W11" s="26">
        <v>212501410</v>
      </c>
      <c r="X11" s="26">
        <v>-209963091</v>
      </c>
      <c r="Y11" s="106">
        <v>-98.81</v>
      </c>
      <c r="Z11" s="28">
        <v>212501410</v>
      </c>
    </row>
    <row r="12" spans="1:26" ht="13.5">
      <c r="A12" s="226" t="s">
        <v>55</v>
      </c>
      <c r="B12" s="227"/>
      <c r="C12" s="138">
        <f aca="true" t="shared" si="0" ref="C12:X12">SUM(C6:C11)</f>
        <v>8034749000</v>
      </c>
      <c r="D12" s="38">
        <f t="shared" si="0"/>
        <v>9611795000</v>
      </c>
      <c r="E12" s="39">
        <f t="shared" si="0"/>
        <v>9566988092</v>
      </c>
      <c r="F12" s="39">
        <f t="shared" si="0"/>
        <v>8932740</v>
      </c>
      <c r="G12" s="39">
        <f t="shared" si="0"/>
        <v>7591972</v>
      </c>
      <c r="H12" s="39">
        <f t="shared" si="0"/>
        <v>9466018</v>
      </c>
      <c r="I12" s="39">
        <f t="shared" si="0"/>
        <v>25990730</v>
      </c>
      <c r="J12" s="39">
        <f t="shared" si="0"/>
        <v>9355696</v>
      </c>
      <c r="K12" s="39">
        <f t="shared" si="0"/>
        <v>8199291</v>
      </c>
      <c r="L12" s="39">
        <f t="shared" si="0"/>
        <v>8157439</v>
      </c>
      <c r="M12" s="39">
        <f t="shared" si="0"/>
        <v>25712426</v>
      </c>
      <c r="N12" s="39">
        <f t="shared" si="0"/>
        <v>8315389</v>
      </c>
      <c r="O12" s="39">
        <f t="shared" si="0"/>
        <v>7784589</v>
      </c>
      <c r="P12" s="39">
        <f t="shared" si="0"/>
        <v>7914395</v>
      </c>
      <c r="Q12" s="39">
        <f t="shared" si="0"/>
        <v>24014373</v>
      </c>
      <c r="R12" s="39">
        <f t="shared" si="0"/>
        <v>7814412</v>
      </c>
      <c r="S12" s="39">
        <f t="shared" si="0"/>
        <v>7865826</v>
      </c>
      <c r="T12" s="39">
        <f t="shared" si="0"/>
        <v>11692984</v>
      </c>
      <c r="U12" s="39">
        <f t="shared" si="0"/>
        <v>27373222</v>
      </c>
      <c r="V12" s="39">
        <f t="shared" si="0"/>
        <v>103090751</v>
      </c>
      <c r="W12" s="39">
        <f t="shared" si="0"/>
        <v>9566988092</v>
      </c>
      <c r="X12" s="39">
        <f t="shared" si="0"/>
        <v>-9463897341</v>
      </c>
      <c r="Y12" s="140">
        <f>+IF(W12&lt;&gt;0,+(X12/W12)*100,0)</f>
        <v>-98.92243253562523</v>
      </c>
      <c r="Z12" s="40">
        <f>SUM(Z6:Z11)</f>
        <v>9566988092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276767000</v>
      </c>
      <c r="D15" s="25">
        <v>969692000</v>
      </c>
      <c r="E15" s="26">
        <v>969691870</v>
      </c>
      <c r="F15" s="26">
        <v>727245</v>
      </c>
      <c r="G15" s="26">
        <v>884860</v>
      </c>
      <c r="H15" s="26">
        <v>148070</v>
      </c>
      <c r="I15" s="26">
        <v>1760175</v>
      </c>
      <c r="J15" s="26">
        <v>148244</v>
      </c>
      <c r="K15" s="26">
        <v>164516</v>
      </c>
      <c r="L15" s="26">
        <v>148983</v>
      </c>
      <c r="M15" s="26">
        <v>461743</v>
      </c>
      <c r="N15" s="26">
        <v>164516</v>
      </c>
      <c r="O15" s="26">
        <v>164602</v>
      </c>
      <c r="P15" s="26">
        <v>164850</v>
      </c>
      <c r="Q15" s="26">
        <v>493968</v>
      </c>
      <c r="R15" s="26">
        <v>164939</v>
      </c>
      <c r="S15" s="26">
        <v>169173</v>
      </c>
      <c r="T15" s="26">
        <v>168965</v>
      </c>
      <c r="U15" s="26">
        <v>503077</v>
      </c>
      <c r="V15" s="26">
        <v>3218963</v>
      </c>
      <c r="W15" s="26">
        <v>969691870</v>
      </c>
      <c r="X15" s="26">
        <v>-966472907</v>
      </c>
      <c r="Y15" s="106">
        <v>-99.67</v>
      </c>
      <c r="Z15" s="28">
        <v>969691870</v>
      </c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>
        <v>296285000</v>
      </c>
      <c r="D17" s="25">
        <v>335276000</v>
      </c>
      <c r="E17" s="26">
        <v>335276000</v>
      </c>
      <c r="F17" s="26">
        <v>330156</v>
      </c>
      <c r="G17" s="26">
        <v>335520</v>
      </c>
      <c r="H17" s="26">
        <v>335520</v>
      </c>
      <c r="I17" s="26">
        <v>1001196</v>
      </c>
      <c r="J17" s="26">
        <v>335520</v>
      </c>
      <c r="K17" s="26">
        <v>333518</v>
      </c>
      <c r="L17" s="26">
        <v>333518</v>
      </c>
      <c r="M17" s="26">
        <v>1002556</v>
      </c>
      <c r="N17" s="26">
        <v>333518</v>
      </c>
      <c r="O17" s="26">
        <v>333518</v>
      </c>
      <c r="P17" s="26">
        <v>333518</v>
      </c>
      <c r="Q17" s="26">
        <v>1000554</v>
      </c>
      <c r="R17" s="26">
        <v>338379</v>
      </c>
      <c r="S17" s="26">
        <v>301147</v>
      </c>
      <c r="T17" s="26">
        <v>296285</v>
      </c>
      <c r="U17" s="26">
        <v>935811</v>
      </c>
      <c r="V17" s="26">
        <v>3940117</v>
      </c>
      <c r="W17" s="26">
        <v>335276000</v>
      </c>
      <c r="X17" s="26">
        <v>-331335883</v>
      </c>
      <c r="Y17" s="106">
        <v>-98.82</v>
      </c>
      <c r="Z17" s="28">
        <v>335276000</v>
      </c>
    </row>
    <row r="18" spans="1:26" ht="13.5">
      <c r="A18" s="225" t="s">
        <v>155</v>
      </c>
      <c r="B18" s="158"/>
      <c r="C18" s="121">
        <v>861588000</v>
      </c>
      <c r="D18" s="25">
        <v>707389000</v>
      </c>
      <c r="E18" s="26">
        <v>707389000</v>
      </c>
      <c r="F18" s="26">
        <v>864492</v>
      </c>
      <c r="G18" s="26">
        <v>821789</v>
      </c>
      <c r="H18" s="26">
        <v>821789</v>
      </c>
      <c r="I18" s="26">
        <v>2508070</v>
      </c>
      <c r="J18" s="26">
        <v>821789</v>
      </c>
      <c r="K18" s="26">
        <v>861603</v>
      </c>
      <c r="L18" s="26">
        <v>861619</v>
      </c>
      <c r="M18" s="26">
        <v>2545011</v>
      </c>
      <c r="N18" s="26">
        <v>861619</v>
      </c>
      <c r="O18" s="26">
        <v>861619</v>
      </c>
      <c r="P18" s="26">
        <v>861586</v>
      </c>
      <c r="Q18" s="26">
        <v>2584824</v>
      </c>
      <c r="R18" s="26">
        <v>861750</v>
      </c>
      <c r="S18" s="26">
        <v>861672</v>
      </c>
      <c r="T18" s="26">
        <v>861690</v>
      </c>
      <c r="U18" s="26">
        <v>2585112</v>
      </c>
      <c r="V18" s="26">
        <v>10223017</v>
      </c>
      <c r="W18" s="26">
        <v>707389000</v>
      </c>
      <c r="X18" s="26">
        <v>-697165983</v>
      </c>
      <c r="Y18" s="106">
        <v>-98.55</v>
      </c>
      <c r="Z18" s="28">
        <v>707389000</v>
      </c>
    </row>
    <row r="19" spans="1:26" ht="13.5">
      <c r="A19" s="225" t="s">
        <v>156</v>
      </c>
      <c r="B19" s="158" t="s">
        <v>98</v>
      </c>
      <c r="C19" s="121">
        <v>28399160000</v>
      </c>
      <c r="D19" s="25">
        <v>31316193000</v>
      </c>
      <c r="E19" s="26">
        <v>31316193000</v>
      </c>
      <c r="F19" s="26">
        <v>31316193</v>
      </c>
      <c r="G19" s="26">
        <v>26452228</v>
      </c>
      <c r="H19" s="26">
        <v>28390954</v>
      </c>
      <c r="I19" s="26">
        <v>86159375</v>
      </c>
      <c r="J19" s="26">
        <v>29594288</v>
      </c>
      <c r="K19" s="26">
        <v>31171206</v>
      </c>
      <c r="L19" s="26">
        <v>31392051</v>
      </c>
      <c r="M19" s="26">
        <v>92157545</v>
      </c>
      <c r="N19" s="26">
        <v>28883504</v>
      </c>
      <c r="O19" s="26">
        <v>29030668</v>
      </c>
      <c r="P19" s="26">
        <v>30441216</v>
      </c>
      <c r="Q19" s="26">
        <v>88355388</v>
      </c>
      <c r="R19" s="26">
        <v>29330263</v>
      </c>
      <c r="S19" s="26">
        <v>30180301</v>
      </c>
      <c r="T19" s="26">
        <v>29867787</v>
      </c>
      <c r="U19" s="26">
        <v>89378351</v>
      </c>
      <c r="V19" s="26">
        <v>356050659</v>
      </c>
      <c r="W19" s="26">
        <v>31316193000</v>
      </c>
      <c r="X19" s="26">
        <v>-30960142341</v>
      </c>
      <c r="Y19" s="106">
        <v>-98.86</v>
      </c>
      <c r="Z19" s="28">
        <v>31316193000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324838000</v>
      </c>
      <c r="D22" s="25">
        <v>467640000</v>
      </c>
      <c r="E22" s="26">
        <v>467640000</v>
      </c>
      <c r="F22" s="26">
        <v>296584</v>
      </c>
      <c r="G22" s="26">
        <v>307599</v>
      </c>
      <c r="H22" s="26">
        <v>307986</v>
      </c>
      <c r="I22" s="26">
        <v>912169</v>
      </c>
      <c r="J22" s="26">
        <v>311370</v>
      </c>
      <c r="K22" s="26">
        <v>311234</v>
      </c>
      <c r="L22" s="26">
        <v>311234</v>
      </c>
      <c r="M22" s="26">
        <v>933838</v>
      </c>
      <c r="N22" s="26">
        <v>311312</v>
      </c>
      <c r="O22" s="26">
        <v>311345</v>
      </c>
      <c r="P22" s="26">
        <v>319038</v>
      </c>
      <c r="Q22" s="26">
        <v>941695</v>
      </c>
      <c r="R22" s="26">
        <v>318196</v>
      </c>
      <c r="S22" s="26">
        <v>318363</v>
      </c>
      <c r="T22" s="26">
        <v>323784</v>
      </c>
      <c r="U22" s="26">
        <v>960343</v>
      </c>
      <c r="V22" s="26">
        <v>3748045</v>
      </c>
      <c r="W22" s="26">
        <v>467640000</v>
      </c>
      <c r="X22" s="26">
        <v>-463891955</v>
      </c>
      <c r="Y22" s="106">
        <v>-99.2</v>
      </c>
      <c r="Z22" s="28">
        <v>467640000</v>
      </c>
    </row>
    <row r="23" spans="1:26" ht="13.5">
      <c r="A23" s="225" t="s">
        <v>160</v>
      </c>
      <c r="B23" s="158"/>
      <c r="C23" s="121"/>
      <c r="D23" s="25">
        <v>156851000</v>
      </c>
      <c r="E23" s="26">
        <v>156851000</v>
      </c>
      <c r="F23" s="125"/>
      <c r="G23" s="125">
        <v>27031</v>
      </c>
      <c r="H23" s="125">
        <v>698012</v>
      </c>
      <c r="I23" s="26">
        <v>725043</v>
      </c>
      <c r="J23" s="125">
        <v>698012</v>
      </c>
      <c r="K23" s="125">
        <v>725043</v>
      </c>
      <c r="L23" s="26"/>
      <c r="M23" s="125">
        <v>1423055</v>
      </c>
      <c r="N23" s="125"/>
      <c r="O23" s="125"/>
      <c r="P23" s="26"/>
      <c r="Q23" s="125"/>
      <c r="R23" s="125"/>
      <c r="S23" s="26"/>
      <c r="T23" s="125"/>
      <c r="U23" s="125"/>
      <c r="V23" s="125">
        <v>2148098</v>
      </c>
      <c r="W23" s="26">
        <v>156851000</v>
      </c>
      <c r="X23" s="125">
        <v>-154702902</v>
      </c>
      <c r="Y23" s="107">
        <v>-98.63</v>
      </c>
      <c r="Z23" s="200">
        <v>156851000</v>
      </c>
    </row>
    <row r="24" spans="1:26" ht="13.5">
      <c r="A24" s="226" t="s">
        <v>56</v>
      </c>
      <c r="B24" s="229"/>
      <c r="C24" s="138">
        <f aca="true" t="shared" si="1" ref="C24:X24">SUM(C15:C23)</f>
        <v>30158638000</v>
      </c>
      <c r="D24" s="42">
        <f t="shared" si="1"/>
        <v>33953041000</v>
      </c>
      <c r="E24" s="43">
        <f t="shared" si="1"/>
        <v>33953040870</v>
      </c>
      <c r="F24" s="43">
        <f t="shared" si="1"/>
        <v>33534670</v>
      </c>
      <c r="G24" s="43">
        <f t="shared" si="1"/>
        <v>28829027</v>
      </c>
      <c r="H24" s="43">
        <f t="shared" si="1"/>
        <v>30702331</v>
      </c>
      <c r="I24" s="43">
        <f t="shared" si="1"/>
        <v>93066028</v>
      </c>
      <c r="J24" s="43">
        <f t="shared" si="1"/>
        <v>31909223</v>
      </c>
      <c r="K24" s="43">
        <f t="shared" si="1"/>
        <v>33567120</v>
      </c>
      <c r="L24" s="43">
        <f t="shared" si="1"/>
        <v>33047405</v>
      </c>
      <c r="M24" s="43">
        <f t="shared" si="1"/>
        <v>98523748</v>
      </c>
      <c r="N24" s="43">
        <f t="shared" si="1"/>
        <v>30554469</v>
      </c>
      <c r="O24" s="43">
        <f t="shared" si="1"/>
        <v>30701752</v>
      </c>
      <c r="P24" s="43">
        <f t="shared" si="1"/>
        <v>32120208</v>
      </c>
      <c r="Q24" s="43">
        <f t="shared" si="1"/>
        <v>93376429</v>
      </c>
      <c r="R24" s="43">
        <f t="shared" si="1"/>
        <v>31013527</v>
      </c>
      <c r="S24" s="43">
        <f t="shared" si="1"/>
        <v>31830656</v>
      </c>
      <c r="T24" s="43">
        <f t="shared" si="1"/>
        <v>31518511</v>
      </c>
      <c r="U24" s="43">
        <f t="shared" si="1"/>
        <v>94362694</v>
      </c>
      <c r="V24" s="43">
        <f t="shared" si="1"/>
        <v>379328899</v>
      </c>
      <c r="W24" s="43">
        <f t="shared" si="1"/>
        <v>33953040870</v>
      </c>
      <c r="X24" s="43">
        <f t="shared" si="1"/>
        <v>-33573711971</v>
      </c>
      <c r="Y24" s="188">
        <f>+IF(W24&lt;&gt;0,+(X24/W24)*100,0)</f>
        <v>-98.88278372340086</v>
      </c>
      <c r="Z24" s="45">
        <f>SUM(Z15:Z23)</f>
        <v>33953040870</v>
      </c>
    </row>
    <row r="25" spans="1:26" ht="13.5">
      <c r="A25" s="226" t="s">
        <v>161</v>
      </c>
      <c r="B25" s="227"/>
      <c r="C25" s="138">
        <f aca="true" t="shared" si="2" ref="C25:X25">+C12+C24</f>
        <v>38193387000</v>
      </c>
      <c r="D25" s="38">
        <f t="shared" si="2"/>
        <v>43564836000</v>
      </c>
      <c r="E25" s="39">
        <f t="shared" si="2"/>
        <v>43520028962</v>
      </c>
      <c r="F25" s="39">
        <f t="shared" si="2"/>
        <v>42467410</v>
      </c>
      <c r="G25" s="39">
        <f t="shared" si="2"/>
        <v>36420999</v>
      </c>
      <c r="H25" s="39">
        <f t="shared" si="2"/>
        <v>40168349</v>
      </c>
      <c r="I25" s="39">
        <f t="shared" si="2"/>
        <v>119056758</v>
      </c>
      <c r="J25" s="39">
        <f t="shared" si="2"/>
        <v>41264919</v>
      </c>
      <c r="K25" s="39">
        <f t="shared" si="2"/>
        <v>41766411</v>
      </c>
      <c r="L25" s="39">
        <f t="shared" si="2"/>
        <v>41204844</v>
      </c>
      <c r="M25" s="39">
        <f t="shared" si="2"/>
        <v>124236174</v>
      </c>
      <c r="N25" s="39">
        <f t="shared" si="2"/>
        <v>38869858</v>
      </c>
      <c r="O25" s="39">
        <f t="shared" si="2"/>
        <v>38486341</v>
      </c>
      <c r="P25" s="39">
        <f t="shared" si="2"/>
        <v>40034603</v>
      </c>
      <c r="Q25" s="39">
        <f t="shared" si="2"/>
        <v>117390802</v>
      </c>
      <c r="R25" s="39">
        <f t="shared" si="2"/>
        <v>38827939</v>
      </c>
      <c r="S25" s="39">
        <f t="shared" si="2"/>
        <v>39696482</v>
      </c>
      <c r="T25" s="39">
        <f t="shared" si="2"/>
        <v>43211495</v>
      </c>
      <c r="U25" s="39">
        <f t="shared" si="2"/>
        <v>121735916</v>
      </c>
      <c r="V25" s="39">
        <f t="shared" si="2"/>
        <v>482419650</v>
      </c>
      <c r="W25" s="39">
        <f t="shared" si="2"/>
        <v>43520028962</v>
      </c>
      <c r="X25" s="39">
        <f t="shared" si="2"/>
        <v>-43037609312</v>
      </c>
      <c r="Y25" s="140">
        <f>+IF(W25&lt;&gt;0,+(X25/W25)*100,0)</f>
        <v>-98.89149970368533</v>
      </c>
      <c r="Z25" s="40">
        <f>+Z12+Z24</f>
        <v>43520028962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379843000</v>
      </c>
      <c r="D29" s="25">
        <v>711384000</v>
      </c>
      <c r="E29" s="26">
        <v>711383740</v>
      </c>
      <c r="F29" s="26">
        <v>1717016</v>
      </c>
      <c r="G29" s="26">
        <v>1396820</v>
      </c>
      <c r="H29" s="26">
        <v>1364205</v>
      </c>
      <c r="I29" s="26">
        <v>4478041</v>
      </c>
      <c r="J29" s="26">
        <v>1432018</v>
      </c>
      <c r="K29" s="26">
        <v>1938621</v>
      </c>
      <c r="L29" s="26">
        <v>2237419</v>
      </c>
      <c r="M29" s="26">
        <v>5608058</v>
      </c>
      <c r="N29" s="26">
        <v>2276190</v>
      </c>
      <c r="O29" s="26">
        <v>2265172</v>
      </c>
      <c r="P29" s="26">
        <v>3287093</v>
      </c>
      <c r="Q29" s="26">
        <v>7828455</v>
      </c>
      <c r="R29" s="26">
        <v>1056519</v>
      </c>
      <c r="S29" s="26">
        <v>1025421</v>
      </c>
      <c r="T29" s="26">
        <v>3080070</v>
      </c>
      <c r="U29" s="26">
        <v>5162010</v>
      </c>
      <c r="V29" s="26">
        <v>23076564</v>
      </c>
      <c r="W29" s="26">
        <v>711383740</v>
      </c>
      <c r="X29" s="26">
        <v>-688307176</v>
      </c>
      <c r="Y29" s="106">
        <v>-96.76</v>
      </c>
      <c r="Z29" s="28">
        <v>711383740</v>
      </c>
    </row>
    <row r="30" spans="1:26" ht="13.5">
      <c r="A30" s="225" t="s">
        <v>51</v>
      </c>
      <c r="B30" s="158" t="s">
        <v>93</v>
      </c>
      <c r="C30" s="121">
        <v>524300000</v>
      </c>
      <c r="D30" s="25">
        <v>624897000</v>
      </c>
      <c r="E30" s="26">
        <v>624896836</v>
      </c>
      <c r="F30" s="26">
        <v>524299</v>
      </c>
      <c r="G30" s="26">
        <v>526868</v>
      </c>
      <c r="H30" s="26">
        <v>452565</v>
      </c>
      <c r="I30" s="26">
        <v>1503732</v>
      </c>
      <c r="J30" s="26">
        <v>527344</v>
      </c>
      <c r="K30" s="26">
        <v>527344</v>
      </c>
      <c r="L30" s="26">
        <v>111942</v>
      </c>
      <c r="M30" s="26">
        <v>1166630</v>
      </c>
      <c r="N30" s="26">
        <v>252830</v>
      </c>
      <c r="O30" s="26">
        <v>170354</v>
      </c>
      <c r="P30" s="26">
        <v>284127</v>
      </c>
      <c r="Q30" s="26">
        <v>707311</v>
      </c>
      <c r="R30" s="26">
        <v>805022</v>
      </c>
      <c r="S30" s="26">
        <v>805022</v>
      </c>
      <c r="T30" s="26">
        <v>277500</v>
      </c>
      <c r="U30" s="26">
        <v>1887544</v>
      </c>
      <c r="V30" s="26">
        <v>5265217</v>
      </c>
      <c r="W30" s="26">
        <v>624896836</v>
      </c>
      <c r="X30" s="26">
        <v>-619631619</v>
      </c>
      <c r="Y30" s="106">
        <v>-99.16</v>
      </c>
      <c r="Z30" s="28">
        <v>624896836</v>
      </c>
    </row>
    <row r="31" spans="1:26" ht="13.5">
      <c r="A31" s="225" t="s">
        <v>165</v>
      </c>
      <c r="B31" s="158"/>
      <c r="C31" s="121">
        <v>789263000</v>
      </c>
      <c r="D31" s="25">
        <v>878689000</v>
      </c>
      <c r="E31" s="26">
        <v>878688830</v>
      </c>
      <c r="F31" s="26">
        <v>889358</v>
      </c>
      <c r="G31" s="26">
        <v>714852</v>
      </c>
      <c r="H31" s="26">
        <v>714922</v>
      </c>
      <c r="I31" s="26">
        <v>2319132</v>
      </c>
      <c r="J31" s="26">
        <v>715012</v>
      </c>
      <c r="K31" s="26">
        <v>774231</v>
      </c>
      <c r="L31" s="26">
        <v>695019</v>
      </c>
      <c r="M31" s="26">
        <v>2184262</v>
      </c>
      <c r="N31" s="26">
        <v>695019</v>
      </c>
      <c r="O31" s="26">
        <v>695049</v>
      </c>
      <c r="P31" s="26">
        <v>694879</v>
      </c>
      <c r="Q31" s="26">
        <v>2084947</v>
      </c>
      <c r="R31" s="26">
        <v>694879</v>
      </c>
      <c r="S31" s="26">
        <v>773971</v>
      </c>
      <c r="T31" s="26">
        <v>693199</v>
      </c>
      <c r="U31" s="26">
        <v>2162049</v>
      </c>
      <c r="V31" s="26">
        <v>8750390</v>
      </c>
      <c r="W31" s="26">
        <v>878688830</v>
      </c>
      <c r="X31" s="26">
        <v>-869938440</v>
      </c>
      <c r="Y31" s="106">
        <v>-99</v>
      </c>
      <c r="Z31" s="28">
        <v>878688830</v>
      </c>
    </row>
    <row r="32" spans="1:26" ht="13.5">
      <c r="A32" s="225" t="s">
        <v>166</v>
      </c>
      <c r="B32" s="158" t="s">
        <v>93</v>
      </c>
      <c r="C32" s="121">
        <v>5329955000</v>
      </c>
      <c r="D32" s="25">
        <v>7142529000</v>
      </c>
      <c r="E32" s="26">
        <v>6905378981</v>
      </c>
      <c r="F32" s="26">
        <v>7142529</v>
      </c>
      <c r="G32" s="26">
        <v>3238179</v>
      </c>
      <c r="H32" s="26">
        <v>3485515</v>
      </c>
      <c r="I32" s="26">
        <v>13866223</v>
      </c>
      <c r="J32" s="26">
        <v>3780606</v>
      </c>
      <c r="K32" s="26">
        <v>4833509</v>
      </c>
      <c r="L32" s="26">
        <v>4630922</v>
      </c>
      <c r="M32" s="26">
        <v>13245037</v>
      </c>
      <c r="N32" s="26">
        <v>3594606</v>
      </c>
      <c r="O32" s="26">
        <v>3432028</v>
      </c>
      <c r="P32" s="26">
        <v>3632266</v>
      </c>
      <c r="Q32" s="26">
        <v>10658900</v>
      </c>
      <c r="R32" s="26">
        <v>3706350</v>
      </c>
      <c r="S32" s="26">
        <v>3530621</v>
      </c>
      <c r="T32" s="26">
        <v>4288311</v>
      </c>
      <c r="U32" s="26">
        <v>11525282</v>
      </c>
      <c r="V32" s="26">
        <v>49295442</v>
      </c>
      <c r="W32" s="26">
        <v>6905378981</v>
      </c>
      <c r="X32" s="26">
        <v>-6856083539</v>
      </c>
      <c r="Y32" s="106">
        <v>-99.29</v>
      </c>
      <c r="Z32" s="28">
        <v>6905378981</v>
      </c>
    </row>
    <row r="33" spans="1:26" ht="13.5">
      <c r="A33" s="225" t="s">
        <v>167</v>
      </c>
      <c r="B33" s="158"/>
      <c r="C33" s="121">
        <v>172402000</v>
      </c>
      <c r="D33" s="25">
        <v>35537000</v>
      </c>
      <c r="E33" s="26">
        <v>35537985</v>
      </c>
      <c r="F33" s="26">
        <v>41615</v>
      </c>
      <c r="G33" s="26">
        <v>41615</v>
      </c>
      <c r="H33" s="26">
        <v>40030</v>
      </c>
      <c r="I33" s="26">
        <v>123260</v>
      </c>
      <c r="J33" s="26">
        <v>40030</v>
      </c>
      <c r="K33" s="26">
        <v>40030</v>
      </c>
      <c r="L33" s="26">
        <v>40030</v>
      </c>
      <c r="M33" s="26">
        <v>120090</v>
      </c>
      <c r="N33" s="26">
        <v>33956</v>
      </c>
      <c r="O33" s="26">
        <v>33534</v>
      </c>
      <c r="P33" s="26">
        <v>32041</v>
      </c>
      <c r="Q33" s="26">
        <v>99531</v>
      </c>
      <c r="R33" s="26">
        <v>31977</v>
      </c>
      <c r="S33" s="26">
        <v>31185</v>
      </c>
      <c r="T33" s="26">
        <v>29670</v>
      </c>
      <c r="U33" s="26">
        <v>92832</v>
      </c>
      <c r="V33" s="26">
        <v>435713</v>
      </c>
      <c r="W33" s="26">
        <v>35537985</v>
      </c>
      <c r="X33" s="26">
        <v>-35102272</v>
      </c>
      <c r="Y33" s="106">
        <v>-98.77</v>
      </c>
      <c r="Z33" s="28">
        <v>35537985</v>
      </c>
    </row>
    <row r="34" spans="1:26" ht="13.5">
      <c r="A34" s="226" t="s">
        <v>57</v>
      </c>
      <c r="B34" s="227"/>
      <c r="C34" s="138">
        <f aca="true" t="shared" si="3" ref="C34:X34">SUM(C29:C33)</f>
        <v>7195763000</v>
      </c>
      <c r="D34" s="38">
        <f t="shared" si="3"/>
        <v>9393036000</v>
      </c>
      <c r="E34" s="39">
        <f t="shared" si="3"/>
        <v>9155886372</v>
      </c>
      <c r="F34" s="39">
        <f t="shared" si="3"/>
        <v>10314817</v>
      </c>
      <c r="G34" s="39">
        <f t="shared" si="3"/>
        <v>5918334</v>
      </c>
      <c r="H34" s="39">
        <f t="shared" si="3"/>
        <v>6057237</v>
      </c>
      <c r="I34" s="39">
        <f t="shared" si="3"/>
        <v>22290388</v>
      </c>
      <c r="J34" s="39">
        <f t="shared" si="3"/>
        <v>6495010</v>
      </c>
      <c r="K34" s="39">
        <f t="shared" si="3"/>
        <v>8113735</v>
      </c>
      <c r="L34" s="39">
        <f t="shared" si="3"/>
        <v>7715332</v>
      </c>
      <c r="M34" s="39">
        <f t="shared" si="3"/>
        <v>22324077</v>
      </c>
      <c r="N34" s="39">
        <f t="shared" si="3"/>
        <v>6852601</v>
      </c>
      <c r="O34" s="39">
        <f t="shared" si="3"/>
        <v>6596137</v>
      </c>
      <c r="P34" s="39">
        <f t="shared" si="3"/>
        <v>7930406</v>
      </c>
      <c r="Q34" s="39">
        <f t="shared" si="3"/>
        <v>21379144</v>
      </c>
      <c r="R34" s="39">
        <f t="shared" si="3"/>
        <v>6294747</v>
      </c>
      <c r="S34" s="39">
        <f t="shared" si="3"/>
        <v>6166220</v>
      </c>
      <c r="T34" s="39">
        <f t="shared" si="3"/>
        <v>8368750</v>
      </c>
      <c r="U34" s="39">
        <f t="shared" si="3"/>
        <v>20829717</v>
      </c>
      <c r="V34" s="39">
        <f t="shared" si="3"/>
        <v>86823326</v>
      </c>
      <c r="W34" s="39">
        <f t="shared" si="3"/>
        <v>9155886372</v>
      </c>
      <c r="X34" s="39">
        <f t="shared" si="3"/>
        <v>-9069063046</v>
      </c>
      <c r="Y34" s="140">
        <f>+IF(W34&lt;&gt;0,+(X34/W34)*100,0)</f>
        <v>-99.05172123732861</v>
      </c>
      <c r="Z34" s="40">
        <f>SUM(Z29:Z33)</f>
        <v>9155886372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8150386000</v>
      </c>
      <c r="D37" s="25">
        <v>10068203000</v>
      </c>
      <c r="E37" s="26">
        <v>10292717164</v>
      </c>
      <c r="F37" s="26">
        <v>8674684</v>
      </c>
      <c r="G37" s="26">
        <v>8649252</v>
      </c>
      <c r="H37" s="26">
        <v>8574949</v>
      </c>
      <c r="I37" s="26">
        <v>25898885</v>
      </c>
      <c r="J37" s="26">
        <v>9511379</v>
      </c>
      <c r="K37" s="26">
        <v>9511379</v>
      </c>
      <c r="L37" s="26">
        <v>9409018</v>
      </c>
      <c r="M37" s="26">
        <v>28431776</v>
      </c>
      <c r="N37" s="26">
        <v>9408818</v>
      </c>
      <c r="O37" s="26">
        <v>9382103</v>
      </c>
      <c r="P37" s="26">
        <v>9175705</v>
      </c>
      <c r="Q37" s="26">
        <v>27966626</v>
      </c>
      <c r="R37" s="26">
        <v>8468325</v>
      </c>
      <c r="S37" s="26">
        <v>8468325</v>
      </c>
      <c r="T37" s="26">
        <v>9913948</v>
      </c>
      <c r="U37" s="26">
        <v>26850598</v>
      </c>
      <c r="V37" s="26">
        <v>109147885</v>
      </c>
      <c r="W37" s="26">
        <v>10292717164</v>
      </c>
      <c r="X37" s="26">
        <v>-10183569279</v>
      </c>
      <c r="Y37" s="106">
        <v>-98.94</v>
      </c>
      <c r="Z37" s="28">
        <v>10292717164</v>
      </c>
    </row>
    <row r="38" spans="1:26" ht="13.5">
      <c r="A38" s="225" t="s">
        <v>167</v>
      </c>
      <c r="B38" s="158"/>
      <c r="C38" s="121">
        <v>1897844000</v>
      </c>
      <c r="D38" s="25">
        <v>1756506000</v>
      </c>
      <c r="E38" s="26">
        <v>1756505830</v>
      </c>
      <c r="F38" s="26">
        <v>1756506</v>
      </c>
      <c r="G38" s="26">
        <v>2069790</v>
      </c>
      <c r="H38" s="26">
        <v>2069754</v>
      </c>
      <c r="I38" s="26">
        <v>5896050</v>
      </c>
      <c r="J38" s="26">
        <v>2069754</v>
      </c>
      <c r="K38" s="26">
        <v>2060715</v>
      </c>
      <c r="L38" s="26">
        <v>2028298</v>
      </c>
      <c r="M38" s="26">
        <v>6158767</v>
      </c>
      <c r="N38" s="26">
        <v>1887406</v>
      </c>
      <c r="O38" s="26">
        <v>1887391</v>
      </c>
      <c r="P38" s="26">
        <v>1887373</v>
      </c>
      <c r="Q38" s="26">
        <v>5662170</v>
      </c>
      <c r="R38" s="26">
        <v>1887342</v>
      </c>
      <c r="S38" s="26">
        <v>1887329</v>
      </c>
      <c r="T38" s="26">
        <v>1887264</v>
      </c>
      <c r="U38" s="26">
        <v>5661935</v>
      </c>
      <c r="V38" s="26">
        <v>23378922</v>
      </c>
      <c r="W38" s="26">
        <v>1756505830</v>
      </c>
      <c r="X38" s="26">
        <v>-1733126908</v>
      </c>
      <c r="Y38" s="106">
        <v>-98.67</v>
      </c>
      <c r="Z38" s="28">
        <v>1756505830</v>
      </c>
    </row>
    <row r="39" spans="1:26" ht="13.5">
      <c r="A39" s="226" t="s">
        <v>58</v>
      </c>
      <c r="B39" s="229"/>
      <c r="C39" s="138">
        <f aca="true" t="shared" si="4" ref="C39:X39">SUM(C37:C38)</f>
        <v>10048230000</v>
      </c>
      <c r="D39" s="42">
        <f t="shared" si="4"/>
        <v>11824709000</v>
      </c>
      <c r="E39" s="43">
        <f t="shared" si="4"/>
        <v>12049222994</v>
      </c>
      <c r="F39" s="43">
        <f t="shared" si="4"/>
        <v>10431190</v>
      </c>
      <c r="G39" s="43">
        <f t="shared" si="4"/>
        <v>10719042</v>
      </c>
      <c r="H39" s="43">
        <f t="shared" si="4"/>
        <v>10644703</v>
      </c>
      <c r="I39" s="43">
        <f t="shared" si="4"/>
        <v>31794935</v>
      </c>
      <c r="J39" s="43">
        <f t="shared" si="4"/>
        <v>11581133</v>
      </c>
      <c r="K39" s="43">
        <f t="shared" si="4"/>
        <v>11572094</v>
      </c>
      <c r="L39" s="43">
        <f t="shared" si="4"/>
        <v>11437316</v>
      </c>
      <c r="M39" s="43">
        <f t="shared" si="4"/>
        <v>34590543</v>
      </c>
      <c r="N39" s="43">
        <f t="shared" si="4"/>
        <v>11296224</v>
      </c>
      <c r="O39" s="43">
        <f t="shared" si="4"/>
        <v>11269494</v>
      </c>
      <c r="P39" s="43">
        <f t="shared" si="4"/>
        <v>11063078</v>
      </c>
      <c r="Q39" s="43">
        <f t="shared" si="4"/>
        <v>33628796</v>
      </c>
      <c r="R39" s="43">
        <f t="shared" si="4"/>
        <v>10355667</v>
      </c>
      <c r="S39" s="43">
        <f t="shared" si="4"/>
        <v>10355654</v>
      </c>
      <c r="T39" s="43">
        <f t="shared" si="4"/>
        <v>11801212</v>
      </c>
      <c r="U39" s="43">
        <f t="shared" si="4"/>
        <v>32512533</v>
      </c>
      <c r="V39" s="43">
        <f t="shared" si="4"/>
        <v>132526807</v>
      </c>
      <c r="W39" s="43">
        <f t="shared" si="4"/>
        <v>12049222994</v>
      </c>
      <c r="X39" s="43">
        <f t="shared" si="4"/>
        <v>-11916696187</v>
      </c>
      <c r="Y39" s="188">
        <f>+IF(W39&lt;&gt;0,+(X39/W39)*100,0)</f>
        <v>-98.90012155085857</v>
      </c>
      <c r="Z39" s="45">
        <f>SUM(Z37:Z38)</f>
        <v>12049222994</v>
      </c>
    </row>
    <row r="40" spans="1:26" ht="13.5">
      <c r="A40" s="226" t="s">
        <v>169</v>
      </c>
      <c r="B40" s="227"/>
      <c r="C40" s="138">
        <f aca="true" t="shared" si="5" ref="C40:X40">+C34+C39</f>
        <v>17243993000</v>
      </c>
      <c r="D40" s="38">
        <f t="shared" si="5"/>
        <v>21217745000</v>
      </c>
      <c r="E40" s="39">
        <f t="shared" si="5"/>
        <v>21205109366</v>
      </c>
      <c r="F40" s="39">
        <f t="shared" si="5"/>
        <v>20746007</v>
      </c>
      <c r="G40" s="39">
        <f t="shared" si="5"/>
        <v>16637376</v>
      </c>
      <c r="H40" s="39">
        <f t="shared" si="5"/>
        <v>16701940</v>
      </c>
      <c r="I40" s="39">
        <f t="shared" si="5"/>
        <v>54085323</v>
      </c>
      <c r="J40" s="39">
        <f t="shared" si="5"/>
        <v>18076143</v>
      </c>
      <c r="K40" s="39">
        <f t="shared" si="5"/>
        <v>19685829</v>
      </c>
      <c r="L40" s="39">
        <f t="shared" si="5"/>
        <v>19152648</v>
      </c>
      <c r="M40" s="39">
        <f t="shared" si="5"/>
        <v>56914620</v>
      </c>
      <c r="N40" s="39">
        <f t="shared" si="5"/>
        <v>18148825</v>
      </c>
      <c r="O40" s="39">
        <f t="shared" si="5"/>
        <v>17865631</v>
      </c>
      <c r="P40" s="39">
        <f t="shared" si="5"/>
        <v>18993484</v>
      </c>
      <c r="Q40" s="39">
        <f t="shared" si="5"/>
        <v>55007940</v>
      </c>
      <c r="R40" s="39">
        <f t="shared" si="5"/>
        <v>16650414</v>
      </c>
      <c r="S40" s="39">
        <f t="shared" si="5"/>
        <v>16521874</v>
      </c>
      <c r="T40" s="39">
        <f t="shared" si="5"/>
        <v>20169962</v>
      </c>
      <c r="U40" s="39">
        <f t="shared" si="5"/>
        <v>53342250</v>
      </c>
      <c r="V40" s="39">
        <f t="shared" si="5"/>
        <v>219350133</v>
      </c>
      <c r="W40" s="39">
        <f t="shared" si="5"/>
        <v>21205109366</v>
      </c>
      <c r="X40" s="39">
        <f t="shared" si="5"/>
        <v>-20985759233</v>
      </c>
      <c r="Y40" s="140">
        <f>+IF(W40&lt;&gt;0,+(X40/W40)*100,0)</f>
        <v>-98.96557886491402</v>
      </c>
      <c r="Z40" s="40">
        <f>+Z34+Z39</f>
        <v>21205109366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20949394000</v>
      </c>
      <c r="D42" s="234">
        <f t="shared" si="6"/>
        <v>22347091000</v>
      </c>
      <c r="E42" s="235">
        <f t="shared" si="6"/>
        <v>22314919596</v>
      </c>
      <c r="F42" s="235">
        <f t="shared" si="6"/>
        <v>21721403</v>
      </c>
      <c r="G42" s="235">
        <f t="shared" si="6"/>
        <v>19783623</v>
      </c>
      <c r="H42" s="235">
        <f t="shared" si="6"/>
        <v>23466409</v>
      </c>
      <c r="I42" s="235">
        <f t="shared" si="6"/>
        <v>64971435</v>
      </c>
      <c r="J42" s="235">
        <f t="shared" si="6"/>
        <v>23188776</v>
      </c>
      <c r="K42" s="235">
        <f t="shared" si="6"/>
        <v>22080582</v>
      </c>
      <c r="L42" s="235">
        <f t="shared" si="6"/>
        <v>22052196</v>
      </c>
      <c r="M42" s="235">
        <f t="shared" si="6"/>
        <v>67321554</v>
      </c>
      <c r="N42" s="235">
        <f t="shared" si="6"/>
        <v>20721033</v>
      </c>
      <c r="O42" s="235">
        <f t="shared" si="6"/>
        <v>20620710</v>
      </c>
      <c r="P42" s="235">
        <f t="shared" si="6"/>
        <v>21041119</v>
      </c>
      <c r="Q42" s="235">
        <f t="shared" si="6"/>
        <v>62382862</v>
      </c>
      <c r="R42" s="235">
        <f t="shared" si="6"/>
        <v>22177525</v>
      </c>
      <c r="S42" s="235">
        <f t="shared" si="6"/>
        <v>23174608</v>
      </c>
      <c r="T42" s="235">
        <f t="shared" si="6"/>
        <v>23041533</v>
      </c>
      <c r="U42" s="235">
        <f t="shared" si="6"/>
        <v>68393666</v>
      </c>
      <c r="V42" s="235">
        <f t="shared" si="6"/>
        <v>263069517</v>
      </c>
      <c r="W42" s="235">
        <f t="shared" si="6"/>
        <v>22314919596</v>
      </c>
      <c r="X42" s="235">
        <f t="shared" si="6"/>
        <v>-22051850079</v>
      </c>
      <c r="Y42" s="236">
        <f>+IF(W42&lt;&gt;0,+(X42/W42)*100,0)</f>
        <v>-98.82110479552364</v>
      </c>
      <c r="Z42" s="237">
        <f>+Z25-Z40</f>
        <v>22314919596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20657169000</v>
      </c>
      <c r="D45" s="25">
        <v>9390341000</v>
      </c>
      <c r="E45" s="26">
        <v>9149951998</v>
      </c>
      <c r="F45" s="26">
        <v>21377940</v>
      </c>
      <c r="G45" s="26">
        <v>19427210</v>
      </c>
      <c r="H45" s="26">
        <v>23124996</v>
      </c>
      <c r="I45" s="26">
        <v>63930146</v>
      </c>
      <c r="J45" s="26">
        <v>22845245</v>
      </c>
      <c r="K45" s="26">
        <v>21737039</v>
      </c>
      <c r="L45" s="26">
        <v>21708653</v>
      </c>
      <c r="M45" s="26">
        <v>66290937</v>
      </c>
      <c r="N45" s="26">
        <v>20428809</v>
      </c>
      <c r="O45" s="26">
        <v>20328486</v>
      </c>
      <c r="P45" s="26">
        <v>20748895</v>
      </c>
      <c r="Q45" s="26">
        <v>61506190</v>
      </c>
      <c r="R45" s="26">
        <v>21885301</v>
      </c>
      <c r="S45" s="26">
        <v>22882384</v>
      </c>
      <c r="T45" s="26">
        <v>22749309</v>
      </c>
      <c r="U45" s="26">
        <v>67516994</v>
      </c>
      <c r="V45" s="26">
        <v>259244267</v>
      </c>
      <c r="W45" s="26">
        <v>9149951998</v>
      </c>
      <c r="X45" s="26">
        <v>-8890707731</v>
      </c>
      <c r="Y45" s="105">
        <v>-97.17</v>
      </c>
      <c r="Z45" s="28">
        <v>9149951998</v>
      </c>
    </row>
    <row r="46" spans="1:26" ht="13.5">
      <c r="A46" s="225" t="s">
        <v>173</v>
      </c>
      <c r="B46" s="158" t="s">
        <v>93</v>
      </c>
      <c r="C46" s="121">
        <v>292225000</v>
      </c>
      <c r="D46" s="25">
        <v>12956750000</v>
      </c>
      <c r="E46" s="26">
        <v>13164967598</v>
      </c>
      <c r="F46" s="26">
        <v>343463</v>
      </c>
      <c r="G46" s="26">
        <v>356413</v>
      </c>
      <c r="H46" s="26">
        <v>341413</v>
      </c>
      <c r="I46" s="26">
        <v>1041289</v>
      </c>
      <c r="J46" s="26">
        <v>343531</v>
      </c>
      <c r="K46" s="26">
        <v>343543</v>
      </c>
      <c r="L46" s="26">
        <v>343543</v>
      </c>
      <c r="M46" s="26">
        <v>1030617</v>
      </c>
      <c r="N46" s="26">
        <v>292224</v>
      </c>
      <c r="O46" s="26">
        <v>292224</v>
      </c>
      <c r="P46" s="26">
        <v>292224</v>
      </c>
      <c r="Q46" s="26">
        <v>876672</v>
      </c>
      <c r="R46" s="26">
        <v>292224</v>
      </c>
      <c r="S46" s="26">
        <v>292224</v>
      </c>
      <c r="T46" s="26">
        <v>292224</v>
      </c>
      <c r="U46" s="26">
        <v>876672</v>
      </c>
      <c r="V46" s="26">
        <v>3825250</v>
      </c>
      <c r="W46" s="26">
        <v>13164967598</v>
      </c>
      <c r="X46" s="26">
        <v>-13161142348</v>
      </c>
      <c r="Y46" s="105">
        <v>-99.97</v>
      </c>
      <c r="Z46" s="28">
        <v>13164967598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20949394000</v>
      </c>
      <c r="D48" s="240">
        <f t="shared" si="7"/>
        <v>22347091000</v>
      </c>
      <c r="E48" s="195">
        <f t="shared" si="7"/>
        <v>22314919596</v>
      </c>
      <c r="F48" s="195">
        <f t="shared" si="7"/>
        <v>21721403</v>
      </c>
      <c r="G48" s="195">
        <f t="shared" si="7"/>
        <v>19783623</v>
      </c>
      <c r="H48" s="195">
        <f t="shared" si="7"/>
        <v>23466409</v>
      </c>
      <c r="I48" s="195">
        <f t="shared" si="7"/>
        <v>64971435</v>
      </c>
      <c r="J48" s="195">
        <f t="shared" si="7"/>
        <v>23188776</v>
      </c>
      <c r="K48" s="195">
        <f t="shared" si="7"/>
        <v>22080582</v>
      </c>
      <c r="L48" s="195">
        <f t="shared" si="7"/>
        <v>22052196</v>
      </c>
      <c r="M48" s="195">
        <f t="shared" si="7"/>
        <v>67321554</v>
      </c>
      <c r="N48" s="195">
        <f t="shared" si="7"/>
        <v>20721033</v>
      </c>
      <c r="O48" s="195">
        <f t="shared" si="7"/>
        <v>20620710</v>
      </c>
      <c r="P48" s="195">
        <f t="shared" si="7"/>
        <v>21041119</v>
      </c>
      <c r="Q48" s="195">
        <f t="shared" si="7"/>
        <v>62382862</v>
      </c>
      <c r="R48" s="195">
        <f t="shared" si="7"/>
        <v>22177525</v>
      </c>
      <c r="S48" s="195">
        <f t="shared" si="7"/>
        <v>23174608</v>
      </c>
      <c r="T48" s="195">
        <f t="shared" si="7"/>
        <v>23041533</v>
      </c>
      <c r="U48" s="195">
        <f t="shared" si="7"/>
        <v>68393666</v>
      </c>
      <c r="V48" s="195">
        <f t="shared" si="7"/>
        <v>263069517</v>
      </c>
      <c r="W48" s="195">
        <f t="shared" si="7"/>
        <v>22314919596</v>
      </c>
      <c r="X48" s="195">
        <f t="shared" si="7"/>
        <v>-22051850079</v>
      </c>
      <c r="Y48" s="241">
        <f>+IF(W48&lt;&gt;0,+(X48/W48)*100,0)</f>
        <v>-98.82110479552364</v>
      </c>
      <c r="Z48" s="208">
        <f>SUM(Z45:Z47)</f>
        <v>22314919596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14842326241</v>
      </c>
      <c r="D6" s="25">
        <v>16638851000</v>
      </c>
      <c r="E6" s="26">
        <v>16736184134</v>
      </c>
      <c r="F6" s="26">
        <v>1225130478</v>
      </c>
      <c r="G6" s="26">
        <v>1274912852</v>
      </c>
      <c r="H6" s="26">
        <v>1444757580</v>
      </c>
      <c r="I6" s="26">
        <v>3944800910</v>
      </c>
      <c r="J6" s="26">
        <v>1699608280</v>
      </c>
      <c r="K6" s="26">
        <v>1579703847</v>
      </c>
      <c r="L6" s="26">
        <v>1287112627</v>
      </c>
      <c r="M6" s="26">
        <v>4566424754</v>
      </c>
      <c r="N6" s="26">
        <v>1287392914</v>
      </c>
      <c r="O6" s="26">
        <v>1351689032</v>
      </c>
      <c r="P6" s="26">
        <v>1395649737</v>
      </c>
      <c r="Q6" s="26">
        <v>4034731683</v>
      </c>
      <c r="R6" s="26">
        <v>1437929363</v>
      </c>
      <c r="S6" s="26">
        <v>1496387855</v>
      </c>
      <c r="T6" s="26">
        <v>1318949058</v>
      </c>
      <c r="U6" s="26">
        <v>4253266276</v>
      </c>
      <c r="V6" s="26">
        <v>16799223623</v>
      </c>
      <c r="W6" s="26">
        <v>16736184134</v>
      </c>
      <c r="X6" s="26">
        <v>63039489</v>
      </c>
      <c r="Y6" s="106">
        <v>0.38</v>
      </c>
      <c r="Z6" s="28">
        <v>16736184134</v>
      </c>
    </row>
    <row r="7" spans="1:26" ht="13.5">
      <c r="A7" s="225" t="s">
        <v>180</v>
      </c>
      <c r="B7" s="158" t="s">
        <v>71</v>
      </c>
      <c r="C7" s="121">
        <v>1483128002</v>
      </c>
      <c r="D7" s="25">
        <v>1595400000</v>
      </c>
      <c r="E7" s="26">
        <v>1746612255</v>
      </c>
      <c r="F7" s="26">
        <v>788026199</v>
      </c>
      <c r="G7" s="26">
        <v>512400000</v>
      </c>
      <c r="H7" s="26">
        <v>120000000</v>
      </c>
      <c r="I7" s="26">
        <v>1420426199</v>
      </c>
      <c r="J7" s="26"/>
      <c r="K7" s="26">
        <v>801300000</v>
      </c>
      <c r="L7" s="26">
        <v>528100000</v>
      </c>
      <c r="M7" s="26">
        <v>1329400000</v>
      </c>
      <c r="N7" s="26">
        <v>55500000</v>
      </c>
      <c r="O7" s="26">
        <v>696000000</v>
      </c>
      <c r="P7" s="26">
        <v>812000000</v>
      </c>
      <c r="Q7" s="26">
        <v>1563500000</v>
      </c>
      <c r="R7" s="26"/>
      <c r="S7" s="26"/>
      <c r="T7" s="26"/>
      <c r="U7" s="26"/>
      <c r="V7" s="26">
        <v>4313326199</v>
      </c>
      <c r="W7" s="26">
        <v>1746612255</v>
      </c>
      <c r="X7" s="26">
        <v>2566713944</v>
      </c>
      <c r="Y7" s="106">
        <v>146.95</v>
      </c>
      <c r="Z7" s="28">
        <v>1746612255</v>
      </c>
    </row>
    <row r="8" spans="1:26" ht="13.5">
      <c r="A8" s="225" t="s">
        <v>181</v>
      </c>
      <c r="B8" s="158" t="s">
        <v>71</v>
      </c>
      <c r="C8" s="121">
        <v>2271869007</v>
      </c>
      <c r="D8" s="25">
        <v>2070419000</v>
      </c>
      <c r="E8" s="26">
        <v>2046646224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2046646224</v>
      </c>
      <c r="X8" s="26">
        <v>-2046646224</v>
      </c>
      <c r="Y8" s="106">
        <v>-100</v>
      </c>
      <c r="Z8" s="28">
        <v>2046646224</v>
      </c>
    </row>
    <row r="9" spans="1:26" ht="13.5">
      <c r="A9" s="225" t="s">
        <v>182</v>
      </c>
      <c r="B9" s="158"/>
      <c r="C9" s="121">
        <v>289846715</v>
      </c>
      <c r="D9" s="25">
        <v>282265000</v>
      </c>
      <c r="E9" s="26">
        <v>310524390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310524390</v>
      </c>
      <c r="X9" s="26">
        <v>-310524390</v>
      </c>
      <c r="Y9" s="106">
        <v>-100</v>
      </c>
      <c r="Z9" s="28">
        <v>310524390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-14337812816</v>
      </c>
      <c r="D12" s="25">
        <v>-16221847000</v>
      </c>
      <c r="E12" s="26">
        <v>-16484510860</v>
      </c>
      <c r="F12" s="26">
        <v>-401665526</v>
      </c>
      <c r="G12" s="26">
        <v>-357017042</v>
      </c>
      <c r="H12" s="26">
        <v>-393010897</v>
      </c>
      <c r="I12" s="26">
        <v>-1151693465</v>
      </c>
      <c r="J12" s="26">
        <v>-408893228</v>
      </c>
      <c r="K12" s="26">
        <v>-625819902</v>
      </c>
      <c r="L12" s="26">
        <v>-397538853</v>
      </c>
      <c r="M12" s="26">
        <v>-1432251983</v>
      </c>
      <c r="N12" s="26">
        <v>-404153083</v>
      </c>
      <c r="O12" s="26">
        <v>-407727918</v>
      </c>
      <c r="P12" s="26">
        <v>-398695260</v>
      </c>
      <c r="Q12" s="26">
        <v>-1210576261</v>
      </c>
      <c r="R12" s="26">
        <v>-385747059</v>
      </c>
      <c r="S12" s="26">
        <v>-396198906</v>
      </c>
      <c r="T12" s="26">
        <v>-386238786</v>
      </c>
      <c r="U12" s="26">
        <v>-1168184751</v>
      </c>
      <c r="V12" s="26">
        <v>-4962706460</v>
      </c>
      <c r="W12" s="26">
        <v>-16484510860</v>
      </c>
      <c r="X12" s="26">
        <v>11521804400</v>
      </c>
      <c r="Y12" s="106">
        <v>-69.89</v>
      </c>
      <c r="Z12" s="28">
        <v>-16484510860</v>
      </c>
    </row>
    <row r="13" spans="1:26" ht="13.5">
      <c r="A13" s="225" t="s">
        <v>39</v>
      </c>
      <c r="B13" s="158"/>
      <c r="C13" s="121">
        <v>-480942000</v>
      </c>
      <c r="D13" s="25">
        <v>-889491000</v>
      </c>
      <c r="E13" s="26">
        <v>-1111639432</v>
      </c>
      <c r="F13" s="26">
        <v>-1414552824</v>
      </c>
      <c r="G13" s="26">
        <v>-1121782677</v>
      </c>
      <c r="H13" s="26">
        <v>-1154669035</v>
      </c>
      <c r="I13" s="26">
        <v>-3691004536</v>
      </c>
      <c r="J13" s="26">
        <v>-922034035</v>
      </c>
      <c r="K13" s="26">
        <v>-849443059</v>
      </c>
      <c r="L13" s="26">
        <v>-1410112255</v>
      </c>
      <c r="M13" s="26">
        <v>-3181589349</v>
      </c>
      <c r="N13" s="26">
        <v>-813641950</v>
      </c>
      <c r="O13" s="26">
        <v>-873870347</v>
      </c>
      <c r="P13" s="26">
        <v>-1014880026</v>
      </c>
      <c r="Q13" s="26">
        <v>-2702392323</v>
      </c>
      <c r="R13" s="26">
        <v>-945979192</v>
      </c>
      <c r="S13" s="26">
        <v>-903184953</v>
      </c>
      <c r="T13" s="26">
        <v>-1242422047</v>
      </c>
      <c r="U13" s="26">
        <v>-3091586192</v>
      </c>
      <c r="V13" s="26">
        <v>-12666572400</v>
      </c>
      <c r="W13" s="26">
        <v>-1111639432</v>
      </c>
      <c r="X13" s="26">
        <v>-11554932968</v>
      </c>
      <c r="Y13" s="106">
        <v>1039.45</v>
      </c>
      <c r="Z13" s="28">
        <v>-1111639432</v>
      </c>
    </row>
    <row r="14" spans="1:26" ht="13.5">
      <c r="A14" s="225" t="s">
        <v>41</v>
      </c>
      <c r="B14" s="158" t="s">
        <v>71</v>
      </c>
      <c r="C14" s="121">
        <v>-149977149</v>
      </c>
      <c r="D14" s="25">
        <v>-159517000</v>
      </c>
      <c r="E14" s="26">
        <v>-167119481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>
        <v>-167119481</v>
      </c>
      <c r="X14" s="26">
        <v>167119481</v>
      </c>
      <c r="Y14" s="106">
        <v>-100</v>
      </c>
      <c r="Z14" s="28">
        <v>-167119481</v>
      </c>
    </row>
    <row r="15" spans="1:26" ht="13.5">
      <c r="A15" s="226" t="s">
        <v>186</v>
      </c>
      <c r="B15" s="227"/>
      <c r="C15" s="138">
        <f aca="true" t="shared" si="0" ref="C15:X15">SUM(C6:C14)</f>
        <v>3918438000</v>
      </c>
      <c r="D15" s="38">
        <f t="shared" si="0"/>
        <v>3316080000</v>
      </c>
      <c r="E15" s="39">
        <f t="shared" si="0"/>
        <v>3076697230</v>
      </c>
      <c r="F15" s="39">
        <f t="shared" si="0"/>
        <v>196938327</v>
      </c>
      <c r="G15" s="39">
        <f t="shared" si="0"/>
        <v>308513133</v>
      </c>
      <c r="H15" s="39">
        <f t="shared" si="0"/>
        <v>17077648</v>
      </c>
      <c r="I15" s="39">
        <f t="shared" si="0"/>
        <v>522529108</v>
      </c>
      <c r="J15" s="39">
        <f t="shared" si="0"/>
        <v>368681017</v>
      </c>
      <c r="K15" s="39">
        <f t="shared" si="0"/>
        <v>905740886</v>
      </c>
      <c r="L15" s="39">
        <f t="shared" si="0"/>
        <v>7561519</v>
      </c>
      <c r="M15" s="39">
        <f t="shared" si="0"/>
        <v>1281983422</v>
      </c>
      <c r="N15" s="39">
        <f t="shared" si="0"/>
        <v>125097881</v>
      </c>
      <c r="O15" s="39">
        <f t="shared" si="0"/>
        <v>766090767</v>
      </c>
      <c r="P15" s="39">
        <f t="shared" si="0"/>
        <v>794074451</v>
      </c>
      <c r="Q15" s="39">
        <f t="shared" si="0"/>
        <v>1685263099</v>
      </c>
      <c r="R15" s="39">
        <f t="shared" si="0"/>
        <v>106203112</v>
      </c>
      <c r="S15" s="39">
        <f t="shared" si="0"/>
        <v>197003996</v>
      </c>
      <c r="T15" s="39">
        <f t="shared" si="0"/>
        <v>-309711775</v>
      </c>
      <c r="U15" s="39">
        <f t="shared" si="0"/>
        <v>-6504667</v>
      </c>
      <c r="V15" s="39">
        <f t="shared" si="0"/>
        <v>3483270962</v>
      </c>
      <c r="W15" s="39">
        <f t="shared" si="0"/>
        <v>3076697230</v>
      </c>
      <c r="X15" s="39">
        <f t="shared" si="0"/>
        <v>406573732</v>
      </c>
      <c r="Y15" s="140">
        <f>+IF(W15&lt;&gt;0,+(X15/W15)*100,0)</f>
        <v>13.21461624613612</v>
      </c>
      <c r="Z15" s="40">
        <f>SUM(Z6:Z14)</f>
        <v>3076697230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78943000</v>
      </c>
      <c r="D19" s="25">
        <v>21809000</v>
      </c>
      <c r="E19" s="26">
        <v>21760160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21760160</v>
      </c>
      <c r="X19" s="125">
        <v>-21760160</v>
      </c>
      <c r="Y19" s="107">
        <v>-100</v>
      </c>
      <c r="Z19" s="200">
        <v>21760160</v>
      </c>
    </row>
    <row r="20" spans="1:26" ht="13.5">
      <c r="A20" s="225" t="s">
        <v>189</v>
      </c>
      <c r="B20" s="158"/>
      <c r="C20" s="121">
        <v>21685000</v>
      </c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>
        <v>547441000</v>
      </c>
      <c r="D21" s="25">
        <v>19790000</v>
      </c>
      <c r="E21" s="26">
        <v>19789630</v>
      </c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>
        <v>19789630</v>
      </c>
      <c r="X21" s="125">
        <v>-19789630</v>
      </c>
      <c r="Y21" s="107">
        <v>-100</v>
      </c>
      <c r="Z21" s="200">
        <v>19789630</v>
      </c>
    </row>
    <row r="22" spans="1:26" ht="13.5">
      <c r="A22" s="225" t="s">
        <v>191</v>
      </c>
      <c r="B22" s="158"/>
      <c r="C22" s="121">
        <v>288321000</v>
      </c>
      <c r="D22" s="25">
        <v>27044000</v>
      </c>
      <c r="E22" s="26">
        <v>27044000</v>
      </c>
      <c r="F22" s="26">
        <v>-16681399</v>
      </c>
      <c r="G22" s="26">
        <v>-192338435</v>
      </c>
      <c r="H22" s="26">
        <v>168299452</v>
      </c>
      <c r="I22" s="26">
        <v>-40720382</v>
      </c>
      <c r="J22" s="26">
        <v>-176285501</v>
      </c>
      <c r="K22" s="26">
        <v>-196027781</v>
      </c>
      <c r="L22" s="26">
        <v>72377461</v>
      </c>
      <c r="M22" s="26">
        <v>-299935821</v>
      </c>
      <c r="N22" s="26">
        <v>76521073</v>
      </c>
      <c r="O22" s="26">
        <v>1085428</v>
      </c>
      <c r="P22" s="26">
        <v>132565507</v>
      </c>
      <c r="Q22" s="26">
        <v>210172008</v>
      </c>
      <c r="R22" s="26">
        <v>-151084336</v>
      </c>
      <c r="S22" s="26">
        <v>-80192323</v>
      </c>
      <c r="T22" s="26">
        <v>15298452</v>
      </c>
      <c r="U22" s="26">
        <v>-215978207</v>
      </c>
      <c r="V22" s="26">
        <v>-346462402</v>
      </c>
      <c r="W22" s="26">
        <v>27044000</v>
      </c>
      <c r="X22" s="26">
        <v>-373506402</v>
      </c>
      <c r="Y22" s="106">
        <v>-1381.11</v>
      </c>
      <c r="Z22" s="28">
        <v>27044000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-6427411000</v>
      </c>
      <c r="D24" s="25">
        <v>-5370572000</v>
      </c>
      <c r="E24" s="26">
        <v>-5125772000</v>
      </c>
      <c r="F24" s="26">
        <v>-856920865</v>
      </c>
      <c r="G24" s="26">
        <v>-161530523</v>
      </c>
      <c r="H24" s="26">
        <v>-201278736</v>
      </c>
      <c r="I24" s="26">
        <v>-1219730124</v>
      </c>
      <c r="J24" s="26">
        <v>-198669969</v>
      </c>
      <c r="K24" s="26">
        <v>-210190853</v>
      </c>
      <c r="L24" s="26">
        <v>-282373979</v>
      </c>
      <c r="M24" s="26">
        <v>-691234801</v>
      </c>
      <c r="N24" s="26">
        <v>-120741307</v>
      </c>
      <c r="O24" s="26">
        <v>-189266910</v>
      </c>
      <c r="P24" s="26">
        <v>-303045941</v>
      </c>
      <c r="Q24" s="26">
        <v>-613054158</v>
      </c>
      <c r="R24" s="26">
        <v>-126971620</v>
      </c>
      <c r="S24" s="26">
        <v>-212029040</v>
      </c>
      <c r="T24" s="26">
        <v>-305294866</v>
      </c>
      <c r="U24" s="26">
        <v>-644295526</v>
      </c>
      <c r="V24" s="26">
        <v>-3168314609</v>
      </c>
      <c r="W24" s="26">
        <v>-5125772000</v>
      </c>
      <c r="X24" s="26">
        <v>1957457391</v>
      </c>
      <c r="Y24" s="106">
        <v>-38.19</v>
      </c>
      <c r="Z24" s="28">
        <v>-5125772000</v>
      </c>
    </row>
    <row r="25" spans="1:26" ht="13.5">
      <c r="A25" s="226" t="s">
        <v>193</v>
      </c>
      <c r="B25" s="227"/>
      <c r="C25" s="138">
        <f aca="true" t="shared" si="1" ref="C25:X25">SUM(C19:C24)</f>
        <v>-5491021000</v>
      </c>
      <c r="D25" s="38">
        <f t="shared" si="1"/>
        <v>-5301929000</v>
      </c>
      <c r="E25" s="39">
        <f t="shared" si="1"/>
        <v>-5057178210</v>
      </c>
      <c r="F25" s="39">
        <f t="shared" si="1"/>
        <v>-873602264</v>
      </c>
      <c r="G25" s="39">
        <f t="shared" si="1"/>
        <v>-353868958</v>
      </c>
      <c r="H25" s="39">
        <f t="shared" si="1"/>
        <v>-32979284</v>
      </c>
      <c r="I25" s="39">
        <f t="shared" si="1"/>
        <v>-1260450506</v>
      </c>
      <c r="J25" s="39">
        <f t="shared" si="1"/>
        <v>-374955470</v>
      </c>
      <c r="K25" s="39">
        <f t="shared" si="1"/>
        <v>-406218634</v>
      </c>
      <c r="L25" s="39">
        <f t="shared" si="1"/>
        <v>-209996518</v>
      </c>
      <c r="M25" s="39">
        <f t="shared" si="1"/>
        <v>-991170622</v>
      </c>
      <c r="N25" s="39">
        <f t="shared" si="1"/>
        <v>-44220234</v>
      </c>
      <c r="O25" s="39">
        <f t="shared" si="1"/>
        <v>-188181482</v>
      </c>
      <c r="P25" s="39">
        <f t="shared" si="1"/>
        <v>-170480434</v>
      </c>
      <c r="Q25" s="39">
        <f t="shared" si="1"/>
        <v>-402882150</v>
      </c>
      <c r="R25" s="39">
        <f t="shared" si="1"/>
        <v>-278055956</v>
      </c>
      <c r="S25" s="39">
        <f t="shared" si="1"/>
        <v>-292221363</v>
      </c>
      <c r="T25" s="39">
        <f t="shared" si="1"/>
        <v>-289996414</v>
      </c>
      <c r="U25" s="39">
        <f t="shared" si="1"/>
        <v>-860273733</v>
      </c>
      <c r="V25" s="39">
        <f t="shared" si="1"/>
        <v>-3514777011</v>
      </c>
      <c r="W25" s="39">
        <f t="shared" si="1"/>
        <v>-5057178210</v>
      </c>
      <c r="X25" s="39">
        <f t="shared" si="1"/>
        <v>1542401199</v>
      </c>
      <c r="Y25" s="140">
        <f>+IF(W25&lt;&gt;0,+(X25/W25)*100,0)</f>
        <v>-30.49924552688445</v>
      </c>
      <c r="Z25" s="40">
        <f>SUM(Z19:Z24)</f>
        <v>-5057178210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>
        <v>1000000000</v>
      </c>
      <c r="I29" s="26">
        <v>1000000000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1000000000</v>
      </c>
      <c r="U29" s="26">
        <v>1000000000</v>
      </c>
      <c r="V29" s="26">
        <v>2000000000</v>
      </c>
      <c r="W29" s="26"/>
      <c r="X29" s="26">
        <v>2000000000</v>
      </c>
      <c r="Y29" s="106"/>
      <c r="Z29" s="28"/>
    </row>
    <row r="30" spans="1:26" ht="13.5">
      <c r="A30" s="225" t="s">
        <v>196</v>
      </c>
      <c r="B30" s="158"/>
      <c r="C30" s="121">
        <v>2900000000</v>
      </c>
      <c r="D30" s="25">
        <v>2280000000</v>
      </c>
      <c r="E30" s="26">
        <v>2504514000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2504514000</v>
      </c>
      <c r="X30" s="26">
        <v>-2504514000</v>
      </c>
      <c r="Y30" s="106">
        <v>-100</v>
      </c>
      <c r="Z30" s="28">
        <v>2504514000</v>
      </c>
    </row>
    <row r="31" spans="1:26" ht="13.5">
      <c r="A31" s="225" t="s">
        <v>197</v>
      </c>
      <c r="B31" s="158"/>
      <c r="C31" s="121">
        <v>124848000</v>
      </c>
      <c r="D31" s="25">
        <v>114612000</v>
      </c>
      <c r="E31" s="26">
        <v>114611580</v>
      </c>
      <c r="F31" s="26">
        <v>513227</v>
      </c>
      <c r="G31" s="125">
        <v>396099</v>
      </c>
      <c r="H31" s="125">
        <v>455132</v>
      </c>
      <c r="I31" s="125">
        <v>1364458</v>
      </c>
      <c r="J31" s="26">
        <v>266305</v>
      </c>
      <c r="K31" s="26">
        <v>340130</v>
      </c>
      <c r="L31" s="26">
        <v>371885</v>
      </c>
      <c r="M31" s="26">
        <v>978320</v>
      </c>
      <c r="N31" s="125">
        <v>765041</v>
      </c>
      <c r="O31" s="125">
        <v>492329</v>
      </c>
      <c r="P31" s="125">
        <v>434026</v>
      </c>
      <c r="Q31" s="26">
        <v>1691396</v>
      </c>
      <c r="R31" s="26">
        <v>454021</v>
      </c>
      <c r="S31" s="26">
        <v>402837</v>
      </c>
      <c r="T31" s="26">
        <v>557195</v>
      </c>
      <c r="U31" s="125">
        <v>1414053</v>
      </c>
      <c r="V31" s="125">
        <v>5448227</v>
      </c>
      <c r="W31" s="125">
        <v>114611580</v>
      </c>
      <c r="X31" s="26">
        <v>-109163353</v>
      </c>
      <c r="Y31" s="106">
        <v>-95.25</v>
      </c>
      <c r="Z31" s="28">
        <v>114611580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-295635000</v>
      </c>
      <c r="D33" s="25">
        <v>-526249000</v>
      </c>
      <c r="E33" s="26">
        <v>-526248834</v>
      </c>
      <c r="F33" s="26"/>
      <c r="G33" s="26">
        <v>-25432418</v>
      </c>
      <c r="H33" s="26">
        <v>-74302926</v>
      </c>
      <c r="I33" s="26">
        <v>-99735344</v>
      </c>
      <c r="J33" s="26">
        <v>-63570346</v>
      </c>
      <c r="K33" s="26"/>
      <c r="L33" s="26">
        <v>-102360661</v>
      </c>
      <c r="M33" s="26">
        <v>-165931007</v>
      </c>
      <c r="N33" s="26"/>
      <c r="O33" s="26">
        <v>-50657418</v>
      </c>
      <c r="P33" s="26">
        <v>-131719482</v>
      </c>
      <c r="Q33" s="26">
        <v>-182376900</v>
      </c>
      <c r="R33" s="26">
        <v>-42433493</v>
      </c>
      <c r="S33" s="26"/>
      <c r="T33" s="26">
        <v>-111312533</v>
      </c>
      <c r="U33" s="26">
        <v>-153746026</v>
      </c>
      <c r="V33" s="26">
        <v>-601789277</v>
      </c>
      <c r="W33" s="26">
        <v>-526248834</v>
      </c>
      <c r="X33" s="26">
        <v>-75540443</v>
      </c>
      <c r="Y33" s="106">
        <v>14.35</v>
      </c>
      <c r="Z33" s="28">
        <v>-526248834</v>
      </c>
    </row>
    <row r="34" spans="1:26" ht="13.5">
      <c r="A34" s="226" t="s">
        <v>199</v>
      </c>
      <c r="B34" s="227"/>
      <c r="C34" s="138">
        <f aca="true" t="shared" si="2" ref="C34:X34">SUM(C29:C33)</f>
        <v>2729213000</v>
      </c>
      <c r="D34" s="38">
        <f t="shared" si="2"/>
        <v>1868363000</v>
      </c>
      <c r="E34" s="39">
        <f t="shared" si="2"/>
        <v>2092876746</v>
      </c>
      <c r="F34" s="39">
        <f t="shared" si="2"/>
        <v>513227</v>
      </c>
      <c r="G34" s="39">
        <f t="shared" si="2"/>
        <v>-25036319</v>
      </c>
      <c r="H34" s="39">
        <f t="shared" si="2"/>
        <v>926152206</v>
      </c>
      <c r="I34" s="39">
        <f t="shared" si="2"/>
        <v>901629114</v>
      </c>
      <c r="J34" s="39">
        <f t="shared" si="2"/>
        <v>-63304041</v>
      </c>
      <c r="K34" s="39">
        <f t="shared" si="2"/>
        <v>340130</v>
      </c>
      <c r="L34" s="39">
        <f t="shared" si="2"/>
        <v>-101988776</v>
      </c>
      <c r="M34" s="39">
        <f t="shared" si="2"/>
        <v>-164952687</v>
      </c>
      <c r="N34" s="39">
        <f t="shared" si="2"/>
        <v>765041</v>
      </c>
      <c r="O34" s="39">
        <f t="shared" si="2"/>
        <v>-50165089</v>
      </c>
      <c r="P34" s="39">
        <f t="shared" si="2"/>
        <v>-131285456</v>
      </c>
      <c r="Q34" s="39">
        <f t="shared" si="2"/>
        <v>-180685504</v>
      </c>
      <c r="R34" s="39">
        <f t="shared" si="2"/>
        <v>-41979472</v>
      </c>
      <c r="S34" s="39">
        <f t="shared" si="2"/>
        <v>402837</v>
      </c>
      <c r="T34" s="39">
        <f t="shared" si="2"/>
        <v>889244662</v>
      </c>
      <c r="U34" s="39">
        <f t="shared" si="2"/>
        <v>847668027</v>
      </c>
      <c r="V34" s="39">
        <f t="shared" si="2"/>
        <v>1403658950</v>
      </c>
      <c r="W34" s="39">
        <f t="shared" si="2"/>
        <v>2092876746</v>
      </c>
      <c r="X34" s="39">
        <f t="shared" si="2"/>
        <v>-689217796</v>
      </c>
      <c r="Y34" s="140">
        <f>+IF(W34&lt;&gt;0,+(X34/W34)*100,0)</f>
        <v>-32.93159988122875</v>
      </c>
      <c r="Z34" s="40">
        <f>SUM(Z29:Z33)</f>
        <v>2092876746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1156630000</v>
      </c>
      <c r="D36" s="65">
        <f t="shared" si="3"/>
        <v>-117486000</v>
      </c>
      <c r="E36" s="66">
        <f t="shared" si="3"/>
        <v>112395766</v>
      </c>
      <c r="F36" s="66">
        <f t="shared" si="3"/>
        <v>-676150710</v>
      </c>
      <c r="G36" s="66">
        <f t="shared" si="3"/>
        <v>-70392144</v>
      </c>
      <c r="H36" s="66">
        <f t="shared" si="3"/>
        <v>910250570</v>
      </c>
      <c r="I36" s="66">
        <f t="shared" si="3"/>
        <v>163707716</v>
      </c>
      <c r="J36" s="66">
        <f t="shared" si="3"/>
        <v>-69578494</v>
      </c>
      <c r="K36" s="66">
        <f t="shared" si="3"/>
        <v>499862382</v>
      </c>
      <c r="L36" s="66">
        <f t="shared" si="3"/>
        <v>-304423775</v>
      </c>
      <c r="M36" s="66">
        <f t="shared" si="3"/>
        <v>125860113</v>
      </c>
      <c r="N36" s="66">
        <f t="shared" si="3"/>
        <v>81642688</v>
      </c>
      <c r="O36" s="66">
        <f t="shared" si="3"/>
        <v>527744196</v>
      </c>
      <c r="P36" s="66">
        <f t="shared" si="3"/>
        <v>492308561</v>
      </c>
      <c r="Q36" s="66">
        <f t="shared" si="3"/>
        <v>1101695445</v>
      </c>
      <c r="R36" s="66">
        <f t="shared" si="3"/>
        <v>-213832316</v>
      </c>
      <c r="S36" s="66">
        <f t="shared" si="3"/>
        <v>-94814530</v>
      </c>
      <c r="T36" s="66">
        <f t="shared" si="3"/>
        <v>289536473</v>
      </c>
      <c r="U36" s="66">
        <f t="shared" si="3"/>
        <v>-19110373</v>
      </c>
      <c r="V36" s="66">
        <f t="shared" si="3"/>
        <v>1372152901</v>
      </c>
      <c r="W36" s="66">
        <f t="shared" si="3"/>
        <v>112395766</v>
      </c>
      <c r="X36" s="66">
        <f t="shared" si="3"/>
        <v>1259757135</v>
      </c>
      <c r="Y36" s="103">
        <f>+IF(W36&lt;&gt;0,+(X36/W36)*100,0)</f>
        <v>1120.8225895270823</v>
      </c>
      <c r="Z36" s="68">
        <f>+Z15+Z25+Z34</f>
        <v>112395766</v>
      </c>
    </row>
    <row r="37" spans="1:26" ht="13.5">
      <c r="A37" s="225" t="s">
        <v>201</v>
      </c>
      <c r="B37" s="158" t="s">
        <v>95</v>
      </c>
      <c r="C37" s="119">
        <v>284233000</v>
      </c>
      <c r="D37" s="65">
        <v>2834703000</v>
      </c>
      <c r="E37" s="66">
        <v>2834702500</v>
      </c>
      <c r="F37" s="66">
        <v>1711251109</v>
      </c>
      <c r="G37" s="66">
        <v>1035100399</v>
      </c>
      <c r="H37" s="66">
        <v>964708255</v>
      </c>
      <c r="I37" s="66">
        <v>1711251109</v>
      </c>
      <c r="J37" s="66">
        <v>1874958825</v>
      </c>
      <c r="K37" s="66">
        <v>1805380331</v>
      </c>
      <c r="L37" s="66">
        <v>2305242713</v>
      </c>
      <c r="M37" s="66">
        <v>1874958825</v>
      </c>
      <c r="N37" s="66">
        <v>2000818938</v>
      </c>
      <c r="O37" s="66">
        <v>2082461626</v>
      </c>
      <c r="P37" s="66">
        <v>2610205822</v>
      </c>
      <c r="Q37" s="66">
        <v>2000818938</v>
      </c>
      <c r="R37" s="66">
        <v>3102514383</v>
      </c>
      <c r="S37" s="66">
        <v>2888682067</v>
      </c>
      <c r="T37" s="66">
        <v>2793867537</v>
      </c>
      <c r="U37" s="66">
        <v>3102514383</v>
      </c>
      <c r="V37" s="66">
        <v>1711251109</v>
      </c>
      <c r="W37" s="66">
        <v>2834702500</v>
      </c>
      <c r="X37" s="66">
        <v>-1123451391</v>
      </c>
      <c r="Y37" s="103">
        <v>-39.63</v>
      </c>
      <c r="Z37" s="68">
        <v>2834702500</v>
      </c>
    </row>
    <row r="38" spans="1:26" ht="13.5">
      <c r="A38" s="243" t="s">
        <v>202</v>
      </c>
      <c r="B38" s="232" t="s">
        <v>95</v>
      </c>
      <c r="C38" s="233">
        <v>1440863000</v>
      </c>
      <c r="D38" s="234">
        <v>2717217000</v>
      </c>
      <c r="E38" s="235">
        <v>2947098266</v>
      </c>
      <c r="F38" s="235">
        <v>1035100399</v>
      </c>
      <c r="G38" s="235">
        <v>964708255</v>
      </c>
      <c r="H38" s="235">
        <v>1874958825</v>
      </c>
      <c r="I38" s="235">
        <v>1874958825</v>
      </c>
      <c r="J38" s="235">
        <v>1805380331</v>
      </c>
      <c r="K38" s="235">
        <v>2305242713</v>
      </c>
      <c r="L38" s="235">
        <v>2000818938</v>
      </c>
      <c r="M38" s="235">
        <v>2000818938</v>
      </c>
      <c r="N38" s="235">
        <v>2082461626</v>
      </c>
      <c r="O38" s="235">
        <v>2610205822</v>
      </c>
      <c r="P38" s="235">
        <v>3102514383</v>
      </c>
      <c r="Q38" s="235">
        <v>3102514383</v>
      </c>
      <c r="R38" s="235">
        <v>2888682067</v>
      </c>
      <c r="S38" s="235">
        <v>2793867537</v>
      </c>
      <c r="T38" s="235">
        <v>3083404010</v>
      </c>
      <c r="U38" s="235">
        <v>3083404010</v>
      </c>
      <c r="V38" s="235">
        <v>3083404010</v>
      </c>
      <c r="W38" s="235">
        <v>2947098266</v>
      </c>
      <c r="X38" s="235">
        <v>136305744</v>
      </c>
      <c r="Y38" s="236">
        <v>4.63</v>
      </c>
      <c r="Z38" s="237">
        <v>2947098266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2011-08-12T09:50:18Z</dcterms:created>
  <dcterms:modified xsi:type="dcterms:W3CDTF">2011-08-12T09:50:18Z</dcterms:modified>
  <cp:category/>
  <cp:version/>
  <cp:contentType/>
  <cp:contentStatus/>
</cp:coreProperties>
</file>