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'C1-Sum'!$A$1:$Y$52</definedName>
    <definedName name="_xlnm.Print_Area" localSheetId="1">'C2-FinPerf SC'!$A$1:$Z$55</definedName>
    <definedName name="_xlnm.Print_Area" localSheetId="2">'C4-FinPerf RE'!$A$1:$Z$57</definedName>
    <definedName name="_xlnm.Print_Area" localSheetId="3">'C5-Capex'!$A$1:$Z$45</definedName>
    <definedName name="_xlnm.Print_Area" localSheetId="4">'C6-FinPos'!$A$1:$Z$54</definedName>
    <definedName name="_xlnm.Print_Area" localSheetId="5">'C7-CFlow'!$A$1:$Z$41</definedName>
  </definedNames>
  <calcPr calcMode="manual" fullCalcOnLoad="1"/>
</workbook>
</file>

<file path=xl/sharedStrings.xml><?xml version="1.0" encoding="utf-8"?>
<sst xmlns="http://schemas.openxmlformats.org/spreadsheetml/2006/main" count="497" uniqueCount="248">
  <si>
    <t>Eastern Cape: Nelson Mandela Bay(NMA) - Table C1 Schedule Quarterly Budget Statement Summary for 4th Quarter ended 30 June 2011</t>
  </si>
  <si>
    <t>Description</t>
  </si>
  <si>
    <t>2009/10</t>
  </si>
  <si>
    <t>Budget year 2010/11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</si>
  <si>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</si>
  <si>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</si>
  <si>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</si>
  <si>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</si>
  <si>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</si>
  <si>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</si>
  <si>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</si>
  <si>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</si>
  <si>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</si>
  <si>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</si>
  <si>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</si>
  <si>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</si>
  <si>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</si>
  <si>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</si>
  <si>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</si>
  <si>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</si>
  <si>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</si>
  <si>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</si>
  <si>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</si>
  <si>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</si>
  <si>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</si>
  <si>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</si>
  <si>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</si>
  <si>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</si>
  <si>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</si>
  <si>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</si>
  <si>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</si>
  <si>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</si>
  <si>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</si>
  <si>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</si>
  <si>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</si>
  <si>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</si>
  <si>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</si>
  <si>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</si>
  <si>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</si>
  <si>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</si>
  <si>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</si>
  <si>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</si>
  <si>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</si>
  <si>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</si>
  <si>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</si>
  <si>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</si>
  <si>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</si>
  <si>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</si>
  <si>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</si>
  <si>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</si>
  <si>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</si>
  <si>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</si>
  <si>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</si>
  <si>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</si>
  <si>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</si>
  <si>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</si>
  <si>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</si>
  <si>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</si>
  <si>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</si>
  <si>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</si>
  <si>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</si>
  <si>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</si>
  <si>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</si>
  <si>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</si>
  <si>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</si>
  <si>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</si>
  <si>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</si>
  <si>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</si>
  <si>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</si>
  <si>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Nelson Mandela Bay(NMA) - Table C2 Quarterly Budget Statement - Financial Performance (standard classification) for 4th Quarter ended 30 June 2011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</si>
  <si>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</si>
  <si>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</si>
  <si>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</si>
  <si>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</si>
  <si>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</si>
  <si>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</si>
  <si>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</si>
  <si>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</si>
  <si>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</si>
  <si>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</si>
  <si>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</si>
  <si>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</si>
  <si>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</si>
  <si>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</si>
  <si>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</si>
  <si>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</si>
  <si>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</si>
  <si>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</si>
  <si>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</si>
  <si>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</si>
  <si>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</si>
  <si>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</si>
  <si>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</si>
  <si>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</si>
  <si>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</si>
  <si>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</si>
  <si>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</si>
  <si>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</si>
  <si>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</si>
  <si>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Nelson Mandela Bay(NMA) - Table C4 Quarterly Budget Statement - Financial Performance (revenue and expenditure) for 4th Quarter ended 30 June 2011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</si>
  <si>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</si>
  <si>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</si>
  <si>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</si>
  <si>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</si>
  <si>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</si>
  <si>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</si>
  <si>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</si>
  <si>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</si>
  <si>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</si>
  <si>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</si>
  <si>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</si>
  <si>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</si>
  <si>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</si>
  <si>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</si>
  <si>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</si>
  <si>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</si>
  <si>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</si>
  <si>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</si>
  <si>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</si>
  <si>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</si>
  <si>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</si>
  <si>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</si>
  <si>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</si>
  <si>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</si>
  <si>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</si>
  <si>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</si>
  <si>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</si>
  <si>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</si>
  <si>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</si>
  <si>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</si>
  <si>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</si>
  <si>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</si>
  <si>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Eastern Cape: Nelson Mandela Bay(NMA) - Table C5 Quarterly Budget Statement - Capital Expenditure by Standard Classification and Funding for 4th Quarter ended 30 June 2011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</si>
  <si>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</si>
  <si>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</si>
  <si>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</si>
  <si>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</si>
  <si>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</si>
  <si>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</si>
  <si>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</si>
  <si>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</si>
  <si>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</si>
  <si>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Eastern Cape: Nelson Mandela Bay(NMA) - Table C6 Quarterly Budget Statement - Financial Position for 4th Quarter ended 30 June 2011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</si>
  <si>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</si>
  <si>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</si>
  <si>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</si>
  <si>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</si>
  <si>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</si>
  <si>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</si>
  <si>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</si>
  <si>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</si>
  <si>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</si>
  <si>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</si>
  <si>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</si>
  <si>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</si>
  <si>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</si>
  <si>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</si>
  <si>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</si>
  <si>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</si>
  <si>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</si>
  <si>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</si>
  <si>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</si>
  <si>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</si>
  <si>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</si>
  <si>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</si>
  <si>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</si>
  <si>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</si>
  <si>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</si>
  <si>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</si>
  <si>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</si>
  <si>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</si>
  <si>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</si>
  <si>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</si>
  <si>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</si>
  <si>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</si>
  <si>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</si>
  <si>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Nelson Mandela Bay(NMA) - Table C7 Quarterly Budget Statement - Cash Flows for 4th Quarter ended 30 June 2011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</si>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</sst>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"/>
    <numFmt numFmtId="169" formatCode="#,###.00_);\(#,###.00\);.00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4">
    <xf numFmtId="0" fontId="0" fillId="0" borderId="0" xfId="0" applyFont="1" applyAlignment="1">
      <alignment/>
    </xf>
    <xf numFmtId="0" fontId="23" fillId="0" borderId="0" xfId="0" applyFont="1" applyAlignment="1">
      <alignment/>
    </xf>
    <xf numFmtId="175" fontId="23" fillId="0" borderId="10" xfId="0" applyNumberFormat="1" applyFont="1" applyFill="1" applyBorder="1" applyAlignment="1" applyProtection="1">
      <alignment/>
      <protection/>
    </xf>
    <xf numFmtId="175" fontId="21" fillId="0" borderId="10" xfId="0" applyNumberFormat="1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left" vertical="center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25" xfId="0" applyNumberFormat="1" applyFont="1" applyBorder="1" applyAlignment="1" applyProtection="1">
      <alignment/>
      <protection/>
    </xf>
    <xf numFmtId="175" fontId="23" fillId="0" borderId="16" xfId="0" applyNumberFormat="1" applyFont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indent="1"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23" xfId="0" applyNumberFormat="1" applyFont="1" applyFill="1" applyBorder="1" applyAlignment="1" applyProtection="1">
      <alignment/>
      <protection/>
    </xf>
    <xf numFmtId="173" fontId="23" fillId="0" borderId="22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27" xfId="0" applyFont="1" applyBorder="1" applyAlignment="1" applyProtection="1">
      <alignment horizontal="left" vertical="top" wrapText="1"/>
      <protection/>
    </xf>
    <xf numFmtId="175" fontId="21" fillId="0" borderId="28" xfId="0" applyNumberFormat="1" applyFont="1" applyFill="1" applyBorder="1" applyAlignment="1" applyProtection="1">
      <alignment vertical="top"/>
      <protection/>
    </xf>
    <xf numFmtId="175" fontId="21" fillId="0" borderId="29" xfId="0" applyNumberFormat="1" applyFont="1" applyFill="1" applyBorder="1" applyAlignment="1" applyProtection="1">
      <alignment vertical="top"/>
      <protection/>
    </xf>
    <xf numFmtId="175" fontId="21" fillId="0" borderId="30" xfId="0" applyNumberFormat="1" applyFont="1" applyFill="1" applyBorder="1" applyAlignment="1" applyProtection="1">
      <alignment vertical="top"/>
      <protection/>
    </xf>
    <xf numFmtId="173" fontId="21" fillId="0" borderId="29" xfId="0" applyNumberFormat="1" applyFont="1" applyFill="1" applyBorder="1" applyAlignment="1" applyProtection="1">
      <alignment vertical="top"/>
      <protection/>
    </xf>
    <xf numFmtId="175" fontId="21" fillId="0" borderId="31" xfId="0" applyNumberFormat="1" applyFont="1" applyFill="1" applyBorder="1" applyAlignment="1" applyProtection="1">
      <alignment vertical="top"/>
      <protection/>
    </xf>
    <xf numFmtId="0" fontId="23" fillId="0" borderId="10" xfId="0" applyFont="1" applyFill="1" applyBorder="1" applyAlignment="1" applyProtection="1">
      <alignment horizontal="left" indent="1"/>
      <protection/>
    </xf>
    <xf numFmtId="0" fontId="21" fillId="0" borderId="10" xfId="0" applyFont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175" fontId="21" fillId="0" borderId="29" xfId="0" applyNumberFormat="1" applyFont="1" applyFill="1" applyBorder="1" applyAlignment="1" applyProtection="1">
      <alignment/>
      <protection/>
    </xf>
    <xf numFmtId="175" fontId="21" fillId="0" borderId="30" xfId="0" applyNumberFormat="1" applyFont="1" applyFill="1" applyBorder="1" applyAlignment="1" applyProtection="1">
      <alignment/>
      <protection/>
    </xf>
    <xf numFmtId="175" fontId="21" fillId="0" borderId="31" xfId="0" applyNumberFormat="1" applyFont="1" applyFill="1" applyBorder="1" applyAlignment="1" applyProtection="1">
      <alignment/>
      <protection/>
    </xf>
    <xf numFmtId="175" fontId="21" fillId="0" borderId="32" xfId="0" applyNumberFormat="1" applyFont="1" applyFill="1" applyBorder="1" applyAlignment="1" applyProtection="1">
      <alignment/>
      <protection/>
    </xf>
    <xf numFmtId="175" fontId="21" fillId="0" borderId="33" xfId="0" applyNumberFormat="1" applyFont="1" applyFill="1" applyBorder="1" applyAlignment="1" applyProtection="1">
      <alignment/>
      <protection/>
    </xf>
    <xf numFmtId="175" fontId="21" fillId="0" borderId="34" xfId="0" applyNumberFormat="1" applyFont="1" applyFill="1" applyBorder="1" applyAlignment="1" applyProtection="1">
      <alignment/>
      <protection/>
    </xf>
    <xf numFmtId="173" fontId="21" fillId="0" borderId="33" xfId="0" applyNumberFormat="1" applyFont="1" applyFill="1" applyBorder="1" applyAlignment="1" applyProtection="1">
      <alignment/>
      <protection/>
    </xf>
    <xf numFmtId="175" fontId="21" fillId="0" borderId="35" xfId="0" applyNumberFormat="1" applyFont="1" applyFill="1" applyBorder="1" applyAlignment="1" applyProtection="1">
      <alignment/>
      <protection/>
    </xf>
    <xf numFmtId="175" fontId="23" fillId="0" borderId="36" xfId="0" applyNumberFormat="1" applyFont="1" applyFill="1" applyBorder="1" applyAlignment="1" applyProtection="1">
      <alignment/>
      <protection/>
    </xf>
    <xf numFmtId="175" fontId="23" fillId="0" borderId="37" xfId="0" applyNumberFormat="1" applyFont="1" applyFill="1" applyBorder="1" applyAlignment="1" applyProtection="1">
      <alignment/>
      <protection/>
    </xf>
    <xf numFmtId="175" fontId="23" fillId="0" borderId="38" xfId="0" applyNumberFormat="1" applyFont="1" applyFill="1" applyBorder="1" applyAlignment="1" applyProtection="1">
      <alignment/>
      <protection/>
    </xf>
    <xf numFmtId="173" fontId="23" fillId="0" borderId="37" xfId="0" applyNumberFormat="1" applyFont="1" applyFill="1" applyBorder="1" applyAlignment="1" applyProtection="1">
      <alignment/>
      <protection/>
    </xf>
    <xf numFmtId="175" fontId="23" fillId="0" borderId="39" xfId="0" applyNumberFormat="1" applyFont="1" applyFill="1" applyBorder="1" applyAlignment="1" applyProtection="1">
      <alignment/>
      <protection/>
    </xf>
    <xf numFmtId="0" fontId="21" fillId="0" borderId="10" xfId="0" applyFont="1" applyBorder="1" applyAlignment="1" applyProtection="1">
      <alignment vertical="top" wrapText="1"/>
      <protection/>
    </xf>
    <xf numFmtId="175" fontId="21" fillId="0" borderId="32" xfId="0" applyNumberFormat="1" applyFont="1" applyFill="1" applyBorder="1" applyAlignment="1" applyProtection="1">
      <alignment vertical="top"/>
      <protection/>
    </xf>
    <xf numFmtId="175" fontId="21" fillId="0" borderId="33" xfId="0" applyNumberFormat="1" applyFont="1" applyFill="1" applyBorder="1" applyAlignment="1" applyProtection="1">
      <alignment vertical="top"/>
      <protection/>
    </xf>
    <xf numFmtId="175" fontId="21" fillId="0" borderId="34" xfId="0" applyNumberFormat="1" applyFont="1" applyFill="1" applyBorder="1" applyAlignment="1" applyProtection="1">
      <alignment vertical="top"/>
      <protection/>
    </xf>
    <xf numFmtId="173" fontId="21" fillId="0" borderId="33" xfId="0" applyNumberFormat="1" applyFont="1" applyFill="1" applyBorder="1" applyAlignment="1" applyProtection="1">
      <alignment vertical="top"/>
      <protection/>
    </xf>
    <xf numFmtId="175" fontId="21" fillId="0" borderId="35" xfId="0" applyNumberFormat="1" applyFont="1" applyFill="1" applyBorder="1" applyAlignment="1" applyProtection="1">
      <alignment vertical="top"/>
      <protection/>
    </xf>
    <xf numFmtId="0" fontId="23" fillId="0" borderId="10" xfId="0" applyFont="1" applyBorder="1" applyAlignment="1" applyProtection="1">
      <alignment horizontal="left" wrapText="1" indent="1"/>
      <protection/>
    </xf>
    <xf numFmtId="0" fontId="21" fillId="0" borderId="10" xfId="0" applyFont="1" applyBorder="1" applyAlignment="1" applyProtection="1">
      <alignment wrapText="1"/>
      <protection/>
    </xf>
    <xf numFmtId="0" fontId="23" fillId="0" borderId="10" xfId="0" applyFont="1" applyBorder="1" applyAlignment="1" applyProtection="1">
      <alignment/>
      <protection/>
    </xf>
    <xf numFmtId="173" fontId="23" fillId="0" borderId="22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2" xfId="0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23" xfId="0" applyNumberFormat="1" applyFont="1" applyFill="1" applyBorder="1" applyAlignment="1" applyProtection="1">
      <alignment/>
      <protection/>
    </xf>
    <xf numFmtId="173" fontId="21" fillId="0" borderId="22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vertical="top" indent="1"/>
      <protection/>
    </xf>
    <xf numFmtId="175" fontId="21" fillId="0" borderId="10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23" xfId="0" applyNumberFormat="1" applyFont="1" applyBorder="1" applyAlignment="1" applyProtection="1">
      <alignment/>
      <protection/>
    </xf>
    <xf numFmtId="173" fontId="21" fillId="0" borderId="22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40" xfId="0" applyNumberFormat="1" applyFont="1" applyBorder="1" applyAlignment="1" applyProtection="1">
      <alignment/>
      <protection/>
    </xf>
    <xf numFmtId="175" fontId="23" fillId="0" borderId="41" xfId="0" applyNumberFormat="1" applyFont="1" applyBorder="1" applyAlignment="1" applyProtection="1">
      <alignment/>
      <protection/>
    </xf>
    <xf numFmtId="173" fontId="23" fillId="0" borderId="40" xfId="0" applyNumberFormat="1" applyFont="1" applyBorder="1" applyAlignment="1" applyProtection="1">
      <alignment/>
      <protection/>
    </xf>
    <xf numFmtId="175" fontId="23" fillId="0" borderId="42" xfId="0" applyNumberFormat="1" applyFont="1" applyBorder="1" applyAlignment="1" applyProtection="1">
      <alignment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4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44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 horizontal="left" wrapText="1"/>
      <protection/>
    </xf>
    <xf numFmtId="175" fontId="23" fillId="0" borderId="45" xfId="0" applyNumberFormat="1" applyFont="1" applyBorder="1" applyAlignment="1" applyProtection="1">
      <alignment horizontal="left" wrapText="1"/>
      <protection/>
    </xf>
    <xf numFmtId="175" fontId="23" fillId="0" borderId="23" xfId="0" applyNumberFormat="1" applyFont="1" applyBorder="1" applyAlignment="1" applyProtection="1">
      <alignment horizontal="left" wrapText="1"/>
      <protection/>
    </xf>
    <xf numFmtId="175" fontId="0" fillId="0" borderId="23" xfId="0" applyNumberFormat="1" applyBorder="1" applyAlignment="1" applyProtection="1">
      <alignment/>
      <protection/>
    </xf>
    <xf numFmtId="175" fontId="0" fillId="0" borderId="46" xfId="0" applyNumberFormat="1" applyBorder="1" applyAlignment="1" applyProtection="1">
      <alignment/>
      <protection/>
    </xf>
    <xf numFmtId="0" fontId="23" fillId="0" borderId="10" xfId="0" applyFont="1" applyFill="1" applyBorder="1" applyAlignment="1" applyProtection="1">
      <alignment/>
      <protection/>
    </xf>
    <xf numFmtId="175" fontId="23" fillId="0" borderId="45" xfId="0" applyNumberFormat="1" applyFont="1" applyBorder="1" applyAlignment="1" applyProtection="1">
      <alignment/>
      <protection/>
    </xf>
    <xf numFmtId="175" fontId="23" fillId="0" borderId="46" xfId="0" applyNumberFormat="1" applyFont="1" applyBorder="1" applyAlignment="1" applyProtection="1">
      <alignment/>
      <protection/>
    </xf>
    <xf numFmtId="0" fontId="23" fillId="0" borderId="17" xfId="0" applyFont="1" applyFill="1" applyBorder="1" applyAlignment="1" applyProtection="1">
      <alignment/>
      <protection/>
    </xf>
    <xf numFmtId="175" fontId="23" fillId="0" borderId="47" xfId="0" applyNumberFormat="1" applyFont="1" applyBorder="1" applyAlignment="1" applyProtection="1">
      <alignment/>
      <protection/>
    </xf>
    <xf numFmtId="175" fontId="23" fillId="0" borderId="48" xfId="0" applyNumberFormat="1" applyFont="1" applyBorder="1" applyAlignment="1" applyProtection="1">
      <alignment/>
      <protection/>
    </xf>
    <xf numFmtId="0" fontId="21" fillId="0" borderId="24" xfId="0" applyFont="1" applyFill="1" applyBorder="1" applyAlignment="1">
      <alignment vertical="center"/>
    </xf>
    <xf numFmtId="0" fontId="24" fillId="0" borderId="27" xfId="0" applyNumberFormat="1" applyFont="1" applyFill="1" applyBorder="1" applyAlignment="1" applyProtection="1">
      <alignment horizontal="left" indent="1"/>
      <protection/>
    </xf>
    <xf numFmtId="0" fontId="23" fillId="0" borderId="23" xfId="0" applyNumberFormat="1" applyFont="1" applyBorder="1" applyAlignment="1" applyProtection="1">
      <alignment horizontal="center"/>
      <protection/>
    </xf>
    <xf numFmtId="173" fontId="21" fillId="0" borderId="23" xfId="0" applyNumberFormat="1" applyFont="1" applyFill="1" applyBorder="1" applyAlignment="1" applyProtection="1">
      <alignment/>
      <protection/>
    </xf>
    <xf numFmtId="0" fontId="23" fillId="0" borderId="27" xfId="0" applyNumberFormat="1" applyFont="1" applyFill="1" applyBorder="1" applyAlignment="1" applyProtection="1">
      <alignment horizontal="left" indent="2"/>
      <protection/>
    </xf>
    <xf numFmtId="174" fontId="23" fillId="0" borderId="23" xfId="0" applyNumberFormat="1" applyFont="1" applyFill="1" applyBorder="1" applyAlignment="1" applyProtection="1">
      <alignment/>
      <protection/>
    </xf>
    <xf numFmtId="173" fontId="23" fillId="0" borderId="23" xfId="0" applyNumberFormat="1" applyFont="1" applyFill="1" applyBorder="1" applyAlignment="1" applyProtection="1">
      <alignment/>
      <protection/>
    </xf>
    <xf numFmtId="173" fontId="23" fillId="0" borderId="23" xfId="42" applyNumberFormat="1" applyFont="1" applyFill="1" applyBorder="1" applyAlignment="1" applyProtection="1">
      <alignment/>
      <protection/>
    </xf>
    <xf numFmtId="0" fontId="23" fillId="0" borderId="23" xfId="0" applyNumberFormat="1" applyFont="1" applyFill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/>
      <protection/>
    </xf>
    <xf numFmtId="0" fontId="23" fillId="0" borderId="30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/>
      <protection/>
    </xf>
    <xf numFmtId="0" fontId="22" fillId="0" borderId="27" xfId="0" applyNumberFormat="1" applyFont="1" applyBorder="1" applyAlignment="1" applyProtection="1">
      <alignment/>
      <protection/>
    </xf>
    <xf numFmtId="0" fontId="25" fillId="0" borderId="23" xfId="0" applyNumberFormat="1" applyFont="1" applyBorder="1" applyAlignment="1" applyProtection="1">
      <alignment horizontal="center"/>
      <protection/>
    </xf>
    <xf numFmtId="0" fontId="21" fillId="0" borderId="50" xfId="0" applyNumberFormat="1" applyFont="1" applyBorder="1" applyAlignment="1" applyProtection="1">
      <alignment/>
      <protection/>
    </xf>
    <xf numFmtId="0" fontId="23" fillId="0" borderId="19" xfId="0" applyNumberFormat="1" applyFont="1" applyBorder="1" applyAlignment="1" applyProtection="1">
      <alignment horizontal="center"/>
      <protection/>
    </xf>
    <xf numFmtId="0" fontId="26" fillId="0" borderId="15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3" fillId="0" borderId="46" xfId="0" applyNumberFormat="1" applyFont="1" applyFill="1" applyBorder="1" applyAlignment="1" applyProtection="1">
      <alignment/>
      <protection/>
    </xf>
    <xf numFmtId="175" fontId="23" fillId="0" borderId="45" xfId="0" applyNumberFormat="1" applyFont="1" applyFill="1" applyBorder="1" applyAlignment="1" applyProtection="1">
      <alignment/>
      <protection/>
    </xf>
    <xf numFmtId="175" fontId="23" fillId="0" borderId="46" xfId="42" applyNumberFormat="1" applyFont="1" applyFill="1" applyBorder="1" applyAlignment="1" applyProtection="1">
      <alignment/>
      <protection/>
    </xf>
    <xf numFmtId="175" fontId="23" fillId="0" borderId="45" xfId="42" applyNumberFormat="1" applyFont="1" applyFill="1" applyBorder="1" applyAlignment="1" applyProtection="1">
      <alignment/>
      <protection/>
    </xf>
    <xf numFmtId="175" fontId="23" fillId="0" borderId="23" xfId="42" applyNumberFormat="1" applyFont="1" applyFill="1" applyBorder="1" applyAlignment="1" applyProtection="1">
      <alignment/>
      <protection/>
    </xf>
    <xf numFmtId="0" fontId="20" fillId="0" borderId="11" xfId="0" applyFont="1" applyBorder="1" applyAlignment="1" applyProtection="1">
      <alignment horizontal="left"/>
      <protection/>
    </xf>
    <xf numFmtId="0" fontId="21" fillId="0" borderId="51" xfId="0" applyFont="1" applyFill="1" applyBorder="1" applyAlignment="1" applyProtection="1">
      <alignment horizontal="center" vertical="center"/>
      <protection/>
    </xf>
    <xf numFmtId="0" fontId="21" fillId="0" borderId="52" xfId="0" applyFont="1" applyFill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21" fillId="0" borderId="55" xfId="0" applyFont="1" applyFill="1" applyBorder="1" applyAlignment="1" applyProtection="1">
      <alignment horizontal="left" vertical="center"/>
      <protection/>
    </xf>
    <xf numFmtId="0" fontId="21" fillId="0" borderId="41" xfId="0" applyFont="1" applyFill="1" applyBorder="1" applyAlignment="1" applyProtection="1">
      <alignment horizontal="center" vertical="center"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175" fontId="21" fillId="0" borderId="56" xfId="0" applyNumberFormat="1" applyFont="1" applyBorder="1" applyAlignment="1" applyProtection="1">
      <alignment horizontal="center"/>
      <protection/>
    </xf>
    <xf numFmtId="175" fontId="21" fillId="0" borderId="51" xfId="0" applyNumberFormat="1" applyFont="1" applyBorder="1" applyAlignment="1" applyProtection="1">
      <alignment horizontal="center"/>
      <protection/>
    </xf>
    <xf numFmtId="175" fontId="21" fillId="0" borderId="24" xfId="0" applyNumberFormat="1" applyFont="1" applyBorder="1" applyAlignment="1" applyProtection="1">
      <alignment horizontal="center"/>
      <protection/>
    </xf>
    <xf numFmtId="0" fontId="21" fillId="0" borderId="24" xfId="0" applyFont="1" applyBorder="1" applyAlignment="1" applyProtection="1">
      <alignment horizontal="center"/>
      <protection/>
    </xf>
    <xf numFmtId="175" fontId="21" fillId="0" borderId="57" xfId="0" applyNumberFormat="1" applyFont="1" applyFill="1" applyBorder="1" applyAlignment="1" applyProtection="1">
      <alignment/>
      <protection/>
    </xf>
    <xf numFmtId="175" fontId="21" fillId="0" borderId="58" xfId="0" applyNumberFormat="1" applyFont="1" applyFill="1" applyBorder="1" applyAlignment="1" applyProtection="1">
      <alignment/>
      <protection/>
    </xf>
    <xf numFmtId="173" fontId="21" fillId="0" borderId="30" xfId="0" applyNumberFormat="1" applyFont="1" applyFill="1" applyBorder="1" applyAlignment="1" applyProtection="1">
      <alignment/>
      <protection/>
    </xf>
    <xf numFmtId="175" fontId="21" fillId="0" borderId="48" xfId="0" applyNumberFormat="1" applyFont="1" applyBorder="1" applyAlignment="1" applyProtection="1">
      <alignment/>
      <protection/>
    </xf>
    <xf numFmtId="175" fontId="21" fillId="0" borderId="47" xfId="0" applyNumberFormat="1" applyFont="1" applyBorder="1" applyAlignment="1" applyProtection="1">
      <alignment/>
      <protection/>
    </xf>
    <xf numFmtId="175" fontId="21" fillId="0" borderId="41" xfId="0" applyNumberFormat="1" applyFont="1" applyBorder="1" applyAlignment="1" applyProtection="1">
      <alignment/>
      <protection/>
    </xf>
    <xf numFmtId="173" fontId="21" fillId="0" borderId="41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27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3" fillId="0" borderId="24" xfId="0" applyFont="1" applyBorder="1" applyAlignment="1" applyProtection="1">
      <alignment horizontal="center"/>
      <protection/>
    </xf>
    <xf numFmtId="173" fontId="21" fillId="0" borderId="24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 horizontal="left" indent="1"/>
      <protection/>
    </xf>
    <xf numFmtId="0" fontId="23" fillId="0" borderId="23" xfId="0" applyFont="1" applyFill="1" applyBorder="1" applyAlignment="1" applyProtection="1">
      <alignment horizontal="center"/>
      <protection/>
    </xf>
    <xf numFmtId="0" fontId="23" fillId="0" borderId="27" xfId="0" applyNumberFormat="1" applyFont="1" applyFill="1" applyBorder="1" applyAlignment="1" applyProtection="1">
      <alignment horizontal="left" indent="1"/>
      <protection/>
    </xf>
    <xf numFmtId="173" fontId="23" fillId="0" borderId="23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horizontal="left" vertical="top" wrapText="1"/>
      <protection/>
    </xf>
    <xf numFmtId="0" fontId="23" fillId="0" borderId="30" xfId="0" applyFont="1" applyBorder="1" applyAlignment="1" applyProtection="1">
      <alignment horizontal="center" vertical="top"/>
      <protection/>
    </xf>
    <xf numFmtId="175" fontId="21" fillId="0" borderId="57" xfId="0" applyNumberFormat="1" applyFont="1" applyBorder="1" applyAlignment="1" applyProtection="1">
      <alignment vertical="top"/>
      <protection/>
    </xf>
    <xf numFmtId="175" fontId="21" fillId="0" borderId="58" xfId="0" applyNumberFormat="1" applyFont="1" applyBorder="1" applyAlignment="1" applyProtection="1">
      <alignment vertical="top"/>
      <protection/>
    </xf>
    <xf numFmtId="175" fontId="21" fillId="0" borderId="30" xfId="0" applyNumberFormat="1" applyFont="1" applyBorder="1" applyAlignment="1" applyProtection="1">
      <alignment vertical="top"/>
      <protection/>
    </xf>
    <xf numFmtId="173" fontId="21" fillId="0" borderId="30" xfId="0" applyNumberFormat="1" applyFont="1" applyBorder="1" applyAlignment="1" applyProtection="1">
      <alignment vertical="top"/>
      <protection/>
    </xf>
    <xf numFmtId="0" fontId="25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vertical="top"/>
      <protection/>
    </xf>
    <xf numFmtId="175" fontId="21" fillId="0" borderId="59" xfId="0" applyNumberFormat="1" applyFont="1" applyBorder="1" applyAlignment="1" applyProtection="1">
      <alignment/>
      <protection/>
    </xf>
    <xf numFmtId="175" fontId="21" fillId="0" borderId="60" xfId="0" applyNumberFormat="1" applyFont="1" applyBorder="1" applyAlignment="1" applyProtection="1">
      <alignment/>
      <protection/>
    </xf>
    <xf numFmtId="175" fontId="21" fillId="0" borderId="34" xfId="0" applyNumberFormat="1" applyFont="1" applyBorder="1" applyAlignment="1" applyProtection="1">
      <alignment/>
      <protection/>
    </xf>
    <xf numFmtId="173" fontId="21" fillId="0" borderId="34" xfId="0" applyNumberFormat="1" applyFont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5" fontId="21" fillId="0" borderId="45" xfId="0" applyNumberFormat="1" applyFont="1" applyBorder="1" applyAlignment="1" applyProtection="1">
      <alignment/>
      <protection/>
    </xf>
    <xf numFmtId="173" fontId="21" fillId="0" borderId="23" xfId="0" applyNumberFormat="1" applyFont="1" applyBorder="1" applyAlignment="1" applyProtection="1">
      <alignment/>
      <protection/>
    </xf>
    <xf numFmtId="175" fontId="21" fillId="0" borderId="23" xfId="42" applyNumberFormat="1" applyFont="1" applyFill="1" applyBorder="1" applyAlignment="1" applyProtection="1">
      <alignment/>
      <protection/>
    </xf>
    <xf numFmtId="173" fontId="21" fillId="0" borderId="23" xfId="42" applyNumberFormat="1" applyFont="1" applyFill="1" applyBorder="1" applyAlignment="1" applyProtection="1">
      <alignment/>
      <protection/>
    </xf>
    <xf numFmtId="175" fontId="21" fillId="0" borderId="46" xfId="42" applyNumberFormat="1" applyFont="1" applyFill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 horizontal="left" wrapText="1"/>
      <protection/>
    </xf>
    <xf numFmtId="175" fontId="21" fillId="0" borderId="59" xfId="0" applyNumberFormat="1" applyFont="1" applyFill="1" applyBorder="1" applyAlignment="1" applyProtection="1">
      <alignment vertical="top"/>
      <protection/>
    </xf>
    <xf numFmtId="175" fontId="21" fillId="0" borderId="60" xfId="0" applyNumberFormat="1" applyFont="1" applyFill="1" applyBorder="1" applyAlignment="1" applyProtection="1">
      <alignment vertical="top"/>
      <protection/>
    </xf>
    <xf numFmtId="173" fontId="21" fillId="0" borderId="34" xfId="0" applyNumberFormat="1" applyFont="1" applyFill="1" applyBorder="1" applyAlignment="1" applyProtection="1">
      <alignment vertical="top"/>
      <protection/>
    </xf>
    <xf numFmtId="0" fontId="21" fillId="0" borderId="27" xfId="0" applyNumberFormat="1" applyFont="1" applyBorder="1" applyAlignment="1" applyProtection="1">
      <alignment wrapText="1"/>
      <protection/>
    </xf>
    <xf numFmtId="175" fontId="21" fillId="0" borderId="59" xfId="0" applyNumberFormat="1" applyFont="1" applyFill="1" applyBorder="1" applyAlignment="1" applyProtection="1">
      <alignment/>
      <protection/>
    </xf>
    <xf numFmtId="175" fontId="21" fillId="0" borderId="60" xfId="0" applyNumberFormat="1" applyFont="1" applyFill="1" applyBorder="1" applyAlignment="1" applyProtection="1">
      <alignment/>
      <protection/>
    </xf>
    <xf numFmtId="173" fontId="21" fillId="0" borderId="34" xfId="0" applyNumberFormat="1" applyFont="1" applyFill="1" applyBorder="1" applyAlignment="1" applyProtection="1">
      <alignment/>
      <protection/>
    </xf>
    <xf numFmtId="175" fontId="23" fillId="0" borderId="38" xfId="42" applyNumberFormat="1" applyFont="1" applyFill="1" applyBorder="1" applyAlignment="1" applyProtection="1">
      <alignment/>
      <protection/>
    </xf>
    <xf numFmtId="0" fontId="23" fillId="0" borderId="27" xfId="0" applyNumberFormat="1" applyFont="1" applyBorder="1" applyAlignment="1" applyProtection="1">
      <alignment horizontal="left" wrapText="1" indent="1"/>
      <protection/>
    </xf>
    <xf numFmtId="0" fontId="21" fillId="0" borderId="18" xfId="0" applyNumberFormat="1" applyFont="1" applyBorder="1" applyAlignment="1" applyProtection="1">
      <alignment/>
      <protection/>
    </xf>
    <xf numFmtId="0" fontId="23" fillId="0" borderId="19" xfId="0" applyFont="1" applyBorder="1" applyAlignment="1" applyProtection="1">
      <alignment horizontal="center"/>
      <protection/>
    </xf>
    <xf numFmtId="175" fontId="21" fillId="0" borderId="21" xfId="0" applyNumberFormat="1" applyFont="1" applyFill="1" applyBorder="1" applyAlignment="1" applyProtection="1">
      <alignment/>
      <protection/>
    </xf>
    <xf numFmtId="175" fontId="21" fillId="0" borderId="18" xfId="0" applyNumberFormat="1" applyFont="1" applyBorder="1" applyAlignment="1" applyProtection="1">
      <alignment/>
      <protection/>
    </xf>
    <xf numFmtId="175" fontId="21" fillId="0" borderId="19" xfId="0" applyNumberFormat="1" applyFont="1" applyFill="1" applyBorder="1" applyAlignment="1" applyProtection="1">
      <alignment/>
      <protection/>
    </xf>
    <xf numFmtId="175" fontId="21" fillId="0" borderId="19" xfId="0" applyNumberFormat="1" applyFont="1" applyBorder="1" applyAlignment="1" applyProtection="1">
      <alignment/>
      <protection/>
    </xf>
    <xf numFmtId="173" fontId="21" fillId="0" borderId="19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/>
      <protection/>
    </xf>
    <xf numFmtId="0" fontId="21" fillId="0" borderId="54" xfId="0" applyFont="1" applyFill="1" applyBorder="1" applyAlignment="1" applyProtection="1">
      <alignment horizontal="center" vertical="center"/>
      <protection/>
    </xf>
    <xf numFmtId="175" fontId="21" fillId="0" borderId="16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/>
      <protection/>
    </xf>
    <xf numFmtId="173" fontId="21" fillId="0" borderId="19" xfId="0" applyNumberFormat="1" applyFont="1" applyFill="1" applyBorder="1" applyAlignment="1" applyProtection="1">
      <alignment/>
      <protection/>
    </xf>
    <xf numFmtId="175" fontId="21" fillId="0" borderId="61" xfId="0" applyNumberFormat="1" applyFont="1" applyFill="1" applyBorder="1" applyAlignment="1" applyProtection="1">
      <alignment/>
      <protection/>
    </xf>
    <xf numFmtId="0" fontId="22" fillId="0" borderId="27" xfId="0" applyFont="1" applyBorder="1" applyAlignment="1" applyProtection="1">
      <alignment/>
      <protection/>
    </xf>
    <xf numFmtId="0" fontId="23" fillId="0" borderId="27" xfId="0" applyFont="1" applyBorder="1" applyAlignment="1" applyProtection="1">
      <alignment horizontal="left" indent="2"/>
      <protection/>
    </xf>
    <xf numFmtId="0" fontId="23" fillId="0" borderId="27" xfId="0" applyFont="1" applyFill="1" applyBorder="1" applyAlignment="1" applyProtection="1">
      <alignment horizontal="left" indent="2"/>
      <protection/>
    </xf>
    <xf numFmtId="0" fontId="21" fillId="0" borderId="27" xfId="0" applyFont="1" applyFill="1" applyBorder="1" applyAlignment="1" applyProtection="1">
      <alignment horizontal="left" indent="1"/>
      <protection/>
    </xf>
    <xf numFmtId="0" fontId="21" fillId="0" borderId="27" xfId="0" applyFont="1" applyBorder="1" applyAlignment="1" applyProtection="1">
      <alignment horizontal="left" indent="1"/>
      <protection/>
    </xf>
    <xf numFmtId="0" fontId="21" fillId="0" borderId="50" xfId="0" applyFont="1" applyBorder="1" applyAlignment="1" applyProtection="1">
      <alignment/>
      <protection/>
    </xf>
    <xf numFmtId="175" fontId="21" fillId="0" borderId="61" xfId="0" applyNumberFormat="1" applyFont="1" applyBorder="1" applyAlignment="1" applyProtection="1">
      <alignment/>
      <protection/>
    </xf>
    <xf numFmtId="0" fontId="21" fillId="0" borderId="11" xfId="0" applyFont="1" applyBorder="1" applyAlignment="1" applyProtection="1">
      <alignment/>
      <protection/>
    </xf>
    <xf numFmtId="0" fontId="21" fillId="0" borderId="41" xfId="0" applyFont="1" applyFill="1" applyBorder="1" applyAlignment="1" applyProtection="1">
      <alignment vertical="center"/>
      <protection/>
    </xf>
    <xf numFmtId="0" fontId="21" fillId="0" borderId="27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56" xfId="0" applyNumberFormat="1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 horizontal="center"/>
      <protection/>
    </xf>
    <xf numFmtId="175" fontId="21" fillId="0" borderId="24" xfId="0" applyNumberFormat="1" applyFont="1" applyFill="1" applyBorder="1" applyAlignment="1" applyProtection="1">
      <alignment horizontal="center"/>
      <protection/>
    </xf>
    <xf numFmtId="173" fontId="21" fillId="0" borderId="24" xfId="0" applyNumberFormat="1" applyFont="1" applyFill="1" applyBorder="1" applyAlignment="1" applyProtection="1">
      <alignment horizontal="center"/>
      <protection/>
    </xf>
    <xf numFmtId="175" fontId="21" fillId="0" borderId="16" xfId="0" applyNumberFormat="1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 horizontal="left" indent="1"/>
      <protection/>
    </xf>
    <xf numFmtId="0" fontId="21" fillId="0" borderId="49" xfId="0" applyFont="1" applyFill="1" applyBorder="1" applyAlignment="1" applyProtection="1">
      <alignment/>
      <protection/>
    </xf>
    <xf numFmtId="0" fontId="23" fillId="0" borderId="30" xfId="0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center"/>
      <protection/>
    </xf>
    <xf numFmtId="0" fontId="25" fillId="0" borderId="23" xfId="0" applyFont="1" applyFill="1" applyBorder="1" applyAlignment="1" applyProtection="1">
      <alignment horizontal="center"/>
      <protection/>
    </xf>
    <xf numFmtId="0" fontId="21" fillId="0" borderId="55" xfId="0" applyFont="1" applyFill="1" applyBorder="1" applyAlignment="1" applyProtection="1">
      <alignment/>
      <protection/>
    </xf>
    <xf numFmtId="0" fontId="23" fillId="0" borderId="41" xfId="0" applyFont="1" applyFill="1" applyBorder="1" applyAlignment="1" applyProtection="1">
      <alignment horizontal="center"/>
      <protection/>
    </xf>
    <xf numFmtId="175" fontId="21" fillId="0" borderId="48" xfId="0" applyNumberFormat="1" applyFont="1" applyFill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3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0" fontId="21" fillId="0" borderId="50" xfId="0" applyFont="1" applyFill="1" applyBorder="1" applyAlignment="1" applyProtection="1">
      <alignment/>
      <protection/>
    </xf>
    <xf numFmtId="0" fontId="23" fillId="0" borderId="19" xfId="0" applyFont="1" applyFill="1" applyBorder="1" applyAlignment="1" applyProtection="1">
      <alignment horizontal="center"/>
      <protection/>
    </xf>
    <xf numFmtId="175" fontId="21" fillId="0" borderId="20" xfId="0" applyNumberFormat="1" applyFont="1" applyFill="1" applyBorder="1" applyAlignment="1" applyProtection="1">
      <alignment/>
      <protection/>
    </xf>
    <xf numFmtId="174" fontId="21" fillId="0" borderId="19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0" fontId="23" fillId="0" borderId="55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showGridLines="0" tabSelected="1" zoomScalePageLayoutView="0" workbookViewId="0" topLeftCell="A1">
      <selection activeCell="A1" sqref="A1:Y1"/>
    </sheetView>
  </sheetViews>
  <sheetFormatPr defaultColWidth="9.140625" defaultRowHeight="12.75"/>
  <cols>
    <col min="1" max="1" width="35.7109375" style="0" customWidth="1"/>
    <col min="2" max="4" width="9.7109375" style="0" customWidth="1"/>
    <col min="5" max="7" width="9.7109375" style="0" hidden="1" customWidth="1"/>
    <col min="8" max="8" width="9.7109375" style="0" customWidth="1"/>
    <col min="9" max="11" width="9.7109375" style="0" hidden="1" customWidth="1"/>
    <col min="12" max="12" width="9.7109375" style="0" customWidth="1"/>
    <col min="13" max="15" width="9.7109375" style="0" hidden="1" customWidth="1"/>
    <col min="16" max="16" width="9.7109375" style="0" customWidth="1"/>
    <col min="17" max="19" width="9.7109375" style="0" hidden="1" customWidth="1"/>
    <col min="20" max="25" width="9.7109375" style="0" customWidth="1"/>
  </cols>
  <sheetData>
    <row r="1" spans="1:25" ht="18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75" customHeight="1">
      <c r="A2" s="6" t="s">
        <v>1</v>
      </c>
      <c r="B2" s="7" t="s">
        <v>2</v>
      </c>
      <c r="C2" s="8" t="s">
        <v>3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</row>
    <row r="3" spans="1:25" ht="24.75" customHeight="1">
      <c r="A3" s="11" t="s">
        <v>4</v>
      </c>
      <c r="B3" s="12" t="s">
        <v>5</v>
      </c>
      <c r="C3" s="13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4" t="s">
        <v>14</v>
      </c>
      <c r="L3" s="14" t="s">
        <v>15</v>
      </c>
      <c r="M3" s="14" t="s">
        <v>16</v>
      </c>
      <c r="N3" s="14" t="s">
        <v>17</v>
      </c>
      <c r="O3" s="14" t="s">
        <v>18</v>
      </c>
      <c r="P3" s="14" t="s">
        <v>19</v>
      </c>
      <c r="Q3" s="14" t="s">
        <v>20</v>
      </c>
      <c r="R3" s="14" t="s">
        <v>21</v>
      </c>
      <c r="S3" s="14" t="s">
        <v>22</v>
      </c>
      <c r="T3" s="14" t="s">
        <v>23</v>
      </c>
      <c r="U3" s="14" t="s">
        <v>24</v>
      </c>
      <c r="V3" s="14" t="s">
        <v>25</v>
      </c>
      <c r="W3" s="14" t="s">
        <v>26</v>
      </c>
      <c r="X3" s="15" t="s">
        <v>27</v>
      </c>
      <c r="Y3" s="16" t="s">
        <v>28</v>
      </c>
    </row>
    <row r="4" spans="1:25" ht="13.5">
      <c r="A4" s="17" t="s">
        <v>29</v>
      </c>
      <c r="B4" s="18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1"/>
      <c r="X4" s="22"/>
      <c r="Y4" s="23"/>
    </row>
    <row r="5" spans="1:25" ht="13.5">
      <c r="A5" s="24" t="s">
        <v>30</v>
      </c>
      <c r="B5" s="2">
        <v>756499194</v>
      </c>
      <c r="C5" s="25">
        <v>862386550</v>
      </c>
      <c r="D5" s="26">
        <v>862386550</v>
      </c>
      <c r="E5" s="26">
        <v>67605575</v>
      </c>
      <c r="F5" s="26">
        <v>68221593</v>
      </c>
      <c r="G5" s="26">
        <v>63543373</v>
      </c>
      <c r="H5" s="26">
        <v>199370541</v>
      </c>
      <c r="I5" s="26">
        <v>61414313</v>
      </c>
      <c r="J5" s="26">
        <v>68764321</v>
      </c>
      <c r="K5" s="26">
        <v>73485395</v>
      </c>
      <c r="L5" s="26">
        <v>203664029</v>
      </c>
      <c r="M5" s="26">
        <v>76532929</v>
      </c>
      <c r="N5" s="26">
        <v>69656875</v>
      </c>
      <c r="O5" s="26">
        <v>72349466</v>
      </c>
      <c r="P5" s="26">
        <v>218539270</v>
      </c>
      <c r="Q5" s="26">
        <v>72420173</v>
      </c>
      <c r="R5" s="26">
        <v>70320069</v>
      </c>
      <c r="S5" s="26">
        <v>72659855</v>
      </c>
      <c r="T5" s="26">
        <v>215400097</v>
      </c>
      <c r="U5" s="26">
        <v>836973937</v>
      </c>
      <c r="V5" s="26">
        <v>862386550</v>
      </c>
      <c r="W5" s="26">
        <v>-25412613</v>
      </c>
      <c r="X5" s="27">
        <v>-2.95</v>
      </c>
      <c r="Y5" s="28">
        <v>862386550</v>
      </c>
    </row>
    <row r="6" spans="1:25" ht="13.5">
      <c r="A6" s="24" t="s">
        <v>31</v>
      </c>
      <c r="B6" s="2">
        <v>2510970927</v>
      </c>
      <c r="C6" s="25">
        <v>3003748380</v>
      </c>
      <c r="D6" s="26">
        <v>3003748380</v>
      </c>
      <c r="E6" s="26">
        <v>272058284</v>
      </c>
      <c r="F6" s="26">
        <v>165958195</v>
      </c>
      <c r="G6" s="26">
        <v>251351043</v>
      </c>
      <c r="H6" s="26">
        <v>689367522</v>
      </c>
      <c r="I6" s="26">
        <v>261603205</v>
      </c>
      <c r="J6" s="26">
        <v>287665479</v>
      </c>
      <c r="K6" s="26">
        <v>249954484</v>
      </c>
      <c r="L6" s="26">
        <v>799223168</v>
      </c>
      <c r="M6" s="26">
        <v>256507171</v>
      </c>
      <c r="N6" s="26">
        <v>262595601</v>
      </c>
      <c r="O6" s="26">
        <v>276879931</v>
      </c>
      <c r="P6" s="26">
        <v>795982703</v>
      </c>
      <c r="Q6" s="26">
        <v>239891288</v>
      </c>
      <c r="R6" s="26">
        <v>303176407</v>
      </c>
      <c r="S6" s="26">
        <v>305234620</v>
      </c>
      <c r="T6" s="26">
        <v>848302315</v>
      </c>
      <c r="U6" s="26">
        <v>3132875708</v>
      </c>
      <c r="V6" s="26">
        <v>3003748380</v>
      </c>
      <c r="W6" s="26">
        <v>129127328</v>
      </c>
      <c r="X6" s="27">
        <v>4.3</v>
      </c>
      <c r="Y6" s="28">
        <v>3003748380</v>
      </c>
    </row>
    <row r="7" spans="1:25" ht="13.5">
      <c r="A7" s="24" t="s">
        <v>32</v>
      </c>
      <c r="B7" s="2">
        <v>61759999</v>
      </c>
      <c r="C7" s="25">
        <v>135912990</v>
      </c>
      <c r="D7" s="26">
        <v>20000000</v>
      </c>
      <c r="E7" s="26">
        <v>10668157</v>
      </c>
      <c r="F7" s="26">
        <v>639267</v>
      </c>
      <c r="G7" s="26">
        <v>-5985695</v>
      </c>
      <c r="H7" s="26">
        <v>5321729</v>
      </c>
      <c r="I7" s="26">
        <v>1787039</v>
      </c>
      <c r="J7" s="26">
        <v>1510367</v>
      </c>
      <c r="K7" s="26">
        <v>1188031</v>
      </c>
      <c r="L7" s="26">
        <v>4485437</v>
      </c>
      <c r="M7" s="26">
        <v>930091</v>
      </c>
      <c r="N7" s="26">
        <v>1206299</v>
      </c>
      <c r="O7" s="26">
        <v>920905</v>
      </c>
      <c r="P7" s="26">
        <v>3057295</v>
      </c>
      <c r="Q7" s="26">
        <v>226884</v>
      </c>
      <c r="R7" s="26">
        <v>9592106</v>
      </c>
      <c r="S7" s="26">
        <v>-8648250</v>
      </c>
      <c r="T7" s="26">
        <v>1170740</v>
      </c>
      <c r="U7" s="26">
        <v>14035201</v>
      </c>
      <c r="V7" s="26">
        <v>20000000</v>
      </c>
      <c r="W7" s="26">
        <v>-5964799</v>
      </c>
      <c r="X7" s="27">
        <v>-29.82</v>
      </c>
      <c r="Y7" s="28">
        <v>20000000</v>
      </c>
    </row>
    <row r="8" spans="1:25" ht="13.5">
      <c r="A8" s="24" t="s">
        <v>33</v>
      </c>
      <c r="B8" s="2">
        <v>1438870374</v>
      </c>
      <c r="C8" s="25">
        <v>1268307900</v>
      </c>
      <c r="D8" s="26">
        <v>1385470380</v>
      </c>
      <c r="E8" s="26">
        <v>266830200</v>
      </c>
      <c r="F8" s="26">
        <v>247664214</v>
      </c>
      <c r="G8" s="26">
        <v>-22429091</v>
      </c>
      <c r="H8" s="26">
        <v>492065323</v>
      </c>
      <c r="I8" s="26">
        <v>55927250</v>
      </c>
      <c r="J8" s="26">
        <v>10043822</v>
      </c>
      <c r="K8" s="26">
        <v>223470011</v>
      </c>
      <c r="L8" s="26">
        <v>289441083</v>
      </c>
      <c r="M8" s="26">
        <v>51173727</v>
      </c>
      <c r="N8" s="26">
        <v>24375257</v>
      </c>
      <c r="O8" s="26">
        <v>323484304</v>
      </c>
      <c r="P8" s="26">
        <v>399033288</v>
      </c>
      <c r="Q8" s="26">
        <v>14536669</v>
      </c>
      <c r="R8" s="26">
        <v>50447458</v>
      </c>
      <c r="S8" s="26">
        <v>143776561</v>
      </c>
      <c r="T8" s="26">
        <v>208760688</v>
      </c>
      <c r="U8" s="26">
        <v>1389300382</v>
      </c>
      <c r="V8" s="26">
        <v>1385470380</v>
      </c>
      <c r="W8" s="26">
        <v>3830002</v>
      </c>
      <c r="X8" s="27">
        <v>0.28</v>
      </c>
      <c r="Y8" s="28">
        <v>1385470380</v>
      </c>
    </row>
    <row r="9" spans="1:25" ht="13.5">
      <c r="A9" s="24" t="s">
        <v>34</v>
      </c>
      <c r="B9" s="2">
        <v>400756032</v>
      </c>
      <c r="C9" s="25">
        <v>439931860</v>
      </c>
      <c r="D9" s="26">
        <v>381685490</v>
      </c>
      <c r="E9" s="26">
        <v>22153600</v>
      </c>
      <c r="F9" s="26">
        <v>20588169</v>
      </c>
      <c r="G9" s="26">
        <v>16408179</v>
      </c>
      <c r="H9" s="26">
        <v>59149948</v>
      </c>
      <c r="I9" s="26">
        <v>20903384</v>
      </c>
      <c r="J9" s="26">
        <v>24640467</v>
      </c>
      <c r="K9" s="26">
        <v>33238961</v>
      </c>
      <c r="L9" s="26">
        <v>78782812</v>
      </c>
      <c r="M9" s="26">
        <v>16104020</v>
      </c>
      <c r="N9" s="26">
        <v>132700072</v>
      </c>
      <c r="O9" s="26">
        <v>44221628</v>
      </c>
      <c r="P9" s="26">
        <v>193025720</v>
      </c>
      <c r="Q9" s="26">
        <v>62312035</v>
      </c>
      <c r="R9" s="26">
        <v>43572302</v>
      </c>
      <c r="S9" s="26">
        <v>71470781</v>
      </c>
      <c r="T9" s="26">
        <v>177355118</v>
      </c>
      <c r="U9" s="26">
        <v>508313598</v>
      </c>
      <c r="V9" s="26">
        <v>381685490</v>
      </c>
      <c r="W9" s="26">
        <v>126628108</v>
      </c>
      <c r="X9" s="27">
        <v>33.18</v>
      </c>
      <c r="Y9" s="28">
        <v>381685490</v>
      </c>
    </row>
    <row r="10" spans="1:25" ht="25.5">
      <c r="A10" s="29" t="s">
        <v>212</v>
      </c>
      <c r="B10" s="30">
        <f>SUM(B5:B9)</f>
        <v>5168856526</v>
      </c>
      <c r="C10" s="31">
        <f aca="true" t="shared" si="0" ref="C10:Y10">SUM(C5:C9)</f>
        <v>5710287680</v>
      </c>
      <c r="D10" s="32">
        <f t="shared" si="0"/>
        <v>5653290800</v>
      </c>
      <c r="E10" s="32">
        <f t="shared" si="0"/>
        <v>639315816</v>
      </c>
      <c r="F10" s="32">
        <f t="shared" si="0"/>
        <v>503071438</v>
      </c>
      <c r="G10" s="32">
        <f t="shared" si="0"/>
        <v>302887809</v>
      </c>
      <c r="H10" s="32">
        <f t="shared" si="0"/>
        <v>1445275063</v>
      </c>
      <c r="I10" s="32">
        <f t="shared" si="0"/>
        <v>401635191</v>
      </c>
      <c r="J10" s="32">
        <f t="shared" si="0"/>
        <v>392624456</v>
      </c>
      <c r="K10" s="32">
        <f t="shared" si="0"/>
        <v>581336882</v>
      </c>
      <c r="L10" s="32">
        <f t="shared" si="0"/>
        <v>1375596529</v>
      </c>
      <c r="M10" s="32">
        <f t="shared" si="0"/>
        <v>401247938</v>
      </c>
      <c r="N10" s="32">
        <f t="shared" si="0"/>
        <v>490534104</v>
      </c>
      <c r="O10" s="32">
        <f t="shared" si="0"/>
        <v>717856234</v>
      </c>
      <c r="P10" s="32">
        <f t="shared" si="0"/>
        <v>1609638276</v>
      </c>
      <c r="Q10" s="32">
        <f t="shared" si="0"/>
        <v>389387049</v>
      </c>
      <c r="R10" s="32">
        <f t="shared" si="0"/>
        <v>477108342</v>
      </c>
      <c r="S10" s="32">
        <f t="shared" si="0"/>
        <v>584493567</v>
      </c>
      <c r="T10" s="32">
        <f t="shared" si="0"/>
        <v>1450988958</v>
      </c>
      <c r="U10" s="32">
        <f t="shared" si="0"/>
        <v>5881498826</v>
      </c>
      <c r="V10" s="32">
        <f t="shared" si="0"/>
        <v>5653290800</v>
      </c>
      <c r="W10" s="32">
        <f t="shared" si="0"/>
        <v>228208026</v>
      </c>
      <c r="X10" s="33">
        <f>+IF(V10&lt;&gt;0,(W10/V10)*100,0)</f>
        <v>4.036728943786158</v>
      </c>
      <c r="Y10" s="34">
        <f t="shared" si="0"/>
        <v>5653290800</v>
      </c>
    </row>
    <row r="11" spans="1:25" ht="13.5">
      <c r="A11" s="24" t="s">
        <v>36</v>
      </c>
      <c r="B11" s="2">
        <v>1641282391</v>
      </c>
      <c r="C11" s="25">
        <v>1715592330</v>
      </c>
      <c r="D11" s="26">
        <v>1698133103</v>
      </c>
      <c r="E11" s="26">
        <v>140738738</v>
      </c>
      <c r="F11" s="26">
        <v>113912800</v>
      </c>
      <c r="G11" s="26">
        <v>125353476</v>
      </c>
      <c r="H11" s="26">
        <v>380005014</v>
      </c>
      <c r="I11" s="26">
        <v>122957225</v>
      </c>
      <c r="J11" s="26">
        <v>173653571</v>
      </c>
      <c r="K11" s="26">
        <v>125993374</v>
      </c>
      <c r="L11" s="26">
        <v>422604170</v>
      </c>
      <c r="M11" s="26">
        <v>127124143</v>
      </c>
      <c r="N11" s="26">
        <v>125746205</v>
      </c>
      <c r="O11" s="26">
        <v>123548887</v>
      </c>
      <c r="P11" s="26">
        <v>376419235</v>
      </c>
      <c r="Q11" s="26">
        <v>124338126</v>
      </c>
      <c r="R11" s="26">
        <v>125617379</v>
      </c>
      <c r="S11" s="26">
        <v>137012812</v>
      </c>
      <c r="T11" s="26">
        <v>386968317</v>
      </c>
      <c r="U11" s="26">
        <v>1565996736</v>
      </c>
      <c r="V11" s="26">
        <v>1698133103</v>
      </c>
      <c r="W11" s="26">
        <v>-132136367</v>
      </c>
      <c r="X11" s="27">
        <v>-7.78</v>
      </c>
      <c r="Y11" s="28">
        <v>1698133103</v>
      </c>
    </row>
    <row r="12" spans="1:25" ht="13.5">
      <c r="A12" s="24" t="s">
        <v>37</v>
      </c>
      <c r="B12" s="2">
        <v>44885796</v>
      </c>
      <c r="C12" s="25">
        <v>49552560</v>
      </c>
      <c r="D12" s="26">
        <v>49552560</v>
      </c>
      <c r="E12" s="26">
        <v>3726248</v>
      </c>
      <c r="F12" s="26">
        <v>3714042</v>
      </c>
      <c r="G12" s="26">
        <v>3698575</v>
      </c>
      <c r="H12" s="26">
        <v>11138865</v>
      </c>
      <c r="I12" s="26">
        <v>3741715</v>
      </c>
      <c r="J12" s="26">
        <v>3726248</v>
      </c>
      <c r="K12" s="26">
        <v>3663601</v>
      </c>
      <c r="L12" s="26">
        <v>11131564</v>
      </c>
      <c r="M12" s="26">
        <v>4897149</v>
      </c>
      <c r="N12" s="26">
        <v>3884056</v>
      </c>
      <c r="O12" s="26">
        <v>3883459</v>
      </c>
      <c r="P12" s="26">
        <v>12664664</v>
      </c>
      <c r="Q12" s="26">
        <v>3854370</v>
      </c>
      <c r="R12" s="26">
        <v>1300695</v>
      </c>
      <c r="S12" s="26">
        <v>4922243</v>
      </c>
      <c r="T12" s="26">
        <v>10077308</v>
      </c>
      <c r="U12" s="26">
        <v>45012401</v>
      </c>
      <c r="V12" s="26">
        <v>49552560</v>
      </c>
      <c r="W12" s="26">
        <v>-4540159</v>
      </c>
      <c r="X12" s="27">
        <v>-9.16</v>
      </c>
      <c r="Y12" s="28">
        <v>49552560</v>
      </c>
    </row>
    <row r="13" spans="1:25" ht="13.5">
      <c r="A13" s="24" t="s">
        <v>213</v>
      </c>
      <c r="B13" s="2">
        <v>564059019</v>
      </c>
      <c r="C13" s="25">
        <v>287092040</v>
      </c>
      <c r="D13" s="26">
        <v>735953954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429306473</v>
      </c>
      <c r="N13" s="26">
        <v>61329527</v>
      </c>
      <c r="O13" s="26">
        <v>61329527</v>
      </c>
      <c r="P13" s="26">
        <v>551965527</v>
      </c>
      <c r="Q13" s="26">
        <v>61329527</v>
      </c>
      <c r="R13" s="26">
        <v>61329527</v>
      </c>
      <c r="S13" s="26">
        <v>61329373</v>
      </c>
      <c r="T13" s="26">
        <v>183988427</v>
      </c>
      <c r="U13" s="26">
        <v>735953954</v>
      </c>
      <c r="V13" s="26">
        <v>735953954</v>
      </c>
      <c r="W13" s="26">
        <v>0</v>
      </c>
      <c r="X13" s="27">
        <v>0</v>
      </c>
      <c r="Y13" s="28">
        <v>735953954</v>
      </c>
    </row>
    <row r="14" spans="1:25" ht="13.5">
      <c r="A14" s="24" t="s">
        <v>39</v>
      </c>
      <c r="B14" s="2">
        <v>146030406</v>
      </c>
      <c r="C14" s="25">
        <v>180596180</v>
      </c>
      <c r="D14" s="26">
        <v>179696180</v>
      </c>
      <c r="E14" s="26">
        <v>8126286</v>
      </c>
      <c r="F14" s="26">
        <v>0</v>
      </c>
      <c r="G14" s="26">
        <v>15953251</v>
      </c>
      <c r="H14" s="26">
        <v>24079537</v>
      </c>
      <c r="I14" s="26">
        <v>1540167</v>
      </c>
      <c r="J14" s="26">
        <v>0</v>
      </c>
      <c r="K14" s="26">
        <v>15424219</v>
      </c>
      <c r="L14" s="26">
        <v>16964386</v>
      </c>
      <c r="M14" s="26">
        <v>42175610</v>
      </c>
      <c r="N14" s="26">
        <v>-2017468</v>
      </c>
      <c r="O14" s="26">
        <v>30901136</v>
      </c>
      <c r="P14" s="26">
        <v>71059278</v>
      </c>
      <c r="Q14" s="26">
        <v>-699864</v>
      </c>
      <c r="R14" s="26">
        <v>0</v>
      </c>
      <c r="S14" s="26">
        <v>59110473</v>
      </c>
      <c r="T14" s="26">
        <v>58410609</v>
      </c>
      <c r="U14" s="26">
        <v>170513810</v>
      </c>
      <c r="V14" s="26">
        <v>179696180</v>
      </c>
      <c r="W14" s="26">
        <v>-9182370</v>
      </c>
      <c r="X14" s="27">
        <v>-5.11</v>
      </c>
      <c r="Y14" s="28">
        <v>179696180</v>
      </c>
    </row>
    <row r="15" spans="1:25" ht="13.5">
      <c r="A15" s="24" t="s">
        <v>40</v>
      </c>
      <c r="B15" s="2">
        <v>1237381154</v>
      </c>
      <c r="C15" s="25">
        <v>1535654480</v>
      </c>
      <c r="D15" s="26">
        <v>1532704480</v>
      </c>
      <c r="E15" s="26">
        <v>9376550</v>
      </c>
      <c r="F15" s="26">
        <v>224035062</v>
      </c>
      <c r="G15" s="26">
        <v>236757909</v>
      </c>
      <c r="H15" s="26">
        <v>470169521</v>
      </c>
      <c r="I15" s="26">
        <v>121332720</v>
      </c>
      <c r="J15" s="26">
        <v>158230583</v>
      </c>
      <c r="K15" s="26">
        <v>120097800</v>
      </c>
      <c r="L15" s="26">
        <v>399661103</v>
      </c>
      <c r="M15" s="26">
        <v>126021573</v>
      </c>
      <c r="N15" s="26">
        <v>150811056</v>
      </c>
      <c r="O15" s="26">
        <v>136966878</v>
      </c>
      <c r="P15" s="26">
        <v>413799507</v>
      </c>
      <c r="Q15" s="26">
        <v>148207149</v>
      </c>
      <c r="R15" s="26">
        <v>142416969</v>
      </c>
      <c r="S15" s="26">
        <v>412592624</v>
      </c>
      <c r="T15" s="26">
        <v>703216742</v>
      </c>
      <c r="U15" s="26">
        <v>1986846873</v>
      </c>
      <c r="V15" s="26">
        <v>1532704480</v>
      </c>
      <c r="W15" s="26">
        <v>454142393</v>
      </c>
      <c r="X15" s="27">
        <v>29.63</v>
      </c>
      <c r="Y15" s="28">
        <v>1532704480</v>
      </c>
    </row>
    <row r="16" spans="1:25" ht="13.5">
      <c r="A16" s="35" t="s">
        <v>41</v>
      </c>
      <c r="B16" s="2">
        <v>283058979</v>
      </c>
      <c r="C16" s="25">
        <v>578244020</v>
      </c>
      <c r="D16" s="26">
        <v>546102059</v>
      </c>
      <c r="E16" s="26">
        <v>17586130</v>
      </c>
      <c r="F16" s="26">
        <v>18120554</v>
      </c>
      <c r="G16" s="26">
        <v>19834069</v>
      </c>
      <c r="H16" s="26">
        <v>55540753</v>
      </c>
      <c r="I16" s="26">
        <v>15165866</v>
      </c>
      <c r="J16" s="26">
        <v>17221165</v>
      </c>
      <c r="K16" s="26">
        <v>19550822</v>
      </c>
      <c r="L16" s="26">
        <v>51937853</v>
      </c>
      <c r="M16" s="26">
        <v>18092650</v>
      </c>
      <c r="N16" s="26">
        <v>55432423</v>
      </c>
      <c r="O16" s="26">
        <v>31518311</v>
      </c>
      <c r="P16" s="26">
        <v>105043384</v>
      </c>
      <c r="Q16" s="26">
        <v>19679788</v>
      </c>
      <c r="R16" s="26">
        <v>76302744</v>
      </c>
      <c r="S16" s="26">
        <v>44867919</v>
      </c>
      <c r="T16" s="26">
        <v>140850451</v>
      </c>
      <c r="U16" s="26">
        <v>353372441</v>
      </c>
      <c r="V16" s="26">
        <v>546102059</v>
      </c>
      <c r="W16" s="26">
        <v>-192729618</v>
      </c>
      <c r="X16" s="27">
        <v>-35.29</v>
      </c>
      <c r="Y16" s="28">
        <v>546102059</v>
      </c>
    </row>
    <row r="17" spans="1:25" ht="13.5">
      <c r="A17" s="24" t="s">
        <v>42</v>
      </c>
      <c r="B17" s="2">
        <v>1742861272</v>
      </c>
      <c r="C17" s="25">
        <v>1293567900</v>
      </c>
      <c r="D17" s="26">
        <v>1293847875</v>
      </c>
      <c r="E17" s="26">
        <v>107689141</v>
      </c>
      <c r="F17" s="26">
        <v>82069033</v>
      </c>
      <c r="G17" s="26">
        <v>49603913</v>
      </c>
      <c r="H17" s="26">
        <v>239362087</v>
      </c>
      <c r="I17" s="26">
        <v>447737890</v>
      </c>
      <c r="J17" s="26">
        <v>63294349</v>
      </c>
      <c r="K17" s="26">
        <v>84349600</v>
      </c>
      <c r="L17" s="26">
        <v>595381839</v>
      </c>
      <c r="M17" s="26">
        <v>-319467392</v>
      </c>
      <c r="N17" s="26">
        <v>83684414</v>
      </c>
      <c r="O17" s="26">
        <v>73110616</v>
      </c>
      <c r="P17" s="26">
        <v>-162672362</v>
      </c>
      <c r="Q17" s="26">
        <v>120785141</v>
      </c>
      <c r="R17" s="26">
        <v>54425024</v>
      </c>
      <c r="S17" s="26">
        <v>-72988492</v>
      </c>
      <c r="T17" s="26">
        <v>102221673</v>
      </c>
      <c r="U17" s="26">
        <v>774293237</v>
      </c>
      <c r="V17" s="26">
        <v>1293847875</v>
      </c>
      <c r="W17" s="26">
        <v>-519554638</v>
      </c>
      <c r="X17" s="27">
        <v>-40.16</v>
      </c>
      <c r="Y17" s="28">
        <v>1293847875</v>
      </c>
    </row>
    <row r="18" spans="1:25" ht="13.5">
      <c r="A18" s="36" t="s">
        <v>43</v>
      </c>
      <c r="B18" s="37">
        <f>SUM(B11:B17)</f>
        <v>5659559017</v>
      </c>
      <c r="C18" s="38">
        <f aca="true" t="shared" si="1" ref="C18:Y18">SUM(C11:C17)</f>
        <v>5640299510</v>
      </c>
      <c r="D18" s="39">
        <f t="shared" si="1"/>
        <v>6035990211</v>
      </c>
      <c r="E18" s="39">
        <f t="shared" si="1"/>
        <v>287243093</v>
      </c>
      <c r="F18" s="39">
        <f t="shared" si="1"/>
        <v>441851491</v>
      </c>
      <c r="G18" s="39">
        <f t="shared" si="1"/>
        <v>451201193</v>
      </c>
      <c r="H18" s="39">
        <f t="shared" si="1"/>
        <v>1180295777</v>
      </c>
      <c r="I18" s="39">
        <f t="shared" si="1"/>
        <v>712475583</v>
      </c>
      <c r="J18" s="39">
        <f t="shared" si="1"/>
        <v>416125916</v>
      </c>
      <c r="K18" s="39">
        <f t="shared" si="1"/>
        <v>369079416</v>
      </c>
      <c r="L18" s="39">
        <f t="shared" si="1"/>
        <v>1497680915</v>
      </c>
      <c r="M18" s="39">
        <f t="shared" si="1"/>
        <v>428150206</v>
      </c>
      <c r="N18" s="39">
        <f t="shared" si="1"/>
        <v>478870213</v>
      </c>
      <c r="O18" s="39">
        <f t="shared" si="1"/>
        <v>461258814</v>
      </c>
      <c r="P18" s="39">
        <f t="shared" si="1"/>
        <v>1368279233</v>
      </c>
      <c r="Q18" s="39">
        <f t="shared" si="1"/>
        <v>477494237</v>
      </c>
      <c r="R18" s="39">
        <f t="shared" si="1"/>
        <v>461392338</v>
      </c>
      <c r="S18" s="39">
        <f t="shared" si="1"/>
        <v>646846952</v>
      </c>
      <c r="T18" s="39">
        <f t="shared" si="1"/>
        <v>1585733527</v>
      </c>
      <c r="U18" s="39">
        <f t="shared" si="1"/>
        <v>5631989452</v>
      </c>
      <c r="V18" s="39">
        <f t="shared" si="1"/>
        <v>6035990211</v>
      </c>
      <c r="W18" s="39">
        <f t="shared" si="1"/>
        <v>-404000759</v>
      </c>
      <c r="X18" s="33">
        <f>+IF(V18&lt;&gt;0,(W18/V18)*100,0)</f>
        <v>-6.693197716983508</v>
      </c>
      <c r="Y18" s="40">
        <f t="shared" si="1"/>
        <v>6035990211</v>
      </c>
    </row>
    <row r="19" spans="1:25" ht="13.5">
      <c r="A19" s="36" t="s">
        <v>44</v>
      </c>
      <c r="B19" s="41">
        <f>+B10-B18</f>
        <v>-490702491</v>
      </c>
      <c r="C19" s="42">
        <f aca="true" t="shared" si="2" ref="C19:Y19">+C10-C18</f>
        <v>69988170</v>
      </c>
      <c r="D19" s="43">
        <f t="shared" si="2"/>
        <v>-382699411</v>
      </c>
      <c r="E19" s="43">
        <f t="shared" si="2"/>
        <v>352072723</v>
      </c>
      <c r="F19" s="43">
        <f t="shared" si="2"/>
        <v>61219947</v>
      </c>
      <c r="G19" s="43">
        <f t="shared" si="2"/>
        <v>-148313384</v>
      </c>
      <c r="H19" s="43">
        <f t="shared" si="2"/>
        <v>264979286</v>
      </c>
      <c r="I19" s="43">
        <f t="shared" si="2"/>
        <v>-310840392</v>
      </c>
      <c r="J19" s="43">
        <f t="shared" si="2"/>
        <v>-23501460</v>
      </c>
      <c r="K19" s="43">
        <f t="shared" si="2"/>
        <v>212257466</v>
      </c>
      <c r="L19" s="43">
        <f t="shared" si="2"/>
        <v>-122084386</v>
      </c>
      <c r="M19" s="43">
        <f t="shared" si="2"/>
        <v>-26902268</v>
      </c>
      <c r="N19" s="43">
        <f t="shared" si="2"/>
        <v>11663891</v>
      </c>
      <c r="O19" s="43">
        <f t="shared" si="2"/>
        <v>256597420</v>
      </c>
      <c r="P19" s="43">
        <f t="shared" si="2"/>
        <v>241359043</v>
      </c>
      <c r="Q19" s="43">
        <f t="shared" si="2"/>
        <v>-88107188</v>
      </c>
      <c r="R19" s="43">
        <f t="shared" si="2"/>
        <v>15716004</v>
      </c>
      <c r="S19" s="43">
        <f t="shared" si="2"/>
        <v>-62353385</v>
      </c>
      <c r="T19" s="43">
        <f t="shared" si="2"/>
        <v>-134744569</v>
      </c>
      <c r="U19" s="43">
        <f t="shared" si="2"/>
        <v>249509374</v>
      </c>
      <c r="V19" s="43">
        <f>IF(D10=D18,0,V10-V18)</f>
        <v>-382699411</v>
      </c>
      <c r="W19" s="43">
        <f t="shared" si="2"/>
        <v>632208785</v>
      </c>
      <c r="X19" s="44">
        <f>+IF(V19&lt;&gt;0,(W19/V19)*100,0)</f>
        <v>-165.1972192348109</v>
      </c>
      <c r="Y19" s="45">
        <f t="shared" si="2"/>
        <v>-382699411</v>
      </c>
    </row>
    <row r="20" spans="1:25" ht="13.5">
      <c r="A20" s="24" t="s">
        <v>45</v>
      </c>
      <c r="B20" s="2">
        <v>956989144</v>
      </c>
      <c r="C20" s="25">
        <v>900513120</v>
      </c>
      <c r="D20" s="26">
        <v>528787060</v>
      </c>
      <c r="E20" s="26">
        <v>1702549</v>
      </c>
      <c r="F20" s="26">
        <v>0</v>
      </c>
      <c r="G20" s="26">
        <v>0</v>
      </c>
      <c r="H20" s="26">
        <v>1702549</v>
      </c>
      <c r="I20" s="26">
        <v>231986785</v>
      </c>
      <c r="J20" s="26">
        <v>0</v>
      </c>
      <c r="K20" s="26">
        <v>0</v>
      </c>
      <c r="L20" s="26">
        <v>231986785</v>
      </c>
      <c r="M20" s="26">
        <v>19185976</v>
      </c>
      <c r="N20" s="26">
        <v>25590582</v>
      </c>
      <c r="O20" s="26">
        <v>11915020</v>
      </c>
      <c r="P20" s="26">
        <v>56691578</v>
      </c>
      <c r="Q20" s="26">
        <v>15443046</v>
      </c>
      <c r="R20" s="26">
        <v>14479652</v>
      </c>
      <c r="S20" s="26">
        <v>107021253</v>
      </c>
      <c r="T20" s="26">
        <v>136943951</v>
      </c>
      <c r="U20" s="26">
        <v>427324863</v>
      </c>
      <c r="V20" s="26">
        <v>528787060</v>
      </c>
      <c r="W20" s="26">
        <v>-101462197</v>
      </c>
      <c r="X20" s="27">
        <v>-19.19</v>
      </c>
      <c r="Y20" s="28">
        <v>528787060</v>
      </c>
    </row>
    <row r="21" spans="1:25" ht="13.5">
      <c r="A21" s="24" t="s">
        <v>214</v>
      </c>
      <c r="B21" s="46">
        <v>0</v>
      </c>
      <c r="C21" s="47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9">
        <v>0</v>
      </c>
      <c r="Y21" s="50">
        <v>0</v>
      </c>
    </row>
    <row r="22" spans="1:25" ht="25.5">
      <c r="A22" s="51" t="s">
        <v>215</v>
      </c>
      <c r="B22" s="52">
        <f>SUM(B19:B21)</f>
        <v>466286653</v>
      </c>
      <c r="C22" s="53">
        <f aca="true" t="shared" si="3" ref="C22:Y22">SUM(C19:C21)</f>
        <v>970501290</v>
      </c>
      <c r="D22" s="54">
        <f t="shared" si="3"/>
        <v>146087649</v>
      </c>
      <c r="E22" s="54">
        <f t="shared" si="3"/>
        <v>353775272</v>
      </c>
      <c r="F22" s="54">
        <f t="shared" si="3"/>
        <v>61219947</v>
      </c>
      <c r="G22" s="54">
        <f t="shared" si="3"/>
        <v>-148313384</v>
      </c>
      <c r="H22" s="54">
        <f t="shared" si="3"/>
        <v>266681835</v>
      </c>
      <c r="I22" s="54">
        <f t="shared" si="3"/>
        <v>-78853607</v>
      </c>
      <c r="J22" s="54">
        <f t="shared" si="3"/>
        <v>-23501460</v>
      </c>
      <c r="K22" s="54">
        <f t="shared" si="3"/>
        <v>212257466</v>
      </c>
      <c r="L22" s="54">
        <f t="shared" si="3"/>
        <v>109902399</v>
      </c>
      <c r="M22" s="54">
        <f t="shared" si="3"/>
        <v>-7716292</v>
      </c>
      <c r="N22" s="54">
        <f t="shared" si="3"/>
        <v>37254473</v>
      </c>
      <c r="O22" s="54">
        <f t="shared" si="3"/>
        <v>268512440</v>
      </c>
      <c r="P22" s="54">
        <f t="shared" si="3"/>
        <v>298050621</v>
      </c>
      <c r="Q22" s="54">
        <f t="shared" si="3"/>
        <v>-72664142</v>
      </c>
      <c r="R22" s="54">
        <f t="shared" si="3"/>
        <v>30195656</v>
      </c>
      <c r="S22" s="54">
        <f t="shared" si="3"/>
        <v>44667868</v>
      </c>
      <c r="T22" s="54">
        <f t="shared" si="3"/>
        <v>2199382</v>
      </c>
      <c r="U22" s="54">
        <f t="shared" si="3"/>
        <v>676834237</v>
      </c>
      <c r="V22" s="54">
        <f t="shared" si="3"/>
        <v>146087649</v>
      </c>
      <c r="W22" s="54">
        <f t="shared" si="3"/>
        <v>530746588</v>
      </c>
      <c r="X22" s="55">
        <f>+IF(V22&lt;&gt;0,(W22/V22)*100,0)</f>
        <v>363.3069541696848</v>
      </c>
      <c r="Y22" s="56">
        <f t="shared" si="3"/>
        <v>146087649</v>
      </c>
    </row>
    <row r="23" spans="1:25" ht="13.5">
      <c r="A23" s="57" t="s">
        <v>47</v>
      </c>
      <c r="B23" s="2">
        <v>0</v>
      </c>
      <c r="C23" s="25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7">
        <v>0</v>
      </c>
      <c r="Y23" s="28">
        <v>0</v>
      </c>
    </row>
    <row r="24" spans="1:25" ht="13.5">
      <c r="A24" s="58" t="s">
        <v>48</v>
      </c>
      <c r="B24" s="41">
        <f>SUM(B22:B23)</f>
        <v>466286653</v>
      </c>
      <c r="C24" s="42">
        <f aca="true" t="shared" si="4" ref="C24:Y24">SUM(C22:C23)</f>
        <v>970501290</v>
      </c>
      <c r="D24" s="43">
        <f t="shared" si="4"/>
        <v>146087649</v>
      </c>
      <c r="E24" s="43">
        <f t="shared" si="4"/>
        <v>353775272</v>
      </c>
      <c r="F24" s="43">
        <f t="shared" si="4"/>
        <v>61219947</v>
      </c>
      <c r="G24" s="43">
        <f t="shared" si="4"/>
        <v>-148313384</v>
      </c>
      <c r="H24" s="43">
        <f t="shared" si="4"/>
        <v>266681835</v>
      </c>
      <c r="I24" s="43">
        <f t="shared" si="4"/>
        <v>-78853607</v>
      </c>
      <c r="J24" s="43">
        <f t="shared" si="4"/>
        <v>-23501460</v>
      </c>
      <c r="K24" s="43">
        <f t="shared" si="4"/>
        <v>212257466</v>
      </c>
      <c r="L24" s="43">
        <f t="shared" si="4"/>
        <v>109902399</v>
      </c>
      <c r="M24" s="43">
        <f t="shared" si="4"/>
        <v>-7716292</v>
      </c>
      <c r="N24" s="43">
        <f t="shared" si="4"/>
        <v>37254473</v>
      </c>
      <c r="O24" s="43">
        <f t="shared" si="4"/>
        <v>268512440</v>
      </c>
      <c r="P24" s="43">
        <f t="shared" si="4"/>
        <v>298050621</v>
      </c>
      <c r="Q24" s="43">
        <f t="shared" si="4"/>
        <v>-72664142</v>
      </c>
      <c r="R24" s="43">
        <f t="shared" si="4"/>
        <v>30195656</v>
      </c>
      <c r="S24" s="43">
        <f t="shared" si="4"/>
        <v>44667868</v>
      </c>
      <c r="T24" s="43">
        <f t="shared" si="4"/>
        <v>2199382</v>
      </c>
      <c r="U24" s="43">
        <f t="shared" si="4"/>
        <v>676834237</v>
      </c>
      <c r="V24" s="43">
        <f t="shared" si="4"/>
        <v>146087649</v>
      </c>
      <c r="W24" s="43">
        <f t="shared" si="4"/>
        <v>530746588</v>
      </c>
      <c r="X24" s="44">
        <f>+IF(V24&lt;&gt;0,(W24/V24)*100,0)</f>
        <v>363.3069541696848</v>
      </c>
      <c r="Y24" s="45">
        <f t="shared" si="4"/>
        <v>146087649</v>
      </c>
    </row>
    <row r="25" spans="1:25" ht="4.5" customHeight="1">
      <c r="A25" s="59"/>
      <c r="B25" s="18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60"/>
      <c r="Y25" s="61"/>
    </row>
    <row r="26" spans="1:25" ht="13.5">
      <c r="A26" s="62" t="s">
        <v>216</v>
      </c>
      <c r="B26" s="63"/>
      <c r="C26" s="64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2"/>
      <c r="Y26" s="23"/>
    </row>
    <row r="27" spans="1:25" ht="13.5">
      <c r="A27" s="36" t="s">
        <v>49</v>
      </c>
      <c r="B27" s="3">
        <v>2333696684</v>
      </c>
      <c r="C27" s="65">
        <v>2183122880</v>
      </c>
      <c r="D27" s="66">
        <v>1626634050</v>
      </c>
      <c r="E27" s="66">
        <v>25152691</v>
      </c>
      <c r="F27" s="66">
        <v>122532540</v>
      </c>
      <c r="G27" s="66">
        <v>181016248</v>
      </c>
      <c r="H27" s="66">
        <v>328701479</v>
      </c>
      <c r="I27" s="66">
        <v>158761106</v>
      </c>
      <c r="J27" s="66">
        <v>131647085</v>
      </c>
      <c r="K27" s="66">
        <v>105915585</v>
      </c>
      <c r="L27" s="66">
        <v>396323776</v>
      </c>
      <c r="M27" s="66">
        <v>42736517</v>
      </c>
      <c r="N27" s="66">
        <v>84592123</v>
      </c>
      <c r="O27" s="66">
        <v>83314938</v>
      </c>
      <c r="P27" s="66">
        <v>210643578</v>
      </c>
      <c r="Q27" s="66">
        <v>83621214</v>
      </c>
      <c r="R27" s="66">
        <v>99045122</v>
      </c>
      <c r="S27" s="66">
        <v>276386214</v>
      </c>
      <c r="T27" s="66">
        <v>459052550</v>
      </c>
      <c r="U27" s="66">
        <v>1394721383</v>
      </c>
      <c r="V27" s="66">
        <v>1626634050</v>
      </c>
      <c r="W27" s="66">
        <v>-231912667</v>
      </c>
      <c r="X27" s="67">
        <v>-14.26</v>
      </c>
      <c r="Y27" s="68">
        <v>1626634050</v>
      </c>
    </row>
    <row r="28" spans="1:25" ht="13.5">
      <c r="A28" s="69" t="s">
        <v>45</v>
      </c>
      <c r="B28" s="2">
        <v>956989147</v>
      </c>
      <c r="C28" s="25">
        <v>1161727200</v>
      </c>
      <c r="D28" s="26">
        <v>528787280</v>
      </c>
      <c r="E28" s="26">
        <v>11510484</v>
      </c>
      <c r="F28" s="26">
        <v>28026519</v>
      </c>
      <c r="G28" s="26">
        <v>38972271</v>
      </c>
      <c r="H28" s="26">
        <v>78509274</v>
      </c>
      <c r="I28" s="26">
        <v>83396204</v>
      </c>
      <c r="J28" s="26">
        <v>18059961</v>
      </c>
      <c r="K28" s="26">
        <v>52021346</v>
      </c>
      <c r="L28" s="26">
        <v>153477511</v>
      </c>
      <c r="M28" s="26">
        <v>20888527</v>
      </c>
      <c r="N28" s="26">
        <v>23888031</v>
      </c>
      <c r="O28" s="26">
        <v>11915020</v>
      </c>
      <c r="P28" s="26">
        <v>56691578</v>
      </c>
      <c r="Q28" s="26">
        <v>15443046</v>
      </c>
      <c r="R28" s="26">
        <v>14479652</v>
      </c>
      <c r="S28" s="26">
        <v>108723802</v>
      </c>
      <c r="T28" s="26">
        <v>138646500</v>
      </c>
      <c r="U28" s="26">
        <v>427324863</v>
      </c>
      <c r="V28" s="26">
        <v>528787280</v>
      </c>
      <c r="W28" s="26">
        <v>-101462417</v>
      </c>
      <c r="X28" s="27">
        <v>-19.19</v>
      </c>
      <c r="Y28" s="28">
        <v>528787280</v>
      </c>
    </row>
    <row r="29" spans="1:25" ht="13.5">
      <c r="A29" s="24" t="s">
        <v>217</v>
      </c>
      <c r="B29" s="2">
        <v>94452237</v>
      </c>
      <c r="C29" s="25">
        <v>38185640</v>
      </c>
      <c r="D29" s="26">
        <v>38185640</v>
      </c>
      <c r="E29" s="26">
        <v>0</v>
      </c>
      <c r="F29" s="26">
        <v>0</v>
      </c>
      <c r="G29" s="26">
        <v>0</v>
      </c>
      <c r="H29" s="26">
        <v>0</v>
      </c>
      <c r="I29" s="26">
        <v>8516293</v>
      </c>
      <c r="J29" s="26">
        <v>9800825</v>
      </c>
      <c r="K29" s="26">
        <v>2271244</v>
      </c>
      <c r="L29" s="26">
        <v>20588362</v>
      </c>
      <c r="M29" s="26">
        <v>531489</v>
      </c>
      <c r="N29" s="26">
        <v>2151000</v>
      </c>
      <c r="O29" s="26">
        <v>961646</v>
      </c>
      <c r="P29" s="26">
        <v>3644135</v>
      </c>
      <c r="Q29" s="26">
        <v>-1870502</v>
      </c>
      <c r="R29" s="26">
        <v>0</v>
      </c>
      <c r="S29" s="26">
        <v>0</v>
      </c>
      <c r="T29" s="26">
        <v>-1870502</v>
      </c>
      <c r="U29" s="26">
        <v>22361995</v>
      </c>
      <c r="V29" s="26">
        <v>38185640</v>
      </c>
      <c r="W29" s="26">
        <v>-15823645</v>
      </c>
      <c r="X29" s="27">
        <v>-41.44</v>
      </c>
      <c r="Y29" s="28">
        <v>38185640</v>
      </c>
    </row>
    <row r="30" spans="1:25" ht="13.5">
      <c r="A30" s="24" t="s">
        <v>51</v>
      </c>
      <c r="B30" s="2">
        <v>745200340</v>
      </c>
      <c r="C30" s="25">
        <v>470000000</v>
      </c>
      <c r="D30" s="26">
        <v>470000000</v>
      </c>
      <c r="E30" s="26">
        <v>8005162</v>
      </c>
      <c r="F30" s="26">
        <v>12206151</v>
      </c>
      <c r="G30" s="26">
        <v>46570994</v>
      </c>
      <c r="H30" s="26">
        <v>66782307</v>
      </c>
      <c r="I30" s="26">
        <v>66848609</v>
      </c>
      <c r="J30" s="26">
        <v>52055861</v>
      </c>
      <c r="K30" s="26">
        <v>40351955</v>
      </c>
      <c r="L30" s="26">
        <v>159256425</v>
      </c>
      <c r="M30" s="26">
        <v>11113862</v>
      </c>
      <c r="N30" s="26">
        <v>42257013</v>
      </c>
      <c r="O30" s="26">
        <v>20137537</v>
      </c>
      <c r="P30" s="26">
        <v>73508412</v>
      </c>
      <c r="Q30" s="26">
        <v>32423069</v>
      </c>
      <c r="R30" s="26">
        <v>57452493</v>
      </c>
      <c r="S30" s="26">
        <v>80577294</v>
      </c>
      <c r="T30" s="26">
        <v>170452856</v>
      </c>
      <c r="U30" s="26">
        <v>470000000</v>
      </c>
      <c r="V30" s="26">
        <v>470000000</v>
      </c>
      <c r="W30" s="26">
        <v>0</v>
      </c>
      <c r="X30" s="27">
        <v>0</v>
      </c>
      <c r="Y30" s="28">
        <v>470000000</v>
      </c>
    </row>
    <row r="31" spans="1:25" ht="13.5">
      <c r="A31" s="24" t="s">
        <v>52</v>
      </c>
      <c r="B31" s="2">
        <v>537055160</v>
      </c>
      <c r="C31" s="25">
        <v>513210040</v>
      </c>
      <c r="D31" s="26">
        <v>589661130</v>
      </c>
      <c r="E31" s="26">
        <v>5637045</v>
      </c>
      <c r="F31" s="26">
        <v>82299870</v>
      </c>
      <c r="G31" s="26">
        <v>95472983</v>
      </c>
      <c r="H31" s="26">
        <v>183409898</v>
      </c>
      <c r="I31" s="26">
        <v>0</v>
      </c>
      <c r="J31" s="26">
        <v>51730438</v>
      </c>
      <c r="K31" s="26">
        <v>11271040</v>
      </c>
      <c r="L31" s="26">
        <v>63001478</v>
      </c>
      <c r="M31" s="26">
        <v>10202639</v>
      </c>
      <c r="N31" s="26">
        <v>16296079</v>
      </c>
      <c r="O31" s="26">
        <v>50300735</v>
      </c>
      <c r="P31" s="26">
        <v>76799453</v>
      </c>
      <c r="Q31" s="26">
        <v>37625601</v>
      </c>
      <c r="R31" s="26">
        <v>27112977</v>
      </c>
      <c r="S31" s="26">
        <v>87085118</v>
      </c>
      <c r="T31" s="26">
        <v>151823696</v>
      </c>
      <c r="U31" s="26">
        <v>475034525</v>
      </c>
      <c r="V31" s="26">
        <v>589661130</v>
      </c>
      <c r="W31" s="26">
        <v>-114626605</v>
      </c>
      <c r="X31" s="27">
        <v>-19.44</v>
      </c>
      <c r="Y31" s="28">
        <v>589661130</v>
      </c>
    </row>
    <row r="32" spans="1:25" ht="13.5">
      <c r="A32" s="36" t="s">
        <v>53</v>
      </c>
      <c r="B32" s="3">
        <f>SUM(B28:B31)</f>
        <v>2333696884</v>
      </c>
      <c r="C32" s="65">
        <f aca="true" t="shared" si="5" ref="C32:Y32">SUM(C28:C31)</f>
        <v>2183122880</v>
      </c>
      <c r="D32" s="66">
        <f t="shared" si="5"/>
        <v>1626634050</v>
      </c>
      <c r="E32" s="66">
        <f t="shared" si="5"/>
        <v>25152691</v>
      </c>
      <c r="F32" s="66">
        <f t="shared" si="5"/>
        <v>122532540</v>
      </c>
      <c r="G32" s="66">
        <f t="shared" si="5"/>
        <v>181016248</v>
      </c>
      <c r="H32" s="66">
        <f t="shared" si="5"/>
        <v>328701479</v>
      </c>
      <c r="I32" s="66">
        <f t="shared" si="5"/>
        <v>158761106</v>
      </c>
      <c r="J32" s="66">
        <f t="shared" si="5"/>
        <v>131647085</v>
      </c>
      <c r="K32" s="66">
        <f t="shared" si="5"/>
        <v>105915585</v>
      </c>
      <c r="L32" s="66">
        <f t="shared" si="5"/>
        <v>396323776</v>
      </c>
      <c r="M32" s="66">
        <f t="shared" si="5"/>
        <v>42736517</v>
      </c>
      <c r="N32" s="66">
        <f t="shared" si="5"/>
        <v>84592123</v>
      </c>
      <c r="O32" s="66">
        <f t="shared" si="5"/>
        <v>83314938</v>
      </c>
      <c r="P32" s="66">
        <f t="shared" si="5"/>
        <v>210643578</v>
      </c>
      <c r="Q32" s="66">
        <f t="shared" si="5"/>
        <v>83621214</v>
      </c>
      <c r="R32" s="66">
        <f t="shared" si="5"/>
        <v>99045122</v>
      </c>
      <c r="S32" s="66">
        <f t="shared" si="5"/>
        <v>276386214</v>
      </c>
      <c r="T32" s="66">
        <f t="shared" si="5"/>
        <v>459052550</v>
      </c>
      <c r="U32" s="66">
        <f t="shared" si="5"/>
        <v>1394721383</v>
      </c>
      <c r="V32" s="66">
        <f t="shared" si="5"/>
        <v>1626634050</v>
      </c>
      <c r="W32" s="66">
        <f t="shared" si="5"/>
        <v>-231912667</v>
      </c>
      <c r="X32" s="67">
        <f>+IF(V32&lt;&gt;0,(W32/V32)*100,0)</f>
        <v>-14.257212124632456</v>
      </c>
      <c r="Y32" s="68">
        <f t="shared" si="5"/>
        <v>1626634050</v>
      </c>
    </row>
    <row r="33" spans="1:25" ht="4.5" customHeight="1">
      <c r="A33" s="36"/>
      <c r="B33" s="70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3"/>
      <c r="Y33" s="74"/>
    </row>
    <row r="34" spans="1:25" ht="13.5">
      <c r="A34" s="62" t="s">
        <v>54</v>
      </c>
      <c r="B34" s="63"/>
      <c r="C34" s="64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2"/>
      <c r="Y34" s="23"/>
    </row>
    <row r="35" spans="1:25" ht="13.5">
      <c r="A35" s="24" t="s">
        <v>55</v>
      </c>
      <c r="B35" s="2">
        <v>1968882249</v>
      </c>
      <c r="C35" s="25">
        <v>1940646000</v>
      </c>
      <c r="D35" s="26">
        <v>1256787000</v>
      </c>
      <c r="E35" s="26">
        <v>1526459320</v>
      </c>
      <c r="F35" s="26">
        <v>1526459320</v>
      </c>
      <c r="G35" s="26">
        <v>1526459320</v>
      </c>
      <c r="H35" s="26">
        <v>4579377960</v>
      </c>
      <c r="I35" s="26">
        <v>1526459320</v>
      </c>
      <c r="J35" s="26">
        <v>1526459320</v>
      </c>
      <c r="K35" s="26">
        <v>3363501108</v>
      </c>
      <c r="L35" s="26">
        <v>6416419748</v>
      </c>
      <c r="M35" s="26">
        <v>3363501108</v>
      </c>
      <c r="N35" s="26">
        <v>3363501108</v>
      </c>
      <c r="O35" s="26">
        <v>1415614906</v>
      </c>
      <c r="P35" s="26">
        <v>8142617122</v>
      </c>
      <c r="Q35" s="26">
        <v>1406036192</v>
      </c>
      <c r="R35" s="26">
        <v>1053292577</v>
      </c>
      <c r="S35" s="26">
        <v>1053292577</v>
      </c>
      <c r="T35" s="26">
        <v>3512621346</v>
      </c>
      <c r="U35" s="26">
        <v>22651036176</v>
      </c>
      <c r="V35" s="26">
        <v>1256787000</v>
      </c>
      <c r="W35" s="26">
        <v>21394249176</v>
      </c>
      <c r="X35" s="27">
        <v>1702.3</v>
      </c>
      <c r="Y35" s="28">
        <v>1256787000</v>
      </c>
    </row>
    <row r="36" spans="1:25" ht="13.5">
      <c r="A36" s="24" t="s">
        <v>56</v>
      </c>
      <c r="B36" s="2">
        <v>11367259028</v>
      </c>
      <c r="C36" s="25">
        <v>10457257000</v>
      </c>
      <c r="D36" s="26">
        <v>12201945000</v>
      </c>
      <c r="E36" s="26">
        <v>10700070573</v>
      </c>
      <c r="F36" s="26">
        <v>10700070573</v>
      </c>
      <c r="G36" s="26">
        <v>10700070573</v>
      </c>
      <c r="H36" s="26">
        <v>32100211719</v>
      </c>
      <c r="I36" s="26">
        <v>10700070573</v>
      </c>
      <c r="J36" s="26">
        <v>10700070573</v>
      </c>
      <c r="K36" s="26">
        <v>10137857219</v>
      </c>
      <c r="L36" s="26">
        <v>31537998365</v>
      </c>
      <c r="M36" s="26">
        <v>10137857219</v>
      </c>
      <c r="N36" s="26">
        <v>10137857219</v>
      </c>
      <c r="O36" s="26">
        <v>11425154937</v>
      </c>
      <c r="P36" s="26">
        <v>31700869375</v>
      </c>
      <c r="Q36" s="26">
        <v>11500948677</v>
      </c>
      <c r="R36" s="26">
        <v>11541487322</v>
      </c>
      <c r="S36" s="26">
        <v>11541487322</v>
      </c>
      <c r="T36" s="26">
        <v>34583923321</v>
      </c>
      <c r="U36" s="26">
        <v>129923002780</v>
      </c>
      <c r="V36" s="26">
        <v>12201945000</v>
      </c>
      <c r="W36" s="26">
        <v>117721057780</v>
      </c>
      <c r="X36" s="27">
        <v>964.77</v>
      </c>
      <c r="Y36" s="28">
        <v>12201945000</v>
      </c>
    </row>
    <row r="37" spans="1:25" ht="13.5">
      <c r="A37" s="24" t="s">
        <v>57</v>
      </c>
      <c r="B37" s="2">
        <v>2073303410</v>
      </c>
      <c r="C37" s="25">
        <v>1677784036</v>
      </c>
      <c r="D37" s="26">
        <v>1105052584</v>
      </c>
      <c r="E37" s="26">
        <v>1462783522</v>
      </c>
      <c r="F37" s="26">
        <v>1462783522</v>
      </c>
      <c r="G37" s="26">
        <v>1462783522</v>
      </c>
      <c r="H37" s="26">
        <v>4388350566</v>
      </c>
      <c r="I37" s="26">
        <v>1462783522</v>
      </c>
      <c r="J37" s="26">
        <v>1462783522</v>
      </c>
      <c r="K37" s="26">
        <v>2076389875</v>
      </c>
      <c r="L37" s="26">
        <v>5001956919</v>
      </c>
      <c r="M37" s="26">
        <v>2076389875</v>
      </c>
      <c r="N37" s="26">
        <v>2076389875</v>
      </c>
      <c r="O37" s="26">
        <v>1452667241</v>
      </c>
      <c r="P37" s="26">
        <v>5605446991</v>
      </c>
      <c r="Q37" s="26">
        <v>1150318295</v>
      </c>
      <c r="R37" s="26">
        <v>1230321809</v>
      </c>
      <c r="S37" s="26">
        <v>1230321809</v>
      </c>
      <c r="T37" s="26">
        <v>3610961913</v>
      </c>
      <c r="U37" s="26">
        <v>18606716389</v>
      </c>
      <c r="V37" s="26">
        <v>1105052584</v>
      </c>
      <c r="W37" s="26">
        <v>17501663805</v>
      </c>
      <c r="X37" s="27">
        <v>1583.79</v>
      </c>
      <c r="Y37" s="28">
        <v>1105052584</v>
      </c>
    </row>
    <row r="38" spans="1:25" ht="13.5">
      <c r="A38" s="24" t="s">
        <v>58</v>
      </c>
      <c r="B38" s="2">
        <v>2466493641</v>
      </c>
      <c r="C38" s="25">
        <v>2365447794</v>
      </c>
      <c r="D38" s="26">
        <v>2912171967</v>
      </c>
      <c r="E38" s="26">
        <v>2584585188</v>
      </c>
      <c r="F38" s="26">
        <v>2584585188</v>
      </c>
      <c r="G38" s="26">
        <v>2584585188</v>
      </c>
      <c r="H38" s="26">
        <v>7753755564</v>
      </c>
      <c r="I38" s="26">
        <v>2584585188</v>
      </c>
      <c r="J38" s="26">
        <v>2584585188</v>
      </c>
      <c r="K38" s="26">
        <v>2442050671</v>
      </c>
      <c r="L38" s="26">
        <v>7611221047</v>
      </c>
      <c r="M38" s="26">
        <v>2442050671</v>
      </c>
      <c r="N38" s="26">
        <v>2442050671</v>
      </c>
      <c r="O38" s="26">
        <v>2481528430</v>
      </c>
      <c r="P38" s="26">
        <v>7365629772</v>
      </c>
      <c r="Q38" s="26">
        <v>2604893650</v>
      </c>
      <c r="R38" s="26">
        <v>2604893650</v>
      </c>
      <c r="S38" s="26">
        <v>2604893650</v>
      </c>
      <c r="T38" s="26">
        <v>7814680950</v>
      </c>
      <c r="U38" s="26">
        <v>30545287333</v>
      </c>
      <c r="V38" s="26">
        <v>2912171967</v>
      </c>
      <c r="W38" s="26">
        <v>27633115366</v>
      </c>
      <c r="X38" s="27">
        <v>948.88</v>
      </c>
      <c r="Y38" s="28">
        <v>2912171967</v>
      </c>
    </row>
    <row r="39" spans="1:25" ht="13.5">
      <c r="A39" s="24" t="s">
        <v>59</v>
      </c>
      <c r="B39" s="2">
        <v>8796344226</v>
      </c>
      <c r="C39" s="25">
        <v>8354671170</v>
      </c>
      <c r="D39" s="26">
        <v>9441507449</v>
      </c>
      <c r="E39" s="26">
        <v>8179161183</v>
      </c>
      <c r="F39" s="26">
        <v>8179161183</v>
      </c>
      <c r="G39" s="26">
        <v>8179161183</v>
      </c>
      <c r="H39" s="26">
        <v>24537483549</v>
      </c>
      <c r="I39" s="26">
        <v>8179161183</v>
      </c>
      <c r="J39" s="26">
        <v>8179161183</v>
      </c>
      <c r="K39" s="26">
        <v>8982917781</v>
      </c>
      <c r="L39" s="26">
        <v>25341240147</v>
      </c>
      <c r="M39" s="26">
        <v>8982917781</v>
      </c>
      <c r="N39" s="26">
        <v>8982917781</v>
      </c>
      <c r="O39" s="26">
        <v>8906574172</v>
      </c>
      <c r="P39" s="26">
        <v>26872409734</v>
      </c>
      <c r="Q39" s="26">
        <v>9151772924</v>
      </c>
      <c r="R39" s="26">
        <v>8759564440</v>
      </c>
      <c r="S39" s="26">
        <v>8759564440</v>
      </c>
      <c r="T39" s="26">
        <v>26670901804</v>
      </c>
      <c r="U39" s="26">
        <v>103422035234</v>
      </c>
      <c r="V39" s="26">
        <v>9441507449</v>
      </c>
      <c r="W39" s="26">
        <v>93980527785</v>
      </c>
      <c r="X39" s="27">
        <v>995.4</v>
      </c>
      <c r="Y39" s="28">
        <v>9441507449</v>
      </c>
    </row>
    <row r="40" spans="1:25" ht="4.5" customHeight="1">
      <c r="A40" s="59"/>
      <c r="B40" s="18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60"/>
      <c r="Y40" s="61"/>
    </row>
    <row r="41" spans="1:25" ht="13.5">
      <c r="A41" s="62" t="s">
        <v>60</v>
      </c>
      <c r="B41" s="63"/>
      <c r="C41" s="64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2"/>
      <c r="Y41" s="23"/>
    </row>
    <row r="42" spans="1:25" ht="13.5">
      <c r="A42" s="24" t="s">
        <v>61</v>
      </c>
      <c r="B42" s="2">
        <v>934935500</v>
      </c>
      <c r="C42" s="25">
        <v>1934665794</v>
      </c>
      <c r="D42" s="26">
        <v>1107684949</v>
      </c>
      <c r="E42" s="26">
        <v>221203869</v>
      </c>
      <c r="F42" s="26">
        <v>-14808237</v>
      </c>
      <c r="G42" s="26">
        <v>261464452</v>
      </c>
      <c r="H42" s="26">
        <v>467860084</v>
      </c>
      <c r="I42" s="26">
        <v>366608791</v>
      </c>
      <c r="J42" s="26">
        <v>-200353948</v>
      </c>
      <c r="K42" s="26">
        <v>312770069</v>
      </c>
      <c r="L42" s="26">
        <v>479024912</v>
      </c>
      <c r="M42" s="26">
        <v>116960450</v>
      </c>
      <c r="N42" s="26">
        <v>-50306094</v>
      </c>
      <c r="O42" s="26">
        <v>430606276</v>
      </c>
      <c r="P42" s="26">
        <v>497260632</v>
      </c>
      <c r="Q42" s="26">
        <v>-47148865</v>
      </c>
      <c r="R42" s="26">
        <v>-1379906</v>
      </c>
      <c r="S42" s="26">
        <v>-85664400</v>
      </c>
      <c r="T42" s="26">
        <v>-134193171</v>
      </c>
      <c r="U42" s="26">
        <v>1309952457</v>
      </c>
      <c r="V42" s="26">
        <v>1107684949</v>
      </c>
      <c r="W42" s="26">
        <v>202267508</v>
      </c>
      <c r="X42" s="27">
        <v>18.26</v>
      </c>
      <c r="Y42" s="28">
        <v>1107684949</v>
      </c>
    </row>
    <row r="43" spans="1:25" ht="13.5">
      <c r="A43" s="24" t="s">
        <v>62</v>
      </c>
      <c r="B43" s="2">
        <v>-2302212360</v>
      </c>
      <c r="C43" s="25">
        <v>-1746315401</v>
      </c>
      <c r="D43" s="26">
        <v>-2015926000</v>
      </c>
      <c r="E43" s="26">
        <v>-536719043</v>
      </c>
      <c r="F43" s="26">
        <v>-82428795</v>
      </c>
      <c r="G43" s="26">
        <v>-111729594</v>
      </c>
      <c r="H43" s="26">
        <v>-730877432</v>
      </c>
      <c r="I43" s="26">
        <v>-299584909</v>
      </c>
      <c r="J43" s="26">
        <v>0</v>
      </c>
      <c r="K43" s="26">
        <v>-192221486</v>
      </c>
      <c r="L43" s="26">
        <v>-491806395</v>
      </c>
      <c r="M43" s="26">
        <v>-164184089</v>
      </c>
      <c r="N43" s="26">
        <v>-73471271</v>
      </c>
      <c r="O43" s="26">
        <v>-104269718</v>
      </c>
      <c r="P43" s="26">
        <v>-341925078</v>
      </c>
      <c r="Q43" s="26">
        <v>-101216647</v>
      </c>
      <c r="R43" s="26">
        <v>-99911939</v>
      </c>
      <c r="S43" s="26">
        <v>-147480878</v>
      </c>
      <c r="T43" s="26">
        <v>-348609464</v>
      </c>
      <c r="U43" s="26">
        <v>-1913218369</v>
      </c>
      <c r="V43" s="26">
        <v>-2015926000</v>
      </c>
      <c r="W43" s="26">
        <v>102707631</v>
      </c>
      <c r="X43" s="27">
        <v>-5.09</v>
      </c>
      <c r="Y43" s="28">
        <v>-2015926000</v>
      </c>
    </row>
    <row r="44" spans="1:25" ht="13.5">
      <c r="A44" s="24" t="s">
        <v>63</v>
      </c>
      <c r="B44" s="2">
        <v>1112787601</v>
      </c>
      <c r="C44" s="25">
        <v>166273000</v>
      </c>
      <c r="D44" s="26">
        <v>357026716</v>
      </c>
      <c r="E44" s="26">
        <v>0</v>
      </c>
      <c r="F44" s="26">
        <v>-22011928</v>
      </c>
      <c r="G44" s="26">
        <v>-14165966</v>
      </c>
      <c r="H44" s="26">
        <v>-36177894</v>
      </c>
      <c r="I44" s="26">
        <v>0</v>
      </c>
      <c r="J44" s="26">
        <v>0</v>
      </c>
      <c r="K44" s="26">
        <v>-15000000</v>
      </c>
      <c r="L44" s="26">
        <v>-15000000</v>
      </c>
      <c r="M44" s="26">
        <v>-10197139</v>
      </c>
      <c r="N44" s="26">
        <v>0</v>
      </c>
      <c r="O44" s="26">
        <v>-14897584</v>
      </c>
      <c r="P44" s="26">
        <v>-25094723</v>
      </c>
      <c r="Q44" s="26">
        <v>0</v>
      </c>
      <c r="R44" s="26">
        <v>0</v>
      </c>
      <c r="S44" s="26">
        <v>455000000</v>
      </c>
      <c r="T44" s="26">
        <v>455000000</v>
      </c>
      <c r="U44" s="26">
        <v>378727383</v>
      </c>
      <c r="V44" s="26">
        <v>357026716</v>
      </c>
      <c r="W44" s="26">
        <v>21700667</v>
      </c>
      <c r="X44" s="27">
        <v>6.08</v>
      </c>
      <c r="Y44" s="28">
        <v>357026716</v>
      </c>
    </row>
    <row r="45" spans="1:25" ht="13.5">
      <c r="A45" s="36" t="s">
        <v>64</v>
      </c>
      <c r="B45" s="3">
        <v>671811892</v>
      </c>
      <c r="C45" s="65">
        <v>914846648</v>
      </c>
      <c r="D45" s="66">
        <v>59985665</v>
      </c>
      <c r="E45" s="66">
        <v>356296718</v>
      </c>
      <c r="F45" s="66">
        <v>237047758</v>
      </c>
      <c r="G45" s="66">
        <v>372616650</v>
      </c>
      <c r="H45" s="66">
        <v>372616650</v>
      </c>
      <c r="I45" s="66">
        <v>439640532</v>
      </c>
      <c r="J45" s="66">
        <v>239286584</v>
      </c>
      <c r="K45" s="66">
        <v>344835167</v>
      </c>
      <c r="L45" s="66">
        <v>344835167</v>
      </c>
      <c r="M45" s="66">
        <v>287414389</v>
      </c>
      <c r="N45" s="66">
        <v>163637024</v>
      </c>
      <c r="O45" s="66">
        <v>475075998</v>
      </c>
      <c r="P45" s="66">
        <v>475075998</v>
      </c>
      <c r="Q45" s="66">
        <v>326710486</v>
      </c>
      <c r="R45" s="66">
        <v>225418641</v>
      </c>
      <c r="S45" s="66">
        <v>447273363</v>
      </c>
      <c r="T45" s="66">
        <v>447273363</v>
      </c>
      <c r="U45" s="66">
        <v>447273363</v>
      </c>
      <c r="V45" s="66">
        <v>59985665</v>
      </c>
      <c r="W45" s="66">
        <v>387287698</v>
      </c>
      <c r="X45" s="67">
        <v>645.63</v>
      </c>
      <c r="Y45" s="68">
        <v>59985665</v>
      </c>
    </row>
    <row r="46" spans="1:25" ht="4.5" customHeight="1">
      <c r="A46" s="75"/>
      <c r="B46" s="76"/>
      <c r="C46" s="77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9"/>
      <c r="Y46" s="80"/>
    </row>
    <row r="47" spans="1:25" ht="13.5" hidden="1">
      <c r="A47" s="81" t="s">
        <v>218</v>
      </c>
      <c r="B47" s="81" t="s">
        <v>203</v>
      </c>
      <c r="C47" s="82" t="s">
        <v>204</v>
      </c>
      <c r="D47" s="83" t="s">
        <v>205</v>
      </c>
      <c r="E47" s="84"/>
      <c r="F47" s="84"/>
      <c r="G47" s="84"/>
      <c r="H47" s="85" t="s">
        <v>206</v>
      </c>
      <c r="I47" s="84"/>
      <c r="J47" s="84"/>
      <c r="K47" s="84"/>
      <c r="L47" s="85" t="s">
        <v>207</v>
      </c>
      <c r="M47" s="86"/>
      <c r="N47" s="86"/>
      <c r="O47" s="86"/>
      <c r="P47" s="85" t="s">
        <v>208</v>
      </c>
      <c r="Q47" s="86"/>
      <c r="R47" s="86"/>
      <c r="S47" s="86"/>
      <c r="T47" s="85" t="s">
        <v>209</v>
      </c>
      <c r="U47" s="85" t="s">
        <v>210</v>
      </c>
      <c r="V47" s="85" t="s">
        <v>211</v>
      </c>
      <c r="W47" s="85"/>
      <c r="X47" s="85"/>
      <c r="Y47" s="87"/>
    </row>
    <row r="48" spans="1:25" ht="13.5" hidden="1">
      <c r="A48" s="88" t="s">
        <v>65</v>
      </c>
      <c r="B48" s="89"/>
      <c r="C48" s="90"/>
      <c r="D48" s="91"/>
      <c r="E48" s="91"/>
      <c r="F48" s="91"/>
      <c r="G48" s="91"/>
      <c r="H48" s="91"/>
      <c r="I48" s="91"/>
      <c r="J48" s="91"/>
      <c r="K48" s="91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3"/>
    </row>
    <row r="49" spans="1:25" ht="13.5" hidden="1">
      <c r="A49" s="94" t="s">
        <v>66</v>
      </c>
      <c r="B49" s="18">
        <v>223428609</v>
      </c>
      <c r="C49" s="95">
        <v>88378969</v>
      </c>
      <c r="D49" s="20">
        <v>31854238</v>
      </c>
      <c r="E49" s="20">
        <v>0</v>
      </c>
      <c r="F49" s="20">
        <v>0</v>
      </c>
      <c r="G49" s="20">
        <v>0</v>
      </c>
      <c r="H49" s="20">
        <v>1008779984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1352441800</v>
      </c>
      <c r="W49" s="20">
        <v>0</v>
      </c>
      <c r="X49" s="20">
        <v>0</v>
      </c>
      <c r="Y49" s="96">
        <v>0</v>
      </c>
    </row>
    <row r="50" spans="1:25" ht="13.5" hidden="1">
      <c r="A50" s="88" t="s">
        <v>67</v>
      </c>
      <c r="B50" s="18"/>
      <c r="C50" s="95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96"/>
    </row>
    <row r="51" spans="1:25" ht="13.5" hidden="1">
      <c r="A51" s="94" t="s">
        <v>68</v>
      </c>
      <c r="B51" s="18">
        <v>677124982</v>
      </c>
      <c r="C51" s="95">
        <v>89509510</v>
      </c>
      <c r="D51" s="20">
        <v>50033902</v>
      </c>
      <c r="E51" s="20">
        <v>0</v>
      </c>
      <c r="F51" s="20">
        <v>0</v>
      </c>
      <c r="G51" s="20">
        <v>0</v>
      </c>
      <c r="H51" s="20">
        <v>9736430</v>
      </c>
      <c r="I51" s="20">
        <v>0</v>
      </c>
      <c r="J51" s="20">
        <v>0</v>
      </c>
      <c r="K51" s="20">
        <v>0</v>
      </c>
      <c r="L51" s="20">
        <v>25178419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851583243</v>
      </c>
      <c r="W51" s="20">
        <v>0</v>
      </c>
      <c r="X51" s="20">
        <v>0</v>
      </c>
      <c r="Y51" s="96">
        <v>0</v>
      </c>
    </row>
    <row r="52" spans="1:25" ht="4.5" customHeight="1" hidden="1">
      <c r="A52" s="97"/>
      <c r="B52" s="76"/>
      <c r="C52" s="9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99"/>
    </row>
  </sheetData>
  <sheetProtection/>
  <mergeCells count="2">
    <mergeCell ref="A1:Y1"/>
    <mergeCell ref="C2:Y2"/>
  </mergeCells>
  <printOptions horizontalCentered="1"/>
  <pageMargins left="0.551181102362205" right="0.41" top="0.590551181102362" bottom="0.590551181102362" header="0.31496062992126" footer="0.31496062992126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69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70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72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7"/>
      <c r="Z4" s="134"/>
    </row>
    <row r="5" spans="1:26" ht="13.5">
      <c r="A5" s="101" t="s">
        <v>73</v>
      </c>
      <c r="B5" s="102"/>
      <c r="C5" s="119">
        <f aca="true" t="shared" si="0" ref="C5:X5">SUM(C6:C8)</f>
        <v>1503445716</v>
      </c>
      <c r="D5" s="120">
        <f t="shared" si="0"/>
        <v>1769941390</v>
      </c>
      <c r="E5" s="66">
        <f t="shared" si="0"/>
        <v>1470275430</v>
      </c>
      <c r="F5" s="66">
        <f t="shared" si="0"/>
        <v>333229215</v>
      </c>
      <c r="G5" s="66">
        <f t="shared" si="0"/>
        <v>203795639</v>
      </c>
      <c r="H5" s="66">
        <f t="shared" si="0"/>
        <v>94272380</v>
      </c>
      <c r="I5" s="66">
        <f t="shared" si="0"/>
        <v>631297234</v>
      </c>
      <c r="J5" s="66">
        <f t="shared" si="0"/>
        <v>-32458456</v>
      </c>
      <c r="K5" s="66">
        <f t="shared" si="0"/>
        <v>77381496</v>
      </c>
      <c r="L5" s="66">
        <f t="shared" si="0"/>
        <v>165296415</v>
      </c>
      <c r="M5" s="66">
        <f t="shared" si="0"/>
        <v>210219455</v>
      </c>
      <c r="N5" s="66">
        <f t="shared" si="0"/>
        <v>84901022</v>
      </c>
      <c r="O5" s="66">
        <f t="shared" si="0"/>
        <v>133836728</v>
      </c>
      <c r="P5" s="66">
        <f t="shared" si="0"/>
        <v>245524580</v>
      </c>
      <c r="Q5" s="66">
        <f t="shared" si="0"/>
        <v>464262330</v>
      </c>
      <c r="R5" s="66">
        <f t="shared" si="0"/>
        <v>100828845</v>
      </c>
      <c r="S5" s="66">
        <f t="shared" si="0"/>
        <v>84623634</v>
      </c>
      <c r="T5" s="66">
        <f t="shared" si="0"/>
        <v>147362931</v>
      </c>
      <c r="U5" s="66">
        <f t="shared" si="0"/>
        <v>332815410</v>
      </c>
      <c r="V5" s="66">
        <f t="shared" si="0"/>
        <v>1638594429</v>
      </c>
      <c r="W5" s="66">
        <f t="shared" si="0"/>
        <v>1470275430</v>
      </c>
      <c r="X5" s="66">
        <f t="shared" si="0"/>
        <v>168318999</v>
      </c>
      <c r="Y5" s="103">
        <f>+IF(W5&lt;&gt;0,+(X5/W5)*100,0)</f>
        <v>11.448127035626243</v>
      </c>
      <c r="Z5" s="119">
        <f>SUM(Z6:Z8)</f>
        <v>1470275430</v>
      </c>
    </row>
    <row r="6" spans="1:26" ht="13.5">
      <c r="A6" s="104" t="s">
        <v>74</v>
      </c>
      <c r="B6" s="102"/>
      <c r="C6" s="121">
        <v>201535955</v>
      </c>
      <c r="D6" s="122">
        <v>157656780</v>
      </c>
      <c r="E6" s="26">
        <v>288670780</v>
      </c>
      <c r="F6" s="26">
        <v>10343</v>
      </c>
      <c r="G6" s="26">
        <v>6963</v>
      </c>
      <c r="H6" s="26">
        <v>806720</v>
      </c>
      <c r="I6" s="26">
        <v>824026</v>
      </c>
      <c r="J6" s="26">
        <v>2744509</v>
      </c>
      <c r="K6" s="26">
        <v>473</v>
      </c>
      <c r="L6" s="26">
        <v>818058</v>
      </c>
      <c r="M6" s="26">
        <v>3563040</v>
      </c>
      <c r="N6" s="26">
        <v>110523</v>
      </c>
      <c r="O6" s="26">
        <v>17591</v>
      </c>
      <c r="P6" s="26">
        <v>817141</v>
      </c>
      <c r="Q6" s="26">
        <v>945255</v>
      </c>
      <c r="R6" s="26">
        <v>6200</v>
      </c>
      <c r="S6" s="26">
        <v>119165</v>
      </c>
      <c r="T6" s="26">
        <v>538264</v>
      </c>
      <c r="U6" s="26">
        <v>663629</v>
      </c>
      <c r="V6" s="26">
        <v>5995950</v>
      </c>
      <c r="W6" s="26">
        <v>288670780</v>
      </c>
      <c r="X6" s="26">
        <v>-282674830</v>
      </c>
      <c r="Y6" s="106">
        <v>-97.92</v>
      </c>
      <c r="Z6" s="121">
        <v>288670780</v>
      </c>
    </row>
    <row r="7" spans="1:26" ht="13.5">
      <c r="A7" s="104" t="s">
        <v>75</v>
      </c>
      <c r="B7" s="102"/>
      <c r="C7" s="123">
        <v>1297701727</v>
      </c>
      <c r="D7" s="124">
        <v>1611323420</v>
      </c>
      <c r="E7" s="125">
        <v>1167393460</v>
      </c>
      <c r="F7" s="125">
        <v>332550772</v>
      </c>
      <c r="G7" s="125">
        <v>203105548</v>
      </c>
      <c r="H7" s="125">
        <v>92694882</v>
      </c>
      <c r="I7" s="125">
        <v>628351202</v>
      </c>
      <c r="J7" s="125">
        <v>-35839272</v>
      </c>
      <c r="K7" s="125">
        <v>76600431</v>
      </c>
      <c r="L7" s="125">
        <v>160777815</v>
      </c>
      <c r="M7" s="125">
        <v>201538974</v>
      </c>
      <c r="N7" s="125">
        <v>84217349</v>
      </c>
      <c r="O7" s="125">
        <v>133140651</v>
      </c>
      <c r="P7" s="125">
        <v>243930472</v>
      </c>
      <c r="Q7" s="125">
        <v>461288472</v>
      </c>
      <c r="R7" s="125">
        <v>100309828</v>
      </c>
      <c r="S7" s="125">
        <v>82565585</v>
      </c>
      <c r="T7" s="125">
        <v>145039161</v>
      </c>
      <c r="U7" s="125">
        <v>327914574</v>
      </c>
      <c r="V7" s="125">
        <v>1619093222</v>
      </c>
      <c r="W7" s="125">
        <v>1167393460</v>
      </c>
      <c r="X7" s="125">
        <v>451699762</v>
      </c>
      <c r="Y7" s="107">
        <v>38.69</v>
      </c>
      <c r="Z7" s="123">
        <v>1167393460</v>
      </c>
    </row>
    <row r="8" spans="1:26" ht="13.5">
      <c r="A8" s="104" t="s">
        <v>76</v>
      </c>
      <c r="B8" s="102"/>
      <c r="C8" s="121">
        <v>4208034</v>
      </c>
      <c r="D8" s="122">
        <v>961190</v>
      </c>
      <c r="E8" s="26">
        <v>14211190</v>
      </c>
      <c r="F8" s="26">
        <v>668100</v>
      </c>
      <c r="G8" s="26">
        <v>683128</v>
      </c>
      <c r="H8" s="26">
        <v>770778</v>
      </c>
      <c r="I8" s="26">
        <v>2122006</v>
      </c>
      <c r="J8" s="26">
        <v>636307</v>
      </c>
      <c r="K8" s="26">
        <v>780592</v>
      </c>
      <c r="L8" s="26">
        <v>3700542</v>
      </c>
      <c r="M8" s="26">
        <v>5117441</v>
      </c>
      <c r="N8" s="26">
        <v>573150</v>
      </c>
      <c r="O8" s="26">
        <v>678486</v>
      </c>
      <c r="P8" s="26">
        <v>776967</v>
      </c>
      <c r="Q8" s="26">
        <v>2028603</v>
      </c>
      <c r="R8" s="26">
        <v>512817</v>
      </c>
      <c r="S8" s="26">
        <v>1938884</v>
      </c>
      <c r="T8" s="26">
        <v>1785506</v>
      </c>
      <c r="U8" s="26">
        <v>4237207</v>
      </c>
      <c r="V8" s="26">
        <v>13505257</v>
      </c>
      <c r="W8" s="26">
        <v>14211190</v>
      </c>
      <c r="X8" s="26">
        <v>-705933</v>
      </c>
      <c r="Y8" s="106">
        <v>-4.97</v>
      </c>
      <c r="Z8" s="121">
        <v>14211190</v>
      </c>
    </row>
    <row r="9" spans="1:26" ht="13.5">
      <c r="A9" s="101" t="s">
        <v>77</v>
      </c>
      <c r="B9" s="102"/>
      <c r="C9" s="119">
        <f aca="true" t="shared" si="1" ref="C9:X9">SUM(C10:C14)</f>
        <v>589938493</v>
      </c>
      <c r="D9" s="120">
        <f t="shared" si="1"/>
        <v>346964080</v>
      </c>
      <c r="E9" s="66">
        <f t="shared" si="1"/>
        <v>384444620</v>
      </c>
      <c r="F9" s="66">
        <f t="shared" si="1"/>
        <v>18037800</v>
      </c>
      <c r="G9" s="66">
        <f t="shared" si="1"/>
        <v>120070078</v>
      </c>
      <c r="H9" s="66">
        <f t="shared" si="1"/>
        <v>17552648</v>
      </c>
      <c r="I9" s="66">
        <f t="shared" si="1"/>
        <v>155660526</v>
      </c>
      <c r="J9" s="66">
        <f t="shared" si="1"/>
        <v>112665548</v>
      </c>
      <c r="K9" s="66">
        <f t="shared" si="1"/>
        <v>11923611</v>
      </c>
      <c r="L9" s="66">
        <f t="shared" si="1"/>
        <v>96000692</v>
      </c>
      <c r="M9" s="66">
        <f t="shared" si="1"/>
        <v>220589851</v>
      </c>
      <c r="N9" s="66">
        <f t="shared" si="1"/>
        <v>53671967</v>
      </c>
      <c r="O9" s="66">
        <f t="shared" si="1"/>
        <v>27129464</v>
      </c>
      <c r="P9" s="66">
        <f t="shared" si="1"/>
        <v>45240248</v>
      </c>
      <c r="Q9" s="66">
        <f t="shared" si="1"/>
        <v>126041679</v>
      </c>
      <c r="R9" s="66">
        <f t="shared" si="1"/>
        <v>16077446</v>
      </c>
      <c r="S9" s="66">
        <f t="shared" si="1"/>
        <v>24648736</v>
      </c>
      <c r="T9" s="66">
        <f t="shared" si="1"/>
        <v>58118798</v>
      </c>
      <c r="U9" s="66">
        <f t="shared" si="1"/>
        <v>98844980</v>
      </c>
      <c r="V9" s="66">
        <f t="shared" si="1"/>
        <v>601137036</v>
      </c>
      <c r="W9" s="66">
        <f t="shared" si="1"/>
        <v>384444620</v>
      </c>
      <c r="X9" s="66">
        <f t="shared" si="1"/>
        <v>216692416</v>
      </c>
      <c r="Y9" s="103">
        <f>+IF(W9&lt;&gt;0,+(X9/W9)*100,0)</f>
        <v>56.36505356740329</v>
      </c>
      <c r="Z9" s="119">
        <f>SUM(Z10:Z14)</f>
        <v>384444620</v>
      </c>
    </row>
    <row r="10" spans="1:26" ht="13.5">
      <c r="A10" s="104" t="s">
        <v>78</v>
      </c>
      <c r="B10" s="102"/>
      <c r="C10" s="121">
        <v>34083231</v>
      </c>
      <c r="D10" s="122">
        <v>19141120</v>
      </c>
      <c r="E10" s="26">
        <v>19141120</v>
      </c>
      <c r="F10" s="26">
        <v>906225</v>
      </c>
      <c r="G10" s="26">
        <v>445321</v>
      </c>
      <c r="H10" s="26">
        <v>101822</v>
      </c>
      <c r="I10" s="26">
        <v>1453368</v>
      </c>
      <c r="J10" s="26">
        <v>1020422</v>
      </c>
      <c r="K10" s="26">
        <v>586034</v>
      </c>
      <c r="L10" s="26">
        <v>456910</v>
      </c>
      <c r="M10" s="26">
        <v>2063366</v>
      </c>
      <c r="N10" s="26">
        <v>1838123</v>
      </c>
      <c r="O10" s="26">
        <v>5648981</v>
      </c>
      <c r="P10" s="26">
        <v>3774476</v>
      </c>
      <c r="Q10" s="26">
        <v>11261580</v>
      </c>
      <c r="R10" s="26">
        <v>7853525</v>
      </c>
      <c r="S10" s="26">
        <v>12540752</v>
      </c>
      <c r="T10" s="26">
        <v>1131071</v>
      </c>
      <c r="U10" s="26">
        <v>21525348</v>
      </c>
      <c r="V10" s="26">
        <v>36303662</v>
      </c>
      <c r="W10" s="26">
        <v>19141120</v>
      </c>
      <c r="X10" s="26">
        <v>17162542</v>
      </c>
      <c r="Y10" s="106">
        <v>89.66</v>
      </c>
      <c r="Z10" s="121">
        <v>19141120</v>
      </c>
    </row>
    <row r="11" spans="1:26" ht="13.5">
      <c r="A11" s="104" t="s">
        <v>79</v>
      </c>
      <c r="B11" s="102"/>
      <c r="C11" s="121">
        <v>21156074</v>
      </c>
      <c r="D11" s="122">
        <v>18184080</v>
      </c>
      <c r="E11" s="26">
        <v>75312020</v>
      </c>
      <c r="F11" s="26">
        <v>100240</v>
      </c>
      <c r="G11" s="26">
        <v>287562</v>
      </c>
      <c r="H11" s="26">
        <v>5344670</v>
      </c>
      <c r="I11" s="26">
        <v>5732472</v>
      </c>
      <c r="J11" s="26">
        <v>56219837</v>
      </c>
      <c r="K11" s="26">
        <v>139174</v>
      </c>
      <c r="L11" s="26">
        <v>5109296</v>
      </c>
      <c r="M11" s="26">
        <v>61468307</v>
      </c>
      <c r="N11" s="26">
        <v>1440433</v>
      </c>
      <c r="O11" s="26">
        <v>1422020</v>
      </c>
      <c r="P11" s="26">
        <v>5199504</v>
      </c>
      <c r="Q11" s="26">
        <v>8061957</v>
      </c>
      <c r="R11" s="26">
        <v>85244</v>
      </c>
      <c r="S11" s="26">
        <v>898476</v>
      </c>
      <c r="T11" s="26">
        <v>304855</v>
      </c>
      <c r="U11" s="26">
        <v>1288575</v>
      </c>
      <c r="V11" s="26">
        <v>76551311</v>
      </c>
      <c r="W11" s="26">
        <v>75312020</v>
      </c>
      <c r="X11" s="26">
        <v>1239291</v>
      </c>
      <c r="Y11" s="106">
        <v>1.65</v>
      </c>
      <c r="Z11" s="121">
        <v>75312020</v>
      </c>
    </row>
    <row r="12" spans="1:26" ht="13.5">
      <c r="A12" s="104" t="s">
        <v>80</v>
      </c>
      <c r="B12" s="102"/>
      <c r="C12" s="121">
        <v>34527714</v>
      </c>
      <c r="D12" s="122">
        <v>63592360</v>
      </c>
      <c r="E12" s="26">
        <v>33362960</v>
      </c>
      <c r="F12" s="26">
        <v>2346249</v>
      </c>
      <c r="G12" s="26">
        <v>2031737</v>
      </c>
      <c r="H12" s="26">
        <v>1863249</v>
      </c>
      <c r="I12" s="26">
        <v>6241235</v>
      </c>
      <c r="J12" s="26">
        <v>1744853</v>
      </c>
      <c r="K12" s="26">
        <v>3000535</v>
      </c>
      <c r="L12" s="26">
        <v>2159917</v>
      </c>
      <c r="M12" s="26">
        <v>6905305</v>
      </c>
      <c r="N12" s="26">
        <v>1698498</v>
      </c>
      <c r="O12" s="26">
        <v>1806455</v>
      </c>
      <c r="P12" s="26">
        <v>1739741</v>
      </c>
      <c r="Q12" s="26">
        <v>5244694</v>
      </c>
      <c r="R12" s="26">
        <v>1626541</v>
      </c>
      <c r="S12" s="26">
        <v>2099007</v>
      </c>
      <c r="T12" s="26">
        <v>3127217</v>
      </c>
      <c r="U12" s="26">
        <v>6852765</v>
      </c>
      <c r="V12" s="26">
        <v>25243999</v>
      </c>
      <c r="W12" s="26">
        <v>33362960</v>
      </c>
      <c r="X12" s="26">
        <v>-8118961</v>
      </c>
      <c r="Y12" s="106">
        <v>-24.34</v>
      </c>
      <c r="Z12" s="121">
        <v>33362960</v>
      </c>
    </row>
    <row r="13" spans="1:26" ht="13.5">
      <c r="A13" s="104" t="s">
        <v>81</v>
      </c>
      <c r="B13" s="102"/>
      <c r="C13" s="121">
        <v>400348801</v>
      </c>
      <c r="D13" s="122">
        <v>153863970</v>
      </c>
      <c r="E13" s="26">
        <v>164445970</v>
      </c>
      <c r="F13" s="26">
        <v>11640987</v>
      </c>
      <c r="G13" s="26">
        <v>112381669</v>
      </c>
      <c r="H13" s="26">
        <v>9981024</v>
      </c>
      <c r="I13" s="26">
        <v>134003680</v>
      </c>
      <c r="J13" s="26">
        <v>54631751</v>
      </c>
      <c r="K13" s="26">
        <v>7463546</v>
      </c>
      <c r="L13" s="26">
        <v>86123800</v>
      </c>
      <c r="M13" s="26">
        <v>148219097</v>
      </c>
      <c r="N13" s="26">
        <v>4843432</v>
      </c>
      <c r="O13" s="26">
        <v>14591730</v>
      </c>
      <c r="P13" s="26">
        <v>34436246</v>
      </c>
      <c r="Q13" s="26">
        <v>53871408</v>
      </c>
      <c r="R13" s="26">
        <v>2967034</v>
      </c>
      <c r="S13" s="26">
        <v>8589836</v>
      </c>
      <c r="T13" s="26">
        <v>52945136</v>
      </c>
      <c r="U13" s="26">
        <v>64502006</v>
      </c>
      <c r="V13" s="26">
        <v>400596191</v>
      </c>
      <c r="W13" s="26">
        <v>164445970</v>
      </c>
      <c r="X13" s="26">
        <v>236150221</v>
      </c>
      <c r="Y13" s="106">
        <v>143.6</v>
      </c>
      <c r="Z13" s="121">
        <v>164445970</v>
      </c>
    </row>
    <row r="14" spans="1:26" ht="13.5">
      <c r="A14" s="104" t="s">
        <v>82</v>
      </c>
      <c r="B14" s="102"/>
      <c r="C14" s="123">
        <v>99822673</v>
      </c>
      <c r="D14" s="124">
        <v>92182550</v>
      </c>
      <c r="E14" s="125">
        <v>92182550</v>
      </c>
      <c r="F14" s="125">
        <v>3044099</v>
      </c>
      <c r="G14" s="125">
        <v>4923789</v>
      </c>
      <c r="H14" s="125">
        <v>261883</v>
      </c>
      <c r="I14" s="125">
        <v>8229771</v>
      </c>
      <c r="J14" s="125">
        <v>-951315</v>
      </c>
      <c r="K14" s="125">
        <v>734322</v>
      </c>
      <c r="L14" s="125">
        <v>2150769</v>
      </c>
      <c r="M14" s="125">
        <v>1933776</v>
      </c>
      <c r="N14" s="125">
        <v>43851481</v>
      </c>
      <c r="O14" s="125">
        <v>3660278</v>
      </c>
      <c r="P14" s="125">
        <v>90281</v>
      </c>
      <c r="Q14" s="125">
        <v>47602040</v>
      </c>
      <c r="R14" s="125">
        <v>3545102</v>
      </c>
      <c r="S14" s="125">
        <v>520665</v>
      </c>
      <c r="T14" s="125">
        <v>610519</v>
      </c>
      <c r="U14" s="125">
        <v>4676286</v>
      </c>
      <c r="V14" s="125">
        <v>62441873</v>
      </c>
      <c r="W14" s="125">
        <v>92182550</v>
      </c>
      <c r="X14" s="125">
        <v>-29740677</v>
      </c>
      <c r="Y14" s="107">
        <v>-32.26</v>
      </c>
      <c r="Z14" s="123">
        <v>92182550</v>
      </c>
    </row>
    <row r="15" spans="1:26" ht="13.5">
      <c r="A15" s="101" t="s">
        <v>83</v>
      </c>
      <c r="B15" s="108"/>
      <c r="C15" s="119">
        <f aca="true" t="shared" si="2" ref="C15:X15">SUM(C16:C18)</f>
        <v>745881844</v>
      </c>
      <c r="D15" s="120">
        <f t="shared" si="2"/>
        <v>661058460</v>
      </c>
      <c r="E15" s="66">
        <f t="shared" si="2"/>
        <v>638939630</v>
      </c>
      <c r="F15" s="66">
        <f t="shared" si="2"/>
        <v>2979509</v>
      </c>
      <c r="G15" s="66">
        <f t="shared" si="2"/>
        <v>3401527</v>
      </c>
      <c r="H15" s="66">
        <f t="shared" si="2"/>
        <v>59450654</v>
      </c>
      <c r="I15" s="66">
        <f t="shared" si="2"/>
        <v>65831690</v>
      </c>
      <c r="J15" s="66">
        <f t="shared" si="2"/>
        <v>183670276</v>
      </c>
      <c r="K15" s="66">
        <f t="shared" si="2"/>
        <v>2867901</v>
      </c>
      <c r="L15" s="66">
        <f t="shared" si="2"/>
        <v>53297482</v>
      </c>
      <c r="M15" s="66">
        <f t="shared" si="2"/>
        <v>239835659</v>
      </c>
      <c r="N15" s="66">
        <f t="shared" si="2"/>
        <v>22045025</v>
      </c>
      <c r="O15" s="66">
        <f t="shared" si="2"/>
        <v>63690168</v>
      </c>
      <c r="P15" s="66">
        <f t="shared" si="2"/>
        <v>69367342</v>
      </c>
      <c r="Q15" s="66">
        <f t="shared" si="2"/>
        <v>155102535</v>
      </c>
      <c r="R15" s="66">
        <f t="shared" si="2"/>
        <v>19768946</v>
      </c>
      <c r="S15" s="66">
        <f t="shared" si="2"/>
        <v>58322337</v>
      </c>
      <c r="T15" s="66">
        <f t="shared" si="2"/>
        <v>61961599</v>
      </c>
      <c r="U15" s="66">
        <f t="shared" si="2"/>
        <v>140052882</v>
      </c>
      <c r="V15" s="66">
        <f t="shared" si="2"/>
        <v>600822766</v>
      </c>
      <c r="W15" s="66">
        <f t="shared" si="2"/>
        <v>638939630</v>
      </c>
      <c r="X15" s="66">
        <f t="shared" si="2"/>
        <v>-38116864</v>
      </c>
      <c r="Y15" s="103">
        <f>+IF(W15&lt;&gt;0,+(X15/W15)*100,0)</f>
        <v>-5.965644046840544</v>
      </c>
      <c r="Z15" s="119">
        <f>SUM(Z16:Z18)</f>
        <v>638939630</v>
      </c>
    </row>
    <row r="16" spans="1:26" ht="13.5">
      <c r="A16" s="104" t="s">
        <v>84</v>
      </c>
      <c r="B16" s="102"/>
      <c r="C16" s="121">
        <v>47727400</v>
      </c>
      <c r="D16" s="122">
        <v>54898660</v>
      </c>
      <c r="E16" s="26">
        <v>54898660</v>
      </c>
      <c r="F16" s="26">
        <v>818970</v>
      </c>
      <c r="G16" s="26">
        <v>763728</v>
      </c>
      <c r="H16" s="26">
        <v>58251190</v>
      </c>
      <c r="I16" s="26">
        <v>59833888</v>
      </c>
      <c r="J16" s="26">
        <v>8726255</v>
      </c>
      <c r="K16" s="26">
        <v>982259</v>
      </c>
      <c r="L16" s="26">
        <v>51678128</v>
      </c>
      <c r="M16" s="26">
        <v>61386642</v>
      </c>
      <c r="N16" s="26">
        <v>3199224</v>
      </c>
      <c r="O16" s="26">
        <v>44320662</v>
      </c>
      <c r="P16" s="26">
        <v>62989246</v>
      </c>
      <c r="Q16" s="26">
        <v>110509132</v>
      </c>
      <c r="R16" s="26">
        <v>4818933</v>
      </c>
      <c r="S16" s="26">
        <v>43411124</v>
      </c>
      <c r="T16" s="26">
        <v>886792</v>
      </c>
      <c r="U16" s="26">
        <v>49116849</v>
      </c>
      <c r="V16" s="26">
        <v>280846511</v>
      </c>
      <c r="W16" s="26">
        <v>54898660</v>
      </c>
      <c r="X16" s="26">
        <v>225947851</v>
      </c>
      <c r="Y16" s="106">
        <v>411.57</v>
      </c>
      <c r="Z16" s="121">
        <v>54898660</v>
      </c>
    </row>
    <row r="17" spans="1:26" ht="13.5">
      <c r="A17" s="104" t="s">
        <v>85</v>
      </c>
      <c r="B17" s="102"/>
      <c r="C17" s="121">
        <v>695871462</v>
      </c>
      <c r="D17" s="122">
        <v>603483430</v>
      </c>
      <c r="E17" s="26">
        <v>581364600</v>
      </c>
      <c r="F17" s="26">
        <v>1979509</v>
      </c>
      <c r="G17" s="26">
        <v>1563112</v>
      </c>
      <c r="H17" s="26">
        <v>658108</v>
      </c>
      <c r="I17" s="26">
        <v>4200729</v>
      </c>
      <c r="J17" s="26">
        <v>174666963</v>
      </c>
      <c r="K17" s="26">
        <v>1390791</v>
      </c>
      <c r="L17" s="26">
        <v>1275770</v>
      </c>
      <c r="M17" s="26">
        <v>177333524</v>
      </c>
      <c r="N17" s="26">
        <v>18605596</v>
      </c>
      <c r="O17" s="26">
        <v>18684418</v>
      </c>
      <c r="P17" s="26">
        <v>5902918</v>
      </c>
      <c r="Q17" s="26">
        <v>43192932</v>
      </c>
      <c r="R17" s="26">
        <v>14457416</v>
      </c>
      <c r="S17" s="26">
        <v>14673427</v>
      </c>
      <c r="T17" s="26">
        <v>60901753</v>
      </c>
      <c r="U17" s="26">
        <v>90032596</v>
      </c>
      <c r="V17" s="26">
        <v>314759781</v>
      </c>
      <c r="W17" s="26">
        <v>581364600</v>
      </c>
      <c r="X17" s="26">
        <v>-266604819</v>
      </c>
      <c r="Y17" s="106">
        <v>-45.86</v>
      </c>
      <c r="Z17" s="121">
        <v>581364600</v>
      </c>
    </row>
    <row r="18" spans="1:26" ht="13.5">
      <c r="A18" s="104" t="s">
        <v>86</v>
      </c>
      <c r="B18" s="102"/>
      <c r="C18" s="121">
        <v>2282982</v>
      </c>
      <c r="D18" s="122">
        <v>2676370</v>
      </c>
      <c r="E18" s="26">
        <v>2676370</v>
      </c>
      <c r="F18" s="26">
        <v>181030</v>
      </c>
      <c r="G18" s="26">
        <v>1074687</v>
      </c>
      <c r="H18" s="26">
        <v>541356</v>
      </c>
      <c r="I18" s="26">
        <v>1797073</v>
      </c>
      <c r="J18" s="26">
        <v>277058</v>
      </c>
      <c r="K18" s="26">
        <v>494851</v>
      </c>
      <c r="L18" s="26">
        <v>343584</v>
      </c>
      <c r="M18" s="26">
        <v>1115493</v>
      </c>
      <c r="N18" s="26">
        <v>240205</v>
      </c>
      <c r="O18" s="26">
        <v>685088</v>
      </c>
      <c r="P18" s="26">
        <v>475178</v>
      </c>
      <c r="Q18" s="26">
        <v>1400471</v>
      </c>
      <c r="R18" s="26">
        <v>492597</v>
      </c>
      <c r="S18" s="26">
        <v>237786</v>
      </c>
      <c r="T18" s="26">
        <v>173054</v>
      </c>
      <c r="U18" s="26">
        <v>903437</v>
      </c>
      <c r="V18" s="26">
        <v>5216474</v>
      </c>
      <c r="W18" s="26">
        <v>2676370</v>
      </c>
      <c r="X18" s="26">
        <v>2540104</v>
      </c>
      <c r="Y18" s="106">
        <v>94.91</v>
      </c>
      <c r="Z18" s="121">
        <v>2676370</v>
      </c>
    </row>
    <row r="19" spans="1:26" ht="13.5">
      <c r="A19" s="101" t="s">
        <v>87</v>
      </c>
      <c r="B19" s="108"/>
      <c r="C19" s="119">
        <f aca="true" t="shared" si="3" ref="C19:X19">SUM(C20:C23)</f>
        <v>3152750650</v>
      </c>
      <c r="D19" s="120">
        <f t="shared" si="3"/>
        <v>3817994770</v>
      </c>
      <c r="E19" s="66">
        <f t="shared" si="3"/>
        <v>3674024270</v>
      </c>
      <c r="F19" s="66">
        <f t="shared" si="3"/>
        <v>286244131</v>
      </c>
      <c r="G19" s="66">
        <f t="shared" si="3"/>
        <v>175298945</v>
      </c>
      <c r="H19" s="66">
        <f t="shared" si="3"/>
        <v>377301844</v>
      </c>
      <c r="I19" s="66">
        <f t="shared" si="3"/>
        <v>838844920</v>
      </c>
      <c r="J19" s="66">
        <f t="shared" si="3"/>
        <v>369733842</v>
      </c>
      <c r="K19" s="66">
        <f t="shared" si="3"/>
        <v>298010866</v>
      </c>
      <c r="L19" s="66">
        <f t="shared" si="3"/>
        <v>265619003</v>
      </c>
      <c r="M19" s="66">
        <f t="shared" si="3"/>
        <v>933363711</v>
      </c>
      <c r="N19" s="66">
        <f t="shared" si="3"/>
        <v>260313769</v>
      </c>
      <c r="O19" s="66">
        <f t="shared" si="3"/>
        <v>287159648</v>
      </c>
      <c r="P19" s="66">
        <f t="shared" si="3"/>
        <v>369084084</v>
      </c>
      <c r="Q19" s="66">
        <f t="shared" si="3"/>
        <v>916557501</v>
      </c>
      <c r="R19" s="66">
        <f t="shared" si="3"/>
        <v>266970018</v>
      </c>
      <c r="S19" s="66">
        <f t="shared" si="3"/>
        <v>323993287</v>
      </c>
      <c r="T19" s="66">
        <f t="shared" si="3"/>
        <v>423996835</v>
      </c>
      <c r="U19" s="66">
        <f t="shared" si="3"/>
        <v>1014960140</v>
      </c>
      <c r="V19" s="66">
        <f t="shared" si="3"/>
        <v>3703726272</v>
      </c>
      <c r="W19" s="66">
        <f t="shared" si="3"/>
        <v>3674024270</v>
      </c>
      <c r="X19" s="66">
        <f t="shared" si="3"/>
        <v>29702002</v>
      </c>
      <c r="Y19" s="103">
        <f>+IF(W19&lt;&gt;0,+(X19/W19)*100,0)</f>
        <v>0.808432384144267</v>
      </c>
      <c r="Z19" s="119">
        <f>SUM(Z20:Z23)</f>
        <v>3674024270</v>
      </c>
    </row>
    <row r="20" spans="1:26" ht="13.5">
      <c r="A20" s="104" t="s">
        <v>88</v>
      </c>
      <c r="B20" s="102"/>
      <c r="C20" s="121">
        <v>1892531624</v>
      </c>
      <c r="D20" s="122">
        <v>2540679080</v>
      </c>
      <c r="E20" s="26">
        <v>2396708580</v>
      </c>
      <c r="F20" s="26">
        <v>197525981</v>
      </c>
      <c r="G20" s="26">
        <v>72710719</v>
      </c>
      <c r="H20" s="26">
        <v>212624416</v>
      </c>
      <c r="I20" s="26">
        <v>482861116</v>
      </c>
      <c r="J20" s="26">
        <v>196237253</v>
      </c>
      <c r="K20" s="26">
        <v>182650410</v>
      </c>
      <c r="L20" s="26">
        <v>175463595</v>
      </c>
      <c r="M20" s="26">
        <v>554351258</v>
      </c>
      <c r="N20" s="26">
        <v>138296255</v>
      </c>
      <c r="O20" s="26">
        <v>174861482</v>
      </c>
      <c r="P20" s="26">
        <v>213448727</v>
      </c>
      <c r="Q20" s="26">
        <v>526606464</v>
      </c>
      <c r="R20" s="26">
        <v>182009239</v>
      </c>
      <c r="S20" s="26">
        <v>235429862</v>
      </c>
      <c r="T20" s="26">
        <v>326643163</v>
      </c>
      <c r="U20" s="26">
        <v>744082264</v>
      </c>
      <c r="V20" s="26">
        <v>2307901102</v>
      </c>
      <c r="W20" s="26">
        <v>2396708580</v>
      </c>
      <c r="X20" s="26">
        <v>-88807478</v>
      </c>
      <c r="Y20" s="106">
        <v>-3.71</v>
      </c>
      <c r="Z20" s="121">
        <v>2396708580</v>
      </c>
    </row>
    <row r="21" spans="1:26" ht="13.5">
      <c r="A21" s="104" t="s">
        <v>89</v>
      </c>
      <c r="B21" s="102"/>
      <c r="C21" s="121">
        <v>633382971</v>
      </c>
      <c r="D21" s="122">
        <v>557588400</v>
      </c>
      <c r="E21" s="26">
        <v>557588400</v>
      </c>
      <c r="F21" s="26">
        <v>54820238</v>
      </c>
      <c r="G21" s="26">
        <v>67141583</v>
      </c>
      <c r="H21" s="26">
        <v>73227820</v>
      </c>
      <c r="I21" s="26">
        <v>195189641</v>
      </c>
      <c r="J21" s="26">
        <v>92403177</v>
      </c>
      <c r="K21" s="26">
        <v>78594437</v>
      </c>
      <c r="L21" s="26">
        <v>56456092</v>
      </c>
      <c r="M21" s="26">
        <v>227453706</v>
      </c>
      <c r="N21" s="26">
        <v>81312635</v>
      </c>
      <c r="O21" s="26">
        <v>64459118</v>
      </c>
      <c r="P21" s="26">
        <v>84256362</v>
      </c>
      <c r="Q21" s="26">
        <v>230028115</v>
      </c>
      <c r="R21" s="26">
        <v>49810591</v>
      </c>
      <c r="S21" s="26">
        <v>53155031</v>
      </c>
      <c r="T21" s="26">
        <v>35440544</v>
      </c>
      <c r="U21" s="26">
        <v>138406166</v>
      </c>
      <c r="V21" s="26">
        <v>791077628</v>
      </c>
      <c r="W21" s="26">
        <v>557588400</v>
      </c>
      <c r="X21" s="26">
        <v>233489228</v>
      </c>
      <c r="Y21" s="106">
        <v>41.87</v>
      </c>
      <c r="Z21" s="121">
        <v>557588400</v>
      </c>
    </row>
    <row r="22" spans="1:26" ht="13.5">
      <c r="A22" s="104" t="s">
        <v>90</v>
      </c>
      <c r="B22" s="102"/>
      <c r="C22" s="123">
        <v>427571733</v>
      </c>
      <c r="D22" s="124">
        <v>505647400</v>
      </c>
      <c r="E22" s="125">
        <v>505647400</v>
      </c>
      <c r="F22" s="125">
        <v>21851639</v>
      </c>
      <c r="G22" s="125">
        <v>23091843</v>
      </c>
      <c r="H22" s="125">
        <v>54921214</v>
      </c>
      <c r="I22" s="125">
        <v>99864696</v>
      </c>
      <c r="J22" s="125">
        <v>49149971</v>
      </c>
      <c r="K22" s="125">
        <v>24343410</v>
      </c>
      <c r="L22" s="125">
        <v>21864298</v>
      </c>
      <c r="M22" s="125">
        <v>95357679</v>
      </c>
      <c r="N22" s="125">
        <v>27212958</v>
      </c>
      <c r="O22" s="125">
        <v>35451796</v>
      </c>
      <c r="P22" s="125">
        <v>43195557</v>
      </c>
      <c r="Q22" s="125">
        <v>105860311</v>
      </c>
      <c r="R22" s="125">
        <v>23530183</v>
      </c>
      <c r="S22" s="125">
        <v>23945064</v>
      </c>
      <c r="T22" s="125">
        <v>47672863</v>
      </c>
      <c r="U22" s="125">
        <v>95148110</v>
      </c>
      <c r="V22" s="125">
        <v>396230796</v>
      </c>
      <c r="W22" s="125">
        <v>505647400</v>
      </c>
      <c r="X22" s="125">
        <v>-109416604</v>
      </c>
      <c r="Y22" s="107">
        <v>-21.64</v>
      </c>
      <c r="Z22" s="123">
        <v>505647400</v>
      </c>
    </row>
    <row r="23" spans="1:26" ht="13.5">
      <c r="A23" s="104" t="s">
        <v>91</v>
      </c>
      <c r="B23" s="102"/>
      <c r="C23" s="121">
        <v>199264322</v>
      </c>
      <c r="D23" s="122">
        <v>214079890</v>
      </c>
      <c r="E23" s="26">
        <v>214079890</v>
      </c>
      <c r="F23" s="26">
        <v>12046273</v>
      </c>
      <c r="G23" s="26">
        <v>12354800</v>
      </c>
      <c r="H23" s="26">
        <v>36528394</v>
      </c>
      <c r="I23" s="26">
        <v>60929467</v>
      </c>
      <c r="J23" s="26">
        <v>31943441</v>
      </c>
      <c r="K23" s="26">
        <v>12422609</v>
      </c>
      <c r="L23" s="26">
        <v>11835018</v>
      </c>
      <c r="M23" s="26">
        <v>56201068</v>
      </c>
      <c r="N23" s="26">
        <v>13491921</v>
      </c>
      <c r="O23" s="26">
        <v>12387252</v>
      </c>
      <c r="P23" s="26">
        <v>28183438</v>
      </c>
      <c r="Q23" s="26">
        <v>54062611</v>
      </c>
      <c r="R23" s="26">
        <v>11620005</v>
      </c>
      <c r="S23" s="26">
        <v>11463330</v>
      </c>
      <c r="T23" s="26">
        <v>14240265</v>
      </c>
      <c r="U23" s="26">
        <v>37323600</v>
      </c>
      <c r="V23" s="26">
        <v>208516746</v>
      </c>
      <c r="W23" s="26">
        <v>214079890</v>
      </c>
      <c r="X23" s="26">
        <v>-5563144</v>
      </c>
      <c r="Y23" s="106">
        <v>-2.6</v>
      </c>
      <c r="Z23" s="121">
        <v>214079890</v>
      </c>
    </row>
    <row r="24" spans="1:26" ht="13.5">
      <c r="A24" s="101" t="s">
        <v>92</v>
      </c>
      <c r="B24" s="108" t="s">
        <v>93</v>
      </c>
      <c r="C24" s="119">
        <v>133828967</v>
      </c>
      <c r="D24" s="120">
        <v>14842100</v>
      </c>
      <c r="E24" s="66">
        <v>14393910</v>
      </c>
      <c r="F24" s="66">
        <v>527710</v>
      </c>
      <c r="G24" s="66">
        <v>505249</v>
      </c>
      <c r="H24" s="66">
        <v>-245689717</v>
      </c>
      <c r="I24" s="66">
        <v>-244656758</v>
      </c>
      <c r="J24" s="66">
        <v>10766</v>
      </c>
      <c r="K24" s="66">
        <v>2440582</v>
      </c>
      <c r="L24" s="66">
        <v>1123290</v>
      </c>
      <c r="M24" s="66">
        <v>3574638</v>
      </c>
      <c r="N24" s="66">
        <v>-497869</v>
      </c>
      <c r="O24" s="66">
        <v>4308678</v>
      </c>
      <c r="P24" s="66">
        <v>555000</v>
      </c>
      <c r="Q24" s="66">
        <v>4365809</v>
      </c>
      <c r="R24" s="66">
        <v>1184840</v>
      </c>
      <c r="S24" s="66"/>
      <c r="T24" s="66">
        <v>74657</v>
      </c>
      <c r="U24" s="66">
        <v>1259497</v>
      </c>
      <c r="V24" s="66">
        <v>-235456814</v>
      </c>
      <c r="W24" s="66">
        <v>14393910</v>
      </c>
      <c r="X24" s="66">
        <v>-249850724</v>
      </c>
      <c r="Y24" s="103">
        <v>-1735.81</v>
      </c>
      <c r="Z24" s="119">
        <v>14393910</v>
      </c>
    </row>
    <row r="25" spans="1:26" ht="13.5">
      <c r="A25" s="109" t="s">
        <v>94</v>
      </c>
      <c r="B25" s="110" t="s">
        <v>95</v>
      </c>
      <c r="C25" s="138">
        <f aca="true" t="shared" si="4" ref="C25:X25">+C5+C9+C15+C19+C24</f>
        <v>6125845670</v>
      </c>
      <c r="D25" s="139">
        <f t="shared" si="4"/>
        <v>6610800800</v>
      </c>
      <c r="E25" s="39">
        <f t="shared" si="4"/>
        <v>6182077860</v>
      </c>
      <c r="F25" s="39">
        <f t="shared" si="4"/>
        <v>641018365</v>
      </c>
      <c r="G25" s="39">
        <f t="shared" si="4"/>
        <v>503071438</v>
      </c>
      <c r="H25" s="39">
        <f t="shared" si="4"/>
        <v>302887809</v>
      </c>
      <c r="I25" s="39">
        <f t="shared" si="4"/>
        <v>1446977612</v>
      </c>
      <c r="J25" s="39">
        <f t="shared" si="4"/>
        <v>633621976</v>
      </c>
      <c r="K25" s="39">
        <f t="shared" si="4"/>
        <v>392624456</v>
      </c>
      <c r="L25" s="39">
        <f t="shared" si="4"/>
        <v>581336882</v>
      </c>
      <c r="M25" s="39">
        <f t="shared" si="4"/>
        <v>1607583314</v>
      </c>
      <c r="N25" s="39">
        <f t="shared" si="4"/>
        <v>420433914</v>
      </c>
      <c r="O25" s="39">
        <f t="shared" si="4"/>
        <v>516124686</v>
      </c>
      <c r="P25" s="39">
        <f t="shared" si="4"/>
        <v>729771254</v>
      </c>
      <c r="Q25" s="39">
        <f t="shared" si="4"/>
        <v>1666329854</v>
      </c>
      <c r="R25" s="39">
        <f t="shared" si="4"/>
        <v>404830095</v>
      </c>
      <c r="S25" s="39">
        <f t="shared" si="4"/>
        <v>491587994</v>
      </c>
      <c r="T25" s="39">
        <f t="shared" si="4"/>
        <v>691514820</v>
      </c>
      <c r="U25" s="39">
        <f t="shared" si="4"/>
        <v>1587932909</v>
      </c>
      <c r="V25" s="39">
        <f t="shared" si="4"/>
        <v>6308823689</v>
      </c>
      <c r="W25" s="39">
        <f t="shared" si="4"/>
        <v>6182077860</v>
      </c>
      <c r="X25" s="39">
        <f t="shared" si="4"/>
        <v>126745829</v>
      </c>
      <c r="Y25" s="140">
        <f>+IF(W25&lt;&gt;0,+(X25/W25)*100,0)</f>
        <v>2.050214052140715</v>
      </c>
      <c r="Z25" s="138">
        <f>+Z5+Z9+Z15+Z19+Z24</f>
        <v>6182077860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121"/>
    </row>
    <row r="27" spans="1:26" ht="13.5">
      <c r="A27" s="112" t="s">
        <v>96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121"/>
    </row>
    <row r="28" spans="1:26" ht="13.5">
      <c r="A28" s="101" t="s">
        <v>73</v>
      </c>
      <c r="B28" s="102"/>
      <c r="C28" s="119">
        <f aca="true" t="shared" si="5" ref="C28:X28">SUM(C29:C31)</f>
        <v>1145820875</v>
      </c>
      <c r="D28" s="120">
        <f t="shared" si="5"/>
        <v>1162201070</v>
      </c>
      <c r="E28" s="66">
        <f t="shared" si="5"/>
        <v>1242121277</v>
      </c>
      <c r="F28" s="66">
        <f t="shared" si="5"/>
        <v>59710163</v>
      </c>
      <c r="G28" s="66">
        <f t="shared" si="5"/>
        <v>60603957</v>
      </c>
      <c r="H28" s="66">
        <f t="shared" si="5"/>
        <v>39697046</v>
      </c>
      <c r="I28" s="66">
        <f t="shared" si="5"/>
        <v>160011166</v>
      </c>
      <c r="J28" s="66">
        <f t="shared" si="5"/>
        <v>416220013</v>
      </c>
      <c r="K28" s="66">
        <f t="shared" si="5"/>
        <v>87448090</v>
      </c>
      <c r="L28" s="66">
        <f t="shared" si="5"/>
        <v>58729157</v>
      </c>
      <c r="M28" s="66">
        <f t="shared" si="5"/>
        <v>562397260</v>
      </c>
      <c r="N28" s="66">
        <f t="shared" si="5"/>
        <v>-177001987</v>
      </c>
      <c r="O28" s="66">
        <f t="shared" si="5"/>
        <v>78528881</v>
      </c>
      <c r="P28" s="66">
        <f t="shared" si="5"/>
        <v>105061574</v>
      </c>
      <c r="Q28" s="66">
        <f t="shared" si="5"/>
        <v>6588468</v>
      </c>
      <c r="R28" s="66">
        <f t="shared" si="5"/>
        <v>155022403</v>
      </c>
      <c r="S28" s="66">
        <f t="shared" si="5"/>
        <v>91217502</v>
      </c>
      <c r="T28" s="66">
        <f t="shared" si="5"/>
        <v>-10782517</v>
      </c>
      <c r="U28" s="66">
        <f t="shared" si="5"/>
        <v>235457388</v>
      </c>
      <c r="V28" s="66">
        <f t="shared" si="5"/>
        <v>964454282</v>
      </c>
      <c r="W28" s="66">
        <f t="shared" si="5"/>
        <v>1242121277</v>
      </c>
      <c r="X28" s="66">
        <f t="shared" si="5"/>
        <v>-277666995</v>
      </c>
      <c r="Y28" s="103">
        <f>+IF(W28&lt;&gt;0,+(X28/W28)*100,0)</f>
        <v>-22.354258005355785</v>
      </c>
      <c r="Z28" s="119">
        <f>SUM(Z29:Z31)</f>
        <v>1242121277</v>
      </c>
    </row>
    <row r="29" spans="1:26" ht="13.5">
      <c r="A29" s="104" t="s">
        <v>74</v>
      </c>
      <c r="B29" s="102"/>
      <c r="C29" s="121">
        <v>321203163</v>
      </c>
      <c r="D29" s="122">
        <v>278230080</v>
      </c>
      <c r="E29" s="26">
        <v>177759090</v>
      </c>
      <c r="F29" s="26">
        <v>16937350</v>
      </c>
      <c r="G29" s="26">
        <v>12393155</v>
      </c>
      <c r="H29" s="26">
        <v>8207179</v>
      </c>
      <c r="I29" s="26">
        <v>37537684</v>
      </c>
      <c r="J29" s="26">
        <v>15639696</v>
      </c>
      <c r="K29" s="26">
        <v>12890756</v>
      </c>
      <c r="L29" s="26">
        <v>11491130</v>
      </c>
      <c r="M29" s="26">
        <v>40021582</v>
      </c>
      <c r="N29" s="26">
        <v>51540720</v>
      </c>
      <c r="O29" s="26">
        <v>12909538</v>
      </c>
      <c r="P29" s="26">
        <v>11033276</v>
      </c>
      <c r="Q29" s="26">
        <v>75483534</v>
      </c>
      <c r="R29" s="26">
        <v>11195268</v>
      </c>
      <c r="S29" s="26">
        <v>12964265</v>
      </c>
      <c r="T29" s="26">
        <v>19358654</v>
      </c>
      <c r="U29" s="26">
        <v>43518187</v>
      </c>
      <c r="V29" s="26">
        <v>196560987</v>
      </c>
      <c r="W29" s="26">
        <v>177759090</v>
      </c>
      <c r="X29" s="26">
        <v>18801897</v>
      </c>
      <c r="Y29" s="106">
        <v>10.58</v>
      </c>
      <c r="Z29" s="121">
        <v>177759090</v>
      </c>
    </row>
    <row r="30" spans="1:26" ht="13.5">
      <c r="A30" s="104" t="s">
        <v>75</v>
      </c>
      <c r="B30" s="102"/>
      <c r="C30" s="123">
        <v>581836424</v>
      </c>
      <c r="D30" s="124">
        <v>579846984</v>
      </c>
      <c r="E30" s="125">
        <v>809296237</v>
      </c>
      <c r="F30" s="125">
        <v>25441623</v>
      </c>
      <c r="G30" s="125">
        <v>27283924</v>
      </c>
      <c r="H30" s="125">
        <v>7223299</v>
      </c>
      <c r="I30" s="125">
        <v>59948846</v>
      </c>
      <c r="J30" s="125">
        <v>385589441</v>
      </c>
      <c r="K30" s="125">
        <v>48383701</v>
      </c>
      <c r="L30" s="125">
        <v>29509049</v>
      </c>
      <c r="M30" s="125">
        <v>463482191</v>
      </c>
      <c r="N30" s="125">
        <v>-305480650</v>
      </c>
      <c r="O30" s="125">
        <v>41782103</v>
      </c>
      <c r="P30" s="125">
        <v>71421032</v>
      </c>
      <c r="Q30" s="125">
        <v>-192277515</v>
      </c>
      <c r="R30" s="125">
        <v>125012936</v>
      </c>
      <c r="S30" s="125">
        <v>54510599</v>
      </c>
      <c r="T30" s="125">
        <v>-58918245</v>
      </c>
      <c r="U30" s="125">
        <v>120605290</v>
      </c>
      <c r="V30" s="125">
        <v>451758812</v>
      </c>
      <c r="W30" s="125">
        <v>809296237</v>
      </c>
      <c r="X30" s="125">
        <v>-357537425</v>
      </c>
      <c r="Y30" s="107">
        <v>-44.18</v>
      </c>
      <c r="Z30" s="123">
        <v>809296237</v>
      </c>
    </row>
    <row r="31" spans="1:26" ht="13.5">
      <c r="A31" s="104" t="s">
        <v>76</v>
      </c>
      <c r="B31" s="102"/>
      <c r="C31" s="121">
        <v>242781288</v>
      </c>
      <c r="D31" s="122">
        <v>304124006</v>
      </c>
      <c r="E31" s="26">
        <v>255065950</v>
      </c>
      <c r="F31" s="26">
        <v>17331190</v>
      </c>
      <c r="G31" s="26">
        <v>20926878</v>
      </c>
      <c r="H31" s="26">
        <v>24266568</v>
      </c>
      <c r="I31" s="26">
        <v>62524636</v>
      </c>
      <c r="J31" s="26">
        <v>14990876</v>
      </c>
      <c r="K31" s="26">
        <v>26173633</v>
      </c>
      <c r="L31" s="26">
        <v>17728978</v>
      </c>
      <c r="M31" s="26">
        <v>58893487</v>
      </c>
      <c r="N31" s="26">
        <v>76937943</v>
      </c>
      <c r="O31" s="26">
        <v>23837240</v>
      </c>
      <c r="P31" s="26">
        <v>22607266</v>
      </c>
      <c r="Q31" s="26">
        <v>123382449</v>
      </c>
      <c r="R31" s="26">
        <v>18814199</v>
      </c>
      <c r="S31" s="26">
        <v>23742638</v>
      </c>
      <c r="T31" s="26">
        <v>28777074</v>
      </c>
      <c r="U31" s="26">
        <v>71333911</v>
      </c>
      <c r="V31" s="26">
        <v>316134483</v>
      </c>
      <c r="W31" s="26">
        <v>255065950</v>
      </c>
      <c r="X31" s="26">
        <v>61068533</v>
      </c>
      <c r="Y31" s="106">
        <v>23.94</v>
      </c>
      <c r="Z31" s="121">
        <v>255065950</v>
      </c>
    </row>
    <row r="32" spans="1:26" ht="13.5">
      <c r="A32" s="101" t="s">
        <v>77</v>
      </c>
      <c r="B32" s="102"/>
      <c r="C32" s="119">
        <f aca="true" t="shared" si="6" ref="C32:X32">SUM(C33:C37)</f>
        <v>1130852465</v>
      </c>
      <c r="D32" s="120">
        <f t="shared" si="6"/>
        <v>955285630</v>
      </c>
      <c r="E32" s="66">
        <f t="shared" si="6"/>
        <v>962471770</v>
      </c>
      <c r="F32" s="66">
        <f t="shared" si="6"/>
        <v>94457181</v>
      </c>
      <c r="G32" s="66">
        <f t="shared" si="6"/>
        <v>66490255</v>
      </c>
      <c r="H32" s="66">
        <f t="shared" si="6"/>
        <v>101421421</v>
      </c>
      <c r="I32" s="66">
        <f t="shared" si="6"/>
        <v>262368857</v>
      </c>
      <c r="J32" s="66">
        <f t="shared" si="6"/>
        <v>86708178</v>
      </c>
      <c r="K32" s="66">
        <f t="shared" si="6"/>
        <v>82796304</v>
      </c>
      <c r="L32" s="66">
        <f t="shared" si="6"/>
        <v>82528769</v>
      </c>
      <c r="M32" s="66">
        <f t="shared" si="6"/>
        <v>252033251</v>
      </c>
      <c r="N32" s="66">
        <f t="shared" si="6"/>
        <v>148975298</v>
      </c>
      <c r="O32" s="66">
        <f t="shared" si="6"/>
        <v>100092342</v>
      </c>
      <c r="P32" s="66">
        <f t="shared" si="6"/>
        <v>73458270</v>
      </c>
      <c r="Q32" s="66">
        <f t="shared" si="6"/>
        <v>322525910</v>
      </c>
      <c r="R32" s="66">
        <f t="shared" si="6"/>
        <v>89221431</v>
      </c>
      <c r="S32" s="66">
        <f t="shared" si="6"/>
        <v>66963342</v>
      </c>
      <c r="T32" s="66">
        <f t="shared" si="6"/>
        <v>132958261</v>
      </c>
      <c r="U32" s="66">
        <f t="shared" si="6"/>
        <v>289143034</v>
      </c>
      <c r="V32" s="66">
        <f t="shared" si="6"/>
        <v>1126071052</v>
      </c>
      <c r="W32" s="66">
        <f t="shared" si="6"/>
        <v>962471770</v>
      </c>
      <c r="X32" s="66">
        <f t="shared" si="6"/>
        <v>163599282</v>
      </c>
      <c r="Y32" s="103">
        <f>+IF(W32&lt;&gt;0,+(X32/W32)*100,0)</f>
        <v>16.99782654404503</v>
      </c>
      <c r="Z32" s="119">
        <f>SUM(Z33:Z37)</f>
        <v>962471770</v>
      </c>
    </row>
    <row r="33" spans="1:26" ht="13.5">
      <c r="A33" s="104" t="s">
        <v>78</v>
      </c>
      <c r="B33" s="102"/>
      <c r="C33" s="121">
        <v>114385731</v>
      </c>
      <c r="D33" s="122">
        <v>104104900</v>
      </c>
      <c r="E33" s="26">
        <v>104104900</v>
      </c>
      <c r="F33" s="26">
        <v>7621282</v>
      </c>
      <c r="G33" s="26">
        <v>6450692</v>
      </c>
      <c r="H33" s="26">
        <v>11144489</v>
      </c>
      <c r="I33" s="26">
        <v>25216463</v>
      </c>
      <c r="J33" s="26">
        <v>6597787</v>
      </c>
      <c r="K33" s="26">
        <v>8933931</v>
      </c>
      <c r="L33" s="26">
        <v>7838552</v>
      </c>
      <c r="M33" s="26">
        <v>23370270</v>
      </c>
      <c r="N33" s="26">
        <v>21896450</v>
      </c>
      <c r="O33" s="26">
        <v>9264349</v>
      </c>
      <c r="P33" s="26">
        <v>7510936</v>
      </c>
      <c r="Q33" s="26">
        <v>38671735</v>
      </c>
      <c r="R33" s="26">
        <v>16960596</v>
      </c>
      <c r="S33" s="26">
        <v>11100412</v>
      </c>
      <c r="T33" s="26">
        <v>11958049</v>
      </c>
      <c r="U33" s="26">
        <v>40019057</v>
      </c>
      <c r="V33" s="26">
        <v>127277525</v>
      </c>
      <c r="W33" s="26">
        <v>104104900</v>
      </c>
      <c r="X33" s="26">
        <v>23172625</v>
      </c>
      <c r="Y33" s="106">
        <v>22.26</v>
      </c>
      <c r="Z33" s="121">
        <v>104104900</v>
      </c>
    </row>
    <row r="34" spans="1:26" ht="13.5">
      <c r="A34" s="104" t="s">
        <v>79</v>
      </c>
      <c r="B34" s="102"/>
      <c r="C34" s="121">
        <v>100362416</v>
      </c>
      <c r="D34" s="122">
        <v>114715950</v>
      </c>
      <c r="E34" s="26">
        <v>114715950</v>
      </c>
      <c r="F34" s="26">
        <v>6800783</v>
      </c>
      <c r="G34" s="26">
        <v>5618851</v>
      </c>
      <c r="H34" s="26">
        <v>12938051</v>
      </c>
      <c r="I34" s="26">
        <v>25357685</v>
      </c>
      <c r="J34" s="26">
        <v>8691177</v>
      </c>
      <c r="K34" s="26">
        <v>6550012</v>
      </c>
      <c r="L34" s="26">
        <v>6128103</v>
      </c>
      <c r="M34" s="26">
        <v>21369292</v>
      </c>
      <c r="N34" s="26">
        <v>6669584</v>
      </c>
      <c r="O34" s="26">
        <v>5904316</v>
      </c>
      <c r="P34" s="26">
        <v>5656488</v>
      </c>
      <c r="Q34" s="26">
        <v>18230388</v>
      </c>
      <c r="R34" s="26">
        <v>5745421</v>
      </c>
      <c r="S34" s="26">
        <v>7566391</v>
      </c>
      <c r="T34" s="26">
        <v>13412942</v>
      </c>
      <c r="U34" s="26">
        <v>26724754</v>
      </c>
      <c r="V34" s="26">
        <v>91682119</v>
      </c>
      <c r="W34" s="26">
        <v>114715950</v>
      </c>
      <c r="X34" s="26">
        <v>-23033831</v>
      </c>
      <c r="Y34" s="106">
        <v>-20.08</v>
      </c>
      <c r="Z34" s="121">
        <v>114715950</v>
      </c>
    </row>
    <row r="35" spans="1:26" ht="13.5">
      <c r="A35" s="104" t="s">
        <v>80</v>
      </c>
      <c r="B35" s="102"/>
      <c r="C35" s="121">
        <v>308867779</v>
      </c>
      <c r="D35" s="122">
        <v>309408360</v>
      </c>
      <c r="E35" s="26">
        <v>309408360</v>
      </c>
      <c r="F35" s="26">
        <v>36989666</v>
      </c>
      <c r="G35" s="26">
        <v>21039260</v>
      </c>
      <c r="H35" s="26">
        <v>30772193</v>
      </c>
      <c r="I35" s="26">
        <v>88801119</v>
      </c>
      <c r="J35" s="26">
        <v>23006548</v>
      </c>
      <c r="K35" s="26">
        <v>16771228</v>
      </c>
      <c r="L35" s="26">
        <v>23689579</v>
      </c>
      <c r="M35" s="26">
        <v>63467355</v>
      </c>
      <c r="N35" s="26">
        <v>33190399</v>
      </c>
      <c r="O35" s="26">
        <v>23686006</v>
      </c>
      <c r="P35" s="26">
        <v>24848062</v>
      </c>
      <c r="Q35" s="26">
        <v>81724467</v>
      </c>
      <c r="R35" s="26">
        <v>23020122</v>
      </c>
      <c r="S35" s="26">
        <v>25318374</v>
      </c>
      <c r="T35" s="26">
        <v>34855147</v>
      </c>
      <c r="U35" s="26">
        <v>83193643</v>
      </c>
      <c r="V35" s="26">
        <v>317186584</v>
      </c>
      <c r="W35" s="26">
        <v>309408360</v>
      </c>
      <c r="X35" s="26">
        <v>7778224</v>
      </c>
      <c r="Y35" s="106">
        <v>2.51</v>
      </c>
      <c r="Z35" s="121">
        <v>309408360</v>
      </c>
    </row>
    <row r="36" spans="1:26" ht="13.5">
      <c r="A36" s="104" t="s">
        <v>81</v>
      </c>
      <c r="B36" s="102"/>
      <c r="C36" s="121">
        <v>460055100</v>
      </c>
      <c r="D36" s="122">
        <v>265413900</v>
      </c>
      <c r="E36" s="26">
        <v>270600040</v>
      </c>
      <c r="F36" s="26">
        <v>31955412</v>
      </c>
      <c r="G36" s="26">
        <v>21231553</v>
      </c>
      <c r="H36" s="26">
        <v>26320839</v>
      </c>
      <c r="I36" s="26">
        <v>79507804</v>
      </c>
      <c r="J36" s="26">
        <v>34610485</v>
      </c>
      <c r="K36" s="26">
        <v>32900765</v>
      </c>
      <c r="L36" s="26">
        <v>29835746</v>
      </c>
      <c r="M36" s="26">
        <v>97346996</v>
      </c>
      <c r="N36" s="26">
        <v>5294301</v>
      </c>
      <c r="O36" s="26">
        <v>42040725</v>
      </c>
      <c r="P36" s="26">
        <v>15266622</v>
      </c>
      <c r="Q36" s="26">
        <v>62601648</v>
      </c>
      <c r="R36" s="26">
        <v>24370478</v>
      </c>
      <c r="S36" s="26">
        <v>3827651</v>
      </c>
      <c r="T36" s="26">
        <v>48171682</v>
      </c>
      <c r="U36" s="26">
        <v>76369811</v>
      </c>
      <c r="V36" s="26">
        <v>315826259</v>
      </c>
      <c r="W36" s="26">
        <v>270600040</v>
      </c>
      <c r="X36" s="26">
        <v>45226219</v>
      </c>
      <c r="Y36" s="106">
        <v>16.71</v>
      </c>
      <c r="Z36" s="121">
        <v>270600040</v>
      </c>
    </row>
    <row r="37" spans="1:26" ht="13.5">
      <c r="A37" s="104" t="s">
        <v>82</v>
      </c>
      <c r="B37" s="102"/>
      <c r="C37" s="123">
        <v>147181439</v>
      </c>
      <c r="D37" s="124">
        <v>161642520</v>
      </c>
      <c r="E37" s="125">
        <v>163642520</v>
      </c>
      <c r="F37" s="125">
        <v>11090038</v>
      </c>
      <c r="G37" s="125">
        <v>12149899</v>
      </c>
      <c r="H37" s="125">
        <v>20245849</v>
      </c>
      <c r="I37" s="125">
        <v>43485786</v>
      </c>
      <c r="J37" s="125">
        <v>13802181</v>
      </c>
      <c r="K37" s="125">
        <v>17640368</v>
      </c>
      <c r="L37" s="125">
        <v>15036789</v>
      </c>
      <c r="M37" s="125">
        <v>46479338</v>
      </c>
      <c r="N37" s="125">
        <v>81924564</v>
      </c>
      <c r="O37" s="125">
        <v>19196946</v>
      </c>
      <c r="P37" s="125">
        <v>20176162</v>
      </c>
      <c r="Q37" s="125">
        <v>121297672</v>
      </c>
      <c r="R37" s="125">
        <v>19124814</v>
      </c>
      <c r="S37" s="125">
        <v>19150514</v>
      </c>
      <c r="T37" s="125">
        <v>24560441</v>
      </c>
      <c r="U37" s="125">
        <v>62835769</v>
      </c>
      <c r="V37" s="125">
        <v>274098565</v>
      </c>
      <c r="W37" s="125">
        <v>163642520</v>
      </c>
      <c r="X37" s="125">
        <v>110456045</v>
      </c>
      <c r="Y37" s="107">
        <v>67.5</v>
      </c>
      <c r="Z37" s="123">
        <v>163642520</v>
      </c>
    </row>
    <row r="38" spans="1:26" ht="13.5">
      <c r="A38" s="101" t="s">
        <v>83</v>
      </c>
      <c r="B38" s="108"/>
      <c r="C38" s="119">
        <f aca="true" t="shared" si="7" ref="C38:X38">SUM(C39:C41)</f>
        <v>742443338</v>
      </c>
      <c r="D38" s="120">
        <f t="shared" si="7"/>
        <v>275689160</v>
      </c>
      <c r="E38" s="66">
        <f t="shared" si="7"/>
        <v>477361584</v>
      </c>
      <c r="F38" s="66">
        <f t="shared" si="7"/>
        <v>67477457</v>
      </c>
      <c r="G38" s="66">
        <f t="shared" si="7"/>
        <v>27353487</v>
      </c>
      <c r="H38" s="66">
        <f t="shared" si="7"/>
        <v>62630626</v>
      </c>
      <c r="I38" s="66">
        <f t="shared" si="7"/>
        <v>157461570</v>
      </c>
      <c r="J38" s="66">
        <f t="shared" si="7"/>
        <v>24014139</v>
      </c>
      <c r="K38" s="66">
        <f t="shared" si="7"/>
        <v>31743948</v>
      </c>
      <c r="L38" s="66">
        <f t="shared" si="7"/>
        <v>33796253</v>
      </c>
      <c r="M38" s="66">
        <f t="shared" si="7"/>
        <v>89554340</v>
      </c>
      <c r="N38" s="66">
        <f t="shared" si="7"/>
        <v>177512555</v>
      </c>
      <c r="O38" s="66">
        <f t="shared" si="7"/>
        <v>63072158</v>
      </c>
      <c r="P38" s="66">
        <f t="shared" si="7"/>
        <v>67915375</v>
      </c>
      <c r="Q38" s="66">
        <f t="shared" si="7"/>
        <v>308500088</v>
      </c>
      <c r="R38" s="66">
        <f t="shared" si="7"/>
        <v>32768132</v>
      </c>
      <c r="S38" s="66">
        <f t="shared" si="7"/>
        <v>61006815</v>
      </c>
      <c r="T38" s="66">
        <f t="shared" si="7"/>
        <v>101647018</v>
      </c>
      <c r="U38" s="66">
        <f t="shared" si="7"/>
        <v>195421965</v>
      </c>
      <c r="V38" s="66">
        <f t="shared" si="7"/>
        <v>750937963</v>
      </c>
      <c r="W38" s="66">
        <f t="shared" si="7"/>
        <v>477361584</v>
      </c>
      <c r="X38" s="66">
        <f t="shared" si="7"/>
        <v>273576379</v>
      </c>
      <c r="Y38" s="103">
        <f>+IF(W38&lt;&gt;0,+(X38/W38)*100,0)</f>
        <v>57.310095359495875</v>
      </c>
      <c r="Z38" s="119">
        <f>SUM(Z39:Z41)</f>
        <v>477361584</v>
      </c>
    </row>
    <row r="39" spans="1:26" ht="13.5">
      <c r="A39" s="104" t="s">
        <v>84</v>
      </c>
      <c r="B39" s="102"/>
      <c r="C39" s="121">
        <v>46183113</v>
      </c>
      <c r="D39" s="122">
        <v>25712470</v>
      </c>
      <c r="E39" s="26">
        <v>25712470</v>
      </c>
      <c r="F39" s="26">
        <v>52891839</v>
      </c>
      <c r="G39" s="26">
        <v>9428897</v>
      </c>
      <c r="H39" s="26">
        <v>31431749</v>
      </c>
      <c r="I39" s="26">
        <v>93752485</v>
      </c>
      <c r="J39" s="26">
        <v>8671779</v>
      </c>
      <c r="K39" s="26">
        <v>19304064</v>
      </c>
      <c r="L39" s="26">
        <v>22004301</v>
      </c>
      <c r="M39" s="26">
        <v>49980144</v>
      </c>
      <c r="N39" s="26">
        <v>107034444</v>
      </c>
      <c r="O39" s="26">
        <v>49970238</v>
      </c>
      <c r="P39" s="26">
        <v>40280667</v>
      </c>
      <c r="Q39" s="26">
        <v>197285349</v>
      </c>
      <c r="R39" s="26">
        <v>20909337</v>
      </c>
      <c r="S39" s="26">
        <v>46822915</v>
      </c>
      <c r="T39" s="26">
        <v>61133251</v>
      </c>
      <c r="U39" s="26">
        <v>128865503</v>
      </c>
      <c r="V39" s="26">
        <v>469883481</v>
      </c>
      <c r="W39" s="26">
        <v>25712470</v>
      </c>
      <c r="X39" s="26">
        <v>444171011</v>
      </c>
      <c r="Y39" s="106">
        <v>1727.45</v>
      </c>
      <c r="Z39" s="121">
        <v>25712470</v>
      </c>
    </row>
    <row r="40" spans="1:26" ht="13.5">
      <c r="A40" s="104" t="s">
        <v>85</v>
      </c>
      <c r="B40" s="102"/>
      <c r="C40" s="121">
        <v>256315248</v>
      </c>
      <c r="D40" s="122">
        <v>178609790</v>
      </c>
      <c r="E40" s="26">
        <v>380282214</v>
      </c>
      <c r="F40" s="26">
        <v>6850876</v>
      </c>
      <c r="G40" s="26">
        <v>8325678</v>
      </c>
      <c r="H40" s="26">
        <v>20937868</v>
      </c>
      <c r="I40" s="26">
        <v>36114422</v>
      </c>
      <c r="J40" s="26">
        <v>8176642</v>
      </c>
      <c r="K40" s="26">
        <v>6725575</v>
      </c>
      <c r="L40" s="26">
        <v>5331311</v>
      </c>
      <c r="M40" s="26">
        <v>20233528</v>
      </c>
      <c r="N40" s="26">
        <v>61181154</v>
      </c>
      <c r="O40" s="26">
        <v>6517845</v>
      </c>
      <c r="P40" s="26">
        <v>20693993</v>
      </c>
      <c r="Q40" s="26">
        <v>88392992</v>
      </c>
      <c r="R40" s="26">
        <v>5529201</v>
      </c>
      <c r="S40" s="26">
        <v>7126695</v>
      </c>
      <c r="T40" s="26">
        <v>28536998</v>
      </c>
      <c r="U40" s="26">
        <v>41192894</v>
      </c>
      <c r="V40" s="26">
        <v>185933836</v>
      </c>
      <c r="W40" s="26">
        <v>380282214</v>
      </c>
      <c r="X40" s="26">
        <v>-194348378</v>
      </c>
      <c r="Y40" s="106">
        <v>-51.11</v>
      </c>
      <c r="Z40" s="121">
        <v>380282214</v>
      </c>
    </row>
    <row r="41" spans="1:26" ht="13.5">
      <c r="A41" s="104" t="s">
        <v>86</v>
      </c>
      <c r="B41" s="102"/>
      <c r="C41" s="121">
        <v>439944977</v>
      </c>
      <c r="D41" s="122">
        <v>71366900</v>
      </c>
      <c r="E41" s="26">
        <v>71366900</v>
      </c>
      <c r="F41" s="26">
        <v>7734742</v>
      </c>
      <c r="G41" s="26">
        <v>9598912</v>
      </c>
      <c r="H41" s="26">
        <v>10261009</v>
      </c>
      <c r="I41" s="26">
        <v>27594663</v>
      </c>
      <c r="J41" s="26">
        <v>7165718</v>
      </c>
      <c r="K41" s="26">
        <v>5714309</v>
      </c>
      <c r="L41" s="26">
        <v>6460641</v>
      </c>
      <c r="M41" s="26">
        <v>19340668</v>
      </c>
      <c r="N41" s="26">
        <v>9296957</v>
      </c>
      <c r="O41" s="26">
        <v>6584075</v>
      </c>
      <c r="P41" s="26">
        <v>6940715</v>
      </c>
      <c r="Q41" s="26">
        <v>22821747</v>
      </c>
      <c r="R41" s="26">
        <v>6329594</v>
      </c>
      <c r="S41" s="26">
        <v>7057205</v>
      </c>
      <c r="T41" s="26">
        <v>11976769</v>
      </c>
      <c r="U41" s="26">
        <v>25363568</v>
      </c>
      <c r="V41" s="26">
        <v>95120646</v>
      </c>
      <c r="W41" s="26">
        <v>71366900</v>
      </c>
      <c r="X41" s="26">
        <v>23753746</v>
      </c>
      <c r="Y41" s="106">
        <v>33.28</v>
      </c>
      <c r="Z41" s="121">
        <v>71366900</v>
      </c>
    </row>
    <row r="42" spans="1:26" ht="13.5">
      <c r="A42" s="101" t="s">
        <v>87</v>
      </c>
      <c r="B42" s="108"/>
      <c r="C42" s="119">
        <f aca="true" t="shared" si="8" ref="C42:X42">SUM(C43:C46)</f>
        <v>2530993210</v>
      </c>
      <c r="D42" s="120">
        <f t="shared" si="8"/>
        <v>3225896950</v>
      </c>
      <c r="E42" s="66">
        <f t="shared" si="8"/>
        <v>3343284880</v>
      </c>
      <c r="F42" s="66">
        <f t="shared" si="8"/>
        <v>64697306</v>
      </c>
      <c r="G42" s="66">
        <f t="shared" si="8"/>
        <v>286483566</v>
      </c>
      <c r="H42" s="66">
        <f t="shared" si="8"/>
        <v>338046902</v>
      </c>
      <c r="I42" s="66">
        <f t="shared" si="8"/>
        <v>689227774</v>
      </c>
      <c r="J42" s="66">
        <f t="shared" si="8"/>
        <v>180328502</v>
      </c>
      <c r="K42" s="66">
        <f t="shared" si="8"/>
        <v>212075106</v>
      </c>
      <c r="L42" s="66">
        <f t="shared" si="8"/>
        <v>192750910</v>
      </c>
      <c r="M42" s="66">
        <f t="shared" si="8"/>
        <v>585154518</v>
      </c>
      <c r="N42" s="66">
        <f t="shared" si="8"/>
        <v>277758675</v>
      </c>
      <c r="O42" s="66">
        <f t="shared" si="8"/>
        <v>250341437</v>
      </c>
      <c r="P42" s="66">
        <f t="shared" si="8"/>
        <v>212393641</v>
      </c>
      <c r="Q42" s="66">
        <f t="shared" si="8"/>
        <v>740493753</v>
      </c>
      <c r="R42" s="66">
        <f t="shared" si="8"/>
        <v>200721736</v>
      </c>
      <c r="S42" s="66">
        <f t="shared" si="8"/>
        <v>241537878</v>
      </c>
      <c r="T42" s="66">
        <f t="shared" si="8"/>
        <v>421962796</v>
      </c>
      <c r="U42" s="66">
        <f t="shared" si="8"/>
        <v>864222410</v>
      </c>
      <c r="V42" s="66">
        <f t="shared" si="8"/>
        <v>2879098455</v>
      </c>
      <c r="W42" s="66">
        <f t="shared" si="8"/>
        <v>3343284880</v>
      </c>
      <c r="X42" s="66">
        <f t="shared" si="8"/>
        <v>-464186425</v>
      </c>
      <c r="Y42" s="103">
        <f>+IF(W42&lt;&gt;0,+(X42/W42)*100,0)</f>
        <v>-13.884142143459819</v>
      </c>
      <c r="Z42" s="119">
        <f>SUM(Z43:Z46)</f>
        <v>3343284880</v>
      </c>
    </row>
    <row r="43" spans="1:26" ht="13.5">
      <c r="A43" s="104" t="s">
        <v>88</v>
      </c>
      <c r="B43" s="102"/>
      <c r="C43" s="121">
        <v>1470161975</v>
      </c>
      <c r="D43" s="122">
        <v>2155499600</v>
      </c>
      <c r="E43" s="26">
        <v>2286081270</v>
      </c>
      <c r="F43" s="26">
        <v>15970562</v>
      </c>
      <c r="G43" s="26">
        <v>220103259</v>
      </c>
      <c r="H43" s="26">
        <v>230743130</v>
      </c>
      <c r="I43" s="26">
        <v>466816951</v>
      </c>
      <c r="J43" s="26">
        <v>117123762</v>
      </c>
      <c r="K43" s="26">
        <v>133995089</v>
      </c>
      <c r="L43" s="26">
        <v>118002798</v>
      </c>
      <c r="M43" s="26">
        <v>369121649</v>
      </c>
      <c r="N43" s="26">
        <v>152529762</v>
      </c>
      <c r="O43" s="26">
        <v>131644262</v>
      </c>
      <c r="P43" s="26">
        <v>140687262</v>
      </c>
      <c r="Q43" s="26">
        <v>424861286</v>
      </c>
      <c r="R43" s="26">
        <v>134322824</v>
      </c>
      <c r="S43" s="26">
        <v>169007978</v>
      </c>
      <c r="T43" s="26">
        <v>370621596</v>
      </c>
      <c r="U43" s="26">
        <v>673952398</v>
      </c>
      <c r="V43" s="26">
        <v>1934752284</v>
      </c>
      <c r="W43" s="26">
        <v>2286081270</v>
      </c>
      <c r="X43" s="26">
        <v>-351328986</v>
      </c>
      <c r="Y43" s="106">
        <v>-15.37</v>
      </c>
      <c r="Z43" s="121">
        <v>2286081270</v>
      </c>
    </row>
    <row r="44" spans="1:26" ht="13.5">
      <c r="A44" s="104" t="s">
        <v>89</v>
      </c>
      <c r="B44" s="102"/>
      <c r="C44" s="121">
        <v>520055142</v>
      </c>
      <c r="D44" s="122">
        <v>412895130</v>
      </c>
      <c r="E44" s="26">
        <v>399701390</v>
      </c>
      <c r="F44" s="26">
        <v>19609740</v>
      </c>
      <c r="G44" s="26">
        <v>32090645</v>
      </c>
      <c r="H44" s="26">
        <v>47733014</v>
      </c>
      <c r="I44" s="26">
        <v>99433399</v>
      </c>
      <c r="J44" s="26">
        <v>29467768</v>
      </c>
      <c r="K44" s="26">
        <v>35495601</v>
      </c>
      <c r="L44" s="26">
        <v>40782461</v>
      </c>
      <c r="M44" s="26">
        <v>105745830</v>
      </c>
      <c r="N44" s="26">
        <v>51559171</v>
      </c>
      <c r="O44" s="26">
        <v>65762852</v>
      </c>
      <c r="P44" s="26">
        <v>31160878</v>
      </c>
      <c r="Q44" s="26">
        <v>148482901</v>
      </c>
      <c r="R44" s="26">
        <v>25841048</v>
      </c>
      <c r="S44" s="26">
        <v>30284146</v>
      </c>
      <c r="T44" s="26">
        <v>-21398462</v>
      </c>
      <c r="U44" s="26">
        <v>34726732</v>
      </c>
      <c r="V44" s="26">
        <v>388388862</v>
      </c>
      <c r="W44" s="26">
        <v>399701390</v>
      </c>
      <c r="X44" s="26">
        <v>-11312528</v>
      </c>
      <c r="Y44" s="106">
        <v>-2.83</v>
      </c>
      <c r="Z44" s="121">
        <v>399701390</v>
      </c>
    </row>
    <row r="45" spans="1:26" ht="13.5">
      <c r="A45" s="104" t="s">
        <v>90</v>
      </c>
      <c r="B45" s="102"/>
      <c r="C45" s="123">
        <v>306018861</v>
      </c>
      <c r="D45" s="124">
        <v>396364240</v>
      </c>
      <c r="E45" s="125">
        <v>396364240</v>
      </c>
      <c r="F45" s="125">
        <v>14181218</v>
      </c>
      <c r="G45" s="125">
        <v>16237126</v>
      </c>
      <c r="H45" s="125">
        <v>37026738</v>
      </c>
      <c r="I45" s="125">
        <v>67445082</v>
      </c>
      <c r="J45" s="125">
        <v>14009639</v>
      </c>
      <c r="K45" s="125">
        <v>22588214</v>
      </c>
      <c r="L45" s="125">
        <v>16927394</v>
      </c>
      <c r="M45" s="125">
        <v>53525247</v>
      </c>
      <c r="N45" s="125">
        <v>47115762</v>
      </c>
      <c r="O45" s="125">
        <v>37502517</v>
      </c>
      <c r="P45" s="125">
        <v>23773415</v>
      </c>
      <c r="Q45" s="125">
        <v>108391694</v>
      </c>
      <c r="R45" s="125">
        <v>19533464</v>
      </c>
      <c r="S45" s="125">
        <v>20204034</v>
      </c>
      <c r="T45" s="125">
        <v>40589258</v>
      </c>
      <c r="U45" s="125">
        <v>80326756</v>
      </c>
      <c r="V45" s="125">
        <v>309688779</v>
      </c>
      <c r="W45" s="125">
        <v>396364240</v>
      </c>
      <c r="X45" s="125">
        <v>-86675461</v>
      </c>
      <c r="Y45" s="107">
        <v>-21.87</v>
      </c>
      <c r="Z45" s="123">
        <v>396364240</v>
      </c>
    </row>
    <row r="46" spans="1:26" ht="13.5">
      <c r="A46" s="104" t="s">
        <v>91</v>
      </c>
      <c r="B46" s="102"/>
      <c r="C46" s="121">
        <v>234757232</v>
      </c>
      <c r="D46" s="122">
        <v>261137980</v>
      </c>
      <c r="E46" s="26">
        <v>261137980</v>
      </c>
      <c r="F46" s="26">
        <v>14935786</v>
      </c>
      <c r="G46" s="26">
        <v>18052536</v>
      </c>
      <c r="H46" s="26">
        <v>22544020</v>
      </c>
      <c r="I46" s="26">
        <v>55532342</v>
      </c>
      <c r="J46" s="26">
        <v>19727333</v>
      </c>
      <c r="K46" s="26">
        <v>19996202</v>
      </c>
      <c r="L46" s="26">
        <v>17038257</v>
      </c>
      <c r="M46" s="26">
        <v>56761792</v>
      </c>
      <c r="N46" s="26">
        <v>26553980</v>
      </c>
      <c r="O46" s="26">
        <v>15431806</v>
      </c>
      <c r="P46" s="26">
        <v>16772086</v>
      </c>
      <c r="Q46" s="26">
        <v>58757872</v>
      </c>
      <c r="R46" s="26">
        <v>21024400</v>
      </c>
      <c r="S46" s="26">
        <v>22041720</v>
      </c>
      <c r="T46" s="26">
        <v>32150404</v>
      </c>
      <c r="U46" s="26">
        <v>75216524</v>
      </c>
      <c r="V46" s="26">
        <v>246268530</v>
      </c>
      <c r="W46" s="26">
        <v>261137980</v>
      </c>
      <c r="X46" s="26">
        <v>-14869450</v>
      </c>
      <c r="Y46" s="106">
        <v>-5.69</v>
      </c>
      <c r="Z46" s="121">
        <v>261137980</v>
      </c>
    </row>
    <row r="47" spans="1:26" ht="13.5">
      <c r="A47" s="101" t="s">
        <v>92</v>
      </c>
      <c r="B47" s="108" t="s">
        <v>93</v>
      </c>
      <c r="C47" s="119">
        <v>109449129</v>
      </c>
      <c r="D47" s="120">
        <v>21226700</v>
      </c>
      <c r="E47" s="66">
        <v>10750700</v>
      </c>
      <c r="F47" s="66">
        <v>900986</v>
      </c>
      <c r="G47" s="66">
        <v>920226</v>
      </c>
      <c r="H47" s="66">
        <v>-90594802</v>
      </c>
      <c r="I47" s="66">
        <v>-88773590</v>
      </c>
      <c r="J47" s="66">
        <v>5204751</v>
      </c>
      <c r="K47" s="66">
        <v>2062468</v>
      </c>
      <c r="L47" s="66">
        <v>1274327</v>
      </c>
      <c r="M47" s="66">
        <v>8541546</v>
      </c>
      <c r="N47" s="66">
        <v>905665</v>
      </c>
      <c r="O47" s="66">
        <v>-13164605</v>
      </c>
      <c r="P47" s="66">
        <v>2429954</v>
      </c>
      <c r="Q47" s="66">
        <v>-9828986</v>
      </c>
      <c r="R47" s="66">
        <v>-239465</v>
      </c>
      <c r="S47" s="66">
        <v>666801</v>
      </c>
      <c r="T47" s="66">
        <v>1061394</v>
      </c>
      <c r="U47" s="66">
        <v>1488730</v>
      </c>
      <c r="V47" s="66">
        <v>-88572300</v>
      </c>
      <c r="W47" s="66">
        <v>10750700</v>
      </c>
      <c r="X47" s="66">
        <v>-99323000</v>
      </c>
      <c r="Y47" s="103">
        <v>-923.87</v>
      </c>
      <c r="Z47" s="119">
        <v>10750700</v>
      </c>
    </row>
    <row r="48" spans="1:26" ht="13.5">
      <c r="A48" s="109" t="s">
        <v>97</v>
      </c>
      <c r="B48" s="110" t="s">
        <v>98</v>
      </c>
      <c r="C48" s="138">
        <f aca="true" t="shared" si="9" ref="C48:X48">+C28+C32+C38+C42+C47</f>
        <v>5659559017</v>
      </c>
      <c r="D48" s="139">
        <f t="shared" si="9"/>
        <v>5640299510</v>
      </c>
      <c r="E48" s="39">
        <f t="shared" si="9"/>
        <v>6035990211</v>
      </c>
      <c r="F48" s="39">
        <f t="shared" si="9"/>
        <v>287243093</v>
      </c>
      <c r="G48" s="39">
        <f t="shared" si="9"/>
        <v>441851491</v>
      </c>
      <c r="H48" s="39">
        <f t="shared" si="9"/>
        <v>451201193</v>
      </c>
      <c r="I48" s="39">
        <f t="shared" si="9"/>
        <v>1180295777</v>
      </c>
      <c r="J48" s="39">
        <f t="shared" si="9"/>
        <v>712475583</v>
      </c>
      <c r="K48" s="39">
        <f t="shared" si="9"/>
        <v>416125916</v>
      </c>
      <c r="L48" s="39">
        <f t="shared" si="9"/>
        <v>369079416</v>
      </c>
      <c r="M48" s="39">
        <f t="shared" si="9"/>
        <v>1497680915</v>
      </c>
      <c r="N48" s="39">
        <f t="shared" si="9"/>
        <v>428150206</v>
      </c>
      <c r="O48" s="39">
        <f t="shared" si="9"/>
        <v>478870213</v>
      </c>
      <c r="P48" s="39">
        <f t="shared" si="9"/>
        <v>461258814</v>
      </c>
      <c r="Q48" s="39">
        <f t="shared" si="9"/>
        <v>1368279233</v>
      </c>
      <c r="R48" s="39">
        <f t="shared" si="9"/>
        <v>477494237</v>
      </c>
      <c r="S48" s="39">
        <f t="shared" si="9"/>
        <v>461392338</v>
      </c>
      <c r="T48" s="39">
        <f t="shared" si="9"/>
        <v>646846952</v>
      </c>
      <c r="U48" s="39">
        <f t="shared" si="9"/>
        <v>1585733527</v>
      </c>
      <c r="V48" s="39">
        <f t="shared" si="9"/>
        <v>5631989452</v>
      </c>
      <c r="W48" s="39">
        <f t="shared" si="9"/>
        <v>6035990211</v>
      </c>
      <c r="X48" s="39">
        <f t="shared" si="9"/>
        <v>-404000759</v>
      </c>
      <c r="Y48" s="140">
        <f>+IF(W48&lt;&gt;0,+(X48/W48)*100,0)</f>
        <v>-6.693197716983508</v>
      </c>
      <c r="Z48" s="138">
        <f>+Z28+Z32+Z38+Z42+Z47</f>
        <v>6035990211</v>
      </c>
    </row>
    <row r="49" spans="1:26" ht="13.5">
      <c r="A49" s="114" t="s">
        <v>48</v>
      </c>
      <c r="B49" s="115"/>
      <c r="C49" s="141">
        <f aca="true" t="shared" si="10" ref="C49:X49">+C25-C48</f>
        <v>466286653</v>
      </c>
      <c r="D49" s="142">
        <f t="shared" si="10"/>
        <v>970501290</v>
      </c>
      <c r="E49" s="143">
        <f t="shared" si="10"/>
        <v>146087649</v>
      </c>
      <c r="F49" s="143">
        <f t="shared" si="10"/>
        <v>353775272</v>
      </c>
      <c r="G49" s="143">
        <f t="shared" si="10"/>
        <v>61219947</v>
      </c>
      <c r="H49" s="143">
        <f t="shared" si="10"/>
        <v>-148313384</v>
      </c>
      <c r="I49" s="143">
        <f t="shared" si="10"/>
        <v>266681835</v>
      </c>
      <c r="J49" s="143">
        <f t="shared" si="10"/>
        <v>-78853607</v>
      </c>
      <c r="K49" s="143">
        <f t="shared" si="10"/>
        <v>-23501460</v>
      </c>
      <c r="L49" s="143">
        <f t="shared" si="10"/>
        <v>212257466</v>
      </c>
      <c r="M49" s="143">
        <f t="shared" si="10"/>
        <v>109902399</v>
      </c>
      <c r="N49" s="143">
        <f t="shared" si="10"/>
        <v>-7716292</v>
      </c>
      <c r="O49" s="143">
        <f t="shared" si="10"/>
        <v>37254473</v>
      </c>
      <c r="P49" s="143">
        <f t="shared" si="10"/>
        <v>268512440</v>
      </c>
      <c r="Q49" s="143">
        <f t="shared" si="10"/>
        <v>298050621</v>
      </c>
      <c r="R49" s="143">
        <f t="shared" si="10"/>
        <v>-72664142</v>
      </c>
      <c r="S49" s="143">
        <f t="shared" si="10"/>
        <v>30195656</v>
      </c>
      <c r="T49" s="143">
        <f t="shared" si="10"/>
        <v>44667868</v>
      </c>
      <c r="U49" s="143">
        <f t="shared" si="10"/>
        <v>2199382</v>
      </c>
      <c r="V49" s="143">
        <f t="shared" si="10"/>
        <v>676834237</v>
      </c>
      <c r="W49" s="143">
        <f>IF(E25=E48,0,W25-W48)</f>
        <v>146087649</v>
      </c>
      <c r="X49" s="143">
        <f t="shared" si="10"/>
        <v>530746588</v>
      </c>
      <c r="Y49" s="144">
        <f>+IF(W49&lt;&gt;0,+(X49/W49)*100,0)</f>
        <v>363.3069541696848</v>
      </c>
      <c r="Z49" s="141">
        <f>+Z25-Z48</f>
        <v>146087649</v>
      </c>
    </row>
    <row r="50" spans="1:26" ht="13.5">
      <c r="A50" s="116" t="s">
        <v>219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</row>
    <row r="51" spans="1:26" ht="13.5">
      <c r="A51" s="117" t="s">
        <v>220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</row>
    <row r="52" spans="1:26" ht="13.5">
      <c r="A52" s="118" t="s">
        <v>221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</row>
    <row r="53" spans="1:26" ht="13.5">
      <c r="A53" s="117" t="s">
        <v>222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</row>
    <row r="54" spans="1:26" ht="24.75" customHeight="1">
      <c r="A54" s="147" t="s">
        <v>223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</row>
    <row r="55" spans="1:26" ht="13.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48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</row>
    <row r="59" spans="1:26" ht="13.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</row>
    <row r="60" spans="1:26" ht="13.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</row>
  </sheetData>
  <sheetProtection/>
  <mergeCells count="6">
    <mergeCell ref="A1:Z1"/>
    <mergeCell ref="D2:Z2"/>
    <mergeCell ref="A51:Z51"/>
    <mergeCell ref="A52:Z52"/>
    <mergeCell ref="A53:Z53"/>
    <mergeCell ref="A54:Z54"/>
  </mergeCells>
  <printOptions horizontalCentered="1"/>
  <pageMargins left="0.551181102362205" right="0.551181102362205" top="0.590551181102362" bottom="0.31" header="0.31496062992126" footer="0.31496062992126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99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100</v>
      </c>
      <c r="B4" s="155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134"/>
    </row>
    <row r="5" spans="1:26" ht="13.5">
      <c r="A5" s="157" t="s">
        <v>30</v>
      </c>
      <c r="B5" s="158" t="s">
        <v>95</v>
      </c>
      <c r="C5" s="121">
        <v>756499194</v>
      </c>
      <c r="D5" s="122">
        <v>862386550</v>
      </c>
      <c r="E5" s="26">
        <v>862386550</v>
      </c>
      <c r="F5" s="26">
        <v>67605575</v>
      </c>
      <c r="G5" s="26">
        <v>68221593</v>
      </c>
      <c r="H5" s="26">
        <v>63543373</v>
      </c>
      <c r="I5" s="26">
        <v>199370541</v>
      </c>
      <c r="J5" s="26">
        <v>61414313</v>
      </c>
      <c r="K5" s="26">
        <v>68764321</v>
      </c>
      <c r="L5" s="26">
        <v>73485395</v>
      </c>
      <c r="M5" s="26">
        <v>203664029</v>
      </c>
      <c r="N5" s="26">
        <v>76532929</v>
      </c>
      <c r="O5" s="26">
        <v>69656875</v>
      </c>
      <c r="P5" s="26">
        <v>72349466</v>
      </c>
      <c r="Q5" s="26">
        <v>218539270</v>
      </c>
      <c r="R5" s="26">
        <v>72420173</v>
      </c>
      <c r="S5" s="26">
        <v>70320069</v>
      </c>
      <c r="T5" s="26">
        <v>72659855</v>
      </c>
      <c r="U5" s="26">
        <v>215400097</v>
      </c>
      <c r="V5" s="26">
        <v>836973937</v>
      </c>
      <c r="W5" s="26">
        <v>862386550</v>
      </c>
      <c r="X5" s="26">
        <v>-25412613</v>
      </c>
      <c r="Y5" s="106">
        <v>-2.95</v>
      </c>
      <c r="Z5" s="121">
        <v>862386550</v>
      </c>
    </row>
    <row r="6" spans="1:26" ht="13.5">
      <c r="A6" s="157" t="s">
        <v>101</v>
      </c>
      <c r="B6" s="158"/>
      <c r="C6" s="121">
        <v>0</v>
      </c>
      <c r="D6" s="122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106">
        <v>0</v>
      </c>
      <c r="Z6" s="121">
        <v>0</v>
      </c>
    </row>
    <row r="7" spans="1:26" ht="13.5">
      <c r="A7" s="159" t="s">
        <v>102</v>
      </c>
      <c r="B7" s="158" t="s">
        <v>95</v>
      </c>
      <c r="C7" s="121">
        <v>1769657434</v>
      </c>
      <c r="D7" s="122">
        <v>2206867830</v>
      </c>
      <c r="E7" s="26">
        <v>2206867830</v>
      </c>
      <c r="F7" s="26">
        <v>190045129</v>
      </c>
      <c r="G7" s="26">
        <v>70019467</v>
      </c>
      <c r="H7" s="26">
        <v>179986059</v>
      </c>
      <c r="I7" s="26">
        <v>440050655</v>
      </c>
      <c r="J7" s="26">
        <v>162940071</v>
      </c>
      <c r="K7" s="26">
        <v>179783849</v>
      </c>
      <c r="L7" s="26">
        <v>164512805</v>
      </c>
      <c r="M7" s="26">
        <v>507236725</v>
      </c>
      <c r="N7" s="26">
        <v>153150271</v>
      </c>
      <c r="O7" s="26">
        <v>172247881</v>
      </c>
      <c r="P7" s="26">
        <v>190038308</v>
      </c>
      <c r="Q7" s="26">
        <v>515436460</v>
      </c>
      <c r="R7" s="26">
        <v>162829143</v>
      </c>
      <c r="S7" s="26">
        <v>220293178</v>
      </c>
      <c r="T7" s="26">
        <v>348566198</v>
      </c>
      <c r="U7" s="26">
        <v>731688519</v>
      </c>
      <c r="V7" s="26">
        <v>2194412359</v>
      </c>
      <c r="W7" s="26">
        <v>2206867830</v>
      </c>
      <c r="X7" s="26">
        <v>-12455471</v>
      </c>
      <c r="Y7" s="106">
        <v>-0.56</v>
      </c>
      <c r="Z7" s="121">
        <v>2206867830</v>
      </c>
    </row>
    <row r="8" spans="1:26" ht="13.5">
      <c r="A8" s="159" t="s">
        <v>103</v>
      </c>
      <c r="B8" s="158" t="s">
        <v>95</v>
      </c>
      <c r="C8" s="121">
        <v>407917745</v>
      </c>
      <c r="D8" s="122">
        <v>411201980</v>
      </c>
      <c r="E8" s="26">
        <v>411201980</v>
      </c>
      <c r="F8" s="26">
        <v>54471922</v>
      </c>
      <c r="G8" s="26">
        <v>65189123</v>
      </c>
      <c r="H8" s="26">
        <v>40309149</v>
      </c>
      <c r="I8" s="26">
        <v>159970194</v>
      </c>
      <c r="J8" s="26">
        <v>67287342</v>
      </c>
      <c r="K8" s="26">
        <v>76086686</v>
      </c>
      <c r="L8" s="26">
        <v>56171629</v>
      </c>
      <c r="M8" s="26">
        <v>199545657</v>
      </c>
      <c r="N8" s="26">
        <v>72666956</v>
      </c>
      <c r="O8" s="26">
        <v>59956399</v>
      </c>
      <c r="P8" s="26">
        <v>58299201</v>
      </c>
      <c r="Q8" s="26">
        <v>190922556</v>
      </c>
      <c r="R8" s="26">
        <v>47114039</v>
      </c>
      <c r="S8" s="26">
        <v>52788825</v>
      </c>
      <c r="T8" s="26">
        <v>-81682142</v>
      </c>
      <c r="U8" s="26">
        <v>18220722</v>
      </c>
      <c r="V8" s="26">
        <v>568659129</v>
      </c>
      <c r="W8" s="26">
        <v>411201980</v>
      </c>
      <c r="X8" s="26">
        <v>157457149</v>
      </c>
      <c r="Y8" s="106">
        <v>38.29</v>
      </c>
      <c r="Z8" s="121">
        <v>411201980</v>
      </c>
    </row>
    <row r="9" spans="1:26" ht="13.5">
      <c r="A9" s="159" t="s">
        <v>104</v>
      </c>
      <c r="B9" s="158" t="s">
        <v>95</v>
      </c>
      <c r="C9" s="121">
        <v>227910129</v>
      </c>
      <c r="D9" s="122">
        <v>264727080</v>
      </c>
      <c r="E9" s="26">
        <v>264727080</v>
      </c>
      <c r="F9" s="26">
        <v>17455607</v>
      </c>
      <c r="G9" s="26">
        <v>20468824</v>
      </c>
      <c r="H9" s="26">
        <v>21123595</v>
      </c>
      <c r="I9" s="26">
        <v>59048026</v>
      </c>
      <c r="J9" s="26">
        <v>21370905</v>
      </c>
      <c r="K9" s="26">
        <v>21755780</v>
      </c>
      <c r="L9" s="26">
        <v>19264286</v>
      </c>
      <c r="M9" s="26">
        <v>62390971</v>
      </c>
      <c r="N9" s="26">
        <v>20644874</v>
      </c>
      <c r="O9" s="26">
        <v>20315463</v>
      </c>
      <c r="P9" s="26">
        <v>18433078</v>
      </c>
      <c r="Q9" s="26">
        <v>59393415</v>
      </c>
      <c r="R9" s="26">
        <v>19869523</v>
      </c>
      <c r="S9" s="26">
        <v>20064994</v>
      </c>
      <c r="T9" s="26">
        <v>28323746</v>
      </c>
      <c r="U9" s="26">
        <v>68258263</v>
      </c>
      <c r="V9" s="26">
        <v>249090675</v>
      </c>
      <c r="W9" s="26">
        <v>264727080</v>
      </c>
      <c r="X9" s="26">
        <v>-15636405</v>
      </c>
      <c r="Y9" s="106">
        <v>-5.91</v>
      </c>
      <c r="Z9" s="121">
        <v>264727080</v>
      </c>
    </row>
    <row r="10" spans="1:26" ht="13.5">
      <c r="A10" s="159" t="s">
        <v>105</v>
      </c>
      <c r="B10" s="158" t="s">
        <v>95</v>
      </c>
      <c r="C10" s="121">
        <v>105485619</v>
      </c>
      <c r="D10" s="122">
        <v>120951490</v>
      </c>
      <c r="E10" s="20">
        <v>120951490</v>
      </c>
      <c r="F10" s="20">
        <v>10085626</v>
      </c>
      <c r="G10" s="20">
        <v>10280781</v>
      </c>
      <c r="H10" s="20">
        <v>9932240</v>
      </c>
      <c r="I10" s="20">
        <v>30298647</v>
      </c>
      <c r="J10" s="20">
        <v>10004887</v>
      </c>
      <c r="K10" s="20">
        <v>10039164</v>
      </c>
      <c r="L10" s="20">
        <v>10005764</v>
      </c>
      <c r="M10" s="20">
        <v>30049815</v>
      </c>
      <c r="N10" s="20">
        <v>10045070</v>
      </c>
      <c r="O10" s="20">
        <v>10075858</v>
      </c>
      <c r="P10" s="20">
        <v>10109344</v>
      </c>
      <c r="Q10" s="20">
        <v>30230272</v>
      </c>
      <c r="R10" s="20">
        <v>10078583</v>
      </c>
      <c r="S10" s="20">
        <v>10029410</v>
      </c>
      <c r="T10" s="20">
        <v>10026818</v>
      </c>
      <c r="U10" s="20">
        <v>30134811</v>
      </c>
      <c r="V10" s="20">
        <v>120713545</v>
      </c>
      <c r="W10" s="20">
        <v>120951490</v>
      </c>
      <c r="X10" s="20">
        <v>-237945</v>
      </c>
      <c r="Y10" s="160">
        <v>-0.2</v>
      </c>
      <c r="Z10" s="96">
        <v>120951490</v>
      </c>
    </row>
    <row r="11" spans="1:26" ht="13.5">
      <c r="A11" s="159" t="s">
        <v>106</v>
      </c>
      <c r="B11" s="161"/>
      <c r="C11" s="121">
        <v>0</v>
      </c>
      <c r="D11" s="122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106">
        <v>0</v>
      </c>
      <c r="Z11" s="121">
        <v>0</v>
      </c>
    </row>
    <row r="12" spans="1:26" ht="13.5">
      <c r="A12" s="159" t="s">
        <v>107</v>
      </c>
      <c r="B12" s="161"/>
      <c r="C12" s="121">
        <v>15545173</v>
      </c>
      <c r="D12" s="122">
        <v>18107330</v>
      </c>
      <c r="E12" s="26">
        <v>18107330</v>
      </c>
      <c r="F12" s="26">
        <v>935177</v>
      </c>
      <c r="G12" s="26">
        <v>1352184</v>
      </c>
      <c r="H12" s="26">
        <v>1253265</v>
      </c>
      <c r="I12" s="26">
        <v>3540626</v>
      </c>
      <c r="J12" s="26">
        <v>-153739</v>
      </c>
      <c r="K12" s="26">
        <v>1305384</v>
      </c>
      <c r="L12" s="26">
        <v>1157674</v>
      </c>
      <c r="M12" s="26">
        <v>2309319</v>
      </c>
      <c r="N12" s="26">
        <v>1066702</v>
      </c>
      <c r="O12" s="26">
        <v>951477</v>
      </c>
      <c r="P12" s="26">
        <v>3569484</v>
      </c>
      <c r="Q12" s="26">
        <v>5587663</v>
      </c>
      <c r="R12" s="26">
        <v>1140374</v>
      </c>
      <c r="S12" s="26">
        <v>1286314</v>
      </c>
      <c r="T12" s="26">
        <v>1706727</v>
      </c>
      <c r="U12" s="26">
        <v>4133415</v>
      </c>
      <c r="V12" s="26">
        <v>15571023</v>
      </c>
      <c r="W12" s="26">
        <v>18107330</v>
      </c>
      <c r="X12" s="26">
        <v>-2536307</v>
      </c>
      <c r="Y12" s="106">
        <v>-14.01</v>
      </c>
      <c r="Z12" s="121">
        <v>18107330</v>
      </c>
    </row>
    <row r="13" spans="1:26" ht="13.5">
      <c r="A13" s="157" t="s">
        <v>108</v>
      </c>
      <c r="B13" s="161"/>
      <c r="C13" s="121">
        <v>61759999</v>
      </c>
      <c r="D13" s="122">
        <v>135912990</v>
      </c>
      <c r="E13" s="26">
        <v>20000000</v>
      </c>
      <c r="F13" s="26">
        <v>10668157</v>
      </c>
      <c r="G13" s="26">
        <v>639267</v>
      </c>
      <c r="H13" s="26">
        <v>-5985695</v>
      </c>
      <c r="I13" s="26">
        <v>5321729</v>
      </c>
      <c r="J13" s="26">
        <v>1787039</v>
      </c>
      <c r="K13" s="26">
        <v>1510367</v>
      </c>
      <c r="L13" s="26">
        <v>1188031</v>
      </c>
      <c r="M13" s="26">
        <v>4485437</v>
      </c>
      <c r="N13" s="26">
        <v>930091</v>
      </c>
      <c r="O13" s="26">
        <v>1206299</v>
      </c>
      <c r="P13" s="26">
        <v>920905</v>
      </c>
      <c r="Q13" s="26">
        <v>3057295</v>
      </c>
      <c r="R13" s="26">
        <v>226884</v>
      </c>
      <c r="S13" s="26">
        <v>9592106</v>
      </c>
      <c r="T13" s="26">
        <v>-8648250</v>
      </c>
      <c r="U13" s="26">
        <v>1170740</v>
      </c>
      <c r="V13" s="26">
        <v>14035201</v>
      </c>
      <c r="W13" s="26">
        <v>20000000</v>
      </c>
      <c r="X13" s="26">
        <v>-5964799</v>
      </c>
      <c r="Y13" s="106">
        <v>-29.82</v>
      </c>
      <c r="Z13" s="121">
        <v>20000000</v>
      </c>
    </row>
    <row r="14" spans="1:26" ht="13.5">
      <c r="A14" s="157" t="s">
        <v>109</v>
      </c>
      <c r="B14" s="161"/>
      <c r="C14" s="121">
        <v>109346478</v>
      </c>
      <c r="D14" s="122">
        <v>108025310</v>
      </c>
      <c r="E14" s="26">
        <v>80000000</v>
      </c>
      <c r="F14" s="26">
        <v>7425134</v>
      </c>
      <c r="G14" s="26">
        <v>8508883</v>
      </c>
      <c r="H14" s="26">
        <v>9053188</v>
      </c>
      <c r="I14" s="26">
        <v>24987205</v>
      </c>
      <c r="J14" s="26">
        <v>8098344</v>
      </c>
      <c r="K14" s="26">
        <v>10125019</v>
      </c>
      <c r="L14" s="26">
        <v>10208575</v>
      </c>
      <c r="M14" s="26">
        <v>28431938</v>
      </c>
      <c r="N14" s="26">
        <v>9997148</v>
      </c>
      <c r="O14" s="26">
        <v>10581229</v>
      </c>
      <c r="P14" s="26">
        <v>10230872</v>
      </c>
      <c r="Q14" s="26">
        <v>30809249</v>
      </c>
      <c r="R14" s="26">
        <v>11017919</v>
      </c>
      <c r="S14" s="26">
        <v>8737798</v>
      </c>
      <c r="T14" s="26">
        <v>9362613</v>
      </c>
      <c r="U14" s="26">
        <v>29118330</v>
      </c>
      <c r="V14" s="26">
        <v>113346722</v>
      </c>
      <c r="W14" s="26">
        <v>80000000</v>
      </c>
      <c r="X14" s="26">
        <v>33346722</v>
      </c>
      <c r="Y14" s="106">
        <v>41.68</v>
      </c>
      <c r="Z14" s="121">
        <v>80000000</v>
      </c>
    </row>
    <row r="15" spans="1:26" ht="13.5">
      <c r="A15" s="157" t="s">
        <v>110</v>
      </c>
      <c r="B15" s="161"/>
      <c r="C15" s="121">
        <v>0</v>
      </c>
      <c r="D15" s="122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106">
        <v>0</v>
      </c>
      <c r="Z15" s="121">
        <v>0</v>
      </c>
    </row>
    <row r="16" spans="1:26" ht="13.5">
      <c r="A16" s="157" t="s">
        <v>111</v>
      </c>
      <c r="B16" s="161"/>
      <c r="C16" s="121">
        <v>23415331</v>
      </c>
      <c r="D16" s="122">
        <v>59375590</v>
      </c>
      <c r="E16" s="26">
        <v>30014510</v>
      </c>
      <c r="F16" s="26">
        <v>2302574</v>
      </c>
      <c r="G16" s="26">
        <v>2118259</v>
      </c>
      <c r="H16" s="26">
        <v>1998043</v>
      </c>
      <c r="I16" s="26">
        <v>6418876</v>
      </c>
      <c r="J16" s="26">
        <v>1760792</v>
      </c>
      <c r="K16" s="26">
        <v>2177643</v>
      </c>
      <c r="L16" s="26">
        <v>2263415</v>
      </c>
      <c r="M16" s="26">
        <v>6201850</v>
      </c>
      <c r="N16" s="26">
        <v>1684598</v>
      </c>
      <c r="O16" s="26">
        <v>1830505</v>
      </c>
      <c r="P16" s="26">
        <v>1749993</v>
      </c>
      <c r="Q16" s="26">
        <v>5265096</v>
      </c>
      <c r="R16" s="26">
        <v>1615769</v>
      </c>
      <c r="S16" s="26">
        <v>1874702</v>
      </c>
      <c r="T16" s="26">
        <v>2359053</v>
      </c>
      <c r="U16" s="26">
        <v>5849524</v>
      </c>
      <c r="V16" s="26">
        <v>23735346</v>
      </c>
      <c r="W16" s="26">
        <v>30014510</v>
      </c>
      <c r="X16" s="26">
        <v>-6279164</v>
      </c>
      <c r="Y16" s="106">
        <v>-20.92</v>
      </c>
      <c r="Z16" s="121">
        <v>30014510</v>
      </c>
    </row>
    <row r="17" spans="1:26" ht="13.5">
      <c r="A17" s="157" t="s">
        <v>112</v>
      </c>
      <c r="B17" s="161"/>
      <c r="C17" s="121">
        <v>8242413</v>
      </c>
      <c r="D17" s="122">
        <v>6980280</v>
      </c>
      <c r="E17" s="26">
        <v>6980280</v>
      </c>
      <c r="F17" s="26">
        <v>746477</v>
      </c>
      <c r="G17" s="26">
        <v>682113</v>
      </c>
      <c r="H17" s="26">
        <v>669878</v>
      </c>
      <c r="I17" s="26">
        <v>2098468</v>
      </c>
      <c r="J17" s="26">
        <v>672583</v>
      </c>
      <c r="K17" s="26">
        <v>656626</v>
      </c>
      <c r="L17" s="26">
        <v>646359</v>
      </c>
      <c r="M17" s="26">
        <v>1975568</v>
      </c>
      <c r="N17" s="26">
        <v>689873</v>
      </c>
      <c r="O17" s="26">
        <v>682094</v>
      </c>
      <c r="P17" s="26">
        <v>663598</v>
      </c>
      <c r="Q17" s="26">
        <v>2035565</v>
      </c>
      <c r="R17" s="26">
        <v>576493</v>
      </c>
      <c r="S17" s="26">
        <v>684074</v>
      </c>
      <c r="T17" s="26">
        <v>781514</v>
      </c>
      <c r="U17" s="26">
        <v>2042081</v>
      </c>
      <c r="V17" s="26">
        <v>8151682</v>
      </c>
      <c r="W17" s="26">
        <v>6980280</v>
      </c>
      <c r="X17" s="26">
        <v>1171402</v>
      </c>
      <c r="Y17" s="106">
        <v>16.78</v>
      </c>
      <c r="Z17" s="121">
        <v>6980280</v>
      </c>
    </row>
    <row r="18" spans="1:26" ht="13.5">
      <c r="A18" s="159" t="s">
        <v>113</v>
      </c>
      <c r="B18" s="158"/>
      <c r="C18" s="121">
        <v>1219757</v>
      </c>
      <c r="D18" s="122">
        <v>1472100</v>
      </c>
      <c r="E18" s="26">
        <v>1472100</v>
      </c>
      <c r="F18" s="26">
        <v>111714</v>
      </c>
      <c r="G18" s="26">
        <v>114199</v>
      </c>
      <c r="H18" s="26">
        <v>116164</v>
      </c>
      <c r="I18" s="26">
        <v>342077</v>
      </c>
      <c r="J18" s="26">
        <v>120064</v>
      </c>
      <c r="K18" s="26">
        <v>116694</v>
      </c>
      <c r="L18" s="26">
        <v>148868</v>
      </c>
      <c r="M18" s="26">
        <v>385626</v>
      </c>
      <c r="N18" s="26">
        <v>91438</v>
      </c>
      <c r="O18" s="26">
        <v>121559</v>
      </c>
      <c r="P18" s="26">
        <v>375942</v>
      </c>
      <c r="Q18" s="26">
        <v>588939</v>
      </c>
      <c r="R18" s="26">
        <v>1282</v>
      </c>
      <c r="S18" s="26">
        <v>193566</v>
      </c>
      <c r="T18" s="26">
        <v>99253</v>
      </c>
      <c r="U18" s="26">
        <v>294101</v>
      </c>
      <c r="V18" s="26">
        <v>1610743</v>
      </c>
      <c r="W18" s="26">
        <v>1472100</v>
      </c>
      <c r="X18" s="26">
        <v>138643</v>
      </c>
      <c r="Y18" s="106">
        <v>9.42</v>
      </c>
      <c r="Z18" s="121">
        <v>1472100</v>
      </c>
    </row>
    <row r="19" spans="1:26" ht="13.5">
      <c r="A19" s="157" t="s">
        <v>33</v>
      </c>
      <c r="B19" s="161"/>
      <c r="C19" s="121">
        <v>1438870374</v>
      </c>
      <c r="D19" s="122">
        <v>1268307900</v>
      </c>
      <c r="E19" s="26">
        <v>1385470380</v>
      </c>
      <c r="F19" s="26">
        <v>266830200</v>
      </c>
      <c r="G19" s="26">
        <v>247664214</v>
      </c>
      <c r="H19" s="26">
        <v>-22429091</v>
      </c>
      <c r="I19" s="26">
        <v>492065323</v>
      </c>
      <c r="J19" s="26">
        <v>55927250</v>
      </c>
      <c r="K19" s="26">
        <v>10043822</v>
      </c>
      <c r="L19" s="26">
        <v>223470011</v>
      </c>
      <c r="M19" s="26">
        <v>289441083</v>
      </c>
      <c r="N19" s="26">
        <v>51173727</v>
      </c>
      <c r="O19" s="26">
        <v>24375257</v>
      </c>
      <c r="P19" s="26">
        <v>323484304</v>
      </c>
      <c r="Q19" s="26">
        <v>399033288</v>
      </c>
      <c r="R19" s="26">
        <v>14536669</v>
      </c>
      <c r="S19" s="26">
        <v>50447458</v>
      </c>
      <c r="T19" s="26">
        <v>143776561</v>
      </c>
      <c r="U19" s="26">
        <v>208760688</v>
      </c>
      <c r="V19" s="26">
        <v>1389300382</v>
      </c>
      <c r="W19" s="26">
        <v>1385470380</v>
      </c>
      <c r="X19" s="26">
        <v>3830002</v>
      </c>
      <c r="Y19" s="106">
        <v>0.28</v>
      </c>
      <c r="Z19" s="121">
        <v>1385470380</v>
      </c>
    </row>
    <row r="20" spans="1:26" ht="13.5">
      <c r="A20" s="157" t="s">
        <v>34</v>
      </c>
      <c r="B20" s="161" t="s">
        <v>95</v>
      </c>
      <c r="C20" s="121">
        <v>242986880</v>
      </c>
      <c r="D20" s="122">
        <v>245971250</v>
      </c>
      <c r="E20" s="20">
        <v>245111270</v>
      </c>
      <c r="F20" s="20">
        <v>10632524</v>
      </c>
      <c r="G20" s="20">
        <v>7812531</v>
      </c>
      <c r="H20" s="20">
        <v>3317641</v>
      </c>
      <c r="I20" s="20">
        <v>21762696</v>
      </c>
      <c r="J20" s="20">
        <v>10405340</v>
      </c>
      <c r="K20" s="20">
        <v>10259101</v>
      </c>
      <c r="L20" s="20">
        <v>18814070</v>
      </c>
      <c r="M20" s="20">
        <v>39478511</v>
      </c>
      <c r="N20" s="20">
        <v>2574261</v>
      </c>
      <c r="O20" s="20">
        <v>118533208</v>
      </c>
      <c r="P20" s="20">
        <v>26919083</v>
      </c>
      <c r="Q20" s="20">
        <v>148026552</v>
      </c>
      <c r="R20" s="20">
        <v>47960198</v>
      </c>
      <c r="S20" s="20">
        <v>29357806</v>
      </c>
      <c r="T20" s="20">
        <v>57086164</v>
      </c>
      <c r="U20" s="20">
        <v>134404168</v>
      </c>
      <c r="V20" s="20">
        <v>343671927</v>
      </c>
      <c r="W20" s="20">
        <v>245111270</v>
      </c>
      <c r="X20" s="20">
        <v>98560657</v>
      </c>
      <c r="Y20" s="160">
        <v>40.21</v>
      </c>
      <c r="Z20" s="96">
        <v>245111270</v>
      </c>
    </row>
    <row r="21" spans="1:26" ht="13.5">
      <c r="A21" s="157" t="s">
        <v>114</v>
      </c>
      <c r="B21" s="161"/>
      <c r="C21" s="121">
        <v>0</v>
      </c>
      <c r="D21" s="122">
        <v>0</v>
      </c>
      <c r="E21" s="26">
        <v>0</v>
      </c>
      <c r="F21" s="26">
        <v>0</v>
      </c>
      <c r="G21" s="26">
        <v>0</v>
      </c>
      <c r="H21" s="48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48">
        <v>0</v>
      </c>
      <c r="P21" s="26">
        <v>712656</v>
      </c>
      <c r="Q21" s="26">
        <v>712656</v>
      </c>
      <c r="R21" s="26">
        <v>0</v>
      </c>
      <c r="S21" s="26">
        <v>1438042</v>
      </c>
      <c r="T21" s="26">
        <v>75457</v>
      </c>
      <c r="U21" s="26">
        <v>1513499</v>
      </c>
      <c r="V21" s="48">
        <v>2226155</v>
      </c>
      <c r="W21" s="26">
        <v>0</v>
      </c>
      <c r="X21" s="26">
        <v>2226155</v>
      </c>
      <c r="Y21" s="106">
        <v>0</v>
      </c>
      <c r="Z21" s="121">
        <v>0</v>
      </c>
    </row>
    <row r="22" spans="1:26" ht="24.75" customHeight="1">
      <c r="A22" s="162" t="s">
        <v>35</v>
      </c>
      <c r="B22" s="163"/>
      <c r="C22" s="164">
        <f aca="true" t="shared" si="0" ref="C22:X22">SUM(C5:C21)</f>
        <v>5168856526</v>
      </c>
      <c r="D22" s="165">
        <f t="shared" si="0"/>
        <v>5710287680</v>
      </c>
      <c r="E22" s="166">
        <f t="shared" si="0"/>
        <v>5653290800</v>
      </c>
      <c r="F22" s="166">
        <f t="shared" si="0"/>
        <v>639315816</v>
      </c>
      <c r="G22" s="166">
        <f t="shared" si="0"/>
        <v>503071438</v>
      </c>
      <c r="H22" s="166">
        <f t="shared" si="0"/>
        <v>302887809</v>
      </c>
      <c r="I22" s="166">
        <f t="shared" si="0"/>
        <v>1445275063</v>
      </c>
      <c r="J22" s="166">
        <f t="shared" si="0"/>
        <v>401635191</v>
      </c>
      <c r="K22" s="166">
        <f t="shared" si="0"/>
        <v>392624456</v>
      </c>
      <c r="L22" s="166">
        <f t="shared" si="0"/>
        <v>581336882</v>
      </c>
      <c r="M22" s="166">
        <f t="shared" si="0"/>
        <v>1375596529</v>
      </c>
      <c r="N22" s="166">
        <f t="shared" si="0"/>
        <v>401247938</v>
      </c>
      <c r="O22" s="166">
        <f t="shared" si="0"/>
        <v>490534104</v>
      </c>
      <c r="P22" s="166">
        <f t="shared" si="0"/>
        <v>717856234</v>
      </c>
      <c r="Q22" s="166">
        <f t="shared" si="0"/>
        <v>1609638276</v>
      </c>
      <c r="R22" s="166">
        <f t="shared" si="0"/>
        <v>389387049</v>
      </c>
      <c r="S22" s="166">
        <f t="shared" si="0"/>
        <v>477108342</v>
      </c>
      <c r="T22" s="166">
        <f t="shared" si="0"/>
        <v>584493567</v>
      </c>
      <c r="U22" s="166">
        <f t="shared" si="0"/>
        <v>1450988958</v>
      </c>
      <c r="V22" s="166">
        <f t="shared" si="0"/>
        <v>5881498826</v>
      </c>
      <c r="W22" s="166">
        <f t="shared" si="0"/>
        <v>5653290800</v>
      </c>
      <c r="X22" s="166">
        <f t="shared" si="0"/>
        <v>228208026</v>
      </c>
      <c r="Y22" s="167">
        <f>+IF(W22&lt;&gt;0,+(X22/W22)*100,0)</f>
        <v>4.036728943786158</v>
      </c>
      <c r="Z22" s="164">
        <f>SUM(Z5:Z21)</f>
        <v>5653290800</v>
      </c>
    </row>
    <row r="23" spans="1:26" ht="4.5" customHeight="1">
      <c r="A23" s="111"/>
      <c r="B23" s="161"/>
      <c r="C23" s="96"/>
      <c r="D23" s="95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160"/>
      <c r="Z23" s="96"/>
    </row>
    <row r="24" spans="1:26" ht="13.5">
      <c r="A24" s="112" t="s">
        <v>115</v>
      </c>
      <c r="B24" s="168"/>
      <c r="C24" s="96"/>
      <c r="D24" s="95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160"/>
      <c r="Z24" s="96"/>
    </row>
    <row r="25" spans="1:26" ht="13.5">
      <c r="A25" s="159" t="s">
        <v>116</v>
      </c>
      <c r="B25" s="158" t="s">
        <v>95</v>
      </c>
      <c r="C25" s="121">
        <v>1641282391</v>
      </c>
      <c r="D25" s="122">
        <v>1715592330</v>
      </c>
      <c r="E25" s="26">
        <v>1698133103</v>
      </c>
      <c r="F25" s="26">
        <v>140738738</v>
      </c>
      <c r="G25" s="26">
        <v>113912800</v>
      </c>
      <c r="H25" s="26">
        <v>125353476</v>
      </c>
      <c r="I25" s="26">
        <v>380005014</v>
      </c>
      <c r="J25" s="26">
        <v>122957225</v>
      </c>
      <c r="K25" s="26">
        <v>173653571</v>
      </c>
      <c r="L25" s="26">
        <v>125993374</v>
      </c>
      <c r="M25" s="26">
        <v>422604170</v>
      </c>
      <c r="N25" s="26">
        <v>127124143</v>
      </c>
      <c r="O25" s="26">
        <v>125746205</v>
      </c>
      <c r="P25" s="26">
        <v>123548887</v>
      </c>
      <c r="Q25" s="26">
        <v>376419235</v>
      </c>
      <c r="R25" s="26">
        <v>124338126</v>
      </c>
      <c r="S25" s="26">
        <v>125617379</v>
      </c>
      <c r="T25" s="26">
        <v>137012812</v>
      </c>
      <c r="U25" s="26">
        <v>386968317</v>
      </c>
      <c r="V25" s="26">
        <v>1565996736</v>
      </c>
      <c r="W25" s="26">
        <v>1698133103</v>
      </c>
      <c r="X25" s="26">
        <v>-132136367</v>
      </c>
      <c r="Y25" s="106">
        <v>-7.78</v>
      </c>
      <c r="Z25" s="121">
        <v>1698133103</v>
      </c>
    </row>
    <row r="26" spans="1:26" ht="13.5">
      <c r="A26" s="159" t="s">
        <v>37</v>
      </c>
      <c r="B26" s="158"/>
      <c r="C26" s="121">
        <v>44885796</v>
      </c>
      <c r="D26" s="122">
        <v>49552560</v>
      </c>
      <c r="E26" s="26">
        <v>49552560</v>
      </c>
      <c r="F26" s="26">
        <v>3726248</v>
      </c>
      <c r="G26" s="26">
        <v>3714042</v>
      </c>
      <c r="H26" s="26">
        <v>3698575</v>
      </c>
      <c r="I26" s="26">
        <v>11138865</v>
      </c>
      <c r="J26" s="26">
        <v>3741715</v>
      </c>
      <c r="K26" s="26">
        <v>3726248</v>
      </c>
      <c r="L26" s="26">
        <v>3663601</v>
      </c>
      <c r="M26" s="26">
        <v>11131564</v>
      </c>
      <c r="N26" s="26">
        <v>4897149</v>
      </c>
      <c r="O26" s="26">
        <v>3884056</v>
      </c>
      <c r="P26" s="26">
        <v>3883459</v>
      </c>
      <c r="Q26" s="26">
        <v>12664664</v>
      </c>
      <c r="R26" s="26">
        <v>3854370</v>
      </c>
      <c r="S26" s="26">
        <v>1300695</v>
      </c>
      <c r="T26" s="26">
        <v>4922243</v>
      </c>
      <c r="U26" s="26">
        <v>10077308</v>
      </c>
      <c r="V26" s="26">
        <v>45012401</v>
      </c>
      <c r="W26" s="26">
        <v>49552560</v>
      </c>
      <c r="X26" s="26">
        <v>-4540159</v>
      </c>
      <c r="Y26" s="106">
        <v>-9.16</v>
      </c>
      <c r="Z26" s="121">
        <v>49552560</v>
      </c>
    </row>
    <row r="27" spans="1:26" ht="13.5">
      <c r="A27" s="159" t="s">
        <v>117</v>
      </c>
      <c r="B27" s="158" t="s">
        <v>98</v>
      </c>
      <c r="C27" s="121">
        <v>419469578</v>
      </c>
      <c r="D27" s="122">
        <v>49130890</v>
      </c>
      <c r="E27" s="26">
        <v>129489215</v>
      </c>
      <c r="F27" s="26">
        <v>15093</v>
      </c>
      <c r="G27" s="26">
        <v>7990119</v>
      </c>
      <c r="H27" s="26">
        <v>5845710</v>
      </c>
      <c r="I27" s="26">
        <v>13850922</v>
      </c>
      <c r="J27" s="26">
        <v>9282420</v>
      </c>
      <c r="K27" s="26">
        <v>8407872</v>
      </c>
      <c r="L27" s="26">
        <v>20539401</v>
      </c>
      <c r="M27" s="26">
        <v>38229693</v>
      </c>
      <c r="N27" s="26">
        <v>14928</v>
      </c>
      <c r="O27" s="26">
        <v>42392435</v>
      </c>
      <c r="P27" s="26">
        <v>372848</v>
      </c>
      <c r="Q27" s="26">
        <v>42780211</v>
      </c>
      <c r="R27" s="26">
        <v>116311725</v>
      </c>
      <c r="S27" s="26">
        <v>21744</v>
      </c>
      <c r="T27" s="26">
        <v>-89342877</v>
      </c>
      <c r="U27" s="26">
        <v>26990592</v>
      </c>
      <c r="V27" s="26">
        <v>121851418</v>
      </c>
      <c r="W27" s="26">
        <v>129489215</v>
      </c>
      <c r="X27" s="26">
        <v>-7637797</v>
      </c>
      <c r="Y27" s="106">
        <v>-5.9</v>
      </c>
      <c r="Z27" s="121">
        <v>129489215</v>
      </c>
    </row>
    <row r="28" spans="1:26" ht="13.5">
      <c r="A28" s="159" t="s">
        <v>38</v>
      </c>
      <c r="B28" s="158" t="s">
        <v>95</v>
      </c>
      <c r="C28" s="121">
        <v>564059019</v>
      </c>
      <c r="D28" s="122">
        <v>287092040</v>
      </c>
      <c r="E28" s="26">
        <v>735953954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429306473</v>
      </c>
      <c r="O28" s="26">
        <v>61329527</v>
      </c>
      <c r="P28" s="26">
        <v>61329527</v>
      </c>
      <c r="Q28" s="26">
        <v>551965527</v>
      </c>
      <c r="R28" s="26">
        <v>61329527</v>
      </c>
      <c r="S28" s="26">
        <v>61329527</v>
      </c>
      <c r="T28" s="26">
        <v>61329373</v>
      </c>
      <c r="U28" s="26">
        <v>183988427</v>
      </c>
      <c r="V28" s="26">
        <v>735953954</v>
      </c>
      <c r="W28" s="26">
        <v>735953954</v>
      </c>
      <c r="X28" s="26">
        <v>0</v>
      </c>
      <c r="Y28" s="106">
        <v>0</v>
      </c>
      <c r="Z28" s="121">
        <v>735953954</v>
      </c>
    </row>
    <row r="29" spans="1:26" ht="13.5">
      <c r="A29" s="159" t="s">
        <v>39</v>
      </c>
      <c r="B29" s="158"/>
      <c r="C29" s="121">
        <v>146030406</v>
      </c>
      <c r="D29" s="122">
        <v>180596180</v>
      </c>
      <c r="E29" s="26">
        <v>179696180</v>
      </c>
      <c r="F29" s="26">
        <v>8126286</v>
      </c>
      <c r="G29" s="26">
        <v>0</v>
      </c>
      <c r="H29" s="26">
        <v>15953251</v>
      </c>
      <c r="I29" s="26">
        <v>24079537</v>
      </c>
      <c r="J29" s="26">
        <v>1540167</v>
      </c>
      <c r="K29" s="26">
        <v>0</v>
      </c>
      <c r="L29" s="26">
        <v>15424219</v>
      </c>
      <c r="M29" s="26">
        <v>16964386</v>
      </c>
      <c r="N29" s="26">
        <v>42175610</v>
      </c>
      <c r="O29" s="26">
        <v>-2017468</v>
      </c>
      <c r="P29" s="26">
        <v>30901136</v>
      </c>
      <c r="Q29" s="26">
        <v>71059278</v>
      </c>
      <c r="R29" s="26">
        <v>-699864</v>
      </c>
      <c r="S29" s="26">
        <v>0</v>
      </c>
      <c r="T29" s="26">
        <v>59110473</v>
      </c>
      <c r="U29" s="26">
        <v>58410609</v>
      </c>
      <c r="V29" s="26">
        <v>170513810</v>
      </c>
      <c r="W29" s="26">
        <v>179696180</v>
      </c>
      <c r="X29" s="26">
        <v>-9182370</v>
      </c>
      <c r="Y29" s="106">
        <v>-5.11</v>
      </c>
      <c r="Z29" s="121">
        <v>179696180</v>
      </c>
    </row>
    <row r="30" spans="1:26" ht="13.5">
      <c r="A30" s="159" t="s">
        <v>118</v>
      </c>
      <c r="B30" s="158" t="s">
        <v>95</v>
      </c>
      <c r="C30" s="121">
        <v>1237381154</v>
      </c>
      <c r="D30" s="122">
        <v>1535654480</v>
      </c>
      <c r="E30" s="26">
        <v>1532704480</v>
      </c>
      <c r="F30" s="26">
        <v>122376</v>
      </c>
      <c r="G30" s="26">
        <v>208830392</v>
      </c>
      <c r="H30" s="26">
        <v>198283588</v>
      </c>
      <c r="I30" s="26">
        <v>407236356</v>
      </c>
      <c r="J30" s="26">
        <v>103078570</v>
      </c>
      <c r="K30" s="26">
        <v>118687502</v>
      </c>
      <c r="L30" s="26">
        <v>87924878</v>
      </c>
      <c r="M30" s="26">
        <v>309690950</v>
      </c>
      <c r="N30" s="26">
        <v>100566100</v>
      </c>
      <c r="O30" s="26">
        <v>115230421</v>
      </c>
      <c r="P30" s="26">
        <v>109262686</v>
      </c>
      <c r="Q30" s="26">
        <v>325059207</v>
      </c>
      <c r="R30" s="26">
        <v>117452092</v>
      </c>
      <c r="S30" s="26">
        <v>105536958</v>
      </c>
      <c r="T30" s="26">
        <v>309130053</v>
      </c>
      <c r="U30" s="26">
        <v>532119103</v>
      </c>
      <c r="V30" s="26">
        <v>1574105616</v>
      </c>
      <c r="W30" s="26">
        <v>1532704480</v>
      </c>
      <c r="X30" s="26">
        <v>41401136</v>
      </c>
      <c r="Y30" s="106">
        <v>2.7</v>
      </c>
      <c r="Z30" s="121">
        <v>1532704480</v>
      </c>
    </row>
    <row r="31" spans="1:26" ht="13.5">
      <c r="A31" s="159" t="s">
        <v>119</v>
      </c>
      <c r="B31" s="158" t="s">
        <v>120</v>
      </c>
      <c r="C31" s="121">
        <v>0</v>
      </c>
      <c r="D31" s="122">
        <v>0</v>
      </c>
      <c r="E31" s="26">
        <v>0</v>
      </c>
      <c r="F31" s="26">
        <v>9254174</v>
      </c>
      <c r="G31" s="26">
        <v>15204670</v>
      </c>
      <c r="H31" s="26">
        <v>38474321</v>
      </c>
      <c r="I31" s="26">
        <v>62933165</v>
      </c>
      <c r="J31" s="26">
        <v>18254150</v>
      </c>
      <c r="K31" s="26">
        <v>39543081</v>
      </c>
      <c r="L31" s="26">
        <v>32172922</v>
      </c>
      <c r="M31" s="26">
        <v>89970153</v>
      </c>
      <c r="N31" s="26">
        <v>25455473</v>
      </c>
      <c r="O31" s="26">
        <v>35580635</v>
      </c>
      <c r="P31" s="26">
        <v>27704192</v>
      </c>
      <c r="Q31" s="26">
        <v>88740300</v>
      </c>
      <c r="R31" s="26">
        <v>30755057</v>
      </c>
      <c r="S31" s="26">
        <v>36880011</v>
      </c>
      <c r="T31" s="26">
        <v>103462571</v>
      </c>
      <c r="U31" s="26">
        <v>171097639</v>
      </c>
      <c r="V31" s="26">
        <v>412741257</v>
      </c>
      <c r="W31" s="26">
        <v>0</v>
      </c>
      <c r="X31" s="26">
        <v>412741257</v>
      </c>
      <c r="Y31" s="106">
        <v>0</v>
      </c>
      <c r="Z31" s="121">
        <v>0</v>
      </c>
    </row>
    <row r="32" spans="1:26" ht="13.5">
      <c r="A32" s="159" t="s">
        <v>121</v>
      </c>
      <c r="B32" s="158"/>
      <c r="C32" s="121">
        <v>147764911</v>
      </c>
      <c r="D32" s="122">
        <v>120446360</v>
      </c>
      <c r="E32" s="26">
        <v>238538730</v>
      </c>
      <c r="F32" s="26">
        <v>233964</v>
      </c>
      <c r="G32" s="26">
        <v>13598479</v>
      </c>
      <c r="H32" s="26">
        <v>6899474</v>
      </c>
      <c r="I32" s="26">
        <v>20731917</v>
      </c>
      <c r="J32" s="26">
        <v>12640953</v>
      </c>
      <c r="K32" s="26">
        <v>7510558</v>
      </c>
      <c r="L32" s="26">
        <v>10243809</v>
      </c>
      <c r="M32" s="26">
        <v>30395320</v>
      </c>
      <c r="N32" s="26">
        <v>10561347</v>
      </c>
      <c r="O32" s="26">
        <v>10410063</v>
      </c>
      <c r="P32" s="26">
        <v>14569919</v>
      </c>
      <c r="Q32" s="26">
        <v>35541329</v>
      </c>
      <c r="R32" s="26">
        <v>8692378</v>
      </c>
      <c r="S32" s="26">
        <v>13958962</v>
      </c>
      <c r="T32" s="26">
        <v>25201840</v>
      </c>
      <c r="U32" s="26">
        <v>47853180</v>
      </c>
      <c r="V32" s="26">
        <v>134521746</v>
      </c>
      <c r="W32" s="26">
        <v>238538730</v>
      </c>
      <c r="X32" s="26">
        <v>-104016984</v>
      </c>
      <c r="Y32" s="106">
        <v>-43.61</v>
      </c>
      <c r="Z32" s="121">
        <v>238538730</v>
      </c>
    </row>
    <row r="33" spans="1:26" ht="13.5">
      <c r="A33" s="159" t="s">
        <v>41</v>
      </c>
      <c r="B33" s="158"/>
      <c r="C33" s="121">
        <v>283058979</v>
      </c>
      <c r="D33" s="122">
        <v>578244020</v>
      </c>
      <c r="E33" s="26">
        <v>546102059</v>
      </c>
      <c r="F33" s="26">
        <v>17586130</v>
      </c>
      <c r="G33" s="26">
        <v>18120554</v>
      </c>
      <c r="H33" s="26">
        <v>19834069</v>
      </c>
      <c r="I33" s="26">
        <v>55540753</v>
      </c>
      <c r="J33" s="26">
        <v>15165866</v>
      </c>
      <c r="K33" s="26">
        <v>17221165</v>
      </c>
      <c r="L33" s="26">
        <v>19550822</v>
      </c>
      <c r="M33" s="26">
        <v>51937853</v>
      </c>
      <c r="N33" s="26">
        <v>18092650</v>
      </c>
      <c r="O33" s="26">
        <v>55432423</v>
      </c>
      <c r="P33" s="26">
        <v>31518311</v>
      </c>
      <c r="Q33" s="26">
        <v>105043384</v>
      </c>
      <c r="R33" s="26">
        <v>19679788</v>
      </c>
      <c r="S33" s="26">
        <v>76302744</v>
      </c>
      <c r="T33" s="26">
        <v>44867919</v>
      </c>
      <c r="U33" s="26">
        <v>140850451</v>
      </c>
      <c r="V33" s="26">
        <v>353372441</v>
      </c>
      <c r="W33" s="26">
        <v>546102059</v>
      </c>
      <c r="X33" s="26">
        <v>-192729618</v>
      </c>
      <c r="Y33" s="106">
        <v>-35.29</v>
      </c>
      <c r="Z33" s="121">
        <v>546102059</v>
      </c>
    </row>
    <row r="34" spans="1:26" ht="13.5">
      <c r="A34" s="159" t="s">
        <v>42</v>
      </c>
      <c r="B34" s="158" t="s">
        <v>122</v>
      </c>
      <c r="C34" s="121">
        <v>1170893348</v>
      </c>
      <c r="D34" s="122">
        <v>1123990650</v>
      </c>
      <c r="E34" s="26">
        <v>925819930</v>
      </c>
      <c r="F34" s="26">
        <v>107440084</v>
      </c>
      <c r="G34" s="26">
        <v>60480435</v>
      </c>
      <c r="H34" s="26">
        <v>36858729</v>
      </c>
      <c r="I34" s="26">
        <v>204779248</v>
      </c>
      <c r="J34" s="26">
        <v>425814517</v>
      </c>
      <c r="K34" s="26">
        <v>47375919</v>
      </c>
      <c r="L34" s="26">
        <v>53566390</v>
      </c>
      <c r="M34" s="26">
        <v>526756826</v>
      </c>
      <c r="N34" s="26">
        <v>-330043667</v>
      </c>
      <c r="O34" s="26">
        <v>30881916</v>
      </c>
      <c r="P34" s="26">
        <v>57710925</v>
      </c>
      <c r="Q34" s="26">
        <v>-241450826</v>
      </c>
      <c r="R34" s="26">
        <v>-4218962</v>
      </c>
      <c r="S34" s="26">
        <v>40444318</v>
      </c>
      <c r="T34" s="26">
        <v>-9489919</v>
      </c>
      <c r="U34" s="26">
        <v>26735437</v>
      </c>
      <c r="V34" s="26">
        <v>516820685</v>
      </c>
      <c r="W34" s="26">
        <v>925819930</v>
      </c>
      <c r="X34" s="26">
        <v>-408999245</v>
      </c>
      <c r="Y34" s="106">
        <v>-44.18</v>
      </c>
      <c r="Z34" s="121">
        <v>925819930</v>
      </c>
    </row>
    <row r="35" spans="1:26" ht="13.5">
      <c r="A35" s="157" t="s">
        <v>123</v>
      </c>
      <c r="B35" s="161"/>
      <c r="C35" s="121">
        <v>4733435</v>
      </c>
      <c r="D35" s="122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456924</v>
      </c>
      <c r="Q35" s="26">
        <v>456924</v>
      </c>
      <c r="R35" s="26">
        <v>0</v>
      </c>
      <c r="S35" s="26">
        <v>0</v>
      </c>
      <c r="T35" s="26">
        <v>642464</v>
      </c>
      <c r="U35" s="26">
        <v>642464</v>
      </c>
      <c r="V35" s="26">
        <v>1099388</v>
      </c>
      <c r="W35" s="26">
        <v>0</v>
      </c>
      <c r="X35" s="26">
        <v>1099388</v>
      </c>
      <c r="Y35" s="106">
        <v>0</v>
      </c>
      <c r="Z35" s="121">
        <v>0</v>
      </c>
    </row>
    <row r="36" spans="1:26" ht="12.75">
      <c r="A36" s="169" t="s">
        <v>43</v>
      </c>
      <c r="B36" s="163"/>
      <c r="C36" s="164">
        <f aca="true" t="shared" si="1" ref="C36:X36">SUM(C25:C35)</f>
        <v>5659559017</v>
      </c>
      <c r="D36" s="165">
        <f t="shared" si="1"/>
        <v>5640299510</v>
      </c>
      <c r="E36" s="166">
        <f t="shared" si="1"/>
        <v>6035990211</v>
      </c>
      <c r="F36" s="166">
        <f t="shared" si="1"/>
        <v>287243093</v>
      </c>
      <c r="G36" s="166">
        <f t="shared" si="1"/>
        <v>441851491</v>
      </c>
      <c r="H36" s="166">
        <f t="shared" si="1"/>
        <v>451201193</v>
      </c>
      <c r="I36" s="166">
        <f t="shared" si="1"/>
        <v>1180295777</v>
      </c>
      <c r="J36" s="166">
        <f t="shared" si="1"/>
        <v>712475583</v>
      </c>
      <c r="K36" s="166">
        <f t="shared" si="1"/>
        <v>416125916</v>
      </c>
      <c r="L36" s="166">
        <f t="shared" si="1"/>
        <v>369079416</v>
      </c>
      <c r="M36" s="166">
        <f t="shared" si="1"/>
        <v>1497680915</v>
      </c>
      <c r="N36" s="166">
        <f t="shared" si="1"/>
        <v>428150206</v>
      </c>
      <c r="O36" s="166">
        <f t="shared" si="1"/>
        <v>478870213</v>
      </c>
      <c r="P36" s="166">
        <f t="shared" si="1"/>
        <v>461258814</v>
      </c>
      <c r="Q36" s="166">
        <f t="shared" si="1"/>
        <v>1368279233</v>
      </c>
      <c r="R36" s="166">
        <f t="shared" si="1"/>
        <v>477494237</v>
      </c>
      <c r="S36" s="166">
        <f t="shared" si="1"/>
        <v>461392338</v>
      </c>
      <c r="T36" s="166">
        <f t="shared" si="1"/>
        <v>646846952</v>
      </c>
      <c r="U36" s="166">
        <f t="shared" si="1"/>
        <v>1585733527</v>
      </c>
      <c r="V36" s="166">
        <f t="shared" si="1"/>
        <v>5631989452</v>
      </c>
      <c r="W36" s="166">
        <f t="shared" si="1"/>
        <v>6035990211</v>
      </c>
      <c r="X36" s="166">
        <f t="shared" si="1"/>
        <v>-404000759</v>
      </c>
      <c r="Y36" s="167">
        <f>+IF(W36&lt;&gt;0,+(X36/W36)*100,0)</f>
        <v>-6.693197716983508</v>
      </c>
      <c r="Z36" s="164">
        <f>SUM(Z25:Z35)</f>
        <v>6035990211</v>
      </c>
    </row>
    <row r="37" spans="1:26" ht="4.5" customHeight="1">
      <c r="A37" s="111"/>
      <c r="B37" s="161"/>
      <c r="C37" s="170"/>
      <c r="D37" s="171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3"/>
      <c r="Z37" s="170"/>
    </row>
    <row r="38" spans="1:26" ht="13.5">
      <c r="A38" s="174" t="s">
        <v>44</v>
      </c>
      <c r="B38" s="161"/>
      <c r="C38" s="175">
        <f aca="true" t="shared" si="2" ref="C38:X38">+C22-C36</f>
        <v>-490702491</v>
      </c>
      <c r="D38" s="176">
        <f t="shared" si="2"/>
        <v>69988170</v>
      </c>
      <c r="E38" s="72">
        <f t="shared" si="2"/>
        <v>-382699411</v>
      </c>
      <c r="F38" s="72">
        <f t="shared" si="2"/>
        <v>352072723</v>
      </c>
      <c r="G38" s="72">
        <f t="shared" si="2"/>
        <v>61219947</v>
      </c>
      <c r="H38" s="72">
        <f t="shared" si="2"/>
        <v>-148313384</v>
      </c>
      <c r="I38" s="72">
        <f t="shared" si="2"/>
        <v>264979286</v>
      </c>
      <c r="J38" s="72">
        <f t="shared" si="2"/>
        <v>-310840392</v>
      </c>
      <c r="K38" s="72">
        <f t="shared" si="2"/>
        <v>-23501460</v>
      </c>
      <c r="L38" s="72">
        <f t="shared" si="2"/>
        <v>212257466</v>
      </c>
      <c r="M38" s="72">
        <f t="shared" si="2"/>
        <v>-122084386</v>
      </c>
      <c r="N38" s="72">
        <f t="shared" si="2"/>
        <v>-26902268</v>
      </c>
      <c r="O38" s="72">
        <f t="shared" si="2"/>
        <v>11663891</v>
      </c>
      <c r="P38" s="72">
        <f t="shared" si="2"/>
        <v>256597420</v>
      </c>
      <c r="Q38" s="72">
        <f t="shared" si="2"/>
        <v>241359043</v>
      </c>
      <c r="R38" s="72">
        <f t="shared" si="2"/>
        <v>-88107188</v>
      </c>
      <c r="S38" s="72">
        <f t="shared" si="2"/>
        <v>15716004</v>
      </c>
      <c r="T38" s="72">
        <f t="shared" si="2"/>
        <v>-62353385</v>
      </c>
      <c r="U38" s="72">
        <f t="shared" si="2"/>
        <v>-134744569</v>
      </c>
      <c r="V38" s="72">
        <f t="shared" si="2"/>
        <v>249509374</v>
      </c>
      <c r="W38" s="72">
        <f>IF(E22=E36,0,W22-W36)</f>
        <v>-382699411</v>
      </c>
      <c r="X38" s="72">
        <f t="shared" si="2"/>
        <v>632208785</v>
      </c>
      <c r="Y38" s="177">
        <f>+IF(W38&lt;&gt;0,+(X38/W38)*100,0)</f>
        <v>-165.1972192348109</v>
      </c>
      <c r="Z38" s="175">
        <f>+Z22-Z36</f>
        <v>-382699411</v>
      </c>
    </row>
    <row r="39" spans="1:26" ht="13.5">
      <c r="A39" s="157" t="s">
        <v>45</v>
      </c>
      <c r="B39" s="161"/>
      <c r="C39" s="121">
        <v>956989144</v>
      </c>
      <c r="D39" s="122">
        <v>900513120</v>
      </c>
      <c r="E39" s="26">
        <v>528787060</v>
      </c>
      <c r="F39" s="26">
        <v>1702549</v>
      </c>
      <c r="G39" s="26">
        <v>0</v>
      </c>
      <c r="H39" s="26">
        <v>0</v>
      </c>
      <c r="I39" s="26">
        <v>1702549</v>
      </c>
      <c r="J39" s="26">
        <v>231986785</v>
      </c>
      <c r="K39" s="26">
        <v>0</v>
      </c>
      <c r="L39" s="26">
        <v>0</v>
      </c>
      <c r="M39" s="26">
        <v>231986785</v>
      </c>
      <c r="N39" s="26">
        <v>19185976</v>
      </c>
      <c r="O39" s="26">
        <v>25590582</v>
      </c>
      <c r="P39" s="26">
        <v>11915020</v>
      </c>
      <c r="Q39" s="26">
        <v>56691578</v>
      </c>
      <c r="R39" s="26">
        <v>15443046</v>
      </c>
      <c r="S39" s="26">
        <v>14479652</v>
      </c>
      <c r="T39" s="26">
        <v>107021253</v>
      </c>
      <c r="U39" s="26">
        <v>136943951</v>
      </c>
      <c r="V39" s="26">
        <v>427324863</v>
      </c>
      <c r="W39" s="26">
        <v>528787060</v>
      </c>
      <c r="X39" s="26">
        <v>-101462197</v>
      </c>
      <c r="Y39" s="106">
        <v>-19.19</v>
      </c>
      <c r="Z39" s="121">
        <v>528787060</v>
      </c>
    </row>
    <row r="40" spans="1:26" ht="13.5">
      <c r="A40" s="157" t="s">
        <v>124</v>
      </c>
      <c r="B40" s="161" t="s">
        <v>125</v>
      </c>
      <c r="C40" s="96">
        <v>0</v>
      </c>
      <c r="D40" s="122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160">
        <v>0</v>
      </c>
      <c r="Z40" s="96">
        <v>0</v>
      </c>
    </row>
    <row r="41" spans="1:26" ht="13.5">
      <c r="A41" s="157" t="s">
        <v>126</v>
      </c>
      <c r="B41" s="161"/>
      <c r="C41" s="123">
        <v>0</v>
      </c>
      <c r="D41" s="122">
        <v>0</v>
      </c>
      <c r="E41" s="26">
        <v>0</v>
      </c>
      <c r="F41" s="178">
        <v>0</v>
      </c>
      <c r="G41" s="178">
        <v>0</v>
      </c>
      <c r="H41" s="178">
        <v>0</v>
      </c>
      <c r="I41" s="26">
        <v>0</v>
      </c>
      <c r="J41" s="178">
        <v>0</v>
      </c>
      <c r="K41" s="178">
        <v>0</v>
      </c>
      <c r="L41" s="26">
        <v>0</v>
      </c>
      <c r="M41" s="178">
        <v>0</v>
      </c>
      <c r="N41" s="178">
        <v>0</v>
      </c>
      <c r="O41" s="178">
        <v>0</v>
      </c>
      <c r="P41" s="26">
        <v>0</v>
      </c>
      <c r="Q41" s="178">
        <v>0</v>
      </c>
      <c r="R41" s="178">
        <v>0</v>
      </c>
      <c r="S41" s="26">
        <v>0</v>
      </c>
      <c r="T41" s="178">
        <v>0</v>
      </c>
      <c r="U41" s="178">
        <v>0</v>
      </c>
      <c r="V41" s="178">
        <v>0</v>
      </c>
      <c r="W41" s="26">
        <v>0</v>
      </c>
      <c r="X41" s="178">
        <v>0</v>
      </c>
      <c r="Y41" s="179">
        <v>0</v>
      </c>
      <c r="Z41" s="180">
        <v>0</v>
      </c>
    </row>
    <row r="42" spans="1:26" ht="24.75" customHeight="1">
      <c r="A42" s="181" t="s">
        <v>46</v>
      </c>
      <c r="B42" s="161"/>
      <c r="C42" s="182">
        <f aca="true" t="shared" si="3" ref="C42:X42">SUM(C38:C41)</f>
        <v>466286653</v>
      </c>
      <c r="D42" s="183">
        <f t="shared" si="3"/>
        <v>970501290</v>
      </c>
      <c r="E42" s="54">
        <f t="shared" si="3"/>
        <v>146087649</v>
      </c>
      <c r="F42" s="54">
        <f t="shared" si="3"/>
        <v>353775272</v>
      </c>
      <c r="G42" s="54">
        <f t="shared" si="3"/>
        <v>61219947</v>
      </c>
      <c r="H42" s="54">
        <f t="shared" si="3"/>
        <v>-148313384</v>
      </c>
      <c r="I42" s="54">
        <f t="shared" si="3"/>
        <v>266681835</v>
      </c>
      <c r="J42" s="54">
        <f t="shared" si="3"/>
        <v>-78853607</v>
      </c>
      <c r="K42" s="54">
        <f t="shared" si="3"/>
        <v>-23501460</v>
      </c>
      <c r="L42" s="54">
        <f t="shared" si="3"/>
        <v>212257466</v>
      </c>
      <c r="M42" s="54">
        <f t="shared" si="3"/>
        <v>109902399</v>
      </c>
      <c r="N42" s="54">
        <f t="shared" si="3"/>
        <v>-7716292</v>
      </c>
      <c r="O42" s="54">
        <f t="shared" si="3"/>
        <v>37254473</v>
      </c>
      <c r="P42" s="54">
        <f t="shared" si="3"/>
        <v>268512440</v>
      </c>
      <c r="Q42" s="54">
        <f t="shared" si="3"/>
        <v>298050621</v>
      </c>
      <c r="R42" s="54">
        <f t="shared" si="3"/>
        <v>-72664142</v>
      </c>
      <c r="S42" s="54">
        <f t="shared" si="3"/>
        <v>30195656</v>
      </c>
      <c r="T42" s="54">
        <f t="shared" si="3"/>
        <v>44667868</v>
      </c>
      <c r="U42" s="54">
        <f t="shared" si="3"/>
        <v>2199382</v>
      </c>
      <c r="V42" s="54">
        <f t="shared" si="3"/>
        <v>676834237</v>
      </c>
      <c r="W42" s="54">
        <f t="shared" si="3"/>
        <v>146087649</v>
      </c>
      <c r="X42" s="54">
        <f t="shared" si="3"/>
        <v>530746588</v>
      </c>
      <c r="Y42" s="184">
        <f>+IF(W42&lt;&gt;0,+(X42/W42)*100,0)</f>
        <v>363.3069541696848</v>
      </c>
      <c r="Z42" s="182">
        <f>SUM(Z38:Z41)</f>
        <v>146087649</v>
      </c>
    </row>
    <row r="43" spans="1:26" ht="13.5">
      <c r="A43" s="157" t="s">
        <v>127</v>
      </c>
      <c r="B43" s="161"/>
      <c r="C43" s="123">
        <v>0</v>
      </c>
      <c r="D43" s="124">
        <v>0</v>
      </c>
      <c r="E43" s="125">
        <v>0</v>
      </c>
      <c r="F43" s="125">
        <v>0</v>
      </c>
      <c r="G43" s="125">
        <v>0</v>
      </c>
      <c r="H43" s="125">
        <v>0</v>
      </c>
      <c r="I43" s="125">
        <v>0</v>
      </c>
      <c r="J43" s="125">
        <v>0</v>
      </c>
      <c r="K43" s="125">
        <v>0</v>
      </c>
      <c r="L43" s="125">
        <v>0</v>
      </c>
      <c r="M43" s="125">
        <v>0</v>
      </c>
      <c r="N43" s="125">
        <v>0</v>
      </c>
      <c r="O43" s="125">
        <v>0</v>
      </c>
      <c r="P43" s="125">
        <v>0</v>
      </c>
      <c r="Q43" s="125">
        <v>0</v>
      </c>
      <c r="R43" s="125">
        <v>0</v>
      </c>
      <c r="S43" s="125">
        <v>0</v>
      </c>
      <c r="T43" s="125">
        <v>0</v>
      </c>
      <c r="U43" s="125">
        <v>0</v>
      </c>
      <c r="V43" s="125">
        <v>0</v>
      </c>
      <c r="W43" s="125">
        <v>0</v>
      </c>
      <c r="X43" s="125">
        <v>0</v>
      </c>
      <c r="Y43" s="107">
        <v>0</v>
      </c>
      <c r="Z43" s="123">
        <v>0</v>
      </c>
    </row>
    <row r="44" spans="1:26" ht="13.5">
      <c r="A44" s="185" t="s">
        <v>128</v>
      </c>
      <c r="B44" s="161"/>
      <c r="C44" s="186">
        <f aca="true" t="shared" si="4" ref="C44:X44">+C42-C43</f>
        <v>466286653</v>
      </c>
      <c r="D44" s="187">
        <f t="shared" si="4"/>
        <v>970501290</v>
      </c>
      <c r="E44" s="43">
        <f t="shared" si="4"/>
        <v>146087649</v>
      </c>
      <c r="F44" s="43">
        <f t="shared" si="4"/>
        <v>353775272</v>
      </c>
      <c r="G44" s="43">
        <f t="shared" si="4"/>
        <v>61219947</v>
      </c>
      <c r="H44" s="43">
        <f t="shared" si="4"/>
        <v>-148313384</v>
      </c>
      <c r="I44" s="43">
        <f t="shared" si="4"/>
        <v>266681835</v>
      </c>
      <c r="J44" s="43">
        <f t="shared" si="4"/>
        <v>-78853607</v>
      </c>
      <c r="K44" s="43">
        <f t="shared" si="4"/>
        <v>-23501460</v>
      </c>
      <c r="L44" s="43">
        <f t="shared" si="4"/>
        <v>212257466</v>
      </c>
      <c r="M44" s="43">
        <f t="shared" si="4"/>
        <v>109902399</v>
      </c>
      <c r="N44" s="43">
        <f t="shared" si="4"/>
        <v>-7716292</v>
      </c>
      <c r="O44" s="43">
        <f t="shared" si="4"/>
        <v>37254473</v>
      </c>
      <c r="P44" s="43">
        <f t="shared" si="4"/>
        <v>268512440</v>
      </c>
      <c r="Q44" s="43">
        <f t="shared" si="4"/>
        <v>298050621</v>
      </c>
      <c r="R44" s="43">
        <f t="shared" si="4"/>
        <v>-72664142</v>
      </c>
      <c r="S44" s="43">
        <f t="shared" si="4"/>
        <v>30195656</v>
      </c>
      <c r="T44" s="43">
        <f t="shared" si="4"/>
        <v>44667868</v>
      </c>
      <c r="U44" s="43">
        <f t="shared" si="4"/>
        <v>2199382</v>
      </c>
      <c r="V44" s="43">
        <f t="shared" si="4"/>
        <v>676834237</v>
      </c>
      <c r="W44" s="43">
        <f t="shared" si="4"/>
        <v>146087649</v>
      </c>
      <c r="X44" s="43">
        <f t="shared" si="4"/>
        <v>530746588</v>
      </c>
      <c r="Y44" s="188">
        <f>+IF(W44&lt;&gt;0,+(X44/W44)*100,0)</f>
        <v>363.3069541696848</v>
      </c>
      <c r="Z44" s="186">
        <f>+Z42-Z43</f>
        <v>146087649</v>
      </c>
    </row>
    <row r="45" spans="1:26" ht="13.5">
      <c r="A45" s="157" t="s">
        <v>129</v>
      </c>
      <c r="B45" s="161"/>
      <c r="C45" s="123">
        <v>0</v>
      </c>
      <c r="D45" s="124">
        <v>0</v>
      </c>
      <c r="E45" s="125">
        <v>0</v>
      </c>
      <c r="F45" s="125">
        <v>0</v>
      </c>
      <c r="G45" s="125">
        <v>0</v>
      </c>
      <c r="H45" s="125">
        <v>0</v>
      </c>
      <c r="I45" s="189">
        <v>0</v>
      </c>
      <c r="J45" s="125">
        <v>0</v>
      </c>
      <c r="K45" s="125">
        <v>0</v>
      </c>
      <c r="L45" s="125">
        <v>0</v>
      </c>
      <c r="M45" s="125">
        <v>0</v>
      </c>
      <c r="N45" s="125">
        <v>0</v>
      </c>
      <c r="O45" s="125">
        <v>0</v>
      </c>
      <c r="P45" s="189">
        <v>0</v>
      </c>
      <c r="Q45" s="125">
        <v>0</v>
      </c>
      <c r="R45" s="125">
        <v>0</v>
      </c>
      <c r="S45" s="125">
        <v>0</v>
      </c>
      <c r="T45" s="125">
        <v>0</v>
      </c>
      <c r="U45" s="125">
        <v>0</v>
      </c>
      <c r="V45" s="125">
        <v>0</v>
      </c>
      <c r="W45" s="189">
        <v>0</v>
      </c>
      <c r="X45" s="125">
        <v>0</v>
      </c>
      <c r="Y45" s="107">
        <v>0</v>
      </c>
      <c r="Z45" s="123">
        <v>0</v>
      </c>
    </row>
    <row r="46" spans="1:26" ht="13.5">
      <c r="A46" s="185" t="s">
        <v>130</v>
      </c>
      <c r="B46" s="161"/>
      <c r="C46" s="182">
        <f aca="true" t="shared" si="5" ref="C46:X46">SUM(C44:C45)</f>
        <v>466286653</v>
      </c>
      <c r="D46" s="183">
        <f t="shared" si="5"/>
        <v>970501290</v>
      </c>
      <c r="E46" s="54">
        <f t="shared" si="5"/>
        <v>146087649</v>
      </c>
      <c r="F46" s="54">
        <f t="shared" si="5"/>
        <v>353775272</v>
      </c>
      <c r="G46" s="54">
        <f t="shared" si="5"/>
        <v>61219947</v>
      </c>
      <c r="H46" s="54">
        <f t="shared" si="5"/>
        <v>-148313384</v>
      </c>
      <c r="I46" s="54">
        <f t="shared" si="5"/>
        <v>266681835</v>
      </c>
      <c r="J46" s="54">
        <f t="shared" si="5"/>
        <v>-78853607</v>
      </c>
      <c r="K46" s="54">
        <f t="shared" si="5"/>
        <v>-23501460</v>
      </c>
      <c r="L46" s="54">
        <f t="shared" si="5"/>
        <v>212257466</v>
      </c>
      <c r="M46" s="54">
        <f t="shared" si="5"/>
        <v>109902399</v>
      </c>
      <c r="N46" s="54">
        <f t="shared" si="5"/>
        <v>-7716292</v>
      </c>
      <c r="O46" s="54">
        <f t="shared" si="5"/>
        <v>37254473</v>
      </c>
      <c r="P46" s="54">
        <f t="shared" si="5"/>
        <v>268512440</v>
      </c>
      <c r="Q46" s="54">
        <f t="shared" si="5"/>
        <v>298050621</v>
      </c>
      <c r="R46" s="54">
        <f t="shared" si="5"/>
        <v>-72664142</v>
      </c>
      <c r="S46" s="54">
        <f t="shared" si="5"/>
        <v>30195656</v>
      </c>
      <c r="T46" s="54">
        <f t="shared" si="5"/>
        <v>44667868</v>
      </c>
      <c r="U46" s="54">
        <f t="shared" si="5"/>
        <v>2199382</v>
      </c>
      <c r="V46" s="54">
        <f t="shared" si="5"/>
        <v>676834237</v>
      </c>
      <c r="W46" s="54">
        <f t="shared" si="5"/>
        <v>146087649</v>
      </c>
      <c r="X46" s="54">
        <f t="shared" si="5"/>
        <v>530746588</v>
      </c>
      <c r="Y46" s="184">
        <f>+IF(W46&lt;&gt;0,+(X46/W46)*100,0)</f>
        <v>363.3069541696848</v>
      </c>
      <c r="Z46" s="182">
        <f>SUM(Z44:Z45)</f>
        <v>146087649</v>
      </c>
    </row>
    <row r="47" spans="1:26" ht="13.5">
      <c r="A47" s="190" t="s">
        <v>47</v>
      </c>
      <c r="B47" s="161" t="s">
        <v>131</v>
      </c>
      <c r="C47" s="123">
        <v>0</v>
      </c>
      <c r="D47" s="124">
        <v>0</v>
      </c>
      <c r="E47" s="125">
        <v>0</v>
      </c>
      <c r="F47" s="26">
        <v>0</v>
      </c>
      <c r="G47" s="26">
        <v>0</v>
      </c>
      <c r="H47" s="48">
        <v>0</v>
      </c>
      <c r="I47" s="26">
        <v>0</v>
      </c>
      <c r="J47" s="26">
        <v>0</v>
      </c>
      <c r="K47" s="26">
        <v>0</v>
      </c>
      <c r="L47" s="125">
        <v>0</v>
      </c>
      <c r="M47" s="26">
        <v>0</v>
      </c>
      <c r="N47" s="26">
        <v>0</v>
      </c>
      <c r="O47" s="48">
        <v>0</v>
      </c>
      <c r="P47" s="26">
        <v>0</v>
      </c>
      <c r="Q47" s="26">
        <v>0</v>
      </c>
      <c r="R47" s="26">
        <v>0</v>
      </c>
      <c r="S47" s="125">
        <v>0</v>
      </c>
      <c r="T47" s="26">
        <v>0</v>
      </c>
      <c r="U47" s="26">
        <v>0</v>
      </c>
      <c r="V47" s="48">
        <v>0</v>
      </c>
      <c r="W47" s="26">
        <v>0</v>
      </c>
      <c r="X47" s="26">
        <v>0</v>
      </c>
      <c r="Y47" s="106">
        <v>0</v>
      </c>
      <c r="Z47" s="121">
        <v>0</v>
      </c>
    </row>
    <row r="48" spans="1:26" ht="13.5">
      <c r="A48" s="191" t="s">
        <v>48</v>
      </c>
      <c r="B48" s="192"/>
      <c r="C48" s="193">
        <f aca="true" t="shared" si="6" ref="C48:X48">SUM(C46:C47)</f>
        <v>466286653</v>
      </c>
      <c r="D48" s="194">
        <f t="shared" si="6"/>
        <v>970501290</v>
      </c>
      <c r="E48" s="195">
        <f t="shared" si="6"/>
        <v>146087649</v>
      </c>
      <c r="F48" s="195">
        <f t="shared" si="6"/>
        <v>353775272</v>
      </c>
      <c r="G48" s="196">
        <f t="shared" si="6"/>
        <v>61219947</v>
      </c>
      <c r="H48" s="196">
        <f t="shared" si="6"/>
        <v>-148313384</v>
      </c>
      <c r="I48" s="196">
        <f t="shared" si="6"/>
        <v>266681835</v>
      </c>
      <c r="J48" s="196">
        <f t="shared" si="6"/>
        <v>-78853607</v>
      </c>
      <c r="K48" s="196">
        <f t="shared" si="6"/>
        <v>-23501460</v>
      </c>
      <c r="L48" s="195">
        <f t="shared" si="6"/>
        <v>212257466</v>
      </c>
      <c r="M48" s="195">
        <f t="shared" si="6"/>
        <v>109902399</v>
      </c>
      <c r="N48" s="196">
        <f t="shared" si="6"/>
        <v>-7716292</v>
      </c>
      <c r="O48" s="196">
        <f t="shared" si="6"/>
        <v>37254473</v>
      </c>
      <c r="P48" s="196">
        <f t="shared" si="6"/>
        <v>268512440</v>
      </c>
      <c r="Q48" s="196">
        <f t="shared" si="6"/>
        <v>298050621</v>
      </c>
      <c r="R48" s="196">
        <f t="shared" si="6"/>
        <v>-72664142</v>
      </c>
      <c r="S48" s="195">
        <f t="shared" si="6"/>
        <v>30195656</v>
      </c>
      <c r="T48" s="195">
        <f t="shared" si="6"/>
        <v>44667868</v>
      </c>
      <c r="U48" s="196">
        <f t="shared" si="6"/>
        <v>2199382</v>
      </c>
      <c r="V48" s="196">
        <f t="shared" si="6"/>
        <v>676834237</v>
      </c>
      <c r="W48" s="196">
        <f t="shared" si="6"/>
        <v>146087649</v>
      </c>
      <c r="X48" s="196">
        <f t="shared" si="6"/>
        <v>530746588</v>
      </c>
      <c r="Y48" s="197">
        <f>+IF(W48&lt;&gt;0,+(X48/W48)*100,0)</f>
        <v>363.3069541696848</v>
      </c>
      <c r="Z48" s="198">
        <f>SUM(Z46:Z47)</f>
        <v>146087649</v>
      </c>
    </row>
    <row r="49" spans="1:26" ht="13.5">
      <c r="A49" s="149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199" t="s">
        <v>225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150" t="s">
        <v>226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150" t="s">
        <v>227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150" t="s">
        <v>228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150" t="s">
        <v>229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  <row r="55" spans="1:26" ht="13.5">
      <c r="A55" s="150" t="s">
        <v>230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150" t="s">
        <v>231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50" t="s">
        <v>232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>
      <c r="A59" s="15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5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>
      <c r="A61" s="15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>
      <c r="A62" s="15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>
      <c r="A63" s="15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</sheetData>
  <sheetProtection/>
  <mergeCells count="2">
    <mergeCell ref="A1:Z1"/>
    <mergeCell ref="D2:Z2"/>
  </mergeCells>
  <printOptions horizontalCentered="1"/>
  <pageMargins left="0.551181102362205" right="0.22" top="0.51" bottom="0.31" header="0.31496062992126" footer="0.31496062992126"/>
  <pageSetup horizontalDpi="300" verticalDpi="3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132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201" t="s">
        <v>3</v>
      </c>
      <c r="E2" s="202"/>
      <c r="F2" s="203"/>
      <c r="G2" s="203"/>
      <c r="H2" s="203"/>
      <c r="I2" s="203"/>
      <c r="J2" s="203"/>
      <c r="K2" s="203"/>
      <c r="L2" s="202"/>
      <c r="M2" s="203"/>
      <c r="N2" s="203"/>
      <c r="O2" s="203"/>
      <c r="P2" s="203"/>
      <c r="Q2" s="203"/>
      <c r="R2" s="203"/>
      <c r="S2" s="202"/>
      <c r="T2" s="203"/>
      <c r="U2" s="203"/>
      <c r="V2" s="203"/>
      <c r="W2" s="203"/>
      <c r="X2" s="203"/>
      <c r="Y2" s="203"/>
      <c r="Z2" s="204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133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205"/>
    </row>
    <row r="5" spans="1:26" ht="13.5">
      <c r="A5" s="101" t="s">
        <v>73</v>
      </c>
      <c r="B5" s="102"/>
      <c r="C5" s="119">
        <f aca="true" t="shared" si="0" ref="C5:X5">SUM(C6:C8)</f>
        <v>282017492</v>
      </c>
      <c r="D5" s="120">
        <f t="shared" si="0"/>
        <v>178537540</v>
      </c>
      <c r="E5" s="66">
        <f t="shared" si="0"/>
        <v>202698710</v>
      </c>
      <c r="F5" s="66">
        <f t="shared" si="0"/>
        <v>4432449</v>
      </c>
      <c r="G5" s="66">
        <f t="shared" si="0"/>
        <v>14137842</v>
      </c>
      <c r="H5" s="66">
        <f t="shared" si="0"/>
        <v>11095176</v>
      </c>
      <c r="I5" s="66">
        <f t="shared" si="0"/>
        <v>29665467</v>
      </c>
      <c r="J5" s="66">
        <f t="shared" si="0"/>
        <v>7554857</v>
      </c>
      <c r="K5" s="66">
        <f t="shared" si="0"/>
        <v>13788599</v>
      </c>
      <c r="L5" s="66">
        <f t="shared" si="0"/>
        <v>13364326</v>
      </c>
      <c r="M5" s="66">
        <f t="shared" si="0"/>
        <v>34707782</v>
      </c>
      <c r="N5" s="66">
        <f t="shared" si="0"/>
        <v>3997087</v>
      </c>
      <c r="O5" s="66">
        <f t="shared" si="0"/>
        <v>8163109</v>
      </c>
      <c r="P5" s="66">
        <f t="shared" si="0"/>
        <v>3488119</v>
      </c>
      <c r="Q5" s="66">
        <f t="shared" si="0"/>
        <v>15648315</v>
      </c>
      <c r="R5" s="66">
        <f t="shared" si="0"/>
        <v>7143798</v>
      </c>
      <c r="S5" s="66">
        <f t="shared" si="0"/>
        <v>5431987</v>
      </c>
      <c r="T5" s="66">
        <f t="shared" si="0"/>
        <v>20000422</v>
      </c>
      <c r="U5" s="66">
        <f t="shared" si="0"/>
        <v>32576207</v>
      </c>
      <c r="V5" s="66">
        <f t="shared" si="0"/>
        <v>112597771</v>
      </c>
      <c r="W5" s="66">
        <f t="shared" si="0"/>
        <v>202698710</v>
      </c>
      <c r="X5" s="66">
        <f t="shared" si="0"/>
        <v>-90100939</v>
      </c>
      <c r="Y5" s="103">
        <f>+IF(W5&lt;&gt;0,+(X5/W5)*100,0)</f>
        <v>-44.45067213303923</v>
      </c>
      <c r="Z5" s="119">
        <f>SUM(Z6:Z8)</f>
        <v>202698710</v>
      </c>
    </row>
    <row r="6" spans="1:26" ht="13.5">
      <c r="A6" s="104" t="s">
        <v>74</v>
      </c>
      <c r="B6" s="102"/>
      <c r="C6" s="121">
        <v>6198628</v>
      </c>
      <c r="D6" s="122">
        <v>12800000</v>
      </c>
      <c r="E6" s="26">
        <v>11500000</v>
      </c>
      <c r="F6" s="26">
        <v>100</v>
      </c>
      <c r="G6" s="26">
        <v>786390</v>
      </c>
      <c r="H6" s="26">
        <v>1703190</v>
      </c>
      <c r="I6" s="26">
        <v>2489680</v>
      </c>
      <c r="J6" s="26"/>
      <c r="K6" s="26"/>
      <c r="L6" s="26"/>
      <c r="M6" s="26"/>
      <c r="N6" s="26"/>
      <c r="O6" s="26">
        <v>1956600</v>
      </c>
      <c r="P6" s="26">
        <v>1180800</v>
      </c>
      <c r="Q6" s="26">
        <v>3137400</v>
      </c>
      <c r="R6" s="26">
        <v>1913823</v>
      </c>
      <c r="S6" s="26"/>
      <c r="T6" s="26"/>
      <c r="U6" s="26">
        <v>1913823</v>
      </c>
      <c r="V6" s="26">
        <v>7540903</v>
      </c>
      <c r="W6" s="26">
        <v>11500000</v>
      </c>
      <c r="X6" s="26">
        <v>-3959097</v>
      </c>
      <c r="Y6" s="106">
        <v>-34.43</v>
      </c>
      <c r="Z6" s="28">
        <v>11500000</v>
      </c>
    </row>
    <row r="7" spans="1:26" ht="13.5">
      <c r="A7" s="104" t="s">
        <v>75</v>
      </c>
      <c r="B7" s="102"/>
      <c r="C7" s="123">
        <v>112709514</v>
      </c>
      <c r="D7" s="124">
        <v>48000000</v>
      </c>
      <c r="E7" s="125">
        <v>99050000</v>
      </c>
      <c r="F7" s="125"/>
      <c r="G7" s="125"/>
      <c r="H7" s="125">
        <v>7000000</v>
      </c>
      <c r="I7" s="125">
        <v>7000000</v>
      </c>
      <c r="J7" s="125">
        <v>3465494</v>
      </c>
      <c r="K7" s="125">
        <v>9895137</v>
      </c>
      <c r="L7" s="125">
        <v>10975808</v>
      </c>
      <c r="M7" s="125">
        <v>24336439</v>
      </c>
      <c r="N7" s="125"/>
      <c r="O7" s="125"/>
      <c r="P7" s="125"/>
      <c r="Q7" s="125"/>
      <c r="R7" s="125"/>
      <c r="S7" s="125"/>
      <c r="T7" s="125"/>
      <c r="U7" s="125"/>
      <c r="V7" s="125">
        <v>31336439</v>
      </c>
      <c r="W7" s="125">
        <v>99050000</v>
      </c>
      <c r="X7" s="125">
        <v>-67713561</v>
      </c>
      <c r="Y7" s="107">
        <v>-68.36</v>
      </c>
      <c r="Z7" s="200">
        <v>99050000</v>
      </c>
    </row>
    <row r="8" spans="1:26" ht="13.5">
      <c r="A8" s="104" t="s">
        <v>76</v>
      </c>
      <c r="B8" s="102"/>
      <c r="C8" s="121">
        <v>163109350</v>
      </c>
      <c r="D8" s="122">
        <v>117737540</v>
      </c>
      <c r="E8" s="26">
        <v>92148710</v>
      </c>
      <c r="F8" s="26">
        <v>4432349</v>
      </c>
      <c r="G8" s="26">
        <v>13351452</v>
      </c>
      <c r="H8" s="26">
        <v>2391986</v>
      </c>
      <c r="I8" s="26">
        <v>20175787</v>
      </c>
      <c r="J8" s="26">
        <v>4089363</v>
      </c>
      <c r="K8" s="26">
        <v>3893462</v>
      </c>
      <c r="L8" s="26">
        <v>2388518</v>
      </c>
      <c r="M8" s="26">
        <v>10371343</v>
      </c>
      <c r="N8" s="26">
        <v>3997087</v>
      </c>
      <c r="O8" s="26">
        <v>6206509</v>
      </c>
      <c r="P8" s="26">
        <v>2307319</v>
      </c>
      <c r="Q8" s="26">
        <v>12510915</v>
      </c>
      <c r="R8" s="26">
        <v>5229975</v>
      </c>
      <c r="S8" s="26">
        <v>5431987</v>
      </c>
      <c r="T8" s="26">
        <v>20000422</v>
      </c>
      <c r="U8" s="26">
        <v>30662384</v>
      </c>
      <c r="V8" s="26">
        <v>73720429</v>
      </c>
      <c r="W8" s="26">
        <v>92148710</v>
      </c>
      <c r="X8" s="26">
        <v>-18428281</v>
      </c>
      <c r="Y8" s="106">
        <v>-20</v>
      </c>
      <c r="Z8" s="28">
        <v>92148710</v>
      </c>
    </row>
    <row r="9" spans="1:26" ht="13.5">
      <c r="A9" s="101" t="s">
        <v>77</v>
      </c>
      <c r="B9" s="102"/>
      <c r="C9" s="119">
        <f aca="true" t="shared" si="1" ref="C9:X9">SUM(C10:C14)</f>
        <v>440575488</v>
      </c>
      <c r="D9" s="120">
        <f t="shared" si="1"/>
        <v>309369960</v>
      </c>
      <c r="E9" s="66">
        <f t="shared" si="1"/>
        <v>192714610</v>
      </c>
      <c r="F9" s="66">
        <f t="shared" si="1"/>
        <v>1186596</v>
      </c>
      <c r="G9" s="66">
        <f t="shared" si="1"/>
        <v>9381512</v>
      </c>
      <c r="H9" s="66">
        <f t="shared" si="1"/>
        <v>18706938</v>
      </c>
      <c r="I9" s="66">
        <f t="shared" si="1"/>
        <v>29275046</v>
      </c>
      <c r="J9" s="66">
        <f t="shared" si="1"/>
        <v>18541392</v>
      </c>
      <c r="K9" s="66">
        <f t="shared" si="1"/>
        <v>11329782</v>
      </c>
      <c r="L9" s="66">
        <f t="shared" si="1"/>
        <v>25278742</v>
      </c>
      <c r="M9" s="66">
        <f t="shared" si="1"/>
        <v>55149916</v>
      </c>
      <c r="N9" s="66">
        <f t="shared" si="1"/>
        <v>9234836</v>
      </c>
      <c r="O9" s="66">
        <f t="shared" si="1"/>
        <v>8293977</v>
      </c>
      <c r="P9" s="66">
        <f t="shared" si="1"/>
        <v>8681631</v>
      </c>
      <c r="Q9" s="66">
        <f t="shared" si="1"/>
        <v>26210444</v>
      </c>
      <c r="R9" s="66">
        <f t="shared" si="1"/>
        <v>14742302</v>
      </c>
      <c r="S9" s="66">
        <f t="shared" si="1"/>
        <v>8427281</v>
      </c>
      <c r="T9" s="66">
        <f t="shared" si="1"/>
        <v>32429549</v>
      </c>
      <c r="U9" s="66">
        <f t="shared" si="1"/>
        <v>55599132</v>
      </c>
      <c r="V9" s="66">
        <f t="shared" si="1"/>
        <v>166234538</v>
      </c>
      <c r="W9" s="66">
        <f t="shared" si="1"/>
        <v>192714610</v>
      </c>
      <c r="X9" s="66">
        <f t="shared" si="1"/>
        <v>-26480072</v>
      </c>
      <c r="Y9" s="103">
        <f>+IF(W9&lt;&gt;0,+(X9/W9)*100,0)</f>
        <v>-13.740562793863942</v>
      </c>
      <c r="Z9" s="68">
        <f>SUM(Z10:Z14)</f>
        <v>192714610</v>
      </c>
    </row>
    <row r="10" spans="1:26" ht="13.5">
      <c r="A10" s="104" t="s">
        <v>78</v>
      </c>
      <c r="B10" s="102"/>
      <c r="C10" s="121">
        <v>35464742</v>
      </c>
      <c r="D10" s="122">
        <v>26900000</v>
      </c>
      <c r="E10" s="26">
        <v>40199720</v>
      </c>
      <c r="F10" s="26">
        <v>507000</v>
      </c>
      <c r="G10" s="26">
        <v>1422371</v>
      </c>
      <c r="H10" s="26">
        <v>2321575</v>
      </c>
      <c r="I10" s="26">
        <v>4250946</v>
      </c>
      <c r="J10" s="26">
        <v>4278146</v>
      </c>
      <c r="K10" s="26">
        <v>2394061</v>
      </c>
      <c r="L10" s="26">
        <v>3869437</v>
      </c>
      <c r="M10" s="26">
        <v>10541644</v>
      </c>
      <c r="N10" s="26">
        <v>2463708</v>
      </c>
      <c r="O10" s="26">
        <v>1196369</v>
      </c>
      <c r="P10" s="26">
        <v>1161871</v>
      </c>
      <c r="Q10" s="26">
        <v>4821948</v>
      </c>
      <c r="R10" s="26">
        <v>4455917</v>
      </c>
      <c r="S10" s="26">
        <v>380616</v>
      </c>
      <c r="T10" s="26">
        <v>10351329</v>
      </c>
      <c r="U10" s="26">
        <v>15187862</v>
      </c>
      <c r="V10" s="26">
        <v>34802400</v>
      </c>
      <c r="W10" s="26">
        <v>40199720</v>
      </c>
      <c r="X10" s="26">
        <v>-5397320</v>
      </c>
      <c r="Y10" s="106">
        <v>-13.43</v>
      </c>
      <c r="Z10" s="28">
        <v>40199720</v>
      </c>
    </row>
    <row r="11" spans="1:26" ht="13.5">
      <c r="A11" s="104" t="s">
        <v>79</v>
      </c>
      <c r="B11" s="102"/>
      <c r="C11" s="121">
        <v>376238449</v>
      </c>
      <c r="D11" s="122">
        <v>232659430</v>
      </c>
      <c r="E11" s="26">
        <v>122009740</v>
      </c>
      <c r="F11" s="26">
        <v>543219</v>
      </c>
      <c r="G11" s="26">
        <v>7634770</v>
      </c>
      <c r="H11" s="26">
        <v>10916545</v>
      </c>
      <c r="I11" s="26">
        <v>19094534</v>
      </c>
      <c r="J11" s="26">
        <v>12576282</v>
      </c>
      <c r="K11" s="26">
        <v>7803272</v>
      </c>
      <c r="L11" s="26">
        <v>19171131</v>
      </c>
      <c r="M11" s="26">
        <v>39550685</v>
      </c>
      <c r="N11" s="26">
        <v>5117290</v>
      </c>
      <c r="O11" s="26">
        <v>5117290</v>
      </c>
      <c r="P11" s="26">
        <v>6470251</v>
      </c>
      <c r="Q11" s="26">
        <v>16704831</v>
      </c>
      <c r="R11" s="26">
        <v>9310213</v>
      </c>
      <c r="S11" s="26">
        <v>6672859</v>
      </c>
      <c r="T11" s="26">
        <v>16766502</v>
      </c>
      <c r="U11" s="26">
        <v>32749574</v>
      </c>
      <c r="V11" s="26">
        <v>108099624</v>
      </c>
      <c r="W11" s="26">
        <v>122009740</v>
      </c>
      <c r="X11" s="26">
        <v>-13910116</v>
      </c>
      <c r="Y11" s="106">
        <v>-11.4</v>
      </c>
      <c r="Z11" s="28">
        <v>122009740</v>
      </c>
    </row>
    <row r="12" spans="1:26" ht="13.5">
      <c r="A12" s="104" t="s">
        <v>80</v>
      </c>
      <c r="B12" s="102"/>
      <c r="C12" s="121">
        <v>2669503</v>
      </c>
      <c r="D12" s="122">
        <v>32460000</v>
      </c>
      <c r="E12" s="26">
        <v>20800000</v>
      </c>
      <c r="F12" s="26">
        <v>135377</v>
      </c>
      <c r="G12" s="26">
        <v>10529</v>
      </c>
      <c r="H12" s="26">
        <v>4947405</v>
      </c>
      <c r="I12" s="26">
        <v>5093311</v>
      </c>
      <c r="J12" s="26">
        <v>1175512</v>
      </c>
      <c r="K12" s="26">
        <v>508134</v>
      </c>
      <c r="L12" s="26">
        <v>847609</v>
      </c>
      <c r="M12" s="26">
        <v>2531255</v>
      </c>
      <c r="N12" s="26">
        <v>1621570</v>
      </c>
      <c r="O12" s="26">
        <v>-103271</v>
      </c>
      <c r="P12" s="26">
        <v>159509</v>
      </c>
      <c r="Q12" s="26">
        <v>1677808</v>
      </c>
      <c r="R12" s="26">
        <v>826941</v>
      </c>
      <c r="S12" s="26">
        <v>946084</v>
      </c>
      <c r="T12" s="26">
        <v>3481871</v>
      </c>
      <c r="U12" s="26">
        <v>5254896</v>
      </c>
      <c r="V12" s="26">
        <v>14557270</v>
      </c>
      <c r="W12" s="26">
        <v>20800000</v>
      </c>
      <c r="X12" s="26">
        <v>-6242730</v>
      </c>
      <c r="Y12" s="106">
        <v>-30.01</v>
      </c>
      <c r="Z12" s="28">
        <v>20800000</v>
      </c>
    </row>
    <row r="13" spans="1:26" ht="13.5">
      <c r="A13" s="104" t="s">
        <v>81</v>
      </c>
      <c r="B13" s="102"/>
      <c r="C13" s="121"/>
      <c r="D13" s="122">
        <v>2500000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104" t="s">
        <v>82</v>
      </c>
      <c r="B14" s="102"/>
      <c r="C14" s="123">
        <v>26202794</v>
      </c>
      <c r="D14" s="124">
        <v>14850530</v>
      </c>
      <c r="E14" s="125">
        <v>9705150</v>
      </c>
      <c r="F14" s="125">
        <v>1000</v>
      </c>
      <c r="G14" s="125">
        <v>313842</v>
      </c>
      <c r="H14" s="125">
        <v>521413</v>
      </c>
      <c r="I14" s="125">
        <v>836255</v>
      </c>
      <c r="J14" s="125">
        <v>511452</v>
      </c>
      <c r="K14" s="125">
        <v>624315</v>
      </c>
      <c r="L14" s="125">
        <v>1390565</v>
      </c>
      <c r="M14" s="125">
        <v>2526332</v>
      </c>
      <c r="N14" s="125">
        <v>32268</v>
      </c>
      <c r="O14" s="125">
        <v>2083589</v>
      </c>
      <c r="P14" s="125">
        <v>890000</v>
      </c>
      <c r="Q14" s="125">
        <v>3005857</v>
      </c>
      <c r="R14" s="125">
        <v>149231</v>
      </c>
      <c r="S14" s="125">
        <v>427722</v>
      </c>
      <c r="T14" s="125">
        <v>1829847</v>
      </c>
      <c r="U14" s="125">
        <v>2406800</v>
      </c>
      <c r="V14" s="125">
        <v>8775244</v>
      </c>
      <c r="W14" s="125">
        <v>9705150</v>
      </c>
      <c r="X14" s="125">
        <v>-929906</v>
      </c>
      <c r="Y14" s="107">
        <v>-9.58</v>
      </c>
      <c r="Z14" s="200">
        <v>9705150</v>
      </c>
    </row>
    <row r="15" spans="1:26" ht="13.5">
      <c r="A15" s="101" t="s">
        <v>83</v>
      </c>
      <c r="B15" s="108"/>
      <c r="C15" s="119">
        <f aca="true" t="shared" si="2" ref="C15:X15">SUM(C16:C18)</f>
        <v>923726899</v>
      </c>
      <c r="D15" s="120">
        <f t="shared" si="2"/>
        <v>977640740</v>
      </c>
      <c r="E15" s="66">
        <f t="shared" si="2"/>
        <v>769299770</v>
      </c>
      <c r="F15" s="66">
        <f t="shared" si="2"/>
        <v>11518384</v>
      </c>
      <c r="G15" s="66">
        <f t="shared" si="2"/>
        <v>71367033</v>
      </c>
      <c r="H15" s="66">
        <f t="shared" si="2"/>
        <v>97144229</v>
      </c>
      <c r="I15" s="66">
        <f t="shared" si="2"/>
        <v>180029646</v>
      </c>
      <c r="J15" s="66">
        <f t="shared" si="2"/>
        <v>87588023</v>
      </c>
      <c r="K15" s="66">
        <f t="shared" si="2"/>
        <v>71844288</v>
      </c>
      <c r="L15" s="66">
        <f t="shared" si="2"/>
        <v>39473237</v>
      </c>
      <c r="M15" s="66">
        <f t="shared" si="2"/>
        <v>198905548</v>
      </c>
      <c r="N15" s="66">
        <f t="shared" si="2"/>
        <v>23001399</v>
      </c>
      <c r="O15" s="66">
        <f t="shared" si="2"/>
        <v>54086116</v>
      </c>
      <c r="P15" s="66">
        <f t="shared" si="2"/>
        <v>40449934</v>
      </c>
      <c r="Q15" s="66">
        <f t="shared" si="2"/>
        <v>117537449</v>
      </c>
      <c r="R15" s="66">
        <f t="shared" si="2"/>
        <v>37887641</v>
      </c>
      <c r="S15" s="66">
        <f t="shared" si="2"/>
        <v>34573407</v>
      </c>
      <c r="T15" s="66">
        <f t="shared" si="2"/>
        <v>79930778</v>
      </c>
      <c r="U15" s="66">
        <f t="shared" si="2"/>
        <v>152391826</v>
      </c>
      <c r="V15" s="66">
        <f t="shared" si="2"/>
        <v>648864469</v>
      </c>
      <c r="W15" s="66">
        <f t="shared" si="2"/>
        <v>769299770</v>
      </c>
      <c r="X15" s="66">
        <f t="shared" si="2"/>
        <v>-120435301</v>
      </c>
      <c r="Y15" s="103">
        <f>+IF(W15&lt;&gt;0,+(X15/W15)*100,0)</f>
        <v>-15.655184844264285</v>
      </c>
      <c r="Z15" s="68">
        <f>SUM(Z16:Z18)</f>
        <v>769299770</v>
      </c>
    </row>
    <row r="16" spans="1:26" ht="13.5">
      <c r="A16" s="104" t="s">
        <v>84</v>
      </c>
      <c r="B16" s="102"/>
      <c r="C16" s="121">
        <v>45643296</v>
      </c>
      <c r="D16" s="122">
        <v>59966870</v>
      </c>
      <c r="E16" s="26">
        <v>59942400</v>
      </c>
      <c r="F16" s="26">
        <v>2301569</v>
      </c>
      <c r="G16" s="26">
        <v>191451</v>
      </c>
      <c r="H16" s="26">
        <v>492811</v>
      </c>
      <c r="I16" s="26">
        <v>2985831</v>
      </c>
      <c r="J16" s="26">
        <v>7581670</v>
      </c>
      <c r="K16" s="26">
        <v>831984</v>
      </c>
      <c r="L16" s="26">
        <v>858620</v>
      </c>
      <c r="M16" s="26">
        <v>9272274</v>
      </c>
      <c r="N16" s="26">
        <v>99409</v>
      </c>
      <c r="O16" s="26">
        <v>1389880</v>
      </c>
      <c r="P16" s="26">
        <v>2330335</v>
      </c>
      <c r="Q16" s="26">
        <v>3819624</v>
      </c>
      <c r="R16" s="26">
        <v>2079142</v>
      </c>
      <c r="S16" s="26"/>
      <c r="T16" s="26"/>
      <c r="U16" s="26">
        <v>2079142</v>
      </c>
      <c r="V16" s="26">
        <v>18156871</v>
      </c>
      <c r="W16" s="26">
        <v>59942400</v>
      </c>
      <c r="X16" s="26">
        <v>-41785529</v>
      </c>
      <c r="Y16" s="106">
        <v>-69.71</v>
      </c>
      <c r="Z16" s="28">
        <v>59942400</v>
      </c>
    </row>
    <row r="17" spans="1:26" ht="13.5">
      <c r="A17" s="104" t="s">
        <v>85</v>
      </c>
      <c r="B17" s="102"/>
      <c r="C17" s="121">
        <v>878083603</v>
      </c>
      <c r="D17" s="122">
        <v>913255940</v>
      </c>
      <c r="E17" s="26">
        <v>704496770</v>
      </c>
      <c r="F17" s="26">
        <v>9186815</v>
      </c>
      <c r="G17" s="26">
        <v>69064827</v>
      </c>
      <c r="H17" s="26">
        <v>96651418</v>
      </c>
      <c r="I17" s="26">
        <v>174903060</v>
      </c>
      <c r="J17" s="26">
        <v>80006353</v>
      </c>
      <c r="K17" s="26">
        <v>71012304</v>
      </c>
      <c r="L17" s="26">
        <v>38614617</v>
      </c>
      <c r="M17" s="26">
        <v>189633274</v>
      </c>
      <c r="N17" s="26">
        <v>22901990</v>
      </c>
      <c r="O17" s="26">
        <v>52696236</v>
      </c>
      <c r="P17" s="26">
        <v>38119599</v>
      </c>
      <c r="Q17" s="26">
        <v>113717825</v>
      </c>
      <c r="R17" s="26">
        <v>33801415</v>
      </c>
      <c r="S17" s="26">
        <v>33801415</v>
      </c>
      <c r="T17" s="26">
        <v>79930778</v>
      </c>
      <c r="U17" s="26">
        <v>147533608</v>
      </c>
      <c r="V17" s="26">
        <v>625787767</v>
      </c>
      <c r="W17" s="26">
        <v>704496770</v>
      </c>
      <c r="X17" s="26">
        <v>-78709003</v>
      </c>
      <c r="Y17" s="106">
        <v>-11.17</v>
      </c>
      <c r="Z17" s="28">
        <v>704496770</v>
      </c>
    </row>
    <row r="18" spans="1:26" ht="13.5">
      <c r="A18" s="104" t="s">
        <v>86</v>
      </c>
      <c r="B18" s="102"/>
      <c r="C18" s="121"/>
      <c r="D18" s="122">
        <v>4417930</v>
      </c>
      <c r="E18" s="26">
        <v>4860600</v>
      </c>
      <c r="F18" s="26">
        <v>30000</v>
      </c>
      <c r="G18" s="26">
        <v>2110755</v>
      </c>
      <c r="H18" s="26"/>
      <c r="I18" s="26">
        <v>2140755</v>
      </c>
      <c r="J18" s="26"/>
      <c r="K18" s="26"/>
      <c r="L18" s="26"/>
      <c r="M18" s="26"/>
      <c r="N18" s="26"/>
      <c r="O18" s="26"/>
      <c r="P18" s="26"/>
      <c r="Q18" s="26"/>
      <c r="R18" s="26">
        <v>2007084</v>
      </c>
      <c r="S18" s="26">
        <v>771992</v>
      </c>
      <c r="T18" s="26"/>
      <c r="U18" s="26">
        <v>2779076</v>
      </c>
      <c r="V18" s="26">
        <v>4919831</v>
      </c>
      <c r="W18" s="26">
        <v>4860600</v>
      </c>
      <c r="X18" s="26">
        <v>59231</v>
      </c>
      <c r="Y18" s="106">
        <v>1.22</v>
      </c>
      <c r="Z18" s="28">
        <v>4860600</v>
      </c>
    </row>
    <row r="19" spans="1:26" ht="13.5">
      <c r="A19" s="101" t="s">
        <v>87</v>
      </c>
      <c r="B19" s="108"/>
      <c r="C19" s="119">
        <f aca="true" t="shared" si="3" ref="C19:X19">SUM(C20:C23)</f>
        <v>687376805</v>
      </c>
      <c r="D19" s="120">
        <f t="shared" si="3"/>
        <v>716274640</v>
      </c>
      <c r="E19" s="66">
        <f t="shared" si="3"/>
        <v>460196750</v>
      </c>
      <c r="F19" s="66">
        <f t="shared" si="3"/>
        <v>8015162</v>
      </c>
      <c r="G19" s="66">
        <f t="shared" si="3"/>
        <v>27646053</v>
      </c>
      <c r="H19" s="66">
        <f t="shared" si="3"/>
        <v>54069805</v>
      </c>
      <c r="I19" s="66">
        <f t="shared" si="3"/>
        <v>89731020</v>
      </c>
      <c r="J19" s="66">
        <f t="shared" si="3"/>
        <v>44909390</v>
      </c>
      <c r="K19" s="66">
        <f t="shared" si="3"/>
        <v>34684416</v>
      </c>
      <c r="L19" s="66">
        <f t="shared" si="3"/>
        <v>27799280</v>
      </c>
      <c r="M19" s="66">
        <f t="shared" si="3"/>
        <v>107393086</v>
      </c>
      <c r="N19" s="66">
        <f t="shared" si="3"/>
        <v>6503195</v>
      </c>
      <c r="O19" s="66">
        <f t="shared" si="3"/>
        <v>14048921</v>
      </c>
      <c r="P19" s="66">
        <f t="shared" si="3"/>
        <v>30695254</v>
      </c>
      <c r="Q19" s="66">
        <f t="shared" si="3"/>
        <v>51247370</v>
      </c>
      <c r="R19" s="66">
        <f t="shared" si="3"/>
        <v>23847473</v>
      </c>
      <c r="S19" s="66">
        <f t="shared" si="3"/>
        <v>50612447</v>
      </c>
      <c r="T19" s="66">
        <f t="shared" si="3"/>
        <v>144025465</v>
      </c>
      <c r="U19" s="66">
        <f t="shared" si="3"/>
        <v>218485385</v>
      </c>
      <c r="V19" s="66">
        <f t="shared" si="3"/>
        <v>466856861</v>
      </c>
      <c r="W19" s="66">
        <f t="shared" si="3"/>
        <v>460196750</v>
      </c>
      <c r="X19" s="66">
        <f t="shared" si="3"/>
        <v>6660111</v>
      </c>
      <c r="Y19" s="103">
        <f>+IF(W19&lt;&gt;0,+(X19/W19)*100,0)</f>
        <v>1.447231211432936</v>
      </c>
      <c r="Z19" s="68">
        <f>SUM(Z20:Z23)</f>
        <v>460196750</v>
      </c>
    </row>
    <row r="20" spans="1:26" ht="13.5">
      <c r="A20" s="104" t="s">
        <v>88</v>
      </c>
      <c r="B20" s="102"/>
      <c r="C20" s="121">
        <v>333489029</v>
      </c>
      <c r="D20" s="122">
        <v>264385640</v>
      </c>
      <c r="E20" s="26">
        <v>197096640</v>
      </c>
      <c r="F20" s="26">
        <v>4506097</v>
      </c>
      <c r="G20" s="26">
        <v>1477927</v>
      </c>
      <c r="H20" s="26">
        <v>16374903</v>
      </c>
      <c r="I20" s="26">
        <v>22358927</v>
      </c>
      <c r="J20" s="26">
        <v>21605844</v>
      </c>
      <c r="K20" s="26">
        <v>17099069</v>
      </c>
      <c r="L20" s="26">
        <v>7136151</v>
      </c>
      <c r="M20" s="26">
        <v>45841064</v>
      </c>
      <c r="N20" s="26">
        <v>3842733</v>
      </c>
      <c r="O20" s="26">
        <v>2800950</v>
      </c>
      <c r="P20" s="26">
        <v>13556731</v>
      </c>
      <c r="Q20" s="26">
        <v>20200414</v>
      </c>
      <c r="R20" s="26">
        <v>8786980</v>
      </c>
      <c r="S20" s="26">
        <v>18618578</v>
      </c>
      <c r="T20" s="26">
        <v>62342308</v>
      </c>
      <c r="U20" s="26">
        <v>89747866</v>
      </c>
      <c r="V20" s="26">
        <v>178148271</v>
      </c>
      <c r="W20" s="26">
        <v>197096640</v>
      </c>
      <c r="X20" s="26">
        <v>-18948369</v>
      </c>
      <c r="Y20" s="106">
        <v>-9.61</v>
      </c>
      <c r="Z20" s="28">
        <v>197096640</v>
      </c>
    </row>
    <row r="21" spans="1:26" ht="13.5">
      <c r="A21" s="104" t="s">
        <v>89</v>
      </c>
      <c r="B21" s="102"/>
      <c r="C21" s="121">
        <v>215412376</v>
      </c>
      <c r="D21" s="122">
        <v>160450000</v>
      </c>
      <c r="E21" s="26">
        <v>104900000</v>
      </c>
      <c r="F21" s="26">
        <v>1926555</v>
      </c>
      <c r="G21" s="26">
        <v>7943163</v>
      </c>
      <c r="H21" s="26">
        <v>19570990</v>
      </c>
      <c r="I21" s="26">
        <v>29440708</v>
      </c>
      <c r="J21" s="26">
        <v>12206298</v>
      </c>
      <c r="K21" s="26">
        <v>13997999</v>
      </c>
      <c r="L21" s="26">
        <v>8846629</v>
      </c>
      <c r="M21" s="26">
        <v>35050926</v>
      </c>
      <c r="N21" s="26">
        <v>15820990</v>
      </c>
      <c r="O21" s="26">
        <v>3312196</v>
      </c>
      <c r="P21" s="26">
        <v>9589867</v>
      </c>
      <c r="Q21" s="26">
        <v>28723053</v>
      </c>
      <c r="R21" s="26">
        <v>6242237</v>
      </c>
      <c r="S21" s="26">
        <v>17125243</v>
      </c>
      <c r="T21" s="26">
        <v>41445072</v>
      </c>
      <c r="U21" s="26">
        <v>64812552</v>
      </c>
      <c r="V21" s="26">
        <v>158027239</v>
      </c>
      <c r="W21" s="26">
        <v>104900000</v>
      </c>
      <c r="X21" s="26">
        <v>53127239</v>
      </c>
      <c r="Y21" s="106">
        <v>50.65</v>
      </c>
      <c r="Z21" s="28">
        <v>104900000</v>
      </c>
    </row>
    <row r="22" spans="1:26" ht="13.5">
      <c r="A22" s="104" t="s">
        <v>90</v>
      </c>
      <c r="B22" s="102"/>
      <c r="C22" s="123">
        <v>138475400</v>
      </c>
      <c r="D22" s="124">
        <v>275065000</v>
      </c>
      <c r="E22" s="125">
        <v>158200110</v>
      </c>
      <c r="F22" s="125">
        <v>1572510</v>
      </c>
      <c r="G22" s="125">
        <v>17739322</v>
      </c>
      <c r="H22" s="125">
        <v>17726287</v>
      </c>
      <c r="I22" s="125">
        <v>37038119</v>
      </c>
      <c r="J22" s="125">
        <v>10766208</v>
      </c>
      <c r="K22" s="125">
        <v>3102841</v>
      </c>
      <c r="L22" s="125">
        <v>3529997</v>
      </c>
      <c r="M22" s="125">
        <v>17399046</v>
      </c>
      <c r="N22" s="125">
        <v>-13160528</v>
      </c>
      <c r="O22" s="125">
        <v>7935775</v>
      </c>
      <c r="P22" s="125">
        <v>7548656</v>
      </c>
      <c r="Q22" s="125">
        <v>2323903</v>
      </c>
      <c r="R22" s="125">
        <v>8743720</v>
      </c>
      <c r="S22" s="125">
        <v>14868626</v>
      </c>
      <c r="T22" s="125">
        <v>28237580</v>
      </c>
      <c r="U22" s="125">
        <v>51849926</v>
      </c>
      <c r="V22" s="125">
        <v>108610994</v>
      </c>
      <c r="W22" s="125">
        <v>158200110</v>
      </c>
      <c r="X22" s="125">
        <v>-49589116</v>
      </c>
      <c r="Y22" s="107">
        <v>-31.35</v>
      </c>
      <c r="Z22" s="200">
        <v>158200110</v>
      </c>
    </row>
    <row r="23" spans="1:26" ht="13.5">
      <c r="A23" s="104" t="s">
        <v>91</v>
      </c>
      <c r="B23" s="102"/>
      <c r="C23" s="121"/>
      <c r="D23" s="122">
        <v>16374000</v>
      </c>
      <c r="E23" s="26"/>
      <c r="F23" s="26">
        <v>10000</v>
      </c>
      <c r="G23" s="26">
        <v>485641</v>
      </c>
      <c r="H23" s="26">
        <v>397625</v>
      </c>
      <c r="I23" s="26">
        <v>893266</v>
      </c>
      <c r="J23" s="26">
        <v>331040</v>
      </c>
      <c r="K23" s="26">
        <v>484507</v>
      </c>
      <c r="L23" s="26">
        <v>8286503</v>
      </c>
      <c r="M23" s="26">
        <v>9102050</v>
      </c>
      <c r="N23" s="26"/>
      <c r="O23" s="26"/>
      <c r="P23" s="26"/>
      <c r="Q23" s="26"/>
      <c r="R23" s="26">
        <v>74536</v>
      </c>
      <c r="S23" s="26"/>
      <c r="T23" s="26">
        <v>12000505</v>
      </c>
      <c r="U23" s="26">
        <v>12075041</v>
      </c>
      <c r="V23" s="26">
        <v>22070357</v>
      </c>
      <c r="W23" s="26"/>
      <c r="X23" s="26">
        <v>22070357</v>
      </c>
      <c r="Y23" s="106"/>
      <c r="Z23" s="28"/>
    </row>
    <row r="24" spans="1:26" ht="13.5">
      <c r="A24" s="101" t="s">
        <v>92</v>
      </c>
      <c r="B24" s="108"/>
      <c r="C24" s="119"/>
      <c r="D24" s="120">
        <v>1300000</v>
      </c>
      <c r="E24" s="66">
        <v>1724210</v>
      </c>
      <c r="F24" s="66">
        <v>100</v>
      </c>
      <c r="G24" s="66">
        <v>100</v>
      </c>
      <c r="H24" s="66">
        <v>100</v>
      </c>
      <c r="I24" s="66">
        <v>300</v>
      </c>
      <c r="J24" s="66">
        <v>167444</v>
      </c>
      <c r="K24" s="66"/>
      <c r="L24" s="66"/>
      <c r="M24" s="66">
        <v>167444</v>
      </c>
      <c r="N24" s="66"/>
      <c r="O24" s="66"/>
      <c r="P24" s="66"/>
      <c r="Q24" s="66"/>
      <c r="R24" s="66"/>
      <c r="S24" s="66"/>
      <c r="T24" s="66"/>
      <c r="U24" s="66"/>
      <c r="V24" s="66">
        <v>167744</v>
      </c>
      <c r="W24" s="66">
        <v>1724210</v>
      </c>
      <c r="X24" s="66">
        <v>-1556466</v>
      </c>
      <c r="Y24" s="103">
        <v>-90.27</v>
      </c>
      <c r="Z24" s="68">
        <v>1724210</v>
      </c>
    </row>
    <row r="25" spans="1:26" ht="13.5">
      <c r="A25" s="114" t="s">
        <v>134</v>
      </c>
      <c r="B25" s="115" t="s">
        <v>98</v>
      </c>
      <c r="C25" s="193">
        <f aca="true" t="shared" si="4" ref="C25:X25">+C5+C9+C15+C19+C24</f>
        <v>2333696684</v>
      </c>
      <c r="D25" s="206">
        <f t="shared" si="4"/>
        <v>2183122880</v>
      </c>
      <c r="E25" s="195">
        <f t="shared" si="4"/>
        <v>1626634050</v>
      </c>
      <c r="F25" s="195">
        <f t="shared" si="4"/>
        <v>25152691</v>
      </c>
      <c r="G25" s="195">
        <f t="shared" si="4"/>
        <v>122532540</v>
      </c>
      <c r="H25" s="195">
        <f t="shared" si="4"/>
        <v>181016248</v>
      </c>
      <c r="I25" s="195">
        <f t="shared" si="4"/>
        <v>328701479</v>
      </c>
      <c r="J25" s="195">
        <f t="shared" si="4"/>
        <v>158761106</v>
      </c>
      <c r="K25" s="195">
        <f t="shared" si="4"/>
        <v>131647085</v>
      </c>
      <c r="L25" s="195">
        <f t="shared" si="4"/>
        <v>105915585</v>
      </c>
      <c r="M25" s="195">
        <f t="shared" si="4"/>
        <v>396323776</v>
      </c>
      <c r="N25" s="195">
        <f t="shared" si="4"/>
        <v>42736517</v>
      </c>
      <c r="O25" s="195">
        <f t="shared" si="4"/>
        <v>84592123</v>
      </c>
      <c r="P25" s="195">
        <f t="shared" si="4"/>
        <v>83314938</v>
      </c>
      <c r="Q25" s="195">
        <f t="shared" si="4"/>
        <v>210643578</v>
      </c>
      <c r="R25" s="195">
        <f t="shared" si="4"/>
        <v>83621214</v>
      </c>
      <c r="S25" s="195">
        <f t="shared" si="4"/>
        <v>99045122</v>
      </c>
      <c r="T25" s="195">
        <f t="shared" si="4"/>
        <v>276386214</v>
      </c>
      <c r="U25" s="195">
        <f t="shared" si="4"/>
        <v>459052550</v>
      </c>
      <c r="V25" s="195">
        <f t="shared" si="4"/>
        <v>1394721383</v>
      </c>
      <c r="W25" s="195">
        <f t="shared" si="4"/>
        <v>1626634050</v>
      </c>
      <c r="X25" s="195">
        <f t="shared" si="4"/>
        <v>-231912667</v>
      </c>
      <c r="Y25" s="207">
        <f>+IF(W25&lt;&gt;0,+(X25/W25)*100,0)</f>
        <v>-14.257212124632456</v>
      </c>
      <c r="Z25" s="208">
        <f>+Z5+Z9+Z15+Z19+Z24</f>
        <v>1626634050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09" t="s">
        <v>135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0" t="s">
        <v>136</v>
      </c>
      <c r="B28" s="102"/>
      <c r="C28" s="121">
        <v>956989147</v>
      </c>
      <c r="D28" s="122">
        <v>1161727200</v>
      </c>
      <c r="E28" s="26">
        <v>528787280</v>
      </c>
      <c r="F28" s="26">
        <v>11510484</v>
      </c>
      <c r="G28" s="26">
        <v>28026519</v>
      </c>
      <c r="H28" s="26">
        <v>38972271</v>
      </c>
      <c r="I28" s="26">
        <v>78509274</v>
      </c>
      <c r="J28" s="26">
        <v>83396204</v>
      </c>
      <c r="K28" s="26">
        <v>18059961</v>
      </c>
      <c r="L28" s="26">
        <v>52021346</v>
      </c>
      <c r="M28" s="26">
        <v>153477511</v>
      </c>
      <c r="N28" s="26">
        <v>20888527</v>
      </c>
      <c r="O28" s="26">
        <v>23888031</v>
      </c>
      <c r="P28" s="26">
        <v>11915020</v>
      </c>
      <c r="Q28" s="26">
        <v>56691578</v>
      </c>
      <c r="R28" s="26">
        <v>15443046</v>
      </c>
      <c r="S28" s="26">
        <v>14479652</v>
      </c>
      <c r="T28" s="26">
        <v>108723802</v>
      </c>
      <c r="U28" s="26">
        <v>138646500</v>
      </c>
      <c r="V28" s="26">
        <v>427324863</v>
      </c>
      <c r="W28" s="26">
        <v>528787280</v>
      </c>
      <c r="X28" s="26">
        <v>-101462417</v>
      </c>
      <c r="Y28" s="106">
        <v>-19.19</v>
      </c>
      <c r="Z28" s="121">
        <v>528787280</v>
      </c>
    </row>
    <row r="29" spans="1:26" ht="13.5">
      <c r="A29" s="210" t="s">
        <v>137</v>
      </c>
      <c r="B29" s="102"/>
      <c r="C29" s="121"/>
      <c r="D29" s="12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10" t="s">
        <v>138</v>
      </c>
      <c r="B30" s="102"/>
      <c r="C30" s="123"/>
      <c r="D30" s="124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07"/>
      <c r="Z30" s="200"/>
    </row>
    <row r="31" spans="1:26" ht="13.5">
      <c r="A31" s="211" t="s">
        <v>139</v>
      </c>
      <c r="B31" s="102"/>
      <c r="C31" s="121"/>
      <c r="D31" s="122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106"/>
      <c r="Z31" s="28"/>
    </row>
    <row r="32" spans="1:26" ht="13.5">
      <c r="A32" s="212" t="s">
        <v>45</v>
      </c>
      <c r="B32" s="102" t="s">
        <v>93</v>
      </c>
      <c r="C32" s="186">
        <f aca="true" t="shared" si="5" ref="C32:X32">SUM(C28:C31)</f>
        <v>956989147</v>
      </c>
      <c r="D32" s="187">
        <f t="shared" si="5"/>
        <v>1161727200</v>
      </c>
      <c r="E32" s="43">
        <f t="shared" si="5"/>
        <v>528787280</v>
      </c>
      <c r="F32" s="43">
        <f t="shared" si="5"/>
        <v>11510484</v>
      </c>
      <c r="G32" s="43">
        <f t="shared" si="5"/>
        <v>28026519</v>
      </c>
      <c r="H32" s="43">
        <f t="shared" si="5"/>
        <v>38972271</v>
      </c>
      <c r="I32" s="43">
        <f t="shared" si="5"/>
        <v>78509274</v>
      </c>
      <c r="J32" s="43">
        <f t="shared" si="5"/>
        <v>83396204</v>
      </c>
      <c r="K32" s="43">
        <f t="shared" si="5"/>
        <v>18059961</v>
      </c>
      <c r="L32" s="43">
        <f t="shared" si="5"/>
        <v>52021346</v>
      </c>
      <c r="M32" s="43">
        <f t="shared" si="5"/>
        <v>153477511</v>
      </c>
      <c r="N32" s="43">
        <f t="shared" si="5"/>
        <v>20888527</v>
      </c>
      <c r="O32" s="43">
        <f t="shared" si="5"/>
        <v>23888031</v>
      </c>
      <c r="P32" s="43">
        <f t="shared" si="5"/>
        <v>11915020</v>
      </c>
      <c r="Q32" s="43">
        <f t="shared" si="5"/>
        <v>56691578</v>
      </c>
      <c r="R32" s="43">
        <f t="shared" si="5"/>
        <v>15443046</v>
      </c>
      <c r="S32" s="43">
        <f t="shared" si="5"/>
        <v>14479652</v>
      </c>
      <c r="T32" s="43">
        <f t="shared" si="5"/>
        <v>108723802</v>
      </c>
      <c r="U32" s="43">
        <f t="shared" si="5"/>
        <v>138646500</v>
      </c>
      <c r="V32" s="43">
        <f t="shared" si="5"/>
        <v>427324863</v>
      </c>
      <c r="W32" s="43">
        <f t="shared" si="5"/>
        <v>528787280</v>
      </c>
      <c r="X32" s="43">
        <f t="shared" si="5"/>
        <v>-101462417</v>
      </c>
      <c r="Y32" s="188">
        <f>+IF(W32&lt;&gt;0,+(X32/W32)*100,0)</f>
        <v>-19.187756747855207</v>
      </c>
      <c r="Z32" s="45">
        <f>SUM(Z28:Z31)</f>
        <v>528787280</v>
      </c>
    </row>
    <row r="33" spans="1:26" ht="13.5">
      <c r="A33" s="213" t="s">
        <v>50</v>
      </c>
      <c r="B33" s="102" t="s">
        <v>140</v>
      </c>
      <c r="C33" s="121">
        <v>94452237</v>
      </c>
      <c r="D33" s="122">
        <v>38185640</v>
      </c>
      <c r="E33" s="26">
        <v>38185640</v>
      </c>
      <c r="F33" s="26"/>
      <c r="G33" s="26"/>
      <c r="H33" s="26"/>
      <c r="I33" s="26"/>
      <c r="J33" s="26">
        <v>8516293</v>
      </c>
      <c r="K33" s="26">
        <v>9800825</v>
      </c>
      <c r="L33" s="26">
        <v>2271244</v>
      </c>
      <c r="M33" s="26">
        <v>20588362</v>
      </c>
      <c r="N33" s="26">
        <v>531489</v>
      </c>
      <c r="O33" s="26">
        <v>2151000</v>
      </c>
      <c r="P33" s="26">
        <v>961646</v>
      </c>
      <c r="Q33" s="26">
        <v>3644135</v>
      </c>
      <c r="R33" s="26">
        <v>-1870502</v>
      </c>
      <c r="S33" s="26"/>
      <c r="T33" s="26"/>
      <c r="U33" s="26">
        <v>-1870502</v>
      </c>
      <c r="V33" s="26">
        <v>22361995</v>
      </c>
      <c r="W33" s="26">
        <v>38185640</v>
      </c>
      <c r="X33" s="26">
        <v>-15823645</v>
      </c>
      <c r="Y33" s="106">
        <v>-41.44</v>
      </c>
      <c r="Z33" s="28">
        <v>38185640</v>
      </c>
    </row>
    <row r="34" spans="1:26" ht="13.5">
      <c r="A34" s="213" t="s">
        <v>51</v>
      </c>
      <c r="B34" s="102" t="s">
        <v>125</v>
      </c>
      <c r="C34" s="121">
        <v>745200340</v>
      </c>
      <c r="D34" s="122">
        <v>470000000</v>
      </c>
      <c r="E34" s="26">
        <v>470000000</v>
      </c>
      <c r="F34" s="26">
        <v>8005162</v>
      </c>
      <c r="G34" s="26">
        <v>12206151</v>
      </c>
      <c r="H34" s="26">
        <v>46570994</v>
      </c>
      <c r="I34" s="26">
        <v>66782307</v>
      </c>
      <c r="J34" s="26">
        <v>66848609</v>
      </c>
      <c r="K34" s="26">
        <v>52055861</v>
      </c>
      <c r="L34" s="26">
        <v>40351955</v>
      </c>
      <c r="M34" s="26">
        <v>159256425</v>
      </c>
      <c r="N34" s="26">
        <v>11113862</v>
      </c>
      <c r="O34" s="26">
        <v>42257013</v>
      </c>
      <c r="P34" s="26">
        <v>20137537</v>
      </c>
      <c r="Q34" s="26">
        <v>73508412</v>
      </c>
      <c r="R34" s="26">
        <v>32423069</v>
      </c>
      <c r="S34" s="26">
        <v>57452493</v>
      </c>
      <c r="T34" s="26">
        <v>80577294</v>
      </c>
      <c r="U34" s="26">
        <v>170452856</v>
      </c>
      <c r="V34" s="26">
        <v>470000000</v>
      </c>
      <c r="W34" s="26">
        <v>470000000</v>
      </c>
      <c r="X34" s="26"/>
      <c r="Y34" s="106"/>
      <c r="Z34" s="28">
        <v>470000000</v>
      </c>
    </row>
    <row r="35" spans="1:26" ht="13.5">
      <c r="A35" s="213" t="s">
        <v>52</v>
      </c>
      <c r="B35" s="102"/>
      <c r="C35" s="121">
        <v>537055160</v>
      </c>
      <c r="D35" s="122">
        <v>513210040</v>
      </c>
      <c r="E35" s="26">
        <v>589661130</v>
      </c>
      <c r="F35" s="26">
        <v>5637045</v>
      </c>
      <c r="G35" s="26">
        <v>82299870</v>
      </c>
      <c r="H35" s="26">
        <v>95472983</v>
      </c>
      <c r="I35" s="26">
        <v>183409898</v>
      </c>
      <c r="J35" s="26"/>
      <c r="K35" s="26">
        <v>51730438</v>
      </c>
      <c r="L35" s="26">
        <v>11271040</v>
      </c>
      <c r="M35" s="26">
        <v>63001478</v>
      </c>
      <c r="N35" s="26">
        <v>10202639</v>
      </c>
      <c r="O35" s="26">
        <v>16296079</v>
      </c>
      <c r="P35" s="26">
        <v>50300735</v>
      </c>
      <c r="Q35" s="26">
        <v>76799453</v>
      </c>
      <c r="R35" s="26">
        <v>37625601</v>
      </c>
      <c r="S35" s="26">
        <v>27112977</v>
      </c>
      <c r="T35" s="26">
        <v>87085118</v>
      </c>
      <c r="U35" s="26">
        <v>151823696</v>
      </c>
      <c r="V35" s="26">
        <v>475034525</v>
      </c>
      <c r="W35" s="26">
        <v>589661130</v>
      </c>
      <c r="X35" s="26">
        <v>-114626605</v>
      </c>
      <c r="Y35" s="106">
        <v>-19.44</v>
      </c>
      <c r="Z35" s="28">
        <v>589661130</v>
      </c>
    </row>
    <row r="36" spans="1:26" ht="13.5">
      <c r="A36" s="214" t="s">
        <v>141</v>
      </c>
      <c r="B36" s="115" t="s">
        <v>131</v>
      </c>
      <c r="C36" s="198">
        <f aca="true" t="shared" si="6" ref="C36:X36">SUM(C32:C35)</f>
        <v>2333696884</v>
      </c>
      <c r="D36" s="194">
        <f t="shared" si="6"/>
        <v>2183122880</v>
      </c>
      <c r="E36" s="196">
        <f t="shared" si="6"/>
        <v>1626634050</v>
      </c>
      <c r="F36" s="196">
        <f t="shared" si="6"/>
        <v>25152691</v>
      </c>
      <c r="G36" s="196">
        <f t="shared" si="6"/>
        <v>122532540</v>
      </c>
      <c r="H36" s="196">
        <f t="shared" si="6"/>
        <v>181016248</v>
      </c>
      <c r="I36" s="196">
        <f t="shared" si="6"/>
        <v>328701479</v>
      </c>
      <c r="J36" s="196">
        <f t="shared" si="6"/>
        <v>158761106</v>
      </c>
      <c r="K36" s="196">
        <f t="shared" si="6"/>
        <v>131647085</v>
      </c>
      <c r="L36" s="196">
        <f t="shared" si="6"/>
        <v>105915585</v>
      </c>
      <c r="M36" s="196">
        <f t="shared" si="6"/>
        <v>396323776</v>
      </c>
      <c r="N36" s="196">
        <f t="shared" si="6"/>
        <v>42736517</v>
      </c>
      <c r="O36" s="196">
        <f t="shared" si="6"/>
        <v>84592123</v>
      </c>
      <c r="P36" s="196">
        <f t="shared" si="6"/>
        <v>83314938</v>
      </c>
      <c r="Q36" s="196">
        <f t="shared" si="6"/>
        <v>210643578</v>
      </c>
      <c r="R36" s="196">
        <f t="shared" si="6"/>
        <v>83621214</v>
      </c>
      <c r="S36" s="196">
        <f t="shared" si="6"/>
        <v>99045122</v>
      </c>
      <c r="T36" s="196">
        <f t="shared" si="6"/>
        <v>276386214</v>
      </c>
      <c r="U36" s="196">
        <f t="shared" si="6"/>
        <v>459052550</v>
      </c>
      <c r="V36" s="196">
        <f t="shared" si="6"/>
        <v>1394721383</v>
      </c>
      <c r="W36" s="196">
        <f t="shared" si="6"/>
        <v>1626634050</v>
      </c>
      <c r="X36" s="196">
        <f t="shared" si="6"/>
        <v>-231912667</v>
      </c>
      <c r="Y36" s="197">
        <f>+IF(W36&lt;&gt;0,+(X36/W36)*100,0)</f>
        <v>-14.257212124632456</v>
      </c>
      <c r="Z36" s="215">
        <f>SUM(Z32:Z35)</f>
        <v>1626634050</v>
      </c>
    </row>
    <row r="37" spans="1:26" ht="13.5">
      <c r="A37" s="116" t="s">
        <v>219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  <row r="38" spans="1:26" ht="13.5">
      <c r="A38" s="84" t="s">
        <v>233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</row>
    <row r="39" spans="1:26" ht="13.5">
      <c r="A39" s="84" t="s">
        <v>234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235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236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  <row r="42" spans="1:26" ht="13.5">
      <c r="A42" s="84" t="s">
        <v>237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</row>
    <row r="43" spans="1:26" ht="13.5">
      <c r="A43" s="84" t="s">
        <v>238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</row>
    <row r="44" spans="1:26" ht="13.5">
      <c r="A44" s="84" t="s">
        <v>239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</row>
    <row r="45" spans="1:26" ht="13.5">
      <c r="A45" s="84" t="s">
        <v>240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</row>
  </sheetData>
  <sheetProtection/>
  <mergeCells count="1">
    <mergeCell ref="A1:Z1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142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143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144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145</v>
      </c>
      <c r="B6" s="158"/>
      <c r="C6" s="121">
        <v>124361433</v>
      </c>
      <c r="D6" s="25">
        <v>53365000</v>
      </c>
      <c r="E6" s="26">
        <v>39986000</v>
      </c>
      <c r="F6" s="26">
        <v>293832000</v>
      </c>
      <c r="G6" s="26">
        <v>293832000</v>
      </c>
      <c r="H6" s="26">
        <v>293832000</v>
      </c>
      <c r="I6" s="26">
        <v>881496000</v>
      </c>
      <c r="J6" s="26">
        <v>293832000</v>
      </c>
      <c r="K6" s="26">
        <v>293832000</v>
      </c>
      <c r="L6" s="26">
        <v>138049936</v>
      </c>
      <c r="M6" s="26">
        <v>725713936</v>
      </c>
      <c r="N6" s="26">
        <v>138049936</v>
      </c>
      <c r="O6" s="26">
        <v>138049936</v>
      </c>
      <c r="P6" s="26">
        <v>163637024</v>
      </c>
      <c r="Q6" s="26">
        <v>439736896</v>
      </c>
      <c r="R6" s="26">
        <v>254304918</v>
      </c>
      <c r="S6" s="26">
        <v>179240553</v>
      </c>
      <c r="T6" s="26">
        <v>179240553</v>
      </c>
      <c r="U6" s="26">
        <v>612786024</v>
      </c>
      <c r="V6" s="26">
        <v>2659732856</v>
      </c>
      <c r="W6" s="26">
        <v>39986000</v>
      </c>
      <c r="X6" s="26">
        <v>2619746856</v>
      </c>
      <c r="Y6" s="106">
        <v>6551.66</v>
      </c>
      <c r="Z6" s="28">
        <v>39986000</v>
      </c>
    </row>
    <row r="7" spans="1:26" ht="13.5">
      <c r="A7" s="225" t="s">
        <v>146</v>
      </c>
      <c r="B7" s="158" t="s">
        <v>71</v>
      </c>
      <c r="C7" s="121">
        <v>506343477</v>
      </c>
      <c r="D7" s="25">
        <v>861482000</v>
      </c>
      <c r="E7" s="26">
        <v>20000000</v>
      </c>
      <c r="F7" s="26">
        <v>18178088</v>
      </c>
      <c r="G7" s="26">
        <v>18178088</v>
      </c>
      <c r="H7" s="26">
        <v>18178088</v>
      </c>
      <c r="I7" s="26">
        <v>54534264</v>
      </c>
      <c r="J7" s="26">
        <v>18178088</v>
      </c>
      <c r="K7" s="26">
        <v>18178088</v>
      </c>
      <c r="L7" s="26">
        <v>146178088</v>
      </c>
      <c r="M7" s="26">
        <v>182534264</v>
      </c>
      <c r="N7" s="26">
        <v>146178088</v>
      </c>
      <c r="O7" s="26">
        <v>146178088</v>
      </c>
      <c r="P7" s="26">
        <v>296178088</v>
      </c>
      <c r="Q7" s="26">
        <v>588534264</v>
      </c>
      <c r="R7" s="26">
        <v>157893082</v>
      </c>
      <c r="S7" s="26">
        <v>46178088</v>
      </c>
      <c r="T7" s="26">
        <v>46178088</v>
      </c>
      <c r="U7" s="26">
        <v>250249258</v>
      </c>
      <c r="V7" s="26">
        <v>1075852050</v>
      </c>
      <c r="W7" s="26">
        <v>20000000</v>
      </c>
      <c r="X7" s="26">
        <v>1055852050</v>
      </c>
      <c r="Y7" s="106">
        <v>5279.26</v>
      </c>
      <c r="Z7" s="28">
        <v>20000000</v>
      </c>
    </row>
    <row r="8" spans="1:26" ht="13.5">
      <c r="A8" s="225" t="s">
        <v>147</v>
      </c>
      <c r="B8" s="158" t="s">
        <v>71</v>
      </c>
      <c r="C8" s="121">
        <v>584415263</v>
      </c>
      <c r="D8" s="25">
        <v>811110000</v>
      </c>
      <c r="E8" s="26">
        <v>924378000</v>
      </c>
      <c r="F8" s="26">
        <v>979012000</v>
      </c>
      <c r="G8" s="26">
        <v>979012000</v>
      </c>
      <c r="H8" s="26">
        <v>979012000</v>
      </c>
      <c r="I8" s="26">
        <v>2937036000</v>
      </c>
      <c r="J8" s="26">
        <v>979012000</v>
      </c>
      <c r="K8" s="26">
        <v>979012000</v>
      </c>
      <c r="L8" s="26">
        <v>1090653542</v>
      </c>
      <c r="M8" s="26">
        <v>3048677542</v>
      </c>
      <c r="N8" s="26">
        <v>1090653542</v>
      </c>
      <c r="O8" s="26">
        <v>1090653542</v>
      </c>
      <c r="P8" s="26">
        <v>750644237</v>
      </c>
      <c r="Q8" s="26">
        <v>2931951321</v>
      </c>
      <c r="R8" s="26">
        <v>780876695</v>
      </c>
      <c r="S8" s="26">
        <v>726333775</v>
      </c>
      <c r="T8" s="26">
        <v>726333775</v>
      </c>
      <c r="U8" s="26">
        <v>2233544245</v>
      </c>
      <c r="V8" s="26">
        <v>11151209108</v>
      </c>
      <c r="W8" s="26">
        <v>924378000</v>
      </c>
      <c r="X8" s="26">
        <v>10226831108</v>
      </c>
      <c r="Y8" s="106">
        <v>1106.35</v>
      </c>
      <c r="Z8" s="28">
        <v>924378000</v>
      </c>
    </row>
    <row r="9" spans="1:26" ht="13.5">
      <c r="A9" s="225" t="s">
        <v>148</v>
      </c>
      <c r="B9" s="158"/>
      <c r="C9" s="121">
        <v>618964551</v>
      </c>
      <c r="D9" s="25">
        <v>127254000</v>
      </c>
      <c r="E9" s="26">
        <v>127254000</v>
      </c>
      <c r="F9" s="26">
        <v>127254000</v>
      </c>
      <c r="G9" s="26">
        <v>127254000</v>
      </c>
      <c r="H9" s="26">
        <v>127254000</v>
      </c>
      <c r="I9" s="26">
        <v>381762000</v>
      </c>
      <c r="J9" s="26">
        <v>127254000</v>
      </c>
      <c r="K9" s="26">
        <v>127254000</v>
      </c>
      <c r="L9" s="26">
        <v>1887408595</v>
      </c>
      <c r="M9" s="26">
        <v>2141916595</v>
      </c>
      <c r="N9" s="26">
        <v>1887408595</v>
      </c>
      <c r="O9" s="26">
        <v>1887408595</v>
      </c>
      <c r="P9" s="26">
        <v>100880870</v>
      </c>
      <c r="Q9" s="26">
        <v>3875698060</v>
      </c>
      <c r="R9" s="26">
        <v>120604772</v>
      </c>
      <c r="S9" s="26">
        <v>13210895</v>
      </c>
      <c r="T9" s="26">
        <v>13210895</v>
      </c>
      <c r="U9" s="26">
        <v>147026562</v>
      </c>
      <c r="V9" s="26">
        <v>6546403217</v>
      </c>
      <c r="W9" s="26">
        <v>127254000</v>
      </c>
      <c r="X9" s="26">
        <v>6419149217</v>
      </c>
      <c r="Y9" s="106">
        <v>5044.36</v>
      </c>
      <c r="Z9" s="28">
        <v>127254000</v>
      </c>
    </row>
    <row r="10" spans="1:26" ht="13.5">
      <c r="A10" s="225" t="s">
        <v>149</v>
      </c>
      <c r="B10" s="158"/>
      <c r="C10" s="121">
        <v>33590</v>
      </c>
      <c r="D10" s="25">
        <v>1943000</v>
      </c>
      <c r="E10" s="26">
        <v>1943000</v>
      </c>
      <c r="F10" s="125">
        <v>1943000</v>
      </c>
      <c r="G10" s="125">
        <v>1943000</v>
      </c>
      <c r="H10" s="125">
        <v>1943000</v>
      </c>
      <c r="I10" s="26">
        <v>5829000</v>
      </c>
      <c r="J10" s="125">
        <v>1943000</v>
      </c>
      <c r="K10" s="125">
        <v>1943000</v>
      </c>
      <c r="L10" s="26">
        <v>1943000</v>
      </c>
      <c r="M10" s="125">
        <v>5829000</v>
      </c>
      <c r="N10" s="125">
        <v>1943000</v>
      </c>
      <c r="O10" s="125">
        <v>1943000</v>
      </c>
      <c r="P10" s="26">
        <v>10131304</v>
      </c>
      <c r="Q10" s="125">
        <v>14017304</v>
      </c>
      <c r="R10" s="125">
        <v>2131304</v>
      </c>
      <c r="S10" s="26">
        <v>19566</v>
      </c>
      <c r="T10" s="125">
        <v>19566</v>
      </c>
      <c r="U10" s="125">
        <v>2170436</v>
      </c>
      <c r="V10" s="125">
        <v>27845740</v>
      </c>
      <c r="W10" s="26">
        <v>1943000</v>
      </c>
      <c r="X10" s="125">
        <v>25902740</v>
      </c>
      <c r="Y10" s="107">
        <v>1333.13</v>
      </c>
      <c r="Z10" s="200">
        <v>1943000</v>
      </c>
    </row>
    <row r="11" spans="1:26" ht="13.5">
      <c r="A11" s="225" t="s">
        <v>150</v>
      </c>
      <c r="B11" s="158" t="s">
        <v>95</v>
      </c>
      <c r="C11" s="121">
        <v>134763935</v>
      </c>
      <c r="D11" s="25">
        <v>85492000</v>
      </c>
      <c r="E11" s="26">
        <v>143226000</v>
      </c>
      <c r="F11" s="26">
        <v>106240232</v>
      </c>
      <c r="G11" s="26">
        <v>106240232</v>
      </c>
      <c r="H11" s="26">
        <v>106240232</v>
      </c>
      <c r="I11" s="26">
        <v>318720696</v>
      </c>
      <c r="J11" s="26">
        <v>106240232</v>
      </c>
      <c r="K11" s="26">
        <v>106240232</v>
      </c>
      <c r="L11" s="26">
        <v>99267947</v>
      </c>
      <c r="M11" s="26">
        <v>311748411</v>
      </c>
      <c r="N11" s="26">
        <v>99267947</v>
      </c>
      <c r="O11" s="26">
        <v>99267947</v>
      </c>
      <c r="P11" s="26">
        <v>94143383</v>
      </c>
      <c r="Q11" s="26">
        <v>292679277</v>
      </c>
      <c r="R11" s="26">
        <v>90225421</v>
      </c>
      <c r="S11" s="26">
        <v>88309700</v>
      </c>
      <c r="T11" s="26">
        <v>88309700</v>
      </c>
      <c r="U11" s="26">
        <v>266844821</v>
      </c>
      <c r="V11" s="26">
        <v>1189993205</v>
      </c>
      <c r="W11" s="26">
        <v>143226000</v>
      </c>
      <c r="X11" s="26">
        <v>1046767205</v>
      </c>
      <c r="Y11" s="106">
        <v>730.85</v>
      </c>
      <c r="Z11" s="28">
        <v>143226000</v>
      </c>
    </row>
    <row r="12" spans="1:26" ht="13.5">
      <c r="A12" s="226" t="s">
        <v>55</v>
      </c>
      <c r="B12" s="227"/>
      <c r="C12" s="138">
        <f aca="true" t="shared" si="0" ref="C12:X12">SUM(C6:C11)</f>
        <v>1968882249</v>
      </c>
      <c r="D12" s="38">
        <f t="shared" si="0"/>
        <v>1940646000</v>
      </c>
      <c r="E12" s="39">
        <f t="shared" si="0"/>
        <v>1256787000</v>
      </c>
      <c r="F12" s="39">
        <f t="shared" si="0"/>
        <v>1526459320</v>
      </c>
      <c r="G12" s="39">
        <f t="shared" si="0"/>
        <v>1526459320</v>
      </c>
      <c r="H12" s="39">
        <f t="shared" si="0"/>
        <v>1526459320</v>
      </c>
      <c r="I12" s="39">
        <f t="shared" si="0"/>
        <v>4579377960</v>
      </c>
      <c r="J12" s="39">
        <f t="shared" si="0"/>
        <v>1526459320</v>
      </c>
      <c r="K12" s="39">
        <f t="shared" si="0"/>
        <v>1526459320</v>
      </c>
      <c r="L12" s="39">
        <f t="shared" si="0"/>
        <v>3363501108</v>
      </c>
      <c r="M12" s="39">
        <f t="shared" si="0"/>
        <v>6416419748</v>
      </c>
      <c r="N12" s="39">
        <f t="shared" si="0"/>
        <v>3363501108</v>
      </c>
      <c r="O12" s="39">
        <f t="shared" si="0"/>
        <v>3363501108</v>
      </c>
      <c r="P12" s="39">
        <f t="shared" si="0"/>
        <v>1415614906</v>
      </c>
      <c r="Q12" s="39">
        <f t="shared" si="0"/>
        <v>8142617122</v>
      </c>
      <c r="R12" s="39">
        <f t="shared" si="0"/>
        <v>1406036192</v>
      </c>
      <c r="S12" s="39">
        <f t="shared" si="0"/>
        <v>1053292577</v>
      </c>
      <c r="T12" s="39">
        <f t="shared" si="0"/>
        <v>1053292577</v>
      </c>
      <c r="U12" s="39">
        <f t="shared" si="0"/>
        <v>3512621346</v>
      </c>
      <c r="V12" s="39">
        <f t="shared" si="0"/>
        <v>22651036176</v>
      </c>
      <c r="W12" s="39">
        <f t="shared" si="0"/>
        <v>1256787000</v>
      </c>
      <c r="X12" s="39">
        <f t="shared" si="0"/>
        <v>21394249176</v>
      </c>
      <c r="Y12" s="140">
        <f>+IF(W12&lt;&gt;0,+(X12/W12)*100,0)</f>
        <v>1702.2971415204008</v>
      </c>
      <c r="Z12" s="40">
        <f>SUM(Z6:Z11)</f>
        <v>1256787000</v>
      </c>
    </row>
    <row r="13" spans="1:26" ht="4.5" customHeight="1">
      <c r="A13" s="228"/>
      <c r="B13" s="158"/>
      <c r="C13" s="121"/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218" t="s">
        <v>151</v>
      </c>
      <c r="B14" s="158"/>
      <c r="C14" s="121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06"/>
      <c r="Z14" s="28"/>
    </row>
    <row r="15" spans="1:26" ht="13.5">
      <c r="A15" s="225" t="s">
        <v>152</v>
      </c>
      <c r="B15" s="158"/>
      <c r="C15" s="121">
        <v>63101542</v>
      </c>
      <c r="D15" s="25">
        <v>64796000</v>
      </c>
      <c r="E15" s="26">
        <v>64796000</v>
      </c>
      <c r="F15" s="26">
        <v>17977498</v>
      </c>
      <c r="G15" s="26">
        <v>17977498</v>
      </c>
      <c r="H15" s="26">
        <v>17977498</v>
      </c>
      <c r="I15" s="26">
        <v>53932494</v>
      </c>
      <c r="J15" s="26">
        <v>17977498</v>
      </c>
      <c r="K15" s="26">
        <v>17977498</v>
      </c>
      <c r="L15" s="26">
        <v>25453000</v>
      </c>
      <c r="M15" s="26">
        <v>61407996</v>
      </c>
      <c r="N15" s="26">
        <v>25453000</v>
      </c>
      <c r="O15" s="26">
        <v>25453000</v>
      </c>
      <c r="P15" s="26">
        <v>530954</v>
      </c>
      <c r="Q15" s="26">
        <v>51436954</v>
      </c>
      <c r="R15" s="26">
        <v>64796000</v>
      </c>
      <c r="S15" s="26">
        <v>64796000</v>
      </c>
      <c r="T15" s="26">
        <v>64796000</v>
      </c>
      <c r="U15" s="26">
        <v>194388000</v>
      </c>
      <c r="V15" s="26">
        <v>361165444</v>
      </c>
      <c r="W15" s="26">
        <v>64796000</v>
      </c>
      <c r="X15" s="26">
        <v>296369444</v>
      </c>
      <c r="Y15" s="106">
        <v>457.39</v>
      </c>
      <c r="Z15" s="28">
        <v>64796000</v>
      </c>
    </row>
    <row r="16" spans="1:26" ht="13.5">
      <c r="A16" s="225" t="s">
        <v>153</v>
      </c>
      <c r="B16" s="158"/>
      <c r="C16" s="121">
        <v>482291883</v>
      </c>
      <c r="D16" s="25">
        <v>160672000</v>
      </c>
      <c r="E16" s="26"/>
      <c r="F16" s="125">
        <v>8168075</v>
      </c>
      <c r="G16" s="125">
        <v>8168075</v>
      </c>
      <c r="H16" s="125">
        <v>8168075</v>
      </c>
      <c r="I16" s="26">
        <v>24504225</v>
      </c>
      <c r="J16" s="125">
        <v>8168075</v>
      </c>
      <c r="K16" s="125">
        <v>8168075</v>
      </c>
      <c r="L16" s="26">
        <v>1459208</v>
      </c>
      <c r="M16" s="125">
        <v>17795358</v>
      </c>
      <c r="N16" s="125">
        <v>1459208</v>
      </c>
      <c r="O16" s="125">
        <v>1459208</v>
      </c>
      <c r="P16" s="26">
        <v>1718714</v>
      </c>
      <c r="Q16" s="125">
        <v>4637130</v>
      </c>
      <c r="R16" s="125">
        <v>955408</v>
      </c>
      <c r="S16" s="26">
        <v>955408</v>
      </c>
      <c r="T16" s="125">
        <v>955408</v>
      </c>
      <c r="U16" s="125">
        <v>2866224</v>
      </c>
      <c r="V16" s="125">
        <v>49802937</v>
      </c>
      <c r="W16" s="26"/>
      <c r="X16" s="125">
        <v>49802937</v>
      </c>
      <c r="Y16" s="107"/>
      <c r="Z16" s="200"/>
    </row>
    <row r="17" spans="1:26" ht="13.5">
      <c r="A17" s="225" t="s">
        <v>154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>
        <v>70763269</v>
      </c>
      <c r="Q17" s="26">
        <v>70763269</v>
      </c>
      <c r="R17" s="26">
        <v>70763269</v>
      </c>
      <c r="S17" s="26">
        <v>73586914</v>
      </c>
      <c r="T17" s="26">
        <v>73586914</v>
      </c>
      <c r="U17" s="26">
        <v>217937097</v>
      </c>
      <c r="V17" s="26">
        <v>288700366</v>
      </c>
      <c r="W17" s="26"/>
      <c r="X17" s="26">
        <v>288700366</v>
      </c>
      <c r="Y17" s="106"/>
      <c r="Z17" s="28"/>
    </row>
    <row r="18" spans="1:26" ht="13.5">
      <c r="A18" s="225" t="s">
        <v>155</v>
      </c>
      <c r="B18" s="158"/>
      <c r="C18" s="121"/>
      <c r="D18" s="2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225" t="s">
        <v>156</v>
      </c>
      <c r="B19" s="158" t="s">
        <v>98</v>
      </c>
      <c r="C19" s="121">
        <v>10821865603</v>
      </c>
      <c r="D19" s="25">
        <v>10231789000</v>
      </c>
      <c r="E19" s="26">
        <v>12001224000</v>
      </c>
      <c r="F19" s="26">
        <v>10538000000</v>
      </c>
      <c r="G19" s="26">
        <v>10538000000</v>
      </c>
      <c r="H19" s="26">
        <v>10538000000</v>
      </c>
      <c r="I19" s="26">
        <v>31614000000</v>
      </c>
      <c r="J19" s="26">
        <v>10538000000</v>
      </c>
      <c r="K19" s="26">
        <v>10538000000</v>
      </c>
      <c r="L19" s="26">
        <v>9975020011</v>
      </c>
      <c r="M19" s="26">
        <v>31051020011</v>
      </c>
      <c r="N19" s="26">
        <v>9975020011</v>
      </c>
      <c r="O19" s="26">
        <v>9975020011</v>
      </c>
      <c r="P19" s="26">
        <v>11216217000</v>
      </c>
      <c r="Q19" s="26">
        <v>31166257022</v>
      </c>
      <c r="R19" s="26">
        <v>11228509000</v>
      </c>
      <c r="S19" s="26">
        <v>11266224000</v>
      </c>
      <c r="T19" s="26">
        <v>11266224000</v>
      </c>
      <c r="U19" s="26">
        <v>33760957000</v>
      </c>
      <c r="V19" s="26">
        <v>127592234033</v>
      </c>
      <c r="W19" s="26">
        <v>12001224000</v>
      </c>
      <c r="X19" s="26">
        <v>115591010033</v>
      </c>
      <c r="Y19" s="106">
        <v>963.16</v>
      </c>
      <c r="Z19" s="28">
        <v>12001224000</v>
      </c>
    </row>
    <row r="20" spans="1:26" ht="13.5">
      <c r="A20" s="225" t="s">
        <v>157</v>
      </c>
      <c r="B20" s="158"/>
      <c r="C20" s="121"/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158</v>
      </c>
      <c r="B21" s="158"/>
      <c r="C21" s="121"/>
      <c r="D21" s="2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/>
      <c r="Z21" s="28"/>
    </row>
    <row r="22" spans="1:26" ht="13.5">
      <c r="A22" s="225" t="s">
        <v>159</v>
      </c>
      <c r="B22" s="158"/>
      <c r="C22" s="121"/>
      <c r="D22" s="25"/>
      <c r="E22" s="26">
        <v>135925000</v>
      </c>
      <c r="F22" s="26">
        <v>135925000</v>
      </c>
      <c r="G22" s="26">
        <v>135925000</v>
      </c>
      <c r="H22" s="26">
        <v>135925000</v>
      </c>
      <c r="I22" s="26">
        <v>407775000</v>
      </c>
      <c r="J22" s="26">
        <v>135925000</v>
      </c>
      <c r="K22" s="26">
        <v>135925000</v>
      </c>
      <c r="L22" s="26">
        <v>135925000</v>
      </c>
      <c r="M22" s="26">
        <v>407775000</v>
      </c>
      <c r="N22" s="26">
        <v>135925000</v>
      </c>
      <c r="O22" s="26">
        <v>135925000</v>
      </c>
      <c r="P22" s="26">
        <v>135925000</v>
      </c>
      <c r="Q22" s="26">
        <v>407775000</v>
      </c>
      <c r="R22" s="26">
        <v>135925000</v>
      </c>
      <c r="S22" s="26">
        <v>135925000</v>
      </c>
      <c r="T22" s="26">
        <v>135925000</v>
      </c>
      <c r="U22" s="26">
        <v>407775000</v>
      </c>
      <c r="V22" s="26">
        <v>1631100000</v>
      </c>
      <c r="W22" s="26">
        <v>135925000</v>
      </c>
      <c r="X22" s="26">
        <v>1495175000</v>
      </c>
      <c r="Y22" s="106">
        <v>1100</v>
      </c>
      <c r="Z22" s="28">
        <v>135925000</v>
      </c>
    </row>
    <row r="23" spans="1:26" ht="13.5">
      <c r="A23" s="225" t="s">
        <v>160</v>
      </c>
      <c r="B23" s="158"/>
      <c r="C23" s="121"/>
      <c r="D23" s="25"/>
      <c r="E23" s="26"/>
      <c r="F23" s="125"/>
      <c r="G23" s="125"/>
      <c r="H23" s="125"/>
      <c r="I23" s="26"/>
      <c r="J23" s="125"/>
      <c r="K23" s="125"/>
      <c r="L23" s="26"/>
      <c r="M23" s="125"/>
      <c r="N23" s="125"/>
      <c r="O23" s="125"/>
      <c r="P23" s="26"/>
      <c r="Q23" s="125"/>
      <c r="R23" s="125"/>
      <c r="S23" s="26"/>
      <c r="T23" s="125"/>
      <c r="U23" s="125"/>
      <c r="V23" s="125"/>
      <c r="W23" s="26"/>
      <c r="X23" s="125"/>
      <c r="Y23" s="107"/>
      <c r="Z23" s="200"/>
    </row>
    <row r="24" spans="1:26" ht="13.5">
      <c r="A24" s="226" t="s">
        <v>56</v>
      </c>
      <c r="B24" s="229"/>
      <c r="C24" s="138">
        <f aca="true" t="shared" si="1" ref="C24:X24">SUM(C15:C23)</f>
        <v>11367259028</v>
      </c>
      <c r="D24" s="42">
        <f t="shared" si="1"/>
        <v>10457257000</v>
      </c>
      <c r="E24" s="43">
        <f t="shared" si="1"/>
        <v>12201945000</v>
      </c>
      <c r="F24" s="43">
        <f t="shared" si="1"/>
        <v>10700070573</v>
      </c>
      <c r="G24" s="43">
        <f t="shared" si="1"/>
        <v>10700070573</v>
      </c>
      <c r="H24" s="43">
        <f t="shared" si="1"/>
        <v>10700070573</v>
      </c>
      <c r="I24" s="43">
        <f t="shared" si="1"/>
        <v>32100211719</v>
      </c>
      <c r="J24" s="43">
        <f t="shared" si="1"/>
        <v>10700070573</v>
      </c>
      <c r="K24" s="43">
        <f t="shared" si="1"/>
        <v>10700070573</v>
      </c>
      <c r="L24" s="43">
        <f t="shared" si="1"/>
        <v>10137857219</v>
      </c>
      <c r="M24" s="43">
        <f t="shared" si="1"/>
        <v>31537998365</v>
      </c>
      <c r="N24" s="43">
        <f t="shared" si="1"/>
        <v>10137857219</v>
      </c>
      <c r="O24" s="43">
        <f t="shared" si="1"/>
        <v>10137857219</v>
      </c>
      <c r="P24" s="43">
        <f t="shared" si="1"/>
        <v>11425154937</v>
      </c>
      <c r="Q24" s="43">
        <f t="shared" si="1"/>
        <v>31700869375</v>
      </c>
      <c r="R24" s="43">
        <f t="shared" si="1"/>
        <v>11500948677</v>
      </c>
      <c r="S24" s="43">
        <f t="shared" si="1"/>
        <v>11541487322</v>
      </c>
      <c r="T24" s="43">
        <f t="shared" si="1"/>
        <v>11541487322</v>
      </c>
      <c r="U24" s="43">
        <f t="shared" si="1"/>
        <v>34583923321</v>
      </c>
      <c r="V24" s="43">
        <f t="shared" si="1"/>
        <v>129923002780</v>
      </c>
      <c r="W24" s="43">
        <f t="shared" si="1"/>
        <v>12201945000</v>
      </c>
      <c r="X24" s="43">
        <f t="shared" si="1"/>
        <v>117721057780</v>
      </c>
      <c r="Y24" s="188">
        <f>+IF(W24&lt;&gt;0,+(X24/W24)*100,0)</f>
        <v>964.7728930100899</v>
      </c>
      <c r="Z24" s="45">
        <f>SUM(Z15:Z23)</f>
        <v>12201945000</v>
      </c>
    </row>
    <row r="25" spans="1:26" ht="13.5">
      <c r="A25" s="226" t="s">
        <v>161</v>
      </c>
      <c r="B25" s="227"/>
      <c r="C25" s="138">
        <f aca="true" t="shared" si="2" ref="C25:X25">+C12+C24</f>
        <v>13336141277</v>
      </c>
      <c r="D25" s="38">
        <f t="shared" si="2"/>
        <v>12397903000</v>
      </c>
      <c r="E25" s="39">
        <f t="shared" si="2"/>
        <v>13458732000</v>
      </c>
      <c r="F25" s="39">
        <f t="shared" si="2"/>
        <v>12226529893</v>
      </c>
      <c r="G25" s="39">
        <f t="shared" si="2"/>
        <v>12226529893</v>
      </c>
      <c r="H25" s="39">
        <f t="shared" si="2"/>
        <v>12226529893</v>
      </c>
      <c r="I25" s="39">
        <f t="shared" si="2"/>
        <v>36679589679</v>
      </c>
      <c r="J25" s="39">
        <f t="shared" si="2"/>
        <v>12226529893</v>
      </c>
      <c r="K25" s="39">
        <f t="shared" si="2"/>
        <v>12226529893</v>
      </c>
      <c r="L25" s="39">
        <f t="shared" si="2"/>
        <v>13501358327</v>
      </c>
      <c r="M25" s="39">
        <f t="shared" si="2"/>
        <v>37954418113</v>
      </c>
      <c r="N25" s="39">
        <f t="shared" si="2"/>
        <v>13501358327</v>
      </c>
      <c r="O25" s="39">
        <f t="shared" si="2"/>
        <v>13501358327</v>
      </c>
      <c r="P25" s="39">
        <f t="shared" si="2"/>
        <v>12840769843</v>
      </c>
      <c r="Q25" s="39">
        <f t="shared" si="2"/>
        <v>39843486497</v>
      </c>
      <c r="R25" s="39">
        <f t="shared" si="2"/>
        <v>12906984869</v>
      </c>
      <c r="S25" s="39">
        <f t="shared" si="2"/>
        <v>12594779899</v>
      </c>
      <c r="T25" s="39">
        <f t="shared" si="2"/>
        <v>12594779899</v>
      </c>
      <c r="U25" s="39">
        <f t="shared" si="2"/>
        <v>38096544667</v>
      </c>
      <c r="V25" s="39">
        <f t="shared" si="2"/>
        <v>152574038956</v>
      </c>
      <c r="W25" s="39">
        <f t="shared" si="2"/>
        <v>13458732000</v>
      </c>
      <c r="X25" s="39">
        <f t="shared" si="2"/>
        <v>139115306956</v>
      </c>
      <c r="Y25" s="140">
        <f>+IF(W25&lt;&gt;0,+(X25/W25)*100,0)</f>
        <v>1033.6434885247734</v>
      </c>
      <c r="Z25" s="40">
        <f>+Z12+Z24</f>
        <v>13458732000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162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163</v>
      </c>
      <c r="B28" s="230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164</v>
      </c>
      <c r="B29" s="158" t="s">
        <v>71</v>
      </c>
      <c r="C29" s="121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25" t="s">
        <v>51</v>
      </c>
      <c r="B30" s="158" t="s">
        <v>93</v>
      </c>
      <c r="C30" s="121">
        <v>92457533</v>
      </c>
      <c r="D30" s="25">
        <v>305693000</v>
      </c>
      <c r="E30" s="26">
        <v>115267584</v>
      </c>
      <c r="F30" s="26"/>
      <c r="G30" s="26"/>
      <c r="H30" s="26"/>
      <c r="I30" s="26"/>
      <c r="J30" s="26"/>
      <c r="K30" s="26"/>
      <c r="L30" s="26">
        <v>54206325</v>
      </c>
      <c r="M30" s="26">
        <v>54206325</v>
      </c>
      <c r="N30" s="26">
        <v>54206325</v>
      </c>
      <c r="O30" s="26">
        <v>54206325</v>
      </c>
      <c r="P30" s="26">
        <v>19566</v>
      </c>
      <c r="Q30" s="26">
        <v>108432216</v>
      </c>
      <c r="R30" s="26">
        <v>115268000</v>
      </c>
      <c r="S30" s="26">
        <v>115268000</v>
      </c>
      <c r="T30" s="26">
        <v>115268000</v>
      </c>
      <c r="U30" s="26">
        <v>345804000</v>
      </c>
      <c r="V30" s="26">
        <v>508442541</v>
      </c>
      <c r="W30" s="26">
        <v>115267584</v>
      </c>
      <c r="X30" s="26">
        <v>393174957</v>
      </c>
      <c r="Y30" s="106">
        <v>341.1</v>
      </c>
      <c r="Z30" s="28">
        <v>115267584</v>
      </c>
    </row>
    <row r="31" spans="1:26" ht="13.5">
      <c r="A31" s="225" t="s">
        <v>165</v>
      </c>
      <c r="B31" s="158"/>
      <c r="C31" s="121">
        <v>79849533</v>
      </c>
      <c r="D31" s="25">
        <v>100278000</v>
      </c>
      <c r="E31" s="26">
        <v>100278000</v>
      </c>
      <c r="F31" s="26">
        <v>79666694</v>
      </c>
      <c r="G31" s="26">
        <v>79666694</v>
      </c>
      <c r="H31" s="26">
        <v>79666694</v>
      </c>
      <c r="I31" s="26">
        <v>239000082</v>
      </c>
      <c r="J31" s="26">
        <v>79666694</v>
      </c>
      <c r="K31" s="26">
        <v>79666694</v>
      </c>
      <c r="L31" s="26">
        <v>89667000</v>
      </c>
      <c r="M31" s="26">
        <v>249000388</v>
      </c>
      <c r="N31" s="26">
        <v>89667000</v>
      </c>
      <c r="O31" s="26">
        <v>89667000</v>
      </c>
      <c r="P31" s="26">
        <v>79163695</v>
      </c>
      <c r="Q31" s="26">
        <v>258497695</v>
      </c>
      <c r="R31" s="26">
        <v>81326742</v>
      </c>
      <c r="S31" s="26">
        <v>80773795</v>
      </c>
      <c r="T31" s="26">
        <v>80773795</v>
      </c>
      <c r="U31" s="26">
        <v>242874332</v>
      </c>
      <c r="V31" s="26">
        <v>989372497</v>
      </c>
      <c r="W31" s="26">
        <v>100278000</v>
      </c>
      <c r="X31" s="26">
        <v>889094497</v>
      </c>
      <c r="Y31" s="106">
        <v>886.63</v>
      </c>
      <c r="Z31" s="28">
        <v>100278000</v>
      </c>
    </row>
    <row r="32" spans="1:26" ht="13.5">
      <c r="A32" s="225" t="s">
        <v>166</v>
      </c>
      <c r="B32" s="158" t="s">
        <v>93</v>
      </c>
      <c r="C32" s="121">
        <v>1852616202</v>
      </c>
      <c r="D32" s="25">
        <v>1125762000</v>
      </c>
      <c r="E32" s="26">
        <v>843456000</v>
      </c>
      <c r="F32" s="26">
        <v>1351755188</v>
      </c>
      <c r="G32" s="26">
        <v>1351755188</v>
      </c>
      <c r="H32" s="26">
        <v>1351755188</v>
      </c>
      <c r="I32" s="26">
        <v>4055265564</v>
      </c>
      <c r="J32" s="26">
        <v>1351755188</v>
      </c>
      <c r="K32" s="26">
        <v>1351755188</v>
      </c>
      <c r="L32" s="26">
        <v>1904882607</v>
      </c>
      <c r="M32" s="26">
        <v>4608392983</v>
      </c>
      <c r="N32" s="26">
        <v>1904882607</v>
      </c>
      <c r="O32" s="26">
        <v>1904882607</v>
      </c>
      <c r="P32" s="26">
        <v>1356182667</v>
      </c>
      <c r="Q32" s="26">
        <v>5165947881</v>
      </c>
      <c r="R32" s="26">
        <v>907672553</v>
      </c>
      <c r="S32" s="26">
        <v>988229014</v>
      </c>
      <c r="T32" s="26">
        <v>988229014</v>
      </c>
      <c r="U32" s="26">
        <v>2884130581</v>
      </c>
      <c r="V32" s="26">
        <v>16713737009</v>
      </c>
      <c r="W32" s="26">
        <v>843456000</v>
      </c>
      <c r="X32" s="26">
        <v>15870281009</v>
      </c>
      <c r="Y32" s="106">
        <v>1881.58</v>
      </c>
      <c r="Z32" s="28">
        <v>843456000</v>
      </c>
    </row>
    <row r="33" spans="1:26" ht="13.5">
      <c r="A33" s="225" t="s">
        <v>167</v>
      </c>
      <c r="B33" s="158"/>
      <c r="C33" s="121">
        <v>48380142</v>
      </c>
      <c r="D33" s="25">
        <v>146051036</v>
      </c>
      <c r="E33" s="26">
        <v>46051000</v>
      </c>
      <c r="F33" s="26">
        <v>31361640</v>
      </c>
      <c r="G33" s="26">
        <v>31361640</v>
      </c>
      <c r="H33" s="26">
        <v>31361640</v>
      </c>
      <c r="I33" s="26">
        <v>94084920</v>
      </c>
      <c r="J33" s="26">
        <v>31361640</v>
      </c>
      <c r="K33" s="26">
        <v>31361640</v>
      </c>
      <c r="L33" s="26">
        <v>27633943</v>
      </c>
      <c r="M33" s="26">
        <v>90357223</v>
      </c>
      <c r="N33" s="26">
        <v>27633943</v>
      </c>
      <c r="O33" s="26">
        <v>27633943</v>
      </c>
      <c r="P33" s="26">
        <v>17301313</v>
      </c>
      <c r="Q33" s="26">
        <v>72569199</v>
      </c>
      <c r="R33" s="26">
        <v>46051000</v>
      </c>
      <c r="S33" s="26">
        <v>46051000</v>
      </c>
      <c r="T33" s="26">
        <v>46051000</v>
      </c>
      <c r="U33" s="26">
        <v>138153000</v>
      </c>
      <c r="V33" s="26">
        <v>395164342</v>
      </c>
      <c r="W33" s="26">
        <v>46051000</v>
      </c>
      <c r="X33" s="26">
        <v>349113342</v>
      </c>
      <c r="Y33" s="106">
        <v>758.1</v>
      </c>
      <c r="Z33" s="28">
        <v>46051000</v>
      </c>
    </row>
    <row r="34" spans="1:26" ht="13.5">
      <c r="A34" s="226" t="s">
        <v>57</v>
      </c>
      <c r="B34" s="227"/>
      <c r="C34" s="138">
        <f aca="true" t="shared" si="3" ref="C34:X34">SUM(C29:C33)</f>
        <v>2073303410</v>
      </c>
      <c r="D34" s="38">
        <f t="shared" si="3"/>
        <v>1677784036</v>
      </c>
      <c r="E34" s="39">
        <f t="shared" si="3"/>
        <v>1105052584</v>
      </c>
      <c r="F34" s="39">
        <f t="shared" si="3"/>
        <v>1462783522</v>
      </c>
      <c r="G34" s="39">
        <f t="shared" si="3"/>
        <v>1462783522</v>
      </c>
      <c r="H34" s="39">
        <f t="shared" si="3"/>
        <v>1462783522</v>
      </c>
      <c r="I34" s="39">
        <f t="shared" si="3"/>
        <v>4388350566</v>
      </c>
      <c r="J34" s="39">
        <f t="shared" si="3"/>
        <v>1462783522</v>
      </c>
      <c r="K34" s="39">
        <f t="shared" si="3"/>
        <v>1462783522</v>
      </c>
      <c r="L34" s="39">
        <f t="shared" si="3"/>
        <v>2076389875</v>
      </c>
      <c r="M34" s="39">
        <f t="shared" si="3"/>
        <v>5001956919</v>
      </c>
      <c r="N34" s="39">
        <f t="shared" si="3"/>
        <v>2076389875</v>
      </c>
      <c r="O34" s="39">
        <f t="shared" si="3"/>
        <v>2076389875</v>
      </c>
      <c r="P34" s="39">
        <f t="shared" si="3"/>
        <v>1452667241</v>
      </c>
      <c r="Q34" s="39">
        <f t="shared" si="3"/>
        <v>5605446991</v>
      </c>
      <c r="R34" s="39">
        <f t="shared" si="3"/>
        <v>1150318295</v>
      </c>
      <c r="S34" s="39">
        <f t="shared" si="3"/>
        <v>1230321809</v>
      </c>
      <c r="T34" s="39">
        <f t="shared" si="3"/>
        <v>1230321809</v>
      </c>
      <c r="U34" s="39">
        <f t="shared" si="3"/>
        <v>3610961913</v>
      </c>
      <c r="V34" s="39">
        <f t="shared" si="3"/>
        <v>18606716389</v>
      </c>
      <c r="W34" s="39">
        <f t="shared" si="3"/>
        <v>1105052584</v>
      </c>
      <c r="X34" s="39">
        <f t="shared" si="3"/>
        <v>17501663805</v>
      </c>
      <c r="Y34" s="140">
        <f>+IF(W34&lt;&gt;0,+(X34/W34)*100,0)</f>
        <v>1583.7856096990947</v>
      </c>
      <c r="Z34" s="40">
        <f>SUM(Z29:Z33)</f>
        <v>1105052584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168</v>
      </c>
      <c r="B36" s="158"/>
      <c r="C36" s="121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06"/>
      <c r="Z36" s="28"/>
    </row>
    <row r="37" spans="1:26" ht="13.5">
      <c r="A37" s="225" t="s">
        <v>51</v>
      </c>
      <c r="B37" s="158"/>
      <c r="C37" s="121">
        <v>1459787232</v>
      </c>
      <c r="D37" s="25">
        <v>1507255794</v>
      </c>
      <c r="E37" s="26">
        <v>1788979767</v>
      </c>
      <c r="F37" s="26">
        <v>1526175499</v>
      </c>
      <c r="G37" s="26">
        <v>1526175499</v>
      </c>
      <c r="H37" s="26">
        <v>1526175499</v>
      </c>
      <c r="I37" s="26">
        <v>4578526497</v>
      </c>
      <c r="J37" s="26">
        <v>1526175499</v>
      </c>
      <c r="K37" s="26">
        <v>1526175499</v>
      </c>
      <c r="L37" s="26">
        <v>1450223891</v>
      </c>
      <c r="M37" s="26">
        <v>4502574889</v>
      </c>
      <c r="N37" s="26">
        <v>1450223891</v>
      </c>
      <c r="O37" s="26">
        <v>1450223891</v>
      </c>
      <c r="P37" s="26">
        <v>1489701650</v>
      </c>
      <c r="Q37" s="26">
        <v>4390149432</v>
      </c>
      <c r="R37" s="26">
        <v>1481701650</v>
      </c>
      <c r="S37" s="26">
        <v>1481701650</v>
      </c>
      <c r="T37" s="26">
        <v>1481701650</v>
      </c>
      <c r="U37" s="26">
        <v>4445104950</v>
      </c>
      <c r="V37" s="26">
        <v>17916355768</v>
      </c>
      <c r="W37" s="26">
        <v>1788979767</v>
      </c>
      <c r="X37" s="26">
        <v>16127376001</v>
      </c>
      <c r="Y37" s="106">
        <v>901.48</v>
      </c>
      <c r="Z37" s="28">
        <v>1788979767</v>
      </c>
    </row>
    <row r="38" spans="1:26" ht="13.5">
      <c r="A38" s="225" t="s">
        <v>167</v>
      </c>
      <c r="B38" s="158"/>
      <c r="C38" s="121">
        <v>1006706409</v>
      </c>
      <c r="D38" s="25">
        <v>858192000</v>
      </c>
      <c r="E38" s="26">
        <v>1123192200</v>
      </c>
      <c r="F38" s="26">
        <v>1058409689</v>
      </c>
      <c r="G38" s="26">
        <v>1058409689</v>
      </c>
      <c r="H38" s="26">
        <v>1058409689</v>
      </c>
      <c r="I38" s="26">
        <v>3175229067</v>
      </c>
      <c r="J38" s="26">
        <v>1058409689</v>
      </c>
      <c r="K38" s="26">
        <v>1058409689</v>
      </c>
      <c r="L38" s="26">
        <v>991826780</v>
      </c>
      <c r="M38" s="26">
        <v>3108646158</v>
      </c>
      <c r="N38" s="26">
        <v>991826780</v>
      </c>
      <c r="O38" s="26">
        <v>991826780</v>
      </c>
      <c r="P38" s="26">
        <v>991826780</v>
      </c>
      <c r="Q38" s="26">
        <v>2975480340</v>
      </c>
      <c r="R38" s="26">
        <v>1123192000</v>
      </c>
      <c r="S38" s="26">
        <v>1123192000</v>
      </c>
      <c r="T38" s="26">
        <v>1123192000</v>
      </c>
      <c r="U38" s="26">
        <v>3369576000</v>
      </c>
      <c r="V38" s="26">
        <v>12628931565</v>
      </c>
      <c r="W38" s="26">
        <v>1123192200</v>
      </c>
      <c r="X38" s="26">
        <v>11505739365</v>
      </c>
      <c r="Y38" s="106">
        <v>1024.38</v>
      </c>
      <c r="Z38" s="28">
        <v>1123192200</v>
      </c>
    </row>
    <row r="39" spans="1:26" ht="13.5">
      <c r="A39" s="226" t="s">
        <v>58</v>
      </c>
      <c r="B39" s="229"/>
      <c r="C39" s="138">
        <f aca="true" t="shared" si="4" ref="C39:X39">SUM(C37:C38)</f>
        <v>2466493641</v>
      </c>
      <c r="D39" s="42">
        <f t="shared" si="4"/>
        <v>2365447794</v>
      </c>
      <c r="E39" s="43">
        <f t="shared" si="4"/>
        <v>2912171967</v>
      </c>
      <c r="F39" s="43">
        <f t="shared" si="4"/>
        <v>2584585188</v>
      </c>
      <c r="G39" s="43">
        <f t="shared" si="4"/>
        <v>2584585188</v>
      </c>
      <c r="H39" s="43">
        <f t="shared" si="4"/>
        <v>2584585188</v>
      </c>
      <c r="I39" s="43">
        <f t="shared" si="4"/>
        <v>7753755564</v>
      </c>
      <c r="J39" s="43">
        <f t="shared" si="4"/>
        <v>2584585188</v>
      </c>
      <c r="K39" s="43">
        <f t="shared" si="4"/>
        <v>2584585188</v>
      </c>
      <c r="L39" s="43">
        <f t="shared" si="4"/>
        <v>2442050671</v>
      </c>
      <c r="M39" s="43">
        <f t="shared" si="4"/>
        <v>7611221047</v>
      </c>
      <c r="N39" s="43">
        <f t="shared" si="4"/>
        <v>2442050671</v>
      </c>
      <c r="O39" s="43">
        <f t="shared" si="4"/>
        <v>2442050671</v>
      </c>
      <c r="P39" s="43">
        <f t="shared" si="4"/>
        <v>2481528430</v>
      </c>
      <c r="Q39" s="43">
        <f t="shared" si="4"/>
        <v>7365629772</v>
      </c>
      <c r="R39" s="43">
        <f t="shared" si="4"/>
        <v>2604893650</v>
      </c>
      <c r="S39" s="43">
        <f t="shared" si="4"/>
        <v>2604893650</v>
      </c>
      <c r="T39" s="43">
        <f t="shared" si="4"/>
        <v>2604893650</v>
      </c>
      <c r="U39" s="43">
        <f t="shared" si="4"/>
        <v>7814680950</v>
      </c>
      <c r="V39" s="43">
        <f t="shared" si="4"/>
        <v>30545287333</v>
      </c>
      <c r="W39" s="43">
        <f t="shared" si="4"/>
        <v>2912171967</v>
      </c>
      <c r="X39" s="43">
        <f t="shared" si="4"/>
        <v>27633115366</v>
      </c>
      <c r="Y39" s="188">
        <f>+IF(W39&lt;&gt;0,+(X39/W39)*100,0)</f>
        <v>948.883365375792</v>
      </c>
      <c r="Z39" s="45">
        <f>SUM(Z37:Z38)</f>
        <v>2912171967</v>
      </c>
    </row>
    <row r="40" spans="1:26" ht="13.5">
      <c r="A40" s="226" t="s">
        <v>169</v>
      </c>
      <c r="B40" s="227"/>
      <c r="C40" s="138">
        <f aca="true" t="shared" si="5" ref="C40:X40">+C34+C39</f>
        <v>4539797051</v>
      </c>
      <c r="D40" s="38">
        <f t="shared" si="5"/>
        <v>4043231830</v>
      </c>
      <c r="E40" s="39">
        <f t="shared" si="5"/>
        <v>4017224551</v>
      </c>
      <c r="F40" s="39">
        <f t="shared" si="5"/>
        <v>4047368710</v>
      </c>
      <c r="G40" s="39">
        <f t="shared" si="5"/>
        <v>4047368710</v>
      </c>
      <c r="H40" s="39">
        <f t="shared" si="5"/>
        <v>4047368710</v>
      </c>
      <c r="I40" s="39">
        <f t="shared" si="5"/>
        <v>12142106130</v>
      </c>
      <c r="J40" s="39">
        <f t="shared" si="5"/>
        <v>4047368710</v>
      </c>
      <c r="K40" s="39">
        <f t="shared" si="5"/>
        <v>4047368710</v>
      </c>
      <c r="L40" s="39">
        <f t="shared" si="5"/>
        <v>4518440546</v>
      </c>
      <c r="M40" s="39">
        <f t="shared" si="5"/>
        <v>12613177966</v>
      </c>
      <c r="N40" s="39">
        <f t="shared" si="5"/>
        <v>4518440546</v>
      </c>
      <c r="O40" s="39">
        <f t="shared" si="5"/>
        <v>4518440546</v>
      </c>
      <c r="P40" s="39">
        <f t="shared" si="5"/>
        <v>3934195671</v>
      </c>
      <c r="Q40" s="39">
        <f t="shared" si="5"/>
        <v>12971076763</v>
      </c>
      <c r="R40" s="39">
        <f t="shared" si="5"/>
        <v>3755211945</v>
      </c>
      <c r="S40" s="39">
        <f t="shared" si="5"/>
        <v>3835215459</v>
      </c>
      <c r="T40" s="39">
        <f t="shared" si="5"/>
        <v>3835215459</v>
      </c>
      <c r="U40" s="39">
        <f t="shared" si="5"/>
        <v>11425642863</v>
      </c>
      <c r="V40" s="39">
        <f t="shared" si="5"/>
        <v>49152003722</v>
      </c>
      <c r="W40" s="39">
        <f t="shared" si="5"/>
        <v>4017224551</v>
      </c>
      <c r="X40" s="39">
        <f t="shared" si="5"/>
        <v>45134779171</v>
      </c>
      <c r="Y40" s="140">
        <f>+IF(W40&lt;&gt;0,+(X40/W40)*100,0)</f>
        <v>1123.5313983074382</v>
      </c>
      <c r="Z40" s="40">
        <f>+Z34+Z39</f>
        <v>4017224551</v>
      </c>
    </row>
    <row r="41" spans="1:26" ht="4.5" customHeight="1">
      <c r="A41" s="228"/>
      <c r="B41" s="158"/>
      <c r="C41" s="121"/>
      <c r="D41" s="2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/>
      <c r="Z41" s="28"/>
    </row>
    <row r="42" spans="1:26" ht="13.5">
      <c r="A42" s="231" t="s">
        <v>170</v>
      </c>
      <c r="B42" s="232" t="s">
        <v>140</v>
      </c>
      <c r="C42" s="233">
        <f aca="true" t="shared" si="6" ref="C42:X42">+C25-C40</f>
        <v>8796344226</v>
      </c>
      <c r="D42" s="234">
        <f t="shared" si="6"/>
        <v>8354671170</v>
      </c>
      <c r="E42" s="235">
        <f t="shared" si="6"/>
        <v>9441507449</v>
      </c>
      <c r="F42" s="235">
        <f t="shared" si="6"/>
        <v>8179161183</v>
      </c>
      <c r="G42" s="235">
        <f t="shared" si="6"/>
        <v>8179161183</v>
      </c>
      <c r="H42" s="235">
        <f t="shared" si="6"/>
        <v>8179161183</v>
      </c>
      <c r="I42" s="235">
        <f t="shared" si="6"/>
        <v>24537483549</v>
      </c>
      <c r="J42" s="235">
        <f t="shared" si="6"/>
        <v>8179161183</v>
      </c>
      <c r="K42" s="235">
        <f t="shared" si="6"/>
        <v>8179161183</v>
      </c>
      <c r="L42" s="235">
        <f t="shared" si="6"/>
        <v>8982917781</v>
      </c>
      <c r="M42" s="235">
        <f t="shared" si="6"/>
        <v>25341240147</v>
      </c>
      <c r="N42" s="235">
        <f t="shared" si="6"/>
        <v>8982917781</v>
      </c>
      <c r="O42" s="235">
        <f t="shared" si="6"/>
        <v>8982917781</v>
      </c>
      <c r="P42" s="235">
        <f t="shared" si="6"/>
        <v>8906574172</v>
      </c>
      <c r="Q42" s="235">
        <f t="shared" si="6"/>
        <v>26872409734</v>
      </c>
      <c r="R42" s="235">
        <f t="shared" si="6"/>
        <v>9151772924</v>
      </c>
      <c r="S42" s="235">
        <f t="shared" si="6"/>
        <v>8759564440</v>
      </c>
      <c r="T42" s="235">
        <f t="shared" si="6"/>
        <v>8759564440</v>
      </c>
      <c r="U42" s="235">
        <f t="shared" si="6"/>
        <v>26670901804</v>
      </c>
      <c r="V42" s="235">
        <f t="shared" si="6"/>
        <v>103422035234</v>
      </c>
      <c r="W42" s="235">
        <f t="shared" si="6"/>
        <v>9441507449</v>
      </c>
      <c r="X42" s="235">
        <f t="shared" si="6"/>
        <v>93980527785</v>
      </c>
      <c r="Y42" s="236">
        <f>+IF(W42&lt;&gt;0,+(X42/W42)*100,0)</f>
        <v>995.3974859698276</v>
      </c>
      <c r="Z42" s="237">
        <f>+Z25-Z40</f>
        <v>9441507449</v>
      </c>
    </row>
    <row r="43" spans="1:26" ht="4.5" customHeight="1">
      <c r="A43" s="228"/>
      <c r="B43" s="158"/>
      <c r="C43" s="121"/>
      <c r="D43" s="25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105"/>
      <c r="Z43" s="28"/>
    </row>
    <row r="44" spans="1:26" ht="13.5">
      <c r="A44" s="218" t="s">
        <v>171</v>
      </c>
      <c r="B44" s="158"/>
      <c r="C44" s="121"/>
      <c r="D44" s="25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105"/>
      <c r="Z44" s="28"/>
    </row>
    <row r="45" spans="1:26" ht="13.5">
      <c r="A45" s="225" t="s">
        <v>172</v>
      </c>
      <c r="B45" s="158"/>
      <c r="C45" s="121">
        <v>3201819367</v>
      </c>
      <c r="D45" s="25">
        <v>4059030170</v>
      </c>
      <c r="E45" s="26">
        <v>4268824170</v>
      </c>
      <c r="F45" s="26">
        <v>4403651000</v>
      </c>
      <c r="G45" s="26">
        <v>4403651000</v>
      </c>
      <c r="H45" s="26">
        <v>4403651000</v>
      </c>
      <c r="I45" s="26">
        <v>13210953000</v>
      </c>
      <c r="J45" s="26">
        <v>4403651000</v>
      </c>
      <c r="K45" s="26">
        <v>4403651000</v>
      </c>
      <c r="L45" s="26">
        <v>3770206181</v>
      </c>
      <c r="M45" s="26">
        <v>12577508181</v>
      </c>
      <c r="N45" s="26">
        <v>3770206181</v>
      </c>
      <c r="O45" s="26">
        <v>3770206181</v>
      </c>
      <c r="P45" s="26">
        <v>3655384000</v>
      </c>
      <c r="Q45" s="26">
        <v>11195796362</v>
      </c>
      <c r="R45" s="26">
        <v>3872261768</v>
      </c>
      <c r="S45" s="26">
        <v>3317286571</v>
      </c>
      <c r="T45" s="26">
        <v>3317286571</v>
      </c>
      <c r="U45" s="26">
        <v>10506834910</v>
      </c>
      <c r="V45" s="26">
        <v>47491092453</v>
      </c>
      <c r="W45" s="26">
        <v>4268824170</v>
      </c>
      <c r="X45" s="26">
        <v>43222268283</v>
      </c>
      <c r="Y45" s="105">
        <v>1012.51</v>
      </c>
      <c r="Z45" s="28">
        <v>4268824170</v>
      </c>
    </row>
    <row r="46" spans="1:26" ht="13.5">
      <c r="A46" s="225" t="s">
        <v>173</v>
      </c>
      <c r="B46" s="158" t="s">
        <v>93</v>
      </c>
      <c r="C46" s="121">
        <v>5594524859</v>
      </c>
      <c r="D46" s="25">
        <v>4295641000</v>
      </c>
      <c r="E46" s="26">
        <v>5172683279</v>
      </c>
      <c r="F46" s="26">
        <v>3775510183</v>
      </c>
      <c r="G46" s="26">
        <v>3775510183</v>
      </c>
      <c r="H46" s="26">
        <v>3775510183</v>
      </c>
      <c r="I46" s="26">
        <v>11326530549</v>
      </c>
      <c r="J46" s="26">
        <v>3775510183</v>
      </c>
      <c r="K46" s="26">
        <v>3775510183</v>
      </c>
      <c r="L46" s="26">
        <v>5212711600</v>
      </c>
      <c r="M46" s="26">
        <v>12763731966</v>
      </c>
      <c r="N46" s="26">
        <v>5212711600</v>
      </c>
      <c r="O46" s="26">
        <v>5212711600</v>
      </c>
      <c r="P46" s="26">
        <v>5251190172</v>
      </c>
      <c r="Q46" s="26">
        <v>15676613372</v>
      </c>
      <c r="R46" s="26">
        <v>5279511156</v>
      </c>
      <c r="S46" s="26">
        <v>5442277869</v>
      </c>
      <c r="T46" s="26">
        <v>5442277869</v>
      </c>
      <c r="U46" s="26">
        <v>16164066894</v>
      </c>
      <c r="V46" s="26">
        <v>55930942781</v>
      </c>
      <c r="W46" s="26">
        <v>5172683279</v>
      </c>
      <c r="X46" s="26">
        <v>50758259502</v>
      </c>
      <c r="Y46" s="105">
        <v>981.28</v>
      </c>
      <c r="Z46" s="28">
        <v>5172683279</v>
      </c>
    </row>
    <row r="47" spans="1:26" ht="13.5">
      <c r="A47" s="225" t="s">
        <v>174</v>
      </c>
      <c r="B47" s="158"/>
      <c r="C47" s="121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105"/>
      <c r="Z47" s="28"/>
    </row>
    <row r="48" spans="1:26" ht="13.5">
      <c r="A48" s="238" t="s">
        <v>175</v>
      </c>
      <c r="B48" s="239" t="s">
        <v>140</v>
      </c>
      <c r="C48" s="193">
        <f aca="true" t="shared" si="7" ref="C48:X48">SUM(C45:C47)</f>
        <v>8796344226</v>
      </c>
      <c r="D48" s="240">
        <f t="shared" si="7"/>
        <v>8354671170</v>
      </c>
      <c r="E48" s="195">
        <f t="shared" si="7"/>
        <v>9441507449</v>
      </c>
      <c r="F48" s="195">
        <f t="shared" si="7"/>
        <v>8179161183</v>
      </c>
      <c r="G48" s="195">
        <f t="shared" si="7"/>
        <v>8179161183</v>
      </c>
      <c r="H48" s="195">
        <f t="shared" si="7"/>
        <v>8179161183</v>
      </c>
      <c r="I48" s="195">
        <f t="shared" si="7"/>
        <v>24537483549</v>
      </c>
      <c r="J48" s="195">
        <f t="shared" si="7"/>
        <v>8179161183</v>
      </c>
      <c r="K48" s="195">
        <f t="shared" si="7"/>
        <v>8179161183</v>
      </c>
      <c r="L48" s="195">
        <f t="shared" si="7"/>
        <v>8982917781</v>
      </c>
      <c r="M48" s="195">
        <f t="shared" si="7"/>
        <v>25341240147</v>
      </c>
      <c r="N48" s="195">
        <f t="shared" si="7"/>
        <v>8982917781</v>
      </c>
      <c r="O48" s="195">
        <f t="shared" si="7"/>
        <v>8982917781</v>
      </c>
      <c r="P48" s="195">
        <f t="shared" si="7"/>
        <v>8906574172</v>
      </c>
      <c r="Q48" s="195">
        <f t="shared" si="7"/>
        <v>26872409734</v>
      </c>
      <c r="R48" s="195">
        <f t="shared" si="7"/>
        <v>9151772924</v>
      </c>
      <c r="S48" s="195">
        <f t="shared" si="7"/>
        <v>8759564440</v>
      </c>
      <c r="T48" s="195">
        <f t="shared" si="7"/>
        <v>8759564440</v>
      </c>
      <c r="U48" s="195">
        <f t="shared" si="7"/>
        <v>26670901804</v>
      </c>
      <c r="V48" s="195">
        <f t="shared" si="7"/>
        <v>103422035234</v>
      </c>
      <c r="W48" s="195">
        <f t="shared" si="7"/>
        <v>9441507449</v>
      </c>
      <c r="X48" s="195">
        <f t="shared" si="7"/>
        <v>93980527785</v>
      </c>
      <c r="Y48" s="241">
        <f>+IF(W48&lt;&gt;0,+(X48/W48)*100,0)</f>
        <v>995.3974859698276</v>
      </c>
      <c r="Z48" s="208">
        <f>SUM(Z45:Z47)</f>
        <v>9441507449</v>
      </c>
    </row>
    <row r="49" spans="1:26" ht="13.5">
      <c r="A49" s="84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84" t="s">
        <v>241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84" t="s">
        <v>242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84" t="s">
        <v>243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84" t="s">
        <v>244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84" t="s">
        <v>245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176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6" t="s">
        <v>5</v>
      </c>
      <c r="D3" s="15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177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178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179</v>
      </c>
      <c r="B6" s="158"/>
      <c r="C6" s="121">
        <v>3498395114</v>
      </c>
      <c r="D6" s="25">
        <v>4362134794</v>
      </c>
      <c r="E6" s="26">
        <v>3913931387</v>
      </c>
      <c r="F6" s="26">
        <v>360733995</v>
      </c>
      <c r="G6" s="26">
        <v>366600706</v>
      </c>
      <c r="H6" s="26">
        <v>479617360</v>
      </c>
      <c r="I6" s="26">
        <v>1206952061</v>
      </c>
      <c r="J6" s="26">
        <v>495314683</v>
      </c>
      <c r="K6" s="26">
        <v>372249163</v>
      </c>
      <c r="L6" s="26">
        <v>338799470</v>
      </c>
      <c r="M6" s="26">
        <v>1206363316</v>
      </c>
      <c r="N6" s="26">
        <v>373106886</v>
      </c>
      <c r="O6" s="26">
        <v>241642800</v>
      </c>
      <c r="P6" s="26">
        <v>366040428</v>
      </c>
      <c r="Q6" s="26">
        <v>980790114</v>
      </c>
      <c r="R6" s="26">
        <v>330685877</v>
      </c>
      <c r="S6" s="26">
        <v>343199567</v>
      </c>
      <c r="T6" s="26">
        <v>350931071</v>
      </c>
      <c r="U6" s="26">
        <v>1024816515</v>
      </c>
      <c r="V6" s="26">
        <v>4418922006</v>
      </c>
      <c r="W6" s="26">
        <v>3913931387</v>
      </c>
      <c r="X6" s="26">
        <v>504990619</v>
      </c>
      <c r="Y6" s="106">
        <v>12.9</v>
      </c>
      <c r="Z6" s="28">
        <v>3913931387</v>
      </c>
    </row>
    <row r="7" spans="1:26" ht="13.5">
      <c r="A7" s="225" t="s">
        <v>180</v>
      </c>
      <c r="B7" s="158" t="s">
        <v>71</v>
      </c>
      <c r="C7" s="121">
        <v>1777959520</v>
      </c>
      <c r="D7" s="25">
        <v>2168821020</v>
      </c>
      <c r="E7" s="26">
        <v>1385471000</v>
      </c>
      <c r="F7" s="26">
        <v>408561269</v>
      </c>
      <c r="G7" s="26">
        <v>184386894</v>
      </c>
      <c r="H7" s="26">
        <v>291918452</v>
      </c>
      <c r="I7" s="26">
        <v>884866615</v>
      </c>
      <c r="J7" s="26">
        <v>142647514</v>
      </c>
      <c r="K7" s="26">
        <v>84444747</v>
      </c>
      <c r="L7" s="26">
        <v>383238994</v>
      </c>
      <c r="M7" s="26">
        <v>610331255</v>
      </c>
      <c r="N7" s="26">
        <v>140878514</v>
      </c>
      <c r="O7" s="26">
        <v>70471738</v>
      </c>
      <c r="P7" s="26">
        <v>486781445</v>
      </c>
      <c r="Q7" s="26">
        <v>698131697</v>
      </c>
      <c r="R7" s="26"/>
      <c r="S7" s="26">
        <v>21237820</v>
      </c>
      <c r="T7" s="26">
        <v>11864095</v>
      </c>
      <c r="U7" s="26">
        <v>33101915</v>
      </c>
      <c r="V7" s="26">
        <v>2226431482</v>
      </c>
      <c r="W7" s="26">
        <v>1385471000</v>
      </c>
      <c r="X7" s="26">
        <v>840960482</v>
      </c>
      <c r="Y7" s="106">
        <v>60.7</v>
      </c>
      <c r="Z7" s="28">
        <v>1385471000</v>
      </c>
    </row>
    <row r="8" spans="1:26" ht="13.5">
      <c r="A8" s="225" t="s">
        <v>181</v>
      </c>
      <c r="B8" s="158" t="s">
        <v>71</v>
      </c>
      <c r="C8" s="121">
        <v>618000000</v>
      </c>
      <c r="D8" s="25"/>
      <c r="E8" s="26">
        <v>555210000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>
        <v>555210000</v>
      </c>
      <c r="X8" s="26">
        <v>-555210000</v>
      </c>
      <c r="Y8" s="106">
        <v>-100</v>
      </c>
      <c r="Z8" s="28">
        <v>555210000</v>
      </c>
    </row>
    <row r="9" spans="1:26" ht="13.5">
      <c r="A9" s="225" t="s">
        <v>182</v>
      </c>
      <c r="B9" s="158"/>
      <c r="C9" s="121">
        <v>171106475</v>
      </c>
      <c r="D9" s="25"/>
      <c r="E9" s="26">
        <v>114947000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>
        <v>114947000</v>
      </c>
      <c r="X9" s="26">
        <v>-114947000</v>
      </c>
      <c r="Y9" s="106">
        <v>-100</v>
      </c>
      <c r="Z9" s="28">
        <v>114947000</v>
      </c>
    </row>
    <row r="10" spans="1:26" ht="13.5">
      <c r="A10" s="225" t="s">
        <v>183</v>
      </c>
      <c r="B10" s="158"/>
      <c r="C10" s="121"/>
      <c r="D10" s="25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106"/>
      <c r="Z10" s="28"/>
    </row>
    <row r="11" spans="1:26" ht="13.5">
      <c r="A11" s="218" t="s">
        <v>184</v>
      </c>
      <c r="B11" s="158"/>
      <c r="C11" s="121"/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225" t="s">
        <v>185</v>
      </c>
      <c r="B12" s="158"/>
      <c r="C12" s="121">
        <v>-4698678464</v>
      </c>
      <c r="D12" s="25">
        <v>-2372217720</v>
      </c>
      <c r="E12" s="26">
        <v>-4545906564</v>
      </c>
      <c r="F12" s="26">
        <v>-143280880</v>
      </c>
      <c r="G12" s="26">
        <v>-142429647</v>
      </c>
      <c r="H12" s="26">
        <v>-133350003</v>
      </c>
      <c r="I12" s="26">
        <v>-419060530</v>
      </c>
      <c r="J12" s="26">
        <v>-123887676</v>
      </c>
      <c r="K12" s="26">
        <v>-175305514</v>
      </c>
      <c r="L12" s="26">
        <v>-136168884</v>
      </c>
      <c r="M12" s="26">
        <v>-435362074</v>
      </c>
      <c r="N12" s="26">
        <v>-134679171</v>
      </c>
      <c r="O12" s="26">
        <v>-133391140</v>
      </c>
      <c r="P12" s="26">
        <v>-136147366</v>
      </c>
      <c r="Q12" s="26">
        <v>-404217677</v>
      </c>
      <c r="R12" s="26">
        <v>-136773884</v>
      </c>
      <c r="S12" s="26">
        <v>-133534055</v>
      </c>
      <c r="T12" s="26">
        <v>-139500491</v>
      </c>
      <c r="U12" s="26">
        <v>-409808430</v>
      </c>
      <c r="V12" s="26">
        <v>-1668448711</v>
      </c>
      <c r="W12" s="26">
        <v>-4545906564</v>
      </c>
      <c r="X12" s="26">
        <v>2877457853</v>
      </c>
      <c r="Y12" s="106">
        <v>-63.3</v>
      </c>
      <c r="Z12" s="28">
        <v>-4545906564</v>
      </c>
    </row>
    <row r="13" spans="1:26" ht="13.5">
      <c r="A13" s="225" t="s">
        <v>39</v>
      </c>
      <c r="B13" s="158"/>
      <c r="C13" s="121">
        <v>-148788165</v>
      </c>
      <c r="D13" s="25">
        <v>-2224072300</v>
      </c>
      <c r="E13" s="26">
        <v>-190122874</v>
      </c>
      <c r="F13" s="26">
        <v>-404810515</v>
      </c>
      <c r="G13" s="26">
        <v>-423366190</v>
      </c>
      <c r="H13" s="26">
        <v>-376721357</v>
      </c>
      <c r="I13" s="26">
        <v>-1204898062</v>
      </c>
      <c r="J13" s="26">
        <v>-147465730</v>
      </c>
      <c r="K13" s="26">
        <v>-481742344</v>
      </c>
      <c r="L13" s="26">
        <v>-273099511</v>
      </c>
      <c r="M13" s="26">
        <v>-902307585</v>
      </c>
      <c r="N13" s="26">
        <v>-262345779</v>
      </c>
      <c r="O13" s="26">
        <v>-229029492</v>
      </c>
      <c r="P13" s="26">
        <v>-286068231</v>
      </c>
      <c r="Q13" s="26">
        <v>-777443502</v>
      </c>
      <c r="R13" s="26">
        <v>-241060858</v>
      </c>
      <c r="S13" s="26">
        <v>-232283238</v>
      </c>
      <c r="T13" s="26">
        <v>-308959075</v>
      </c>
      <c r="U13" s="26">
        <v>-782303171</v>
      </c>
      <c r="V13" s="26">
        <v>-3666952320</v>
      </c>
      <c r="W13" s="26">
        <v>-190122874</v>
      </c>
      <c r="X13" s="26">
        <v>-3476829446</v>
      </c>
      <c r="Y13" s="106">
        <v>1828.73</v>
      </c>
      <c r="Z13" s="28">
        <v>-190122874</v>
      </c>
    </row>
    <row r="14" spans="1:26" ht="13.5">
      <c r="A14" s="225" t="s">
        <v>41</v>
      </c>
      <c r="B14" s="158" t="s">
        <v>71</v>
      </c>
      <c r="C14" s="121">
        <v>-283058980</v>
      </c>
      <c r="D14" s="25"/>
      <c r="E14" s="26">
        <v>-125845000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>
        <v>-125845000</v>
      </c>
      <c r="X14" s="26">
        <v>125845000</v>
      </c>
      <c r="Y14" s="106">
        <v>-100</v>
      </c>
      <c r="Z14" s="28">
        <v>-125845000</v>
      </c>
    </row>
    <row r="15" spans="1:26" ht="13.5">
      <c r="A15" s="226" t="s">
        <v>186</v>
      </c>
      <c r="B15" s="227"/>
      <c r="C15" s="138">
        <f aca="true" t="shared" si="0" ref="C15:X15">SUM(C6:C14)</f>
        <v>934935500</v>
      </c>
      <c r="D15" s="38">
        <f t="shared" si="0"/>
        <v>1934665794</v>
      </c>
      <c r="E15" s="39">
        <f t="shared" si="0"/>
        <v>1107684949</v>
      </c>
      <c r="F15" s="39">
        <f t="shared" si="0"/>
        <v>221203869</v>
      </c>
      <c r="G15" s="39">
        <f t="shared" si="0"/>
        <v>-14808237</v>
      </c>
      <c r="H15" s="39">
        <f t="shared" si="0"/>
        <v>261464452</v>
      </c>
      <c r="I15" s="39">
        <f t="shared" si="0"/>
        <v>467860084</v>
      </c>
      <c r="J15" s="39">
        <f t="shared" si="0"/>
        <v>366608791</v>
      </c>
      <c r="K15" s="39">
        <f t="shared" si="0"/>
        <v>-200353948</v>
      </c>
      <c r="L15" s="39">
        <f t="shared" si="0"/>
        <v>312770069</v>
      </c>
      <c r="M15" s="39">
        <f t="shared" si="0"/>
        <v>479024912</v>
      </c>
      <c r="N15" s="39">
        <f t="shared" si="0"/>
        <v>116960450</v>
      </c>
      <c r="O15" s="39">
        <f t="shared" si="0"/>
        <v>-50306094</v>
      </c>
      <c r="P15" s="39">
        <f t="shared" si="0"/>
        <v>430606276</v>
      </c>
      <c r="Q15" s="39">
        <f t="shared" si="0"/>
        <v>497260632</v>
      </c>
      <c r="R15" s="39">
        <f t="shared" si="0"/>
        <v>-47148865</v>
      </c>
      <c r="S15" s="39">
        <f t="shared" si="0"/>
        <v>-1379906</v>
      </c>
      <c r="T15" s="39">
        <f t="shared" si="0"/>
        <v>-85664400</v>
      </c>
      <c r="U15" s="39">
        <f t="shared" si="0"/>
        <v>-134193171</v>
      </c>
      <c r="V15" s="39">
        <f t="shared" si="0"/>
        <v>1309952457</v>
      </c>
      <c r="W15" s="39">
        <f t="shared" si="0"/>
        <v>1107684949</v>
      </c>
      <c r="X15" s="39">
        <f t="shared" si="0"/>
        <v>202267508</v>
      </c>
      <c r="Y15" s="140">
        <f>+IF(W15&lt;&gt;0,+(X15/W15)*100,0)</f>
        <v>18.2603824474282</v>
      </c>
      <c r="Z15" s="40">
        <f>SUM(Z6:Z14)</f>
        <v>1107684949</v>
      </c>
    </row>
    <row r="16" spans="1:26" ht="4.5" customHeight="1">
      <c r="A16" s="228"/>
      <c r="B16" s="158"/>
      <c r="C16" s="121"/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06"/>
      <c r="Z16" s="28"/>
    </row>
    <row r="17" spans="1:26" ht="13.5">
      <c r="A17" s="218" t="s">
        <v>187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18" t="s">
        <v>178</v>
      </c>
      <c r="B18" s="158"/>
      <c r="C18" s="119"/>
      <c r="D18" s="65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103"/>
      <c r="Z18" s="68"/>
    </row>
    <row r="19" spans="1:26" ht="13.5">
      <c r="A19" s="225" t="s">
        <v>188</v>
      </c>
      <c r="B19" s="158"/>
      <c r="C19" s="121"/>
      <c r="D19" s="25"/>
      <c r="E19" s="26"/>
      <c r="F19" s="125"/>
      <c r="G19" s="125"/>
      <c r="H19" s="125"/>
      <c r="I19" s="26"/>
      <c r="J19" s="125"/>
      <c r="K19" s="125"/>
      <c r="L19" s="26"/>
      <c r="M19" s="125"/>
      <c r="N19" s="125"/>
      <c r="O19" s="125"/>
      <c r="P19" s="26"/>
      <c r="Q19" s="125"/>
      <c r="R19" s="125"/>
      <c r="S19" s="26"/>
      <c r="T19" s="125"/>
      <c r="U19" s="125"/>
      <c r="V19" s="125"/>
      <c r="W19" s="26"/>
      <c r="X19" s="125"/>
      <c r="Y19" s="107"/>
      <c r="Z19" s="200"/>
    </row>
    <row r="20" spans="1:26" ht="13.5">
      <c r="A20" s="225" t="s">
        <v>189</v>
      </c>
      <c r="B20" s="158"/>
      <c r="C20" s="121">
        <v>31484323</v>
      </c>
      <c r="D20" s="242">
        <v>1362000</v>
      </c>
      <c r="E20" s="125"/>
      <c r="F20" s="26"/>
      <c r="G20" s="26"/>
      <c r="H20" s="26"/>
      <c r="I20" s="26"/>
      <c r="J20" s="26"/>
      <c r="K20" s="26"/>
      <c r="L20" s="125"/>
      <c r="M20" s="26"/>
      <c r="N20" s="26"/>
      <c r="O20" s="26"/>
      <c r="P20" s="26"/>
      <c r="Q20" s="26"/>
      <c r="R20" s="26"/>
      <c r="S20" s="125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190</v>
      </c>
      <c r="B21" s="158"/>
      <c r="C21" s="123"/>
      <c r="D21" s="25"/>
      <c r="E21" s="26">
        <v>1362000</v>
      </c>
      <c r="F21" s="125"/>
      <c r="G21" s="125"/>
      <c r="H21" s="125"/>
      <c r="I21" s="26"/>
      <c r="J21" s="125"/>
      <c r="K21" s="125"/>
      <c r="L21" s="26"/>
      <c r="M21" s="125"/>
      <c r="N21" s="125"/>
      <c r="O21" s="125"/>
      <c r="P21" s="26"/>
      <c r="Q21" s="125"/>
      <c r="R21" s="125"/>
      <c r="S21" s="26"/>
      <c r="T21" s="125"/>
      <c r="U21" s="125"/>
      <c r="V21" s="125"/>
      <c r="W21" s="26">
        <v>1362000</v>
      </c>
      <c r="X21" s="125">
        <v>-1362000</v>
      </c>
      <c r="Y21" s="107">
        <v>-100</v>
      </c>
      <c r="Z21" s="200">
        <v>1362000</v>
      </c>
    </row>
    <row r="22" spans="1:26" ht="13.5">
      <c r="A22" s="225" t="s">
        <v>191</v>
      </c>
      <c r="B22" s="158"/>
      <c r="C22" s="121"/>
      <c r="D22" s="25">
        <v>-1179000</v>
      </c>
      <c r="E22" s="26">
        <v>-1179000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>
        <v>-1179000</v>
      </c>
      <c r="X22" s="26">
        <v>1179000</v>
      </c>
      <c r="Y22" s="106">
        <v>-100</v>
      </c>
      <c r="Z22" s="28">
        <v>-1179000</v>
      </c>
    </row>
    <row r="23" spans="1:26" ht="13.5">
      <c r="A23" s="218" t="s">
        <v>184</v>
      </c>
      <c r="B23" s="158"/>
      <c r="C23" s="121"/>
      <c r="D23" s="2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/>
      <c r="Z23" s="28"/>
    </row>
    <row r="24" spans="1:26" ht="13.5">
      <c r="A24" s="225" t="s">
        <v>192</v>
      </c>
      <c r="B24" s="158"/>
      <c r="C24" s="121">
        <v>-2333696683</v>
      </c>
      <c r="D24" s="25">
        <v>-1746498401</v>
      </c>
      <c r="E24" s="26">
        <v>-2016109000</v>
      </c>
      <c r="F24" s="26">
        <v>-536719043</v>
      </c>
      <c r="G24" s="26">
        <v>-82428795</v>
      </c>
      <c r="H24" s="26">
        <v>-111729594</v>
      </c>
      <c r="I24" s="26">
        <v>-730877432</v>
      </c>
      <c r="J24" s="26">
        <v>-299584909</v>
      </c>
      <c r="K24" s="26"/>
      <c r="L24" s="26">
        <v>-192221486</v>
      </c>
      <c r="M24" s="26">
        <v>-491806395</v>
      </c>
      <c r="N24" s="26">
        <v>-164184089</v>
      </c>
      <c r="O24" s="26">
        <v>-73471271</v>
      </c>
      <c r="P24" s="26">
        <v>-104269718</v>
      </c>
      <c r="Q24" s="26">
        <v>-341925078</v>
      </c>
      <c r="R24" s="26">
        <v>-101216647</v>
      </c>
      <c r="S24" s="26">
        <v>-99911939</v>
      </c>
      <c r="T24" s="26">
        <v>-147480878</v>
      </c>
      <c r="U24" s="26">
        <v>-348609464</v>
      </c>
      <c r="V24" s="26">
        <v>-1913218369</v>
      </c>
      <c r="W24" s="26">
        <v>-2016109000</v>
      </c>
      <c r="X24" s="26">
        <v>102890631</v>
      </c>
      <c r="Y24" s="106">
        <v>-5.1</v>
      </c>
      <c r="Z24" s="28">
        <v>-2016109000</v>
      </c>
    </row>
    <row r="25" spans="1:26" ht="13.5">
      <c r="A25" s="226" t="s">
        <v>193</v>
      </c>
      <c r="B25" s="227"/>
      <c r="C25" s="138">
        <f aca="true" t="shared" si="1" ref="C25:X25">SUM(C19:C24)</f>
        <v>-2302212360</v>
      </c>
      <c r="D25" s="38">
        <f t="shared" si="1"/>
        <v>-1746315401</v>
      </c>
      <c r="E25" s="39">
        <f t="shared" si="1"/>
        <v>-2015926000</v>
      </c>
      <c r="F25" s="39">
        <f t="shared" si="1"/>
        <v>-536719043</v>
      </c>
      <c r="G25" s="39">
        <f t="shared" si="1"/>
        <v>-82428795</v>
      </c>
      <c r="H25" s="39">
        <f t="shared" si="1"/>
        <v>-111729594</v>
      </c>
      <c r="I25" s="39">
        <f t="shared" si="1"/>
        <v>-730877432</v>
      </c>
      <c r="J25" s="39">
        <f t="shared" si="1"/>
        <v>-299584909</v>
      </c>
      <c r="K25" s="39">
        <f t="shared" si="1"/>
        <v>0</v>
      </c>
      <c r="L25" s="39">
        <f t="shared" si="1"/>
        <v>-192221486</v>
      </c>
      <c r="M25" s="39">
        <f t="shared" si="1"/>
        <v>-491806395</v>
      </c>
      <c r="N25" s="39">
        <f t="shared" si="1"/>
        <v>-164184089</v>
      </c>
      <c r="O25" s="39">
        <f t="shared" si="1"/>
        <v>-73471271</v>
      </c>
      <c r="P25" s="39">
        <f t="shared" si="1"/>
        <v>-104269718</v>
      </c>
      <c r="Q25" s="39">
        <f t="shared" si="1"/>
        <v>-341925078</v>
      </c>
      <c r="R25" s="39">
        <f t="shared" si="1"/>
        <v>-101216647</v>
      </c>
      <c r="S25" s="39">
        <f t="shared" si="1"/>
        <v>-99911939</v>
      </c>
      <c r="T25" s="39">
        <f t="shared" si="1"/>
        <v>-147480878</v>
      </c>
      <c r="U25" s="39">
        <f t="shared" si="1"/>
        <v>-348609464</v>
      </c>
      <c r="V25" s="39">
        <f t="shared" si="1"/>
        <v>-1913218369</v>
      </c>
      <c r="W25" s="39">
        <f t="shared" si="1"/>
        <v>-2015926000</v>
      </c>
      <c r="X25" s="39">
        <f t="shared" si="1"/>
        <v>102707631</v>
      </c>
      <c r="Y25" s="140">
        <f>+IF(W25&lt;&gt;0,+(X25/W25)*100,0)</f>
        <v>-5.094811565503893</v>
      </c>
      <c r="Z25" s="40">
        <f>SUM(Z19:Z24)</f>
        <v>-2015926000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194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178</v>
      </c>
      <c r="B28" s="158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195</v>
      </c>
      <c r="B29" s="158"/>
      <c r="C29" s="121"/>
      <c r="D29" s="25">
        <v>470000000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>
        <v>470000000</v>
      </c>
      <c r="U29" s="26">
        <v>470000000</v>
      </c>
      <c r="V29" s="26">
        <v>470000000</v>
      </c>
      <c r="W29" s="26"/>
      <c r="X29" s="26">
        <v>470000000</v>
      </c>
      <c r="Y29" s="106"/>
      <c r="Z29" s="28"/>
    </row>
    <row r="30" spans="1:26" ht="13.5">
      <c r="A30" s="225" t="s">
        <v>196</v>
      </c>
      <c r="B30" s="158"/>
      <c r="C30" s="121">
        <v>1164615773</v>
      </c>
      <c r="D30" s="25"/>
      <c r="E30" s="26">
        <v>470000000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>
        <v>470000000</v>
      </c>
      <c r="X30" s="26">
        <v>-470000000</v>
      </c>
      <c r="Y30" s="106">
        <v>-100</v>
      </c>
      <c r="Z30" s="28">
        <v>470000000</v>
      </c>
    </row>
    <row r="31" spans="1:26" ht="13.5">
      <c r="A31" s="225" t="s">
        <v>197</v>
      </c>
      <c r="B31" s="158"/>
      <c r="C31" s="121"/>
      <c r="D31" s="25">
        <v>1966000</v>
      </c>
      <c r="E31" s="26">
        <v>1966000</v>
      </c>
      <c r="F31" s="26"/>
      <c r="G31" s="125"/>
      <c r="H31" s="125"/>
      <c r="I31" s="125"/>
      <c r="J31" s="26"/>
      <c r="K31" s="26"/>
      <c r="L31" s="26"/>
      <c r="M31" s="26"/>
      <c r="N31" s="125"/>
      <c r="O31" s="125"/>
      <c r="P31" s="125"/>
      <c r="Q31" s="26"/>
      <c r="R31" s="26"/>
      <c r="S31" s="26"/>
      <c r="T31" s="26"/>
      <c r="U31" s="125"/>
      <c r="V31" s="125"/>
      <c r="W31" s="125">
        <v>1966000</v>
      </c>
      <c r="X31" s="26">
        <v>-1966000</v>
      </c>
      <c r="Y31" s="106">
        <v>-100</v>
      </c>
      <c r="Z31" s="28">
        <v>1966000</v>
      </c>
    </row>
    <row r="32" spans="1:26" ht="13.5">
      <c r="A32" s="218" t="s">
        <v>184</v>
      </c>
      <c r="B32" s="158"/>
      <c r="C32" s="121"/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106"/>
      <c r="Z32" s="28"/>
    </row>
    <row r="33" spans="1:26" ht="13.5">
      <c r="A33" s="225" t="s">
        <v>198</v>
      </c>
      <c r="B33" s="158"/>
      <c r="C33" s="121">
        <v>-51828172</v>
      </c>
      <c r="D33" s="25">
        <v>-305693000</v>
      </c>
      <c r="E33" s="26">
        <v>-114939284</v>
      </c>
      <c r="F33" s="26"/>
      <c r="G33" s="26">
        <v>-22011928</v>
      </c>
      <c r="H33" s="26">
        <v>-14165966</v>
      </c>
      <c r="I33" s="26">
        <v>-36177894</v>
      </c>
      <c r="J33" s="26"/>
      <c r="K33" s="26"/>
      <c r="L33" s="26">
        <v>-15000000</v>
      </c>
      <c r="M33" s="26">
        <v>-15000000</v>
      </c>
      <c r="N33" s="26">
        <v>-10197139</v>
      </c>
      <c r="O33" s="26"/>
      <c r="P33" s="26">
        <v>-14897584</v>
      </c>
      <c r="Q33" s="26">
        <v>-25094723</v>
      </c>
      <c r="R33" s="26"/>
      <c r="S33" s="26"/>
      <c r="T33" s="26">
        <v>-15000000</v>
      </c>
      <c r="U33" s="26">
        <v>-15000000</v>
      </c>
      <c r="V33" s="26">
        <v>-91272617</v>
      </c>
      <c r="W33" s="26">
        <v>-114939284</v>
      </c>
      <c r="X33" s="26">
        <v>23666667</v>
      </c>
      <c r="Y33" s="106">
        <v>-20.59</v>
      </c>
      <c r="Z33" s="28">
        <v>-114939284</v>
      </c>
    </row>
    <row r="34" spans="1:26" ht="13.5">
      <c r="A34" s="226" t="s">
        <v>199</v>
      </c>
      <c r="B34" s="227"/>
      <c r="C34" s="138">
        <f aca="true" t="shared" si="2" ref="C34:X34">SUM(C29:C33)</f>
        <v>1112787601</v>
      </c>
      <c r="D34" s="38">
        <f t="shared" si="2"/>
        <v>166273000</v>
      </c>
      <c r="E34" s="39">
        <f t="shared" si="2"/>
        <v>357026716</v>
      </c>
      <c r="F34" s="39">
        <f t="shared" si="2"/>
        <v>0</v>
      </c>
      <c r="G34" s="39">
        <f t="shared" si="2"/>
        <v>-22011928</v>
      </c>
      <c r="H34" s="39">
        <f t="shared" si="2"/>
        <v>-14165966</v>
      </c>
      <c r="I34" s="39">
        <f t="shared" si="2"/>
        <v>-36177894</v>
      </c>
      <c r="J34" s="39">
        <f t="shared" si="2"/>
        <v>0</v>
      </c>
      <c r="K34" s="39">
        <f t="shared" si="2"/>
        <v>0</v>
      </c>
      <c r="L34" s="39">
        <f t="shared" si="2"/>
        <v>-15000000</v>
      </c>
      <c r="M34" s="39">
        <f t="shared" si="2"/>
        <v>-15000000</v>
      </c>
      <c r="N34" s="39">
        <f t="shared" si="2"/>
        <v>-10197139</v>
      </c>
      <c r="O34" s="39">
        <f t="shared" si="2"/>
        <v>0</v>
      </c>
      <c r="P34" s="39">
        <f t="shared" si="2"/>
        <v>-14897584</v>
      </c>
      <c r="Q34" s="39">
        <f t="shared" si="2"/>
        <v>-25094723</v>
      </c>
      <c r="R34" s="39">
        <f t="shared" si="2"/>
        <v>0</v>
      </c>
      <c r="S34" s="39">
        <f t="shared" si="2"/>
        <v>0</v>
      </c>
      <c r="T34" s="39">
        <f t="shared" si="2"/>
        <v>455000000</v>
      </c>
      <c r="U34" s="39">
        <f t="shared" si="2"/>
        <v>455000000</v>
      </c>
      <c r="V34" s="39">
        <f t="shared" si="2"/>
        <v>378727383</v>
      </c>
      <c r="W34" s="39">
        <f t="shared" si="2"/>
        <v>357026716</v>
      </c>
      <c r="X34" s="39">
        <f t="shared" si="2"/>
        <v>21700667</v>
      </c>
      <c r="Y34" s="140">
        <f>+IF(W34&lt;&gt;0,+(X34/W34)*100,0)</f>
        <v>6.078163349546088</v>
      </c>
      <c r="Z34" s="40">
        <f>SUM(Z29:Z33)</f>
        <v>357026716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200</v>
      </c>
      <c r="B36" s="158"/>
      <c r="C36" s="119">
        <f aca="true" t="shared" si="3" ref="C36:X36">+C15+C25+C34</f>
        <v>-254489259</v>
      </c>
      <c r="D36" s="65">
        <f t="shared" si="3"/>
        <v>354623393</v>
      </c>
      <c r="E36" s="66">
        <f t="shared" si="3"/>
        <v>-551214335</v>
      </c>
      <c r="F36" s="66">
        <f t="shared" si="3"/>
        <v>-315515174</v>
      </c>
      <c r="G36" s="66">
        <f t="shared" si="3"/>
        <v>-119248960</v>
      </c>
      <c r="H36" s="66">
        <f t="shared" si="3"/>
        <v>135568892</v>
      </c>
      <c r="I36" s="66">
        <f t="shared" si="3"/>
        <v>-299195242</v>
      </c>
      <c r="J36" s="66">
        <f t="shared" si="3"/>
        <v>67023882</v>
      </c>
      <c r="K36" s="66">
        <f t="shared" si="3"/>
        <v>-200353948</v>
      </c>
      <c r="L36" s="66">
        <f t="shared" si="3"/>
        <v>105548583</v>
      </c>
      <c r="M36" s="66">
        <f t="shared" si="3"/>
        <v>-27781483</v>
      </c>
      <c r="N36" s="66">
        <f t="shared" si="3"/>
        <v>-57420778</v>
      </c>
      <c r="O36" s="66">
        <f t="shared" si="3"/>
        <v>-123777365</v>
      </c>
      <c r="P36" s="66">
        <f t="shared" si="3"/>
        <v>311438974</v>
      </c>
      <c r="Q36" s="66">
        <f t="shared" si="3"/>
        <v>130240831</v>
      </c>
      <c r="R36" s="66">
        <f t="shared" si="3"/>
        <v>-148365512</v>
      </c>
      <c r="S36" s="66">
        <f t="shared" si="3"/>
        <v>-101291845</v>
      </c>
      <c r="T36" s="66">
        <f t="shared" si="3"/>
        <v>221854722</v>
      </c>
      <c r="U36" s="66">
        <f t="shared" si="3"/>
        <v>-27802635</v>
      </c>
      <c r="V36" s="66">
        <f t="shared" si="3"/>
        <v>-224538529</v>
      </c>
      <c r="W36" s="66">
        <f t="shared" si="3"/>
        <v>-551214335</v>
      </c>
      <c r="X36" s="66">
        <f t="shared" si="3"/>
        <v>326675806</v>
      </c>
      <c r="Y36" s="103">
        <f>+IF(W36&lt;&gt;0,+(X36/W36)*100,0)</f>
        <v>-59.26475152356115</v>
      </c>
      <c r="Z36" s="68">
        <f>+Z15+Z25+Z34</f>
        <v>-551214335</v>
      </c>
    </row>
    <row r="37" spans="1:26" ht="13.5">
      <c r="A37" s="225" t="s">
        <v>201</v>
      </c>
      <c r="B37" s="158" t="s">
        <v>95</v>
      </c>
      <c r="C37" s="119">
        <v>926301151</v>
      </c>
      <c r="D37" s="65">
        <v>560223255</v>
      </c>
      <c r="E37" s="66">
        <v>611200000</v>
      </c>
      <c r="F37" s="66">
        <v>671811892</v>
      </c>
      <c r="G37" s="66">
        <v>356296718</v>
      </c>
      <c r="H37" s="66">
        <v>237047758</v>
      </c>
      <c r="I37" s="66">
        <v>671811892</v>
      </c>
      <c r="J37" s="66">
        <v>372616650</v>
      </c>
      <c r="K37" s="66">
        <v>439640532</v>
      </c>
      <c r="L37" s="66">
        <v>239286584</v>
      </c>
      <c r="M37" s="66">
        <v>372616650</v>
      </c>
      <c r="N37" s="66">
        <v>344835167</v>
      </c>
      <c r="O37" s="66">
        <v>287414389</v>
      </c>
      <c r="P37" s="66">
        <v>163637024</v>
      </c>
      <c r="Q37" s="66">
        <v>344835167</v>
      </c>
      <c r="R37" s="66">
        <v>475075998</v>
      </c>
      <c r="S37" s="66">
        <v>326710486</v>
      </c>
      <c r="T37" s="66">
        <v>225418641</v>
      </c>
      <c r="U37" s="66">
        <v>475075998</v>
      </c>
      <c r="V37" s="66">
        <v>671811892</v>
      </c>
      <c r="W37" s="66">
        <v>611200000</v>
      </c>
      <c r="X37" s="66">
        <v>60611892</v>
      </c>
      <c r="Y37" s="103">
        <v>9.92</v>
      </c>
      <c r="Z37" s="68">
        <v>611200000</v>
      </c>
    </row>
    <row r="38" spans="1:26" ht="13.5">
      <c r="A38" s="243" t="s">
        <v>202</v>
      </c>
      <c r="B38" s="232" t="s">
        <v>95</v>
      </c>
      <c r="C38" s="233">
        <v>671811892</v>
      </c>
      <c r="D38" s="234">
        <v>914846648</v>
      </c>
      <c r="E38" s="235">
        <v>59985665</v>
      </c>
      <c r="F38" s="235">
        <v>356296718</v>
      </c>
      <c r="G38" s="235">
        <v>237047758</v>
      </c>
      <c r="H38" s="235">
        <v>372616650</v>
      </c>
      <c r="I38" s="235">
        <v>372616650</v>
      </c>
      <c r="J38" s="235">
        <v>439640532</v>
      </c>
      <c r="K38" s="235">
        <v>239286584</v>
      </c>
      <c r="L38" s="235">
        <v>344835167</v>
      </c>
      <c r="M38" s="235">
        <v>344835167</v>
      </c>
      <c r="N38" s="235">
        <v>287414389</v>
      </c>
      <c r="O38" s="235">
        <v>163637024</v>
      </c>
      <c r="P38" s="235">
        <v>475075998</v>
      </c>
      <c r="Q38" s="235">
        <v>475075998</v>
      </c>
      <c r="R38" s="235">
        <v>326710486</v>
      </c>
      <c r="S38" s="235">
        <v>225418641</v>
      </c>
      <c r="T38" s="235">
        <v>447273363</v>
      </c>
      <c r="U38" s="235">
        <v>447273363</v>
      </c>
      <c r="V38" s="235">
        <v>447273363</v>
      </c>
      <c r="W38" s="235">
        <v>59985665</v>
      </c>
      <c r="X38" s="235">
        <v>387287698</v>
      </c>
      <c r="Y38" s="236">
        <v>645.63</v>
      </c>
      <c r="Z38" s="237">
        <v>59985665</v>
      </c>
    </row>
    <row r="39" spans="1:26" ht="13.5">
      <c r="A39" s="84" t="s">
        <v>219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246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247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LGDBPROV</cp:lastModifiedBy>
  <dcterms:created xsi:type="dcterms:W3CDTF">2011-08-12T09:49:57Z</dcterms:created>
  <dcterms:modified xsi:type="dcterms:W3CDTF">2011-08-12T09:49:57Z</dcterms:modified>
  <cp:category/>
  <cp:version/>
  <cp:contentType/>
  <cp:contentStatus/>
</cp:coreProperties>
</file>