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<sst xmlns="http://schemas.openxmlformats.org/spreadsheetml/2006/main" count="497" uniqueCount="248">
  <si>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Great Kei(EC123)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</si>
  <si>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</si>
  <si>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</si>
  <si>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</si>
  <si>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</si>
  <si>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</si>
  <si>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</si>
  <si>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</si>
  <si>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</si>
  <si>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</si>
  <si>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</si>
  <si>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</si>
  <si>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</si>
  <si>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</si>
  <si>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</si>
  <si>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</si>
  <si>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</si>
  <si>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</si>
  <si>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</si>
  <si>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</si>
  <si>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</si>
  <si>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</si>
  <si>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</si>
  <si>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</si>
  <si>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</si>
  <si>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</si>
  <si>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</si>
  <si>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</si>
  <si>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</si>
  <si>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</si>
  <si>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</si>
  <si>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</si>
  <si>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</si>
  <si>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</si>
  <si>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</si>
  <si>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</si>
  <si>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</si>
  <si>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</si>
  <si>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</si>
  <si>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</si>
  <si>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</si>
  <si>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</si>
  <si>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</si>
  <si>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</si>
  <si>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</si>
  <si>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</si>
  <si>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</si>
  <si>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</si>
  <si>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</si>
  <si>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</si>
  <si>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</si>
  <si>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</si>
  <si>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</si>
  <si>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</si>
  <si>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</si>
  <si>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</si>
  <si>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</si>
  <si>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</si>
  <si>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</si>
  <si>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</si>
  <si>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</si>
  <si>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</si>
  <si>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</si>
  <si>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</si>
  <si>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</si>
  <si>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</si>
  <si>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</si>
  <si>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</si>
  <si>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</si>
  <si>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Great Kei(EC123)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</si>
  <si>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</si>
  <si>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</si>
  <si>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</si>
  <si>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</si>
  <si>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</si>
  <si>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</si>
  <si>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</si>
  <si>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</si>
  <si>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</si>
  <si>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</si>
  <si>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</si>
  <si>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</si>
  <si>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</si>
  <si>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</si>
  <si>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</si>
  <si>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</si>
  <si>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</si>
  <si>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</si>
  <si>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</si>
  <si>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</si>
  <si>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</si>
  <si>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</si>
  <si>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</si>
  <si>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</si>
  <si>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</si>
  <si>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</si>
  <si>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</si>
  <si>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</si>
  <si>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</si>
  <si>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Great Kei(EC123)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</si>
  <si>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</si>
  <si>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</si>
  <si>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</si>
  <si>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</si>
  <si>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</si>
  <si>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</si>
  <si>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</si>
  <si>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</si>
  <si>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</si>
  <si>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</si>
  <si>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</si>
  <si>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</si>
  <si>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</si>
  <si>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</si>
  <si>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</si>
  <si>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</si>
  <si>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</si>
  <si>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</si>
  <si>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</si>
  <si>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</si>
  <si>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</si>
  <si>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</si>
  <si>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</si>
  <si>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</si>
  <si>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</si>
  <si>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</si>
  <si>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</si>
  <si>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</si>
  <si>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</si>
  <si>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</si>
  <si>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</si>
  <si>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</si>
  <si>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Great Kei(EC123)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</si>
  <si>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</si>
  <si>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</si>
  <si>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</si>
  <si>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</si>
  <si>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</si>
  <si>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</si>
  <si>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</si>
  <si>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</si>
  <si>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</si>
  <si>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Great Kei(EC123)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</si>
  <si>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</si>
  <si>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</si>
  <si>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</si>
  <si>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</si>
  <si>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</si>
  <si>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</si>
  <si>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</si>
  <si>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</si>
  <si>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</si>
  <si>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</si>
  <si>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</si>
  <si>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</si>
  <si>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</si>
  <si>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</si>
  <si>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</si>
  <si>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</si>
  <si>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</si>
  <si>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</si>
  <si>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</si>
  <si>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</si>
  <si>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</si>
  <si>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</si>
  <si>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</si>
  <si>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</si>
  <si>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</si>
  <si>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</si>
  <si>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</si>
  <si>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</si>
  <si>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</si>
  <si>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</si>
  <si>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</si>
  <si>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</si>
  <si>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</si>
  <si>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Great Kei(EC123)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</si>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</sst>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6267095</v>
      </c>
      <c r="C5" s="25">
        <v>4301000</v>
      </c>
      <c r="D5" s="26">
        <v>4301000</v>
      </c>
      <c r="E5" s="26">
        <v>0</v>
      </c>
      <c r="F5" s="26">
        <v>654099</v>
      </c>
      <c r="G5" s="26">
        <v>956662</v>
      </c>
      <c r="H5" s="26">
        <v>1610761</v>
      </c>
      <c r="I5" s="26">
        <v>585545</v>
      </c>
      <c r="J5" s="26">
        <v>583744</v>
      </c>
      <c r="K5" s="26">
        <v>945637</v>
      </c>
      <c r="L5" s="26">
        <v>2114926</v>
      </c>
      <c r="M5" s="26">
        <v>678066</v>
      </c>
      <c r="N5" s="26">
        <v>645957</v>
      </c>
      <c r="O5" s="26">
        <v>645777</v>
      </c>
      <c r="P5" s="26">
        <v>1969800</v>
      </c>
      <c r="Q5" s="26">
        <v>668629</v>
      </c>
      <c r="R5" s="26">
        <v>607452</v>
      </c>
      <c r="S5" s="26">
        <v>647722</v>
      </c>
      <c r="T5" s="26">
        <v>1923803</v>
      </c>
      <c r="U5" s="26">
        <v>7619290</v>
      </c>
      <c r="V5" s="26">
        <v>4301000</v>
      </c>
      <c r="W5" s="26">
        <v>3318290</v>
      </c>
      <c r="X5" s="27">
        <v>77.15</v>
      </c>
      <c r="Y5" s="28">
        <v>4301000</v>
      </c>
    </row>
    <row r="6" spans="1:25" ht="13.5">
      <c r="A6" s="24" t="s">
        <v>31</v>
      </c>
      <c r="B6" s="2">
        <v>6027330</v>
      </c>
      <c r="C6" s="25">
        <v>4544000</v>
      </c>
      <c r="D6" s="26">
        <v>4544000</v>
      </c>
      <c r="E6" s="26">
        <v>1034996</v>
      </c>
      <c r="F6" s="26">
        <v>497883</v>
      </c>
      <c r="G6" s="26">
        <v>921587</v>
      </c>
      <c r="H6" s="26">
        <v>2454466</v>
      </c>
      <c r="I6" s="26">
        <v>455031</v>
      </c>
      <c r="J6" s="26">
        <v>660271</v>
      </c>
      <c r="K6" s="26">
        <v>643430</v>
      </c>
      <c r="L6" s="26">
        <v>1758732</v>
      </c>
      <c r="M6" s="26">
        <v>814391</v>
      </c>
      <c r="N6" s="26">
        <v>487008</v>
      </c>
      <c r="O6" s="26">
        <v>559864</v>
      </c>
      <c r="P6" s="26">
        <v>1861263</v>
      </c>
      <c r="Q6" s="26">
        <v>563126</v>
      </c>
      <c r="R6" s="26">
        <v>398321</v>
      </c>
      <c r="S6" s="26">
        <v>629599</v>
      </c>
      <c r="T6" s="26">
        <v>1591046</v>
      </c>
      <c r="U6" s="26">
        <v>7665507</v>
      </c>
      <c r="V6" s="26">
        <v>4544000</v>
      </c>
      <c r="W6" s="26">
        <v>3121507</v>
      </c>
      <c r="X6" s="27">
        <v>68.7</v>
      </c>
      <c r="Y6" s="28">
        <v>4544000</v>
      </c>
    </row>
    <row r="7" spans="1:25" ht="13.5">
      <c r="A7" s="24" t="s">
        <v>32</v>
      </c>
      <c r="B7" s="2">
        <v>794833</v>
      </c>
      <c r="C7" s="25">
        <v>661000</v>
      </c>
      <c r="D7" s="26">
        <v>661000</v>
      </c>
      <c r="E7" s="26">
        <v>44176</v>
      </c>
      <c r="F7" s="26">
        <v>424524</v>
      </c>
      <c r="G7" s="26">
        <v>40768</v>
      </c>
      <c r="H7" s="26">
        <v>509468</v>
      </c>
      <c r="I7" s="26">
        <v>19414</v>
      </c>
      <c r="J7" s="26">
        <v>49383</v>
      </c>
      <c r="K7" s="26">
        <v>39637</v>
      </c>
      <c r="L7" s="26">
        <v>108434</v>
      </c>
      <c r="M7" s="26">
        <v>36621</v>
      </c>
      <c r="N7" s="26">
        <v>32585</v>
      </c>
      <c r="O7" s="26">
        <v>25614</v>
      </c>
      <c r="P7" s="26">
        <v>94820</v>
      </c>
      <c r="Q7" s="26">
        <v>27304</v>
      </c>
      <c r="R7" s="26">
        <v>25547</v>
      </c>
      <c r="S7" s="26">
        <v>25108</v>
      </c>
      <c r="T7" s="26">
        <v>77959</v>
      </c>
      <c r="U7" s="26">
        <v>790681</v>
      </c>
      <c r="V7" s="26">
        <v>661000</v>
      </c>
      <c r="W7" s="26">
        <v>129681</v>
      </c>
      <c r="X7" s="27">
        <v>19.62</v>
      </c>
      <c r="Y7" s="28">
        <v>661000</v>
      </c>
    </row>
    <row r="8" spans="1:25" ht="13.5">
      <c r="A8" s="24" t="s">
        <v>33</v>
      </c>
      <c r="B8" s="2">
        <v>19740786</v>
      </c>
      <c r="C8" s="25">
        <v>27022000</v>
      </c>
      <c r="D8" s="26">
        <v>27022000</v>
      </c>
      <c r="E8" s="26">
        <v>10034963</v>
      </c>
      <c r="F8" s="26">
        <v>1950000</v>
      </c>
      <c r="G8" s="26">
        <v>0</v>
      </c>
      <c r="H8" s="26">
        <v>11984963</v>
      </c>
      <c r="I8" s="26">
        <v>0</v>
      </c>
      <c r="J8" s="26">
        <v>8027970</v>
      </c>
      <c r="K8" s="26">
        <v>0</v>
      </c>
      <c r="L8" s="26">
        <v>8027970</v>
      </c>
      <c r="M8" s="26">
        <v>0</v>
      </c>
      <c r="N8" s="26">
        <v>0</v>
      </c>
      <c r="O8" s="26">
        <v>6771000</v>
      </c>
      <c r="P8" s="26">
        <v>6771000</v>
      </c>
      <c r="Q8" s="26">
        <v>493000</v>
      </c>
      <c r="R8" s="26">
        <v>0</v>
      </c>
      <c r="S8" s="26">
        <v>0</v>
      </c>
      <c r="T8" s="26">
        <v>493000</v>
      </c>
      <c r="U8" s="26">
        <v>27276933</v>
      </c>
      <c r="V8" s="26">
        <v>27022000</v>
      </c>
      <c r="W8" s="26">
        <v>254933</v>
      </c>
      <c r="X8" s="27">
        <v>0.94</v>
      </c>
      <c r="Y8" s="28">
        <v>27022000</v>
      </c>
    </row>
    <row r="9" spans="1:25" ht="13.5">
      <c r="A9" s="24" t="s">
        <v>34</v>
      </c>
      <c r="B9" s="2">
        <v>2443989</v>
      </c>
      <c r="C9" s="25">
        <v>2404000</v>
      </c>
      <c r="D9" s="26">
        <v>2404000</v>
      </c>
      <c r="E9" s="26">
        <v>257512</v>
      </c>
      <c r="F9" s="26">
        <v>159287</v>
      </c>
      <c r="G9" s="26">
        <v>198420</v>
      </c>
      <c r="H9" s="26">
        <v>615219</v>
      </c>
      <c r="I9" s="26">
        <v>250011</v>
      </c>
      <c r="J9" s="26">
        <v>272895</v>
      </c>
      <c r="K9" s="26">
        <v>118086</v>
      </c>
      <c r="L9" s="26">
        <v>640992</v>
      </c>
      <c r="M9" s="26">
        <v>236771</v>
      </c>
      <c r="N9" s="26">
        <v>189739</v>
      </c>
      <c r="O9" s="26">
        <v>1831448</v>
      </c>
      <c r="P9" s="26">
        <v>2257958</v>
      </c>
      <c r="Q9" s="26">
        <v>180025</v>
      </c>
      <c r="R9" s="26">
        <v>196998</v>
      </c>
      <c r="S9" s="26">
        <v>39569</v>
      </c>
      <c r="T9" s="26">
        <v>416592</v>
      </c>
      <c r="U9" s="26">
        <v>3930761</v>
      </c>
      <c r="V9" s="26">
        <v>2404000</v>
      </c>
      <c r="W9" s="26">
        <v>1526761</v>
      </c>
      <c r="X9" s="27">
        <v>63.51</v>
      </c>
      <c r="Y9" s="28">
        <v>2404000</v>
      </c>
    </row>
    <row r="10" spans="1:25" ht="25.5">
      <c r="A10" s="29" t="s">
        <v>212</v>
      </c>
      <c r="B10" s="30">
        <f>SUM(B5:B9)</f>
        <v>35274033</v>
      </c>
      <c r="C10" s="31">
        <f aca="true" t="shared" si="0" ref="C10:Y10">SUM(C5:C9)</f>
        <v>38932000</v>
      </c>
      <c r="D10" s="32">
        <f t="shared" si="0"/>
        <v>38932000</v>
      </c>
      <c r="E10" s="32">
        <f t="shared" si="0"/>
        <v>11371647</v>
      </c>
      <c r="F10" s="32">
        <f t="shared" si="0"/>
        <v>3685793</v>
      </c>
      <c r="G10" s="32">
        <f t="shared" si="0"/>
        <v>2117437</v>
      </c>
      <c r="H10" s="32">
        <f t="shared" si="0"/>
        <v>17174877</v>
      </c>
      <c r="I10" s="32">
        <f t="shared" si="0"/>
        <v>1310001</v>
      </c>
      <c r="J10" s="32">
        <f t="shared" si="0"/>
        <v>9594263</v>
      </c>
      <c r="K10" s="32">
        <f t="shared" si="0"/>
        <v>1746790</v>
      </c>
      <c r="L10" s="32">
        <f t="shared" si="0"/>
        <v>12651054</v>
      </c>
      <c r="M10" s="32">
        <f t="shared" si="0"/>
        <v>1765849</v>
      </c>
      <c r="N10" s="32">
        <f t="shared" si="0"/>
        <v>1355289</v>
      </c>
      <c r="O10" s="32">
        <f t="shared" si="0"/>
        <v>9833703</v>
      </c>
      <c r="P10" s="32">
        <f t="shared" si="0"/>
        <v>12954841</v>
      </c>
      <c r="Q10" s="32">
        <f t="shared" si="0"/>
        <v>1932084</v>
      </c>
      <c r="R10" s="32">
        <f t="shared" si="0"/>
        <v>1228318</v>
      </c>
      <c r="S10" s="32">
        <f t="shared" si="0"/>
        <v>1341998</v>
      </c>
      <c r="T10" s="32">
        <f t="shared" si="0"/>
        <v>4502400</v>
      </c>
      <c r="U10" s="32">
        <f t="shared" si="0"/>
        <v>47283172</v>
      </c>
      <c r="V10" s="32">
        <f t="shared" si="0"/>
        <v>38932000</v>
      </c>
      <c r="W10" s="32">
        <f t="shared" si="0"/>
        <v>8351172</v>
      </c>
      <c r="X10" s="33">
        <f>+IF(V10&lt;&gt;0,(W10/V10)*100,0)</f>
        <v>21.450662693927875</v>
      </c>
      <c r="Y10" s="34">
        <f t="shared" si="0"/>
        <v>38932000</v>
      </c>
    </row>
    <row r="11" spans="1:25" ht="13.5">
      <c r="A11" s="24" t="s">
        <v>36</v>
      </c>
      <c r="B11" s="2">
        <v>13606172</v>
      </c>
      <c r="C11" s="25">
        <v>14724000</v>
      </c>
      <c r="D11" s="26">
        <v>14724000</v>
      </c>
      <c r="E11" s="26">
        <v>1105760</v>
      </c>
      <c r="F11" s="26">
        <v>1100701</v>
      </c>
      <c r="G11" s="26">
        <v>1686369</v>
      </c>
      <c r="H11" s="26">
        <v>3892830</v>
      </c>
      <c r="I11" s="26">
        <v>1131802</v>
      </c>
      <c r="J11" s="26">
        <v>1863719</v>
      </c>
      <c r="K11" s="26">
        <v>1177263</v>
      </c>
      <c r="L11" s="26">
        <v>4172784</v>
      </c>
      <c r="M11" s="26">
        <v>1275780</v>
      </c>
      <c r="N11" s="26">
        <v>1481201</v>
      </c>
      <c r="O11" s="26">
        <v>1484645</v>
      </c>
      <c r="P11" s="26">
        <v>4241626</v>
      </c>
      <c r="Q11" s="26">
        <v>1262079</v>
      </c>
      <c r="R11" s="26">
        <v>1206512</v>
      </c>
      <c r="S11" s="26">
        <v>1246220</v>
      </c>
      <c r="T11" s="26">
        <v>3714811</v>
      </c>
      <c r="U11" s="26">
        <v>16022051</v>
      </c>
      <c r="V11" s="26">
        <v>14724000</v>
      </c>
      <c r="W11" s="26">
        <v>1298051</v>
      </c>
      <c r="X11" s="27">
        <v>8.82</v>
      </c>
      <c r="Y11" s="28">
        <v>14724000</v>
      </c>
    </row>
    <row r="12" spans="1:25" ht="13.5">
      <c r="A12" s="24" t="s">
        <v>37</v>
      </c>
      <c r="B12" s="2">
        <v>2550483</v>
      </c>
      <c r="C12" s="25">
        <v>2492000</v>
      </c>
      <c r="D12" s="26">
        <v>2492000</v>
      </c>
      <c r="E12" s="26">
        <v>239262</v>
      </c>
      <c r="F12" s="26">
        <v>238252</v>
      </c>
      <c r="G12" s="26">
        <v>258252</v>
      </c>
      <c r="H12" s="26">
        <v>735766</v>
      </c>
      <c r="I12" s="26">
        <v>239262</v>
      </c>
      <c r="J12" s="26">
        <v>236422</v>
      </c>
      <c r="K12" s="26">
        <v>299427</v>
      </c>
      <c r="L12" s="26">
        <v>775111</v>
      </c>
      <c r="M12" s="26">
        <v>116740</v>
      </c>
      <c r="N12" s="26">
        <v>378567</v>
      </c>
      <c r="O12" s="26">
        <v>245756</v>
      </c>
      <c r="P12" s="26">
        <v>741063</v>
      </c>
      <c r="Q12" s="26">
        <v>247032</v>
      </c>
      <c r="R12" s="26">
        <v>246536</v>
      </c>
      <c r="S12" s="26">
        <v>228385</v>
      </c>
      <c r="T12" s="26">
        <v>721953</v>
      </c>
      <c r="U12" s="26">
        <v>2973893</v>
      </c>
      <c r="V12" s="26">
        <v>2492000</v>
      </c>
      <c r="W12" s="26">
        <v>481893</v>
      </c>
      <c r="X12" s="27">
        <v>19.34</v>
      </c>
      <c r="Y12" s="28">
        <v>2492000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474454</v>
      </c>
      <c r="C14" s="25">
        <v>666000</v>
      </c>
      <c r="D14" s="26">
        <v>666000</v>
      </c>
      <c r="E14" s="26">
        <v>0</v>
      </c>
      <c r="F14" s="26">
        <v>0</v>
      </c>
      <c r="G14" s="26">
        <v>0</v>
      </c>
      <c r="H14" s="26">
        <v>0</v>
      </c>
      <c r="I14" s="26">
        <v>165653</v>
      </c>
      <c r="J14" s="26">
        <v>0</v>
      </c>
      <c r="K14" s="26">
        <v>0</v>
      </c>
      <c r="L14" s="26">
        <v>165653</v>
      </c>
      <c r="M14" s="26">
        <v>165720</v>
      </c>
      <c r="N14" s="26">
        <v>0</v>
      </c>
      <c r="O14" s="26">
        <v>166470</v>
      </c>
      <c r="P14" s="26">
        <v>332190</v>
      </c>
      <c r="Q14" s="26">
        <v>0</v>
      </c>
      <c r="R14" s="26">
        <v>0</v>
      </c>
      <c r="S14" s="26">
        <v>165652</v>
      </c>
      <c r="T14" s="26">
        <v>165652</v>
      </c>
      <c r="U14" s="26">
        <v>663495</v>
      </c>
      <c r="V14" s="26">
        <v>666000</v>
      </c>
      <c r="W14" s="26">
        <v>-2505</v>
      </c>
      <c r="X14" s="27">
        <v>-0.38</v>
      </c>
      <c r="Y14" s="28">
        <v>666000</v>
      </c>
    </row>
    <row r="15" spans="1:25" ht="13.5">
      <c r="A15" s="24" t="s">
        <v>40</v>
      </c>
      <c r="B15" s="2">
        <v>4264019</v>
      </c>
      <c r="C15" s="25">
        <v>3959000</v>
      </c>
      <c r="D15" s="26">
        <v>3959000</v>
      </c>
      <c r="E15" s="26">
        <v>678197</v>
      </c>
      <c r="F15" s="26">
        <v>0</v>
      </c>
      <c r="G15" s="26">
        <v>711254</v>
      </c>
      <c r="H15" s="26">
        <v>1389451</v>
      </c>
      <c r="I15" s="26">
        <v>1005383</v>
      </c>
      <c r="J15" s="26">
        <v>435611</v>
      </c>
      <c r="K15" s="26">
        <v>0</v>
      </c>
      <c r="L15" s="26">
        <v>1440994</v>
      </c>
      <c r="M15" s="26">
        <v>768543</v>
      </c>
      <c r="N15" s="26">
        <v>380117</v>
      </c>
      <c r="O15" s="26">
        <v>0</v>
      </c>
      <c r="P15" s="26">
        <v>1148660</v>
      </c>
      <c r="Q15" s="26">
        <v>739979</v>
      </c>
      <c r="R15" s="26">
        <v>443132</v>
      </c>
      <c r="S15" s="26">
        <v>701332</v>
      </c>
      <c r="T15" s="26">
        <v>1884443</v>
      </c>
      <c r="U15" s="26">
        <v>5863548</v>
      </c>
      <c r="V15" s="26">
        <v>3959000</v>
      </c>
      <c r="W15" s="26">
        <v>1904548</v>
      </c>
      <c r="X15" s="27">
        <v>48.11</v>
      </c>
      <c r="Y15" s="28">
        <v>3959000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8079562</v>
      </c>
      <c r="C17" s="25">
        <v>500000</v>
      </c>
      <c r="D17" s="26">
        <v>500000</v>
      </c>
      <c r="E17" s="26">
        <v>402008</v>
      </c>
      <c r="F17" s="26">
        <v>353502</v>
      </c>
      <c r="G17" s="26">
        <v>873331</v>
      </c>
      <c r="H17" s="26">
        <v>1628841</v>
      </c>
      <c r="I17" s="26">
        <v>489111</v>
      </c>
      <c r="J17" s="26">
        <v>498381</v>
      </c>
      <c r="K17" s="26">
        <v>667108</v>
      </c>
      <c r="L17" s="26">
        <v>1654600</v>
      </c>
      <c r="M17" s="26">
        <v>898370</v>
      </c>
      <c r="N17" s="26">
        <v>749424</v>
      </c>
      <c r="O17" s="26">
        <v>472812</v>
      </c>
      <c r="P17" s="26">
        <v>2120606</v>
      </c>
      <c r="Q17" s="26">
        <v>714411</v>
      </c>
      <c r="R17" s="26">
        <v>951028</v>
      </c>
      <c r="S17" s="26">
        <v>1154033</v>
      </c>
      <c r="T17" s="26">
        <v>2819472</v>
      </c>
      <c r="U17" s="26">
        <v>8223519</v>
      </c>
      <c r="V17" s="26">
        <v>500000</v>
      </c>
      <c r="W17" s="26">
        <v>7723519</v>
      </c>
      <c r="X17" s="27">
        <v>1544.7</v>
      </c>
      <c r="Y17" s="28">
        <v>500000</v>
      </c>
    </row>
    <row r="18" spans="1:25" ht="13.5">
      <c r="A18" s="36" t="s">
        <v>43</v>
      </c>
      <c r="B18" s="37">
        <f>SUM(B11:B17)</f>
        <v>28974690</v>
      </c>
      <c r="C18" s="38">
        <f aca="true" t="shared" si="1" ref="C18:Y18">SUM(C11:C17)</f>
        <v>22341000</v>
      </c>
      <c r="D18" s="39">
        <f t="shared" si="1"/>
        <v>22341000</v>
      </c>
      <c r="E18" s="39">
        <f t="shared" si="1"/>
        <v>2425227</v>
      </c>
      <c r="F18" s="39">
        <f t="shared" si="1"/>
        <v>1692455</v>
      </c>
      <c r="G18" s="39">
        <f t="shared" si="1"/>
        <v>3529206</v>
      </c>
      <c r="H18" s="39">
        <f t="shared" si="1"/>
        <v>7646888</v>
      </c>
      <c r="I18" s="39">
        <f t="shared" si="1"/>
        <v>3031211</v>
      </c>
      <c r="J18" s="39">
        <f t="shared" si="1"/>
        <v>3034133</v>
      </c>
      <c r="K18" s="39">
        <f t="shared" si="1"/>
        <v>2143798</v>
      </c>
      <c r="L18" s="39">
        <f t="shared" si="1"/>
        <v>8209142</v>
      </c>
      <c r="M18" s="39">
        <f t="shared" si="1"/>
        <v>3225153</v>
      </c>
      <c r="N18" s="39">
        <f t="shared" si="1"/>
        <v>2989309</v>
      </c>
      <c r="O18" s="39">
        <f t="shared" si="1"/>
        <v>2369683</v>
      </c>
      <c r="P18" s="39">
        <f t="shared" si="1"/>
        <v>8584145</v>
      </c>
      <c r="Q18" s="39">
        <f t="shared" si="1"/>
        <v>2963501</v>
      </c>
      <c r="R18" s="39">
        <f t="shared" si="1"/>
        <v>2847208</v>
      </c>
      <c r="S18" s="39">
        <f t="shared" si="1"/>
        <v>3495622</v>
      </c>
      <c r="T18" s="39">
        <f t="shared" si="1"/>
        <v>9306331</v>
      </c>
      <c r="U18" s="39">
        <f t="shared" si="1"/>
        <v>33746506</v>
      </c>
      <c r="V18" s="39">
        <f t="shared" si="1"/>
        <v>22341000</v>
      </c>
      <c r="W18" s="39">
        <f t="shared" si="1"/>
        <v>11405506</v>
      </c>
      <c r="X18" s="33">
        <f>+IF(V18&lt;&gt;0,(W18/V18)*100,0)</f>
        <v>51.051904570072956</v>
      </c>
      <c r="Y18" s="40">
        <f t="shared" si="1"/>
        <v>22341000</v>
      </c>
    </row>
    <row r="19" spans="1:25" ht="13.5">
      <c r="A19" s="36" t="s">
        <v>44</v>
      </c>
      <c r="B19" s="41">
        <f>+B10-B18</f>
        <v>6299343</v>
      </c>
      <c r="C19" s="42">
        <f aca="true" t="shared" si="2" ref="C19:Y19">+C10-C18</f>
        <v>16591000</v>
      </c>
      <c r="D19" s="43">
        <f t="shared" si="2"/>
        <v>16591000</v>
      </c>
      <c r="E19" s="43">
        <f t="shared" si="2"/>
        <v>8946420</v>
      </c>
      <c r="F19" s="43">
        <f t="shared" si="2"/>
        <v>1993338</v>
      </c>
      <c r="G19" s="43">
        <f t="shared" si="2"/>
        <v>-1411769</v>
      </c>
      <c r="H19" s="43">
        <f t="shared" si="2"/>
        <v>9527989</v>
      </c>
      <c r="I19" s="43">
        <f t="shared" si="2"/>
        <v>-1721210</v>
      </c>
      <c r="J19" s="43">
        <f t="shared" si="2"/>
        <v>6560130</v>
      </c>
      <c r="K19" s="43">
        <f t="shared" si="2"/>
        <v>-397008</v>
      </c>
      <c r="L19" s="43">
        <f t="shared" si="2"/>
        <v>4441912</v>
      </c>
      <c r="M19" s="43">
        <f t="shared" si="2"/>
        <v>-1459304</v>
      </c>
      <c r="N19" s="43">
        <f t="shared" si="2"/>
        <v>-1634020</v>
      </c>
      <c r="O19" s="43">
        <f t="shared" si="2"/>
        <v>7464020</v>
      </c>
      <c r="P19" s="43">
        <f t="shared" si="2"/>
        <v>4370696</v>
      </c>
      <c r="Q19" s="43">
        <f t="shared" si="2"/>
        <v>-1031417</v>
      </c>
      <c r="R19" s="43">
        <f t="shared" si="2"/>
        <v>-1618890</v>
      </c>
      <c r="S19" s="43">
        <f t="shared" si="2"/>
        <v>-2153624</v>
      </c>
      <c r="T19" s="43">
        <f t="shared" si="2"/>
        <v>-4803931</v>
      </c>
      <c r="U19" s="43">
        <f t="shared" si="2"/>
        <v>13536666</v>
      </c>
      <c r="V19" s="43">
        <f>IF(D10=D18,0,V10-V18)</f>
        <v>16591000</v>
      </c>
      <c r="W19" s="43">
        <f t="shared" si="2"/>
        <v>-3054334</v>
      </c>
      <c r="X19" s="44">
        <f>+IF(V19&lt;&gt;0,(W19/V19)*100,0)</f>
        <v>-18.40958350913146</v>
      </c>
      <c r="Y19" s="45">
        <f t="shared" si="2"/>
        <v>16591000</v>
      </c>
    </row>
    <row r="20" spans="1:25" ht="13.5">
      <c r="A20" s="24" t="s">
        <v>45</v>
      </c>
      <c r="B20" s="2">
        <v>10010976</v>
      </c>
      <c r="C20" s="25">
        <v>9888000</v>
      </c>
      <c r="D20" s="26">
        <v>9888000</v>
      </c>
      <c r="E20" s="26">
        <v>0</v>
      </c>
      <c r="F20" s="26">
        <v>0</v>
      </c>
      <c r="G20" s="26">
        <v>0</v>
      </c>
      <c r="H20" s="26">
        <v>0</v>
      </c>
      <c r="I20" s="26">
        <v>4000000</v>
      </c>
      <c r="J20" s="26">
        <v>0</v>
      </c>
      <c r="K20" s="26">
        <v>2000000</v>
      </c>
      <c r="L20" s="26">
        <v>6000000</v>
      </c>
      <c r="M20" s="26">
        <v>0</v>
      </c>
      <c r="N20" s="26">
        <v>0</v>
      </c>
      <c r="O20" s="26">
        <v>1888000</v>
      </c>
      <c r="P20" s="26">
        <v>1888000</v>
      </c>
      <c r="Q20" s="26">
        <v>0</v>
      </c>
      <c r="R20" s="26">
        <v>0</v>
      </c>
      <c r="S20" s="26">
        <v>0</v>
      </c>
      <c r="T20" s="26">
        <v>0</v>
      </c>
      <c r="U20" s="26">
        <v>7888000</v>
      </c>
      <c r="V20" s="26">
        <v>9888000</v>
      </c>
      <c r="W20" s="26">
        <v>-2000000</v>
      </c>
      <c r="X20" s="27">
        <v>-20.23</v>
      </c>
      <c r="Y20" s="28">
        <v>9888000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16310319</v>
      </c>
      <c r="C22" s="53">
        <f aca="true" t="shared" si="3" ref="C22:Y22">SUM(C19:C21)</f>
        <v>26479000</v>
      </c>
      <c r="D22" s="54">
        <f t="shared" si="3"/>
        <v>26479000</v>
      </c>
      <c r="E22" s="54">
        <f t="shared" si="3"/>
        <v>8946420</v>
      </c>
      <c r="F22" s="54">
        <f t="shared" si="3"/>
        <v>1993338</v>
      </c>
      <c r="G22" s="54">
        <f t="shared" si="3"/>
        <v>-1411769</v>
      </c>
      <c r="H22" s="54">
        <f t="shared" si="3"/>
        <v>9527989</v>
      </c>
      <c r="I22" s="54">
        <f t="shared" si="3"/>
        <v>2278790</v>
      </c>
      <c r="J22" s="54">
        <f t="shared" si="3"/>
        <v>6560130</v>
      </c>
      <c r="K22" s="54">
        <f t="shared" si="3"/>
        <v>1602992</v>
      </c>
      <c r="L22" s="54">
        <f t="shared" si="3"/>
        <v>10441912</v>
      </c>
      <c r="M22" s="54">
        <f t="shared" si="3"/>
        <v>-1459304</v>
      </c>
      <c r="N22" s="54">
        <f t="shared" si="3"/>
        <v>-1634020</v>
      </c>
      <c r="O22" s="54">
        <f t="shared" si="3"/>
        <v>9352020</v>
      </c>
      <c r="P22" s="54">
        <f t="shared" si="3"/>
        <v>6258696</v>
      </c>
      <c r="Q22" s="54">
        <f t="shared" si="3"/>
        <v>-1031417</v>
      </c>
      <c r="R22" s="54">
        <f t="shared" si="3"/>
        <v>-1618890</v>
      </c>
      <c r="S22" s="54">
        <f t="shared" si="3"/>
        <v>-2153624</v>
      </c>
      <c r="T22" s="54">
        <f t="shared" si="3"/>
        <v>-4803931</v>
      </c>
      <c r="U22" s="54">
        <f t="shared" si="3"/>
        <v>21424666</v>
      </c>
      <c r="V22" s="54">
        <f t="shared" si="3"/>
        <v>26479000</v>
      </c>
      <c r="W22" s="54">
        <f t="shared" si="3"/>
        <v>-5054334</v>
      </c>
      <c r="X22" s="55">
        <f>+IF(V22&lt;&gt;0,(W22/V22)*100,0)</f>
        <v>-19.088084897465915</v>
      </c>
      <c r="Y22" s="56">
        <f t="shared" si="3"/>
        <v>26479000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16310319</v>
      </c>
      <c r="C24" s="42">
        <f aca="true" t="shared" si="4" ref="C24:Y24">SUM(C22:C23)</f>
        <v>26479000</v>
      </c>
      <c r="D24" s="43">
        <f t="shared" si="4"/>
        <v>26479000</v>
      </c>
      <c r="E24" s="43">
        <f t="shared" si="4"/>
        <v>8946420</v>
      </c>
      <c r="F24" s="43">
        <f t="shared" si="4"/>
        <v>1993338</v>
      </c>
      <c r="G24" s="43">
        <f t="shared" si="4"/>
        <v>-1411769</v>
      </c>
      <c r="H24" s="43">
        <f t="shared" si="4"/>
        <v>9527989</v>
      </c>
      <c r="I24" s="43">
        <f t="shared" si="4"/>
        <v>2278790</v>
      </c>
      <c r="J24" s="43">
        <f t="shared" si="4"/>
        <v>6560130</v>
      </c>
      <c r="K24" s="43">
        <f t="shared" si="4"/>
        <v>1602992</v>
      </c>
      <c r="L24" s="43">
        <f t="shared" si="4"/>
        <v>10441912</v>
      </c>
      <c r="M24" s="43">
        <f t="shared" si="4"/>
        <v>-1459304</v>
      </c>
      <c r="N24" s="43">
        <f t="shared" si="4"/>
        <v>-1634020</v>
      </c>
      <c r="O24" s="43">
        <f t="shared" si="4"/>
        <v>9352020</v>
      </c>
      <c r="P24" s="43">
        <f t="shared" si="4"/>
        <v>6258696</v>
      </c>
      <c r="Q24" s="43">
        <f t="shared" si="4"/>
        <v>-1031417</v>
      </c>
      <c r="R24" s="43">
        <f t="shared" si="4"/>
        <v>-1618890</v>
      </c>
      <c r="S24" s="43">
        <f t="shared" si="4"/>
        <v>-2153624</v>
      </c>
      <c r="T24" s="43">
        <f t="shared" si="4"/>
        <v>-4803931</v>
      </c>
      <c r="U24" s="43">
        <f t="shared" si="4"/>
        <v>21424666</v>
      </c>
      <c r="V24" s="43">
        <f t="shared" si="4"/>
        <v>26479000</v>
      </c>
      <c r="W24" s="43">
        <f t="shared" si="4"/>
        <v>-5054334</v>
      </c>
      <c r="X24" s="44">
        <f>+IF(V24&lt;&gt;0,(W24/V24)*100,0)</f>
        <v>-19.088084897465915</v>
      </c>
      <c r="Y24" s="45">
        <f t="shared" si="4"/>
        <v>26479000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2901742</v>
      </c>
      <c r="C27" s="65">
        <v>12172000</v>
      </c>
      <c r="D27" s="66">
        <v>12172000</v>
      </c>
      <c r="E27" s="66">
        <v>82863</v>
      </c>
      <c r="F27" s="66">
        <v>938207</v>
      </c>
      <c r="G27" s="66">
        <v>880141</v>
      </c>
      <c r="H27" s="66">
        <v>1901211</v>
      </c>
      <c r="I27" s="66">
        <v>3207239</v>
      </c>
      <c r="J27" s="66">
        <v>116266</v>
      </c>
      <c r="K27" s="66">
        <v>1706187</v>
      </c>
      <c r="L27" s="66">
        <v>5029692</v>
      </c>
      <c r="M27" s="66">
        <v>46673</v>
      </c>
      <c r="N27" s="66">
        <v>1665262</v>
      </c>
      <c r="O27" s="66">
        <v>2259182</v>
      </c>
      <c r="P27" s="66">
        <v>3971117</v>
      </c>
      <c r="Q27" s="66">
        <v>356267</v>
      </c>
      <c r="R27" s="66">
        <v>1072764</v>
      </c>
      <c r="S27" s="66">
        <v>213275</v>
      </c>
      <c r="T27" s="66">
        <v>1642306</v>
      </c>
      <c r="U27" s="66">
        <v>12544326</v>
      </c>
      <c r="V27" s="66">
        <v>12172000</v>
      </c>
      <c r="W27" s="66">
        <v>372326</v>
      </c>
      <c r="X27" s="67">
        <v>3.06</v>
      </c>
      <c r="Y27" s="68">
        <v>12172000</v>
      </c>
    </row>
    <row r="28" spans="1:25" ht="13.5">
      <c r="A28" s="69" t="s">
        <v>45</v>
      </c>
      <c r="B28" s="2">
        <v>8892224</v>
      </c>
      <c r="C28" s="25">
        <v>9888000</v>
      </c>
      <c r="D28" s="26">
        <v>9888000</v>
      </c>
      <c r="E28" s="26">
        <v>82863</v>
      </c>
      <c r="F28" s="26">
        <v>935239</v>
      </c>
      <c r="G28" s="26">
        <v>860314</v>
      </c>
      <c r="H28" s="26">
        <v>1878416</v>
      </c>
      <c r="I28" s="26">
        <v>3207239</v>
      </c>
      <c r="J28" s="26">
        <v>111716</v>
      </c>
      <c r="K28" s="26">
        <v>1684970</v>
      </c>
      <c r="L28" s="26">
        <v>5003925</v>
      </c>
      <c r="M28" s="26">
        <v>39855</v>
      </c>
      <c r="N28" s="26">
        <v>1632075</v>
      </c>
      <c r="O28" s="26">
        <v>2219838</v>
      </c>
      <c r="P28" s="26">
        <v>3891768</v>
      </c>
      <c r="Q28" s="26">
        <v>282034</v>
      </c>
      <c r="R28" s="26">
        <v>732868</v>
      </c>
      <c r="S28" s="26">
        <v>0</v>
      </c>
      <c r="T28" s="26">
        <v>1014902</v>
      </c>
      <c r="U28" s="26">
        <v>11789011</v>
      </c>
      <c r="V28" s="26">
        <v>9888000</v>
      </c>
      <c r="W28" s="26">
        <v>1901011</v>
      </c>
      <c r="X28" s="27">
        <v>19.23</v>
      </c>
      <c r="Y28" s="28">
        <v>9888000</v>
      </c>
    </row>
    <row r="29" spans="1:25" ht="13.5">
      <c r="A29" s="24" t="s">
        <v>217</v>
      </c>
      <c r="B29" s="2">
        <v>62025454</v>
      </c>
      <c r="C29" s="25">
        <v>2284000</v>
      </c>
      <c r="D29" s="26">
        <v>2284000</v>
      </c>
      <c r="E29" s="26">
        <v>0</v>
      </c>
      <c r="F29" s="26">
        <v>2968</v>
      </c>
      <c r="G29" s="26">
        <v>19827</v>
      </c>
      <c r="H29" s="26">
        <v>22795</v>
      </c>
      <c r="I29" s="26">
        <v>0</v>
      </c>
      <c r="J29" s="26">
        <v>4550</v>
      </c>
      <c r="K29" s="26">
        <v>21217</v>
      </c>
      <c r="L29" s="26">
        <v>25767</v>
      </c>
      <c r="M29" s="26">
        <v>6818</v>
      </c>
      <c r="N29" s="26">
        <v>33187</v>
      </c>
      <c r="O29" s="26">
        <v>39344</v>
      </c>
      <c r="P29" s="26">
        <v>79349</v>
      </c>
      <c r="Q29" s="26">
        <v>74233</v>
      </c>
      <c r="R29" s="26">
        <v>339896</v>
      </c>
      <c r="S29" s="26">
        <v>213275</v>
      </c>
      <c r="T29" s="26">
        <v>627404</v>
      </c>
      <c r="U29" s="26">
        <v>755315</v>
      </c>
      <c r="V29" s="26">
        <v>2284000</v>
      </c>
      <c r="W29" s="26">
        <v>-1528685</v>
      </c>
      <c r="X29" s="27">
        <v>-66.93</v>
      </c>
      <c r="Y29" s="28">
        <v>2284000</v>
      </c>
    </row>
    <row r="30" spans="1:25" ht="13.5">
      <c r="A30" s="24" t="s">
        <v>51</v>
      </c>
      <c r="B30" s="2">
        <v>1051000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71968678</v>
      </c>
      <c r="C32" s="65">
        <f aca="true" t="shared" si="5" ref="C32:Y32">SUM(C28:C31)</f>
        <v>12172000</v>
      </c>
      <c r="D32" s="66">
        <f t="shared" si="5"/>
        <v>12172000</v>
      </c>
      <c r="E32" s="66">
        <f t="shared" si="5"/>
        <v>82863</v>
      </c>
      <c r="F32" s="66">
        <f t="shared" si="5"/>
        <v>938207</v>
      </c>
      <c r="G32" s="66">
        <f t="shared" si="5"/>
        <v>880141</v>
      </c>
      <c r="H32" s="66">
        <f t="shared" si="5"/>
        <v>1901211</v>
      </c>
      <c r="I32" s="66">
        <f t="shared" si="5"/>
        <v>3207239</v>
      </c>
      <c r="J32" s="66">
        <f t="shared" si="5"/>
        <v>116266</v>
      </c>
      <c r="K32" s="66">
        <f t="shared" si="5"/>
        <v>1706187</v>
      </c>
      <c r="L32" s="66">
        <f t="shared" si="5"/>
        <v>5029692</v>
      </c>
      <c r="M32" s="66">
        <f t="shared" si="5"/>
        <v>46673</v>
      </c>
      <c r="N32" s="66">
        <f t="shared" si="5"/>
        <v>1665262</v>
      </c>
      <c r="O32" s="66">
        <f t="shared" si="5"/>
        <v>2259182</v>
      </c>
      <c r="P32" s="66">
        <f t="shared" si="5"/>
        <v>3971117</v>
      </c>
      <c r="Q32" s="66">
        <f t="shared" si="5"/>
        <v>356267</v>
      </c>
      <c r="R32" s="66">
        <f t="shared" si="5"/>
        <v>1072764</v>
      </c>
      <c r="S32" s="66">
        <f t="shared" si="5"/>
        <v>213275</v>
      </c>
      <c r="T32" s="66">
        <f t="shared" si="5"/>
        <v>1642306</v>
      </c>
      <c r="U32" s="66">
        <f t="shared" si="5"/>
        <v>12544326</v>
      </c>
      <c r="V32" s="66">
        <f t="shared" si="5"/>
        <v>12172000</v>
      </c>
      <c r="W32" s="66">
        <f t="shared" si="5"/>
        <v>372326</v>
      </c>
      <c r="X32" s="67">
        <f>+IF(V32&lt;&gt;0,(W32/V32)*100,0)</f>
        <v>3.0588728228721656</v>
      </c>
      <c r="Y32" s="68">
        <f t="shared" si="5"/>
        <v>12172000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37893165</v>
      </c>
      <c r="C35" s="25">
        <v>41438000</v>
      </c>
      <c r="D35" s="26">
        <v>41438000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41438000</v>
      </c>
      <c r="W35" s="26">
        <v>-41438000</v>
      </c>
      <c r="X35" s="27">
        <v>-100</v>
      </c>
      <c r="Y35" s="28">
        <v>41438000</v>
      </c>
    </row>
    <row r="36" spans="1:25" ht="13.5">
      <c r="A36" s="24" t="s">
        <v>56</v>
      </c>
      <c r="B36" s="2">
        <v>1298228</v>
      </c>
      <c r="C36" s="25">
        <v>7044000</v>
      </c>
      <c r="D36" s="26">
        <v>7044000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7044000</v>
      </c>
      <c r="W36" s="26">
        <v>-7044000</v>
      </c>
      <c r="X36" s="27">
        <v>-100</v>
      </c>
      <c r="Y36" s="28">
        <v>7044000</v>
      </c>
    </row>
    <row r="37" spans="1:25" ht="13.5">
      <c r="A37" s="24" t="s">
        <v>57</v>
      </c>
      <c r="B37" s="2">
        <v>7904947</v>
      </c>
      <c r="C37" s="25">
        <v>4026000</v>
      </c>
      <c r="D37" s="26">
        <v>4026000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4026000</v>
      </c>
      <c r="W37" s="26">
        <v>-4026000</v>
      </c>
      <c r="X37" s="27">
        <v>-100</v>
      </c>
      <c r="Y37" s="28">
        <v>4026000</v>
      </c>
    </row>
    <row r="38" spans="1:25" ht="13.5">
      <c r="A38" s="24" t="s">
        <v>58</v>
      </c>
      <c r="B38" s="2">
        <v>3428761</v>
      </c>
      <c r="C38" s="25">
        <v>2844000</v>
      </c>
      <c r="D38" s="26">
        <v>2844000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2844000</v>
      </c>
      <c r="W38" s="26">
        <v>-2844000</v>
      </c>
      <c r="X38" s="27">
        <v>-100</v>
      </c>
      <c r="Y38" s="28">
        <v>2844000</v>
      </c>
    </row>
    <row r="39" spans="1:25" ht="13.5">
      <c r="A39" s="24" t="s">
        <v>59</v>
      </c>
      <c r="B39" s="2">
        <v>27857685</v>
      </c>
      <c r="C39" s="25">
        <v>41612000</v>
      </c>
      <c r="D39" s="26">
        <v>41612000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41612000</v>
      </c>
      <c r="W39" s="26">
        <v>-41612000</v>
      </c>
      <c r="X39" s="27">
        <v>-100</v>
      </c>
      <c r="Y39" s="28">
        <v>41612000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16310320</v>
      </c>
      <c r="C42" s="25">
        <v>2951000</v>
      </c>
      <c r="D42" s="26">
        <v>2951000</v>
      </c>
      <c r="E42" s="26">
        <v>8946422</v>
      </c>
      <c r="F42" s="26">
        <v>2003337</v>
      </c>
      <c r="G42" s="26">
        <v>-1411771</v>
      </c>
      <c r="H42" s="26">
        <v>9537988</v>
      </c>
      <c r="I42" s="26">
        <v>2144442</v>
      </c>
      <c r="J42" s="26">
        <v>6398987</v>
      </c>
      <c r="K42" s="26">
        <v>1602991</v>
      </c>
      <c r="L42" s="26">
        <v>10146420</v>
      </c>
      <c r="M42" s="26">
        <v>-1306767</v>
      </c>
      <c r="N42" s="26">
        <v>-1634019</v>
      </c>
      <c r="O42" s="26">
        <v>9018489</v>
      </c>
      <c r="P42" s="26">
        <v>6077703</v>
      </c>
      <c r="Q42" s="26">
        <v>-1048095</v>
      </c>
      <c r="R42" s="26">
        <v>-1518889</v>
      </c>
      <c r="S42" s="26">
        <v>-1987342</v>
      </c>
      <c r="T42" s="26">
        <v>-4554326</v>
      </c>
      <c r="U42" s="26">
        <v>21207785</v>
      </c>
      <c r="V42" s="26">
        <v>2951000</v>
      </c>
      <c r="W42" s="26">
        <v>18256785</v>
      </c>
      <c r="X42" s="27">
        <v>618.66</v>
      </c>
      <c r="Y42" s="28">
        <v>2951000</v>
      </c>
    </row>
    <row r="43" spans="1:25" ht="13.5">
      <c r="A43" s="24" t="s">
        <v>62</v>
      </c>
      <c r="B43" s="2">
        <v>-834912</v>
      </c>
      <c r="C43" s="25">
        <v>-668000</v>
      </c>
      <c r="D43" s="26">
        <v>-668000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-668000</v>
      </c>
      <c r="W43" s="26">
        <v>668000</v>
      </c>
      <c r="X43" s="27">
        <v>-100</v>
      </c>
      <c r="Y43" s="28">
        <v>-668000</v>
      </c>
    </row>
    <row r="44" spans="1:25" ht="13.5">
      <c r="A44" s="24" t="s">
        <v>63</v>
      </c>
      <c r="B44" s="2">
        <v>-201503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-165653</v>
      </c>
      <c r="J44" s="26">
        <v>0</v>
      </c>
      <c r="K44" s="26">
        <v>0</v>
      </c>
      <c r="L44" s="26">
        <v>-165653</v>
      </c>
      <c r="M44" s="26">
        <v>-165721</v>
      </c>
      <c r="N44" s="26">
        <v>0</v>
      </c>
      <c r="O44" s="26">
        <v>-166470</v>
      </c>
      <c r="P44" s="26">
        <v>-332191</v>
      </c>
      <c r="Q44" s="26">
        <v>0</v>
      </c>
      <c r="R44" s="26">
        <v>0</v>
      </c>
      <c r="S44" s="26">
        <v>-165652</v>
      </c>
      <c r="T44" s="26">
        <v>-165652</v>
      </c>
      <c r="U44" s="26">
        <v>-663496</v>
      </c>
      <c r="V44" s="26">
        <v>0</v>
      </c>
      <c r="W44" s="26">
        <v>-663496</v>
      </c>
      <c r="X44" s="27">
        <v>0</v>
      </c>
      <c r="Y44" s="28">
        <v>0</v>
      </c>
    </row>
    <row r="45" spans="1:25" ht="13.5">
      <c r="A45" s="36" t="s">
        <v>64</v>
      </c>
      <c r="B45" s="3">
        <v>34139341</v>
      </c>
      <c r="C45" s="65">
        <v>2283000</v>
      </c>
      <c r="D45" s="66">
        <v>2283000</v>
      </c>
      <c r="E45" s="66">
        <v>13922003</v>
      </c>
      <c r="F45" s="66">
        <v>15925340</v>
      </c>
      <c r="G45" s="66">
        <v>14513569</v>
      </c>
      <c r="H45" s="66">
        <v>14513569</v>
      </c>
      <c r="I45" s="66">
        <v>16492358</v>
      </c>
      <c r="J45" s="66">
        <v>22891345</v>
      </c>
      <c r="K45" s="66">
        <v>24494336</v>
      </c>
      <c r="L45" s="66">
        <v>24494336</v>
      </c>
      <c r="M45" s="66">
        <v>23021848</v>
      </c>
      <c r="N45" s="66">
        <v>21387829</v>
      </c>
      <c r="O45" s="66">
        <v>30239848</v>
      </c>
      <c r="P45" s="66">
        <v>30239848</v>
      </c>
      <c r="Q45" s="66">
        <v>29191753</v>
      </c>
      <c r="R45" s="66">
        <v>27672864</v>
      </c>
      <c r="S45" s="66">
        <v>25519870</v>
      </c>
      <c r="T45" s="66">
        <v>25519870</v>
      </c>
      <c r="U45" s="66">
        <v>25519870</v>
      </c>
      <c r="V45" s="66">
        <v>2283000</v>
      </c>
      <c r="W45" s="66">
        <v>23236870</v>
      </c>
      <c r="X45" s="67">
        <v>1017.82</v>
      </c>
      <c r="Y45" s="68">
        <v>2283000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2131092</v>
      </c>
      <c r="C49" s="95">
        <v>930142</v>
      </c>
      <c r="D49" s="20">
        <v>837215</v>
      </c>
      <c r="E49" s="20">
        <v>0</v>
      </c>
      <c r="F49" s="20">
        <v>0</v>
      </c>
      <c r="G49" s="20">
        <v>0</v>
      </c>
      <c r="H49" s="20">
        <v>24056103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27954552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2148812</v>
      </c>
      <c r="C51" s="95">
        <v>9716</v>
      </c>
      <c r="D51" s="20">
        <v>1975</v>
      </c>
      <c r="E51" s="20">
        <v>0</v>
      </c>
      <c r="F51" s="20">
        <v>0</v>
      </c>
      <c r="G51" s="20">
        <v>0</v>
      </c>
      <c r="H51" s="20">
        <v>27372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2187875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45285009</v>
      </c>
      <c r="D5" s="120">
        <f t="shared" si="0"/>
        <v>32877000</v>
      </c>
      <c r="E5" s="66">
        <f t="shared" si="0"/>
        <v>32877000</v>
      </c>
      <c r="F5" s="66">
        <f t="shared" si="0"/>
        <v>10109003</v>
      </c>
      <c r="G5" s="66">
        <f t="shared" si="0"/>
        <v>3054257</v>
      </c>
      <c r="H5" s="66">
        <f t="shared" si="0"/>
        <v>1018180</v>
      </c>
      <c r="I5" s="66">
        <f t="shared" si="0"/>
        <v>14181440</v>
      </c>
      <c r="J5" s="66">
        <f t="shared" si="0"/>
        <v>618631</v>
      </c>
      <c r="K5" s="66">
        <f t="shared" si="0"/>
        <v>8662521</v>
      </c>
      <c r="L5" s="66">
        <f t="shared" si="0"/>
        <v>988091</v>
      </c>
      <c r="M5" s="66">
        <f t="shared" si="0"/>
        <v>10269243</v>
      </c>
      <c r="N5" s="66">
        <f t="shared" si="0"/>
        <v>726885</v>
      </c>
      <c r="O5" s="66">
        <f t="shared" si="0"/>
        <v>687142</v>
      </c>
      <c r="P5" s="66">
        <f t="shared" si="0"/>
        <v>10950641</v>
      </c>
      <c r="Q5" s="66">
        <f t="shared" si="0"/>
        <v>12364668</v>
      </c>
      <c r="R5" s="66">
        <f t="shared" si="0"/>
        <v>702402</v>
      </c>
      <c r="S5" s="66">
        <f t="shared" si="0"/>
        <v>636084</v>
      </c>
      <c r="T5" s="66">
        <f t="shared" si="0"/>
        <v>685780</v>
      </c>
      <c r="U5" s="66">
        <f t="shared" si="0"/>
        <v>2024266</v>
      </c>
      <c r="V5" s="66">
        <f t="shared" si="0"/>
        <v>38839617</v>
      </c>
      <c r="W5" s="66">
        <f t="shared" si="0"/>
        <v>32877000</v>
      </c>
      <c r="X5" s="66">
        <f t="shared" si="0"/>
        <v>5962617</v>
      </c>
      <c r="Y5" s="103">
        <f>+IF(W5&lt;&gt;0,+(X5/W5)*100,0)</f>
        <v>18.136134683821517</v>
      </c>
      <c r="Z5" s="119">
        <f>SUM(Z6:Z8)</f>
        <v>32877000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>
        <v>45285009</v>
      </c>
      <c r="D7" s="124">
        <v>32877000</v>
      </c>
      <c r="E7" s="125">
        <v>32877000</v>
      </c>
      <c r="F7" s="125">
        <v>10109003</v>
      </c>
      <c r="G7" s="125">
        <v>3054257</v>
      </c>
      <c r="H7" s="125">
        <v>1018180</v>
      </c>
      <c r="I7" s="125">
        <v>14181440</v>
      </c>
      <c r="J7" s="125">
        <v>618631</v>
      </c>
      <c r="K7" s="125">
        <v>8662521</v>
      </c>
      <c r="L7" s="125">
        <v>988091</v>
      </c>
      <c r="M7" s="125">
        <v>10269243</v>
      </c>
      <c r="N7" s="125">
        <v>726885</v>
      </c>
      <c r="O7" s="125">
        <v>687142</v>
      </c>
      <c r="P7" s="125">
        <v>10950641</v>
      </c>
      <c r="Q7" s="125">
        <v>12364668</v>
      </c>
      <c r="R7" s="125">
        <v>702402</v>
      </c>
      <c r="S7" s="125">
        <v>636084</v>
      </c>
      <c r="T7" s="125">
        <v>685780</v>
      </c>
      <c r="U7" s="125">
        <v>2024266</v>
      </c>
      <c r="V7" s="125">
        <v>38839617</v>
      </c>
      <c r="W7" s="125">
        <v>32877000</v>
      </c>
      <c r="X7" s="125">
        <v>5962617</v>
      </c>
      <c r="Y7" s="107">
        <v>18.14</v>
      </c>
      <c r="Z7" s="123">
        <v>32877000</v>
      </c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472000</v>
      </c>
      <c r="E9" s="66">
        <f t="shared" si="1"/>
        <v>472000</v>
      </c>
      <c r="F9" s="66">
        <f t="shared" si="1"/>
        <v>7548</v>
      </c>
      <c r="G9" s="66">
        <f t="shared" si="1"/>
        <v>11282</v>
      </c>
      <c r="H9" s="66">
        <f t="shared" si="1"/>
        <v>0</v>
      </c>
      <c r="I9" s="66">
        <f t="shared" si="1"/>
        <v>18830</v>
      </c>
      <c r="J9" s="66">
        <f t="shared" si="1"/>
        <v>15302</v>
      </c>
      <c r="K9" s="66">
        <f t="shared" si="1"/>
        <v>16118</v>
      </c>
      <c r="L9" s="66">
        <f t="shared" si="1"/>
        <v>44556</v>
      </c>
      <c r="M9" s="66">
        <f t="shared" si="1"/>
        <v>75976</v>
      </c>
      <c r="N9" s="66">
        <f t="shared" si="1"/>
        <v>5482</v>
      </c>
      <c r="O9" s="66">
        <f t="shared" si="1"/>
        <v>4366</v>
      </c>
      <c r="P9" s="66">
        <f t="shared" si="1"/>
        <v>3250</v>
      </c>
      <c r="Q9" s="66">
        <f t="shared" si="1"/>
        <v>13098</v>
      </c>
      <c r="R9" s="66">
        <f t="shared" si="1"/>
        <v>500107</v>
      </c>
      <c r="S9" s="66">
        <f t="shared" si="1"/>
        <v>11557</v>
      </c>
      <c r="T9" s="66">
        <f t="shared" si="1"/>
        <v>5302</v>
      </c>
      <c r="U9" s="66">
        <f t="shared" si="1"/>
        <v>516966</v>
      </c>
      <c r="V9" s="66">
        <f t="shared" si="1"/>
        <v>624870</v>
      </c>
      <c r="W9" s="66">
        <f t="shared" si="1"/>
        <v>472000</v>
      </c>
      <c r="X9" s="66">
        <f t="shared" si="1"/>
        <v>152870</v>
      </c>
      <c r="Y9" s="103">
        <f>+IF(W9&lt;&gt;0,+(X9/W9)*100,0)</f>
        <v>32.38771186440678</v>
      </c>
      <c r="Z9" s="119">
        <f>SUM(Z10:Z14)</f>
        <v>472000</v>
      </c>
    </row>
    <row r="10" spans="1:26" ht="13.5">
      <c r="A10" s="104" t="s">
        <v>78</v>
      </c>
      <c r="B10" s="102"/>
      <c r="C10" s="121"/>
      <c r="D10" s="122">
        <v>472000</v>
      </c>
      <c r="E10" s="26">
        <v>472000</v>
      </c>
      <c r="F10" s="26">
        <v>7548</v>
      </c>
      <c r="G10" s="26">
        <v>11282</v>
      </c>
      <c r="H10" s="26"/>
      <c r="I10" s="26">
        <v>18830</v>
      </c>
      <c r="J10" s="26">
        <v>15302</v>
      </c>
      <c r="K10" s="26">
        <v>16118</v>
      </c>
      <c r="L10" s="26">
        <v>44556</v>
      </c>
      <c r="M10" s="26">
        <v>75976</v>
      </c>
      <c r="N10" s="26">
        <v>5482</v>
      </c>
      <c r="O10" s="26">
        <v>4366</v>
      </c>
      <c r="P10" s="26">
        <v>3250</v>
      </c>
      <c r="Q10" s="26">
        <v>13098</v>
      </c>
      <c r="R10" s="26">
        <v>500107</v>
      </c>
      <c r="S10" s="26">
        <v>11557</v>
      </c>
      <c r="T10" s="26">
        <v>5302</v>
      </c>
      <c r="U10" s="26">
        <v>516966</v>
      </c>
      <c r="V10" s="26">
        <v>624870</v>
      </c>
      <c r="W10" s="26">
        <v>472000</v>
      </c>
      <c r="X10" s="26">
        <v>152870</v>
      </c>
      <c r="Y10" s="106">
        <v>32.39</v>
      </c>
      <c r="Z10" s="121">
        <v>472000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10927000</v>
      </c>
      <c r="E15" s="66">
        <f t="shared" si="2"/>
        <v>10927000</v>
      </c>
      <c r="F15" s="66">
        <f t="shared" si="2"/>
        <v>171926</v>
      </c>
      <c r="G15" s="66">
        <f t="shared" si="2"/>
        <v>109729</v>
      </c>
      <c r="H15" s="66">
        <f t="shared" si="2"/>
        <v>167444</v>
      </c>
      <c r="I15" s="66">
        <f t="shared" si="2"/>
        <v>449099</v>
      </c>
      <c r="J15" s="66">
        <f t="shared" si="2"/>
        <v>4215467</v>
      </c>
      <c r="K15" s="66">
        <f t="shared" si="2"/>
        <v>240457</v>
      </c>
      <c r="L15" s="66">
        <f t="shared" si="2"/>
        <v>2060913</v>
      </c>
      <c r="M15" s="66">
        <f t="shared" si="2"/>
        <v>6516837</v>
      </c>
      <c r="N15" s="66">
        <f t="shared" si="2"/>
        <v>205298</v>
      </c>
      <c r="O15" s="66">
        <f t="shared" si="2"/>
        <v>163240</v>
      </c>
      <c r="P15" s="66">
        <f t="shared" si="2"/>
        <v>194293</v>
      </c>
      <c r="Q15" s="66">
        <f t="shared" si="2"/>
        <v>562831</v>
      </c>
      <c r="R15" s="66">
        <f t="shared" si="2"/>
        <v>150779</v>
      </c>
      <c r="S15" s="66">
        <f t="shared" si="2"/>
        <v>161976</v>
      </c>
      <c r="T15" s="66">
        <f t="shared" si="2"/>
        <v>12524</v>
      </c>
      <c r="U15" s="66">
        <f t="shared" si="2"/>
        <v>325279</v>
      </c>
      <c r="V15" s="66">
        <f t="shared" si="2"/>
        <v>7854046</v>
      </c>
      <c r="W15" s="66">
        <f t="shared" si="2"/>
        <v>10927000</v>
      </c>
      <c r="X15" s="66">
        <f t="shared" si="2"/>
        <v>-3072954</v>
      </c>
      <c r="Y15" s="103">
        <f>+IF(W15&lt;&gt;0,+(X15/W15)*100,0)</f>
        <v>-28.12257710258991</v>
      </c>
      <c r="Z15" s="119">
        <f>SUM(Z16:Z18)</f>
        <v>10927000</v>
      </c>
    </row>
    <row r="16" spans="1:26" ht="13.5">
      <c r="A16" s="104" t="s">
        <v>84</v>
      </c>
      <c r="B16" s="102"/>
      <c r="C16" s="121"/>
      <c r="D16" s="122"/>
      <c r="E16" s="26"/>
      <c r="F16" s="26">
        <v>59225</v>
      </c>
      <c r="G16" s="26">
        <v>44496</v>
      </c>
      <c r="H16" s="26">
        <v>9264</v>
      </c>
      <c r="I16" s="26">
        <v>112985</v>
      </c>
      <c r="J16" s="26">
        <v>20740</v>
      </c>
      <c r="K16" s="26">
        <v>14814</v>
      </c>
      <c r="L16" s="26">
        <v>5239</v>
      </c>
      <c r="M16" s="26">
        <v>40793</v>
      </c>
      <c r="N16" s="26">
        <v>20687</v>
      </c>
      <c r="O16" s="26">
        <v>46827</v>
      </c>
      <c r="P16" s="26">
        <v>15385</v>
      </c>
      <c r="Q16" s="26">
        <v>82899</v>
      </c>
      <c r="R16" s="26">
        <v>37222</v>
      </c>
      <c r="S16" s="26">
        <v>23719</v>
      </c>
      <c r="T16" s="26">
        <v>12224</v>
      </c>
      <c r="U16" s="26">
        <v>73165</v>
      </c>
      <c r="V16" s="26">
        <v>309842</v>
      </c>
      <c r="W16" s="26"/>
      <c r="X16" s="26">
        <v>309842</v>
      </c>
      <c r="Y16" s="106">
        <v>0</v>
      </c>
      <c r="Z16" s="121"/>
    </row>
    <row r="17" spans="1:26" ht="13.5">
      <c r="A17" s="104" t="s">
        <v>85</v>
      </c>
      <c r="B17" s="102"/>
      <c r="C17" s="121"/>
      <c r="D17" s="122">
        <v>10927000</v>
      </c>
      <c r="E17" s="26">
        <v>10927000</v>
      </c>
      <c r="F17" s="26">
        <v>112701</v>
      </c>
      <c r="G17" s="26">
        <v>65233</v>
      </c>
      <c r="H17" s="26">
        <v>158180</v>
      </c>
      <c r="I17" s="26">
        <v>336114</v>
      </c>
      <c r="J17" s="26">
        <v>4194727</v>
      </c>
      <c r="K17" s="26">
        <v>225643</v>
      </c>
      <c r="L17" s="26">
        <v>2055674</v>
      </c>
      <c r="M17" s="26">
        <v>6476044</v>
      </c>
      <c r="N17" s="26">
        <v>184611</v>
      </c>
      <c r="O17" s="26">
        <v>116413</v>
      </c>
      <c r="P17" s="26">
        <v>178908</v>
      </c>
      <c r="Q17" s="26">
        <v>479932</v>
      </c>
      <c r="R17" s="26">
        <v>113557</v>
      </c>
      <c r="S17" s="26">
        <v>138257</v>
      </c>
      <c r="T17" s="26">
        <v>300</v>
      </c>
      <c r="U17" s="26">
        <v>252114</v>
      </c>
      <c r="V17" s="26">
        <v>7544204</v>
      </c>
      <c r="W17" s="26">
        <v>10927000</v>
      </c>
      <c r="X17" s="26">
        <v>-3382796</v>
      </c>
      <c r="Y17" s="106">
        <v>-30.96</v>
      </c>
      <c r="Z17" s="121">
        <v>10927000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4544000</v>
      </c>
      <c r="E19" s="66">
        <f t="shared" si="3"/>
        <v>4544000</v>
      </c>
      <c r="F19" s="66">
        <f t="shared" si="3"/>
        <v>1083170</v>
      </c>
      <c r="G19" s="66">
        <f t="shared" si="3"/>
        <v>510525</v>
      </c>
      <c r="H19" s="66">
        <f t="shared" si="3"/>
        <v>931813</v>
      </c>
      <c r="I19" s="66">
        <f t="shared" si="3"/>
        <v>2525508</v>
      </c>
      <c r="J19" s="66">
        <f t="shared" si="3"/>
        <v>460601</v>
      </c>
      <c r="K19" s="66">
        <f t="shared" si="3"/>
        <v>514025</v>
      </c>
      <c r="L19" s="66">
        <f t="shared" si="3"/>
        <v>653230</v>
      </c>
      <c r="M19" s="66">
        <f t="shared" si="3"/>
        <v>1627856</v>
      </c>
      <c r="N19" s="66">
        <f t="shared" si="3"/>
        <v>828184</v>
      </c>
      <c r="O19" s="66">
        <f t="shared" si="3"/>
        <v>500541</v>
      </c>
      <c r="P19" s="66">
        <f t="shared" si="3"/>
        <v>573519</v>
      </c>
      <c r="Q19" s="66">
        <f t="shared" si="3"/>
        <v>1902244</v>
      </c>
      <c r="R19" s="66">
        <f t="shared" si="3"/>
        <v>578796</v>
      </c>
      <c r="S19" s="66">
        <f t="shared" si="3"/>
        <v>418701</v>
      </c>
      <c r="T19" s="66">
        <f t="shared" si="3"/>
        <v>638392</v>
      </c>
      <c r="U19" s="66">
        <f t="shared" si="3"/>
        <v>1635889</v>
      </c>
      <c r="V19" s="66">
        <f t="shared" si="3"/>
        <v>7691497</v>
      </c>
      <c r="W19" s="66">
        <f t="shared" si="3"/>
        <v>4544000</v>
      </c>
      <c r="X19" s="66">
        <f t="shared" si="3"/>
        <v>3147497</v>
      </c>
      <c r="Y19" s="103">
        <f>+IF(W19&lt;&gt;0,+(X19/W19)*100,0)</f>
        <v>69.26709947183099</v>
      </c>
      <c r="Z19" s="119">
        <f>SUM(Z20:Z23)</f>
        <v>4544000</v>
      </c>
    </row>
    <row r="20" spans="1:26" ht="13.5">
      <c r="A20" s="104" t="s">
        <v>88</v>
      </c>
      <c r="B20" s="102"/>
      <c r="C20" s="121"/>
      <c r="D20" s="122">
        <v>2926000</v>
      </c>
      <c r="E20" s="26">
        <v>2926000</v>
      </c>
      <c r="F20" s="26">
        <v>815384</v>
      </c>
      <c r="G20" s="26">
        <v>238171</v>
      </c>
      <c r="H20" s="26">
        <v>632588</v>
      </c>
      <c r="I20" s="26">
        <v>1686143</v>
      </c>
      <c r="J20" s="26">
        <v>195071</v>
      </c>
      <c r="K20" s="26">
        <v>176038</v>
      </c>
      <c r="L20" s="26">
        <v>301187</v>
      </c>
      <c r="M20" s="26">
        <v>672296</v>
      </c>
      <c r="N20" s="26">
        <v>518916</v>
      </c>
      <c r="O20" s="26">
        <v>148296</v>
      </c>
      <c r="P20" s="26">
        <v>232103</v>
      </c>
      <c r="Q20" s="26">
        <v>899315</v>
      </c>
      <c r="R20" s="26">
        <v>228527</v>
      </c>
      <c r="S20" s="26">
        <v>170669</v>
      </c>
      <c r="T20" s="26">
        <v>290517</v>
      </c>
      <c r="U20" s="26">
        <v>689713</v>
      </c>
      <c r="V20" s="26">
        <v>3947467</v>
      </c>
      <c r="W20" s="26">
        <v>2926000</v>
      </c>
      <c r="X20" s="26">
        <v>1021467</v>
      </c>
      <c r="Y20" s="106">
        <v>34.91</v>
      </c>
      <c r="Z20" s="121">
        <v>2926000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>
        <v>1618000</v>
      </c>
      <c r="E23" s="26">
        <v>1618000</v>
      </c>
      <c r="F23" s="26">
        <v>267786</v>
      </c>
      <c r="G23" s="26">
        <v>272354</v>
      </c>
      <c r="H23" s="26">
        <v>299225</v>
      </c>
      <c r="I23" s="26">
        <v>839365</v>
      </c>
      <c r="J23" s="26">
        <v>265530</v>
      </c>
      <c r="K23" s="26">
        <v>337987</v>
      </c>
      <c r="L23" s="26">
        <v>352043</v>
      </c>
      <c r="M23" s="26">
        <v>955560</v>
      </c>
      <c r="N23" s="26">
        <v>309268</v>
      </c>
      <c r="O23" s="26">
        <v>352245</v>
      </c>
      <c r="P23" s="26">
        <v>341416</v>
      </c>
      <c r="Q23" s="26">
        <v>1002929</v>
      </c>
      <c r="R23" s="26">
        <v>350269</v>
      </c>
      <c r="S23" s="26">
        <v>248032</v>
      </c>
      <c r="T23" s="26">
        <v>347875</v>
      </c>
      <c r="U23" s="26">
        <v>946176</v>
      </c>
      <c r="V23" s="26">
        <v>3744030</v>
      </c>
      <c r="W23" s="26">
        <v>1618000</v>
      </c>
      <c r="X23" s="26">
        <v>2126030</v>
      </c>
      <c r="Y23" s="106">
        <v>131.4</v>
      </c>
      <c r="Z23" s="121">
        <v>1618000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>
        <v>161142</v>
      </c>
      <c r="L24" s="66"/>
      <c r="M24" s="66">
        <v>161142</v>
      </c>
      <c r="N24" s="66"/>
      <c r="O24" s="66"/>
      <c r="P24" s="66"/>
      <c r="Q24" s="66"/>
      <c r="R24" s="66"/>
      <c r="S24" s="66"/>
      <c r="T24" s="66"/>
      <c r="U24" s="66"/>
      <c r="V24" s="66">
        <v>161142</v>
      </c>
      <c r="W24" s="66"/>
      <c r="X24" s="66">
        <v>161142</v>
      </c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45285009</v>
      </c>
      <c r="D25" s="139">
        <f t="shared" si="4"/>
        <v>48820000</v>
      </c>
      <c r="E25" s="39">
        <f t="shared" si="4"/>
        <v>48820000</v>
      </c>
      <c r="F25" s="39">
        <f t="shared" si="4"/>
        <v>11371647</v>
      </c>
      <c r="G25" s="39">
        <f t="shared" si="4"/>
        <v>3685793</v>
      </c>
      <c r="H25" s="39">
        <f t="shared" si="4"/>
        <v>2117437</v>
      </c>
      <c r="I25" s="39">
        <f t="shared" si="4"/>
        <v>17174877</v>
      </c>
      <c r="J25" s="39">
        <f t="shared" si="4"/>
        <v>5310001</v>
      </c>
      <c r="K25" s="39">
        <f t="shared" si="4"/>
        <v>9594263</v>
      </c>
      <c r="L25" s="39">
        <f t="shared" si="4"/>
        <v>3746790</v>
      </c>
      <c r="M25" s="39">
        <f t="shared" si="4"/>
        <v>18651054</v>
      </c>
      <c r="N25" s="39">
        <f t="shared" si="4"/>
        <v>1765849</v>
      </c>
      <c r="O25" s="39">
        <f t="shared" si="4"/>
        <v>1355289</v>
      </c>
      <c r="P25" s="39">
        <f t="shared" si="4"/>
        <v>11721703</v>
      </c>
      <c r="Q25" s="39">
        <f t="shared" si="4"/>
        <v>14842841</v>
      </c>
      <c r="R25" s="39">
        <f t="shared" si="4"/>
        <v>1932084</v>
      </c>
      <c r="S25" s="39">
        <f t="shared" si="4"/>
        <v>1228318</v>
      </c>
      <c r="T25" s="39">
        <f t="shared" si="4"/>
        <v>1341998</v>
      </c>
      <c r="U25" s="39">
        <f t="shared" si="4"/>
        <v>4502400</v>
      </c>
      <c r="V25" s="39">
        <f t="shared" si="4"/>
        <v>55171172</v>
      </c>
      <c r="W25" s="39">
        <f t="shared" si="4"/>
        <v>48820000</v>
      </c>
      <c r="X25" s="39">
        <f t="shared" si="4"/>
        <v>6351172</v>
      </c>
      <c r="Y25" s="140">
        <f>+IF(W25&lt;&gt;0,+(X25/W25)*100,0)</f>
        <v>13.009365014338387</v>
      </c>
      <c r="Z25" s="138">
        <f>+Z5+Z9+Z15+Z19+Z24</f>
        <v>48820000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28974690</v>
      </c>
      <c r="D28" s="120">
        <f t="shared" si="5"/>
        <v>10950797</v>
      </c>
      <c r="E28" s="66">
        <f t="shared" si="5"/>
        <v>10950797</v>
      </c>
      <c r="F28" s="66">
        <f t="shared" si="5"/>
        <v>1051162</v>
      </c>
      <c r="G28" s="66">
        <f t="shared" si="5"/>
        <v>986513</v>
      </c>
      <c r="H28" s="66">
        <f t="shared" si="5"/>
        <v>1582016</v>
      </c>
      <c r="I28" s="66">
        <f t="shared" si="5"/>
        <v>3619691</v>
      </c>
      <c r="J28" s="66">
        <f t="shared" si="5"/>
        <v>1192720</v>
      </c>
      <c r="K28" s="66">
        <f t="shared" si="5"/>
        <v>1382221</v>
      </c>
      <c r="L28" s="66">
        <f t="shared" si="5"/>
        <v>1363762</v>
      </c>
      <c r="M28" s="66">
        <f t="shared" si="5"/>
        <v>3938703</v>
      </c>
      <c r="N28" s="66">
        <f t="shared" si="5"/>
        <v>1486890</v>
      </c>
      <c r="O28" s="66">
        <f t="shared" si="5"/>
        <v>1675211</v>
      </c>
      <c r="P28" s="66">
        <f t="shared" si="5"/>
        <v>1577119</v>
      </c>
      <c r="Q28" s="66">
        <f t="shared" si="5"/>
        <v>4739220</v>
      </c>
      <c r="R28" s="66">
        <f t="shared" si="5"/>
        <v>1125027</v>
      </c>
      <c r="S28" s="66">
        <f t="shared" si="5"/>
        <v>1286125</v>
      </c>
      <c r="T28" s="66">
        <f t="shared" si="5"/>
        <v>1639610</v>
      </c>
      <c r="U28" s="66">
        <f t="shared" si="5"/>
        <v>4050762</v>
      </c>
      <c r="V28" s="66">
        <f t="shared" si="5"/>
        <v>16348376</v>
      </c>
      <c r="W28" s="66">
        <f t="shared" si="5"/>
        <v>10950797</v>
      </c>
      <c r="X28" s="66">
        <f t="shared" si="5"/>
        <v>5397579</v>
      </c>
      <c r="Y28" s="103">
        <f>+IF(W28&lt;&gt;0,+(X28/W28)*100,0)</f>
        <v>49.28937135808471</v>
      </c>
      <c r="Z28" s="119">
        <f>SUM(Z29:Z31)</f>
        <v>10950797</v>
      </c>
    </row>
    <row r="29" spans="1:26" ht="13.5">
      <c r="A29" s="104" t="s">
        <v>74</v>
      </c>
      <c r="B29" s="102"/>
      <c r="C29" s="121"/>
      <c r="D29" s="122">
        <v>2808566</v>
      </c>
      <c r="E29" s="26">
        <v>2808566</v>
      </c>
      <c r="F29" s="26">
        <v>313121</v>
      </c>
      <c r="G29" s="26">
        <v>307162</v>
      </c>
      <c r="H29" s="26">
        <v>352430</v>
      </c>
      <c r="I29" s="26">
        <v>972713</v>
      </c>
      <c r="J29" s="26">
        <v>329597</v>
      </c>
      <c r="K29" s="26">
        <v>345422</v>
      </c>
      <c r="L29" s="26">
        <v>369628</v>
      </c>
      <c r="M29" s="26">
        <v>1044647</v>
      </c>
      <c r="N29" s="26">
        <v>201608</v>
      </c>
      <c r="O29" s="26">
        <v>475387</v>
      </c>
      <c r="P29" s="26">
        <v>328681</v>
      </c>
      <c r="Q29" s="26">
        <v>1005676</v>
      </c>
      <c r="R29" s="26">
        <v>328473</v>
      </c>
      <c r="S29" s="26">
        <v>322841</v>
      </c>
      <c r="T29" s="26">
        <v>480764</v>
      </c>
      <c r="U29" s="26">
        <v>1132078</v>
      </c>
      <c r="V29" s="26">
        <v>4155114</v>
      </c>
      <c r="W29" s="26">
        <v>2808566</v>
      </c>
      <c r="X29" s="26">
        <v>1346548</v>
      </c>
      <c r="Y29" s="106">
        <v>47.94</v>
      </c>
      <c r="Z29" s="121">
        <v>2808566</v>
      </c>
    </row>
    <row r="30" spans="1:26" ht="13.5">
      <c r="A30" s="104" t="s">
        <v>75</v>
      </c>
      <c r="B30" s="102"/>
      <c r="C30" s="123">
        <v>28974690</v>
      </c>
      <c r="D30" s="124">
        <v>4110800</v>
      </c>
      <c r="E30" s="125">
        <v>4110800</v>
      </c>
      <c r="F30" s="125">
        <v>231036</v>
      </c>
      <c r="G30" s="125">
        <v>249159</v>
      </c>
      <c r="H30" s="125">
        <v>437355</v>
      </c>
      <c r="I30" s="125">
        <v>917550</v>
      </c>
      <c r="J30" s="125">
        <v>431149</v>
      </c>
      <c r="K30" s="125">
        <v>370032</v>
      </c>
      <c r="L30" s="125">
        <v>474107</v>
      </c>
      <c r="M30" s="125">
        <v>1275288</v>
      </c>
      <c r="N30" s="125">
        <v>453453</v>
      </c>
      <c r="O30" s="125">
        <v>628268</v>
      </c>
      <c r="P30" s="125">
        <v>476221</v>
      </c>
      <c r="Q30" s="125">
        <v>1557942</v>
      </c>
      <c r="R30" s="125">
        <v>335606</v>
      </c>
      <c r="S30" s="125">
        <v>429744</v>
      </c>
      <c r="T30" s="125">
        <v>407325</v>
      </c>
      <c r="U30" s="125">
        <v>1172675</v>
      </c>
      <c r="V30" s="125">
        <v>4923455</v>
      </c>
      <c r="W30" s="125">
        <v>4110800</v>
      </c>
      <c r="X30" s="125">
        <v>812655</v>
      </c>
      <c r="Y30" s="107">
        <v>19.77</v>
      </c>
      <c r="Z30" s="123">
        <v>4110800</v>
      </c>
    </row>
    <row r="31" spans="1:26" ht="13.5">
      <c r="A31" s="104" t="s">
        <v>76</v>
      </c>
      <c r="B31" s="102"/>
      <c r="C31" s="121"/>
      <c r="D31" s="122">
        <v>4031431</v>
      </c>
      <c r="E31" s="26">
        <v>4031431</v>
      </c>
      <c r="F31" s="26">
        <v>507005</v>
      </c>
      <c r="G31" s="26">
        <v>430192</v>
      </c>
      <c r="H31" s="26">
        <v>792231</v>
      </c>
      <c r="I31" s="26">
        <v>1729428</v>
      </c>
      <c r="J31" s="26">
        <v>431974</v>
      </c>
      <c r="K31" s="26">
        <v>666767</v>
      </c>
      <c r="L31" s="26">
        <v>520027</v>
      </c>
      <c r="M31" s="26">
        <v>1618768</v>
      </c>
      <c r="N31" s="26">
        <v>831829</v>
      </c>
      <c r="O31" s="26">
        <v>571556</v>
      </c>
      <c r="P31" s="26">
        <v>772217</v>
      </c>
      <c r="Q31" s="26">
        <v>2175602</v>
      </c>
      <c r="R31" s="26">
        <v>460948</v>
      </c>
      <c r="S31" s="26">
        <v>533540</v>
      </c>
      <c r="T31" s="26">
        <v>751521</v>
      </c>
      <c r="U31" s="26">
        <v>1746009</v>
      </c>
      <c r="V31" s="26">
        <v>7269807</v>
      </c>
      <c r="W31" s="26">
        <v>4031431</v>
      </c>
      <c r="X31" s="26">
        <v>3238376</v>
      </c>
      <c r="Y31" s="106">
        <v>80.33</v>
      </c>
      <c r="Z31" s="121">
        <v>4031431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743562</v>
      </c>
      <c r="E32" s="66">
        <f t="shared" si="6"/>
        <v>743562</v>
      </c>
      <c r="F32" s="66">
        <f t="shared" si="6"/>
        <v>43466</v>
      </c>
      <c r="G32" s="66">
        <f t="shared" si="6"/>
        <v>52213</v>
      </c>
      <c r="H32" s="66">
        <f t="shared" si="6"/>
        <v>77770</v>
      </c>
      <c r="I32" s="66">
        <f t="shared" si="6"/>
        <v>173449</v>
      </c>
      <c r="J32" s="66">
        <f t="shared" si="6"/>
        <v>42914</v>
      </c>
      <c r="K32" s="66">
        <f t="shared" si="6"/>
        <v>91625</v>
      </c>
      <c r="L32" s="66">
        <f t="shared" si="6"/>
        <v>71035</v>
      </c>
      <c r="M32" s="66">
        <f t="shared" si="6"/>
        <v>205574</v>
      </c>
      <c r="N32" s="66">
        <f t="shared" si="6"/>
        <v>143369</v>
      </c>
      <c r="O32" s="66">
        <f t="shared" si="6"/>
        <v>62704</v>
      </c>
      <c r="P32" s="66">
        <f t="shared" si="6"/>
        <v>52813</v>
      </c>
      <c r="Q32" s="66">
        <f t="shared" si="6"/>
        <v>258886</v>
      </c>
      <c r="R32" s="66">
        <f t="shared" si="6"/>
        <v>65133</v>
      </c>
      <c r="S32" s="66">
        <f t="shared" si="6"/>
        <v>99147</v>
      </c>
      <c r="T32" s="66">
        <f t="shared" si="6"/>
        <v>158014</v>
      </c>
      <c r="U32" s="66">
        <f t="shared" si="6"/>
        <v>322294</v>
      </c>
      <c r="V32" s="66">
        <f t="shared" si="6"/>
        <v>960203</v>
      </c>
      <c r="W32" s="66">
        <f t="shared" si="6"/>
        <v>743562</v>
      </c>
      <c r="X32" s="66">
        <f t="shared" si="6"/>
        <v>216641</v>
      </c>
      <c r="Y32" s="103">
        <f>+IF(W32&lt;&gt;0,+(X32/W32)*100,0)</f>
        <v>29.13556636837278</v>
      </c>
      <c r="Z32" s="119">
        <f>SUM(Z33:Z37)</f>
        <v>743562</v>
      </c>
    </row>
    <row r="33" spans="1:26" ht="13.5">
      <c r="A33" s="104" t="s">
        <v>78</v>
      </c>
      <c r="B33" s="102"/>
      <c r="C33" s="121"/>
      <c r="D33" s="122">
        <v>743562</v>
      </c>
      <c r="E33" s="26">
        <v>743562</v>
      </c>
      <c r="F33" s="26">
        <v>43466</v>
      </c>
      <c r="G33" s="26">
        <v>52213</v>
      </c>
      <c r="H33" s="26">
        <v>77770</v>
      </c>
      <c r="I33" s="26">
        <v>173449</v>
      </c>
      <c r="J33" s="26">
        <v>42914</v>
      </c>
      <c r="K33" s="26">
        <v>91625</v>
      </c>
      <c r="L33" s="26">
        <v>71035</v>
      </c>
      <c r="M33" s="26">
        <v>205574</v>
      </c>
      <c r="N33" s="26">
        <v>143369</v>
      </c>
      <c r="O33" s="26">
        <v>62704</v>
      </c>
      <c r="P33" s="26">
        <v>52813</v>
      </c>
      <c r="Q33" s="26">
        <v>258886</v>
      </c>
      <c r="R33" s="26">
        <v>65133</v>
      </c>
      <c r="S33" s="26">
        <v>99147</v>
      </c>
      <c r="T33" s="26">
        <v>158014</v>
      </c>
      <c r="U33" s="26">
        <v>322294</v>
      </c>
      <c r="V33" s="26">
        <v>960203</v>
      </c>
      <c r="W33" s="26">
        <v>743562</v>
      </c>
      <c r="X33" s="26">
        <v>216641</v>
      </c>
      <c r="Y33" s="106">
        <v>29.14</v>
      </c>
      <c r="Z33" s="121">
        <v>743562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5804201</v>
      </c>
      <c r="E38" s="66">
        <f t="shared" si="7"/>
        <v>5804201</v>
      </c>
      <c r="F38" s="66">
        <f t="shared" si="7"/>
        <v>166755</v>
      </c>
      <c r="G38" s="66">
        <f t="shared" si="7"/>
        <v>137007</v>
      </c>
      <c r="H38" s="66">
        <f t="shared" si="7"/>
        <v>273935</v>
      </c>
      <c r="I38" s="66">
        <f t="shared" si="7"/>
        <v>577697</v>
      </c>
      <c r="J38" s="66">
        <f t="shared" si="7"/>
        <v>150228</v>
      </c>
      <c r="K38" s="66">
        <f t="shared" si="7"/>
        <v>286725</v>
      </c>
      <c r="L38" s="66">
        <f t="shared" si="7"/>
        <v>514780</v>
      </c>
      <c r="M38" s="66">
        <f t="shared" si="7"/>
        <v>951733</v>
      </c>
      <c r="N38" s="66">
        <f t="shared" si="7"/>
        <v>612028</v>
      </c>
      <c r="O38" s="66">
        <f t="shared" si="7"/>
        <v>652291</v>
      </c>
      <c r="P38" s="66">
        <f t="shared" si="7"/>
        <v>595971</v>
      </c>
      <c r="Q38" s="66">
        <f t="shared" si="7"/>
        <v>1860290</v>
      </c>
      <c r="R38" s="66">
        <f t="shared" si="7"/>
        <v>755063</v>
      </c>
      <c r="S38" s="66">
        <f t="shared" si="7"/>
        <v>784363</v>
      </c>
      <c r="T38" s="66">
        <f t="shared" si="7"/>
        <v>702131</v>
      </c>
      <c r="U38" s="66">
        <f t="shared" si="7"/>
        <v>2241557</v>
      </c>
      <c r="V38" s="66">
        <f t="shared" si="7"/>
        <v>5631277</v>
      </c>
      <c r="W38" s="66">
        <f t="shared" si="7"/>
        <v>5804201</v>
      </c>
      <c r="X38" s="66">
        <f t="shared" si="7"/>
        <v>-172924</v>
      </c>
      <c r="Y38" s="103">
        <f>+IF(W38&lt;&gt;0,+(X38/W38)*100,0)</f>
        <v>-2.979290345044908</v>
      </c>
      <c r="Z38" s="119">
        <f>SUM(Z39:Z41)</f>
        <v>5804201</v>
      </c>
    </row>
    <row r="39" spans="1:26" ht="13.5">
      <c r="A39" s="104" t="s">
        <v>84</v>
      </c>
      <c r="B39" s="102"/>
      <c r="C39" s="121"/>
      <c r="D39" s="122"/>
      <c r="E39" s="26"/>
      <c r="F39" s="26">
        <v>3150</v>
      </c>
      <c r="G39" s="26">
        <v>3258</v>
      </c>
      <c r="H39" s="26">
        <v>79002</v>
      </c>
      <c r="I39" s="26">
        <v>85410</v>
      </c>
      <c r="J39" s="26">
        <v>3669</v>
      </c>
      <c r="K39" s="26">
        <v>36921</v>
      </c>
      <c r="L39" s="26">
        <v>3564</v>
      </c>
      <c r="M39" s="26">
        <v>44154</v>
      </c>
      <c r="N39" s="26">
        <v>84615</v>
      </c>
      <c r="O39" s="26">
        <v>19930</v>
      </c>
      <c r="P39" s="26">
        <v>21780</v>
      </c>
      <c r="Q39" s="26">
        <v>126325</v>
      </c>
      <c r="R39" s="26">
        <v>129054</v>
      </c>
      <c r="S39" s="26">
        <v>58273</v>
      </c>
      <c r="T39" s="26">
        <v>62792</v>
      </c>
      <c r="U39" s="26">
        <v>250119</v>
      </c>
      <c r="V39" s="26">
        <v>506008</v>
      </c>
      <c r="W39" s="26"/>
      <c r="X39" s="26">
        <v>506008</v>
      </c>
      <c r="Y39" s="106">
        <v>0</v>
      </c>
      <c r="Z39" s="121"/>
    </row>
    <row r="40" spans="1:26" ht="13.5">
      <c r="A40" s="104" t="s">
        <v>85</v>
      </c>
      <c r="B40" s="102"/>
      <c r="C40" s="121"/>
      <c r="D40" s="122">
        <v>5804201</v>
      </c>
      <c r="E40" s="26">
        <v>5804201</v>
      </c>
      <c r="F40" s="26">
        <v>163605</v>
      </c>
      <c r="G40" s="26">
        <v>133749</v>
      </c>
      <c r="H40" s="26">
        <v>194933</v>
      </c>
      <c r="I40" s="26">
        <v>492287</v>
      </c>
      <c r="J40" s="26">
        <v>146559</v>
      </c>
      <c r="K40" s="26">
        <v>249804</v>
      </c>
      <c r="L40" s="26">
        <v>511216</v>
      </c>
      <c r="M40" s="26">
        <v>907579</v>
      </c>
      <c r="N40" s="26">
        <v>527413</v>
      </c>
      <c r="O40" s="26">
        <v>632361</v>
      </c>
      <c r="P40" s="26">
        <v>574191</v>
      </c>
      <c r="Q40" s="26">
        <v>1733965</v>
      </c>
      <c r="R40" s="26">
        <v>626009</v>
      </c>
      <c r="S40" s="26">
        <v>726090</v>
      </c>
      <c r="T40" s="26">
        <v>639339</v>
      </c>
      <c r="U40" s="26">
        <v>1991438</v>
      </c>
      <c r="V40" s="26">
        <v>5125269</v>
      </c>
      <c r="W40" s="26">
        <v>5804201</v>
      </c>
      <c r="X40" s="26">
        <v>-678932</v>
      </c>
      <c r="Y40" s="106">
        <v>-11.7</v>
      </c>
      <c r="Z40" s="121">
        <v>5804201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4842440</v>
      </c>
      <c r="E42" s="66">
        <f t="shared" si="8"/>
        <v>4842440</v>
      </c>
      <c r="F42" s="66">
        <f t="shared" si="8"/>
        <v>1163844</v>
      </c>
      <c r="G42" s="66">
        <f t="shared" si="8"/>
        <v>516722</v>
      </c>
      <c r="H42" s="66">
        <f t="shared" si="8"/>
        <v>1595485</v>
      </c>
      <c r="I42" s="66">
        <f t="shared" si="8"/>
        <v>3276051</v>
      </c>
      <c r="J42" s="66">
        <f t="shared" si="8"/>
        <v>1645349</v>
      </c>
      <c r="K42" s="66">
        <f t="shared" si="8"/>
        <v>1273562</v>
      </c>
      <c r="L42" s="66">
        <f t="shared" si="8"/>
        <v>194221</v>
      </c>
      <c r="M42" s="66">
        <f t="shared" si="8"/>
        <v>3113132</v>
      </c>
      <c r="N42" s="66">
        <f t="shared" si="8"/>
        <v>982866</v>
      </c>
      <c r="O42" s="66">
        <f t="shared" si="8"/>
        <v>599103</v>
      </c>
      <c r="P42" s="66">
        <f t="shared" si="8"/>
        <v>143780</v>
      </c>
      <c r="Q42" s="66">
        <f t="shared" si="8"/>
        <v>1725749</v>
      </c>
      <c r="R42" s="66">
        <f t="shared" si="8"/>
        <v>1018278</v>
      </c>
      <c r="S42" s="66">
        <f t="shared" si="8"/>
        <v>677573</v>
      </c>
      <c r="T42" s="66">
        <f t="shared" si="8"/>
        <v>995867</v>
      </c>
      <c r="U42" s="66">
        <f t="shared" si="8"/>
        <v>2691718</v>
      </c>
      <c r="V42" s="66">
        <f t="shared" si="8"/>
        <v>10806650</v>
      </c>
      <c r="W42" s="66">
        <f t="shared" si="8"/>
        <v>4842440</v>
      </c>
      <c r="X42" s="66">
        <f t="shared" si="8"/>
        <v>5964210</v>
      </c>
      <c r="Y42" s="103">
        <f>+IF(W42&lt;&gt;0,+(X42/W42)*100,0)</f>
        <v>123.16538769711138</v>
      </c>
      <c r="Z42" s="119">
        <f>SUM(Z43:Z46)</f>
        <v>4842440</v>
      </c>
    </row>
    <row r="43" spans="1:26" ht="13.5">
      <c r="A43" s="104" t="s">
        <v>88</v>
      </c>
      <c r="B43" s="102"/>
      <c r="C43" s="121"/>
      <c r="D43" s="122">
        <v>4400720</v>
      </c>
      <c r="E43" s="26">
        <v>4400720</v>
      </c>
      <c r="F43" s="26">
        <v>730255</v>
      </c>
      <c r="G43" s="26">
        <v>54966</v>
      </c>
      <c r="H43" s="26">
        <v>790562</v>
      </c>
      <c r="I43" s="26">
        <v>1575783</v>
      </c>
      <c r="J43" s="26">
        <v>1187735</v>
      </c>
      <c r="K43" s="26">
        <v>532506</v>
      </c>
      <c r="L43" s="26">
        <v>117282</v>
      </c>
      <c r="M43" s="26">
        <v>1837523</v>
      </c>
      <c r="N43" s="26">
        <v>839501</v>
      </c>
      <c r="O43" s="26">
        <v>467842</v>
      </c>
      <c r="P43" s="26">
        <v>53828</v>
      </c>
      <c r="Q43" s="26">
        <v>1361171</v>
      </c>
      <c r="R43" s="26">
        <v>788438</v>
      </c>
      <c r="S43" s="26">
        <v>529294</v>
      </c>
      <c r="T43" s="26">
        <v>791032</v>
      </c>
      <c r="U43" s="26">
        <v>2108764</v>
      </c>
      <c r="V43" s="26">
        <v>6883241</v>
      </c>
      <c r="W43" s="26">
        <v>4400720</v>
      </c>
      <c r="X43" s="26">
        <v>2482521</v>
      </c>
      <c r="Y43" s="106">
        <v>56.41</v>
      </c>
      <c r="Z43" s="121">
        <v>4400720</v>
      </c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>
        <v>441720</v>
      </c>
      <c r="E46" s="26">
        <v>441720</v>
      </c>
      <c r="F46" s="26">
        <v>433589</v>
      </c>
      <c r="G46" s="26">
        <v>461756</v>
      </c>
      <c r="H46" s="26">
        <v>804923</v>
      </c>
      <c r="I46" s="26">
        <v>1700268</v>
      </c>
      <c r="J46" s="26">
        <v>457614</v>
      </c>
      <c r="K46" s="26">
        <v>741056</v>
      </c>
      <c r="L46" s="26">
        <v>76939</v>
      </c>
      <c r="M46" s="26">
        <v>1275609</v>
      </c>
      <c r="N46" s="26">
        <v>143365</v>
      </c>
      <c r="O46" s="26">
        <v>131261</v>
      </c>
      <c r="P46" s="26">
        <v>89952</v>
      </c>
      <c r="Q46" s="26">
        <v>364578</v>
      </c>
      <c r="R46" s="26">
        <v>229840</v>
      </c>
      <c r="S46" s="26">
        <v>148279</v>
      </c>
      <c r="T46" s="26">
        <v>204835</v>
      </c>
      <c r="U46" s="26">
        <v>582954</v>
      </c>
      <c r="V46" s="26">
        <v>3923409</v>
      </c>
      <c r="W46" s="26">
        <v>441720</v>
      </c>
      <c r="X46" s="26">
        <v>3481689</v>
      </c>
      <c r="Y46" s="106">
        <v>788.21</v>
      </c>
      <c r="Z46" s="121">
        <v>441720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28974690</v>
      </c>
      <c r="D48" s="139">
        <f t="shared" si="9"/>
        <v>22341000</v>
      </c>
      <c r="E48" s="39">
        <f t="shared" si="9"/>
        <v>22341000</v>
      </c>
      <c r="F48" s="39">
        <f t="shared" si="9"/>
        <v>2425227</v>
      </c>
      <c r="G48" s="39">
        <f t="shared" si="9"/>
        <v>1692455</v>
      </c>
      <c r="H48" s="39">
        <f t="shared" si="9"/>
        <v>3529206</v>
      </c>
      <c r="I48" s="39">
        <f t="shared" si="9"/>
        <v>7646888</v>
      </c>
      <c r="J48" s="39">
        <f t="shared" si="9"/>
        <v>3031211</v>
      </c>
      <c r="K48" s="39">
        <f t="shared" si="9"/>
        <v>3034133</v>
      </c>
      <c r="L48" s="39">
        <f t="shared" si="9"/>
        <v>2143798</v>
      </c>
      <c r="M48" s="39">
        <f t="shared" si="9"/>
        <v>8209142</v>
      </c>
      <c r="N48" s="39">
        <f t="shared" si="9"/>
        <v>3225153</v>
      </c>
      <c r="O48" s="39">
        <f t="shared" si="9"/>
        <v>2989309</v>
      </c>
      <c r="P48" s="39">
        <f t="shared" si="9"/>
        <v>2369683</v>
      </c>
      <c r="Q48" s="39">
        <f t="shared" si="9"/>
        <v>8584145</v>
      </c>
      <c r="R48" s="39">
        <f t="shared" si="9"/>
        <v>2963501</v>
      </c>
      <c r="S48" s="39">
        <f t="shared" si="9"/>
        <v>2847208</v>
      </c>
      <c r="T48" s="39">
        <f t="shared" si="9"/>
        <v>3495622</v>
      </c>
      <c r="U48" s="39">
        <f t="shared" si="9"/>
        <v>9306331</v>
      </c>
      <c r="V48" s="39">
        <f t="shared" si="9"/>
        <v>33746506</v>
      </c>
      <c r="W48" s="39">
        <f t="shared" si="9"/>
        <v>22341000</v>
      </c>
      <c r="X48" s="39">
        <f t="shared" si="9"/>
        <v>11405506</v>
      </c>
      <c r="Y48" s="140">
        <f>+IF(W48&lt;&gt;0,+(X48/W48)*100,0)</f>
        <v>51.051904570072956</v>
      </c>
      <c r="Z48" s="138">
        <f>+Z28+Z32+Z38+Z42+Z47</f>
        <v>22341000</v>
      </c>
    </row>
    <row r="49" spans="1:26" ht="13.5">
      <c r="A49" s="114" t="s">
        <v>48</v>
      </c>
      <c r="B49" s="115"/>
      <c r="C49" s="141">
        <f aca="true" t="shared" si="10" ref="C49:X49">+C25-C48</f>
        <v>16310319</v>
      </c>
      <c r="D49" s="142">
        <f t="shared" si="10"/>
        <v>26479000</v>
      </c>
      <c r="E49" s="143">
        <f t="shared" si="10"/>
        <v>26479000</v>
      </c>
      <c r="F49" s="143">
        <f t="shared" si="10"/>
        <v>8946420</v>
      </c>
      <c r="G49" s="143">
        <f t="shared" si="10"/>
        <v>1993338</v>
      </c>
      <c r="H49" s="143">
        <f t="shared" si="10"/>
        <v>-1411769</v>
      </c>
      <c r="I49" s="143">
        <f t="shared" si="10"/>
        <v>9527989</v>
      </c>
      <c r="J49" s="143">
        <f t="shared" si="10"/>
        <v>2278790</v>
      </c>
      <c r="K49" s="143">
        <f t="shared" si="10"/>
        <v>6560130</v>
      </c>
      <c r="L49" s="143">
        <f t="shared" si="10"/>
        <v>1602992</v>
      </c>
      <c r="M49" s="143">
        <f t="shared" si="10"/>
        <v>10441912</v>
      </c>
      <c r="N49" s="143">
        <f t="shared" si="10"/>
        <v>-1459304</v>
      </c>
      <c r="O49" s="143">
        <f t="shared" si="10"/>
        <v>-1634020</v>
      </c>
      <c r="P49" s="143">
        <f t="shared" si="10"/>
        <v>9352020</v>
      </c>
      <c r="Q49" s="143">
        <f t="shared" si="10"/>
        <v>6258696</v>
      </c>
      <c r="R49" s="143">
        <f t="shared" si="10"/>
        <v>-1031417</v>
      </c>
      <c r="S49" s="143">
        <f t="shared" si="10"/>
        <v>-1618890</v>
      </c>
      <c r="T49" s="143">
        <f t="shared" si="10"/>
        <v>-2153624</v>
      </c>
      <c r="U49" s="143">
        <f t="shared" si="10"/>
        <v>-4803931</v>
      </c>
      <c r="V49" s="143">
        <f t="shared" si="10"/>
        <v>21424666</v>
      </c>
      <c r="W49" s="143">
        <f>IF(E25=E48,0,W25-W48)</f>
        <v>26479000</v>
      </c>
      <c r="X49" s="143">
        <f t="shared" si="10"/>
        <v>-5054334</v>
      </c>
      <c r="Y49" s="144">
        <f>+IF(W49&lt;&gt;0,+(X49/W49)*100,0)</f>
        <v>-19.088084897465915</v>
      </c>
      <c r="Z49" s="141">
        <f>+Z25-Z48</f>
        <v>26479000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6267095</v>
      </c>
      <c r="D5" s="122">
        <v>4301000</v>
      </c>
      <c r="E5" s="26">
        <v>4301000</v>
      </c>
      <c r="F5" s="26">
        <v>0</v>
      </c>
      <c r="G5" s="26">
        <v>654099</v>
      </c>
      <c r="H5" s="26">
        <v>956662</v>
      </c>
      <c r="I5" s="26">
        <v>1610761</v>
      </c>
      <c r="J5" s="26">
        <v>585545</v>
      </c>
      <c r="K5" s="26">
        <v>583744</v>
      </c>
      <c r="L5" s="26">
        <v>945637</v>
      </c>
      <c r="M5" s="26">
        <v>2114926</v>
      </c>
      <c r="N5" s="26">
        <v>678066</v>
      </c>
      <c r="O5" s="26">
        <v>645957</v>
      </c>
      <c r="P5" s="26">
        <v>645777</v>
      </c>
      <c r="Q5" s="26">
        <v>1969800</v>
      </c>
      <c r="R5" s="26">
        <v>668629</v>
      </c>
      <c r="S5" s="26">
        <v>607452</v>
      </c>
      <c r="T5" s="26">
        <v>647722</v>
      </c>
      <c r="U5" s="26">
        <v>1923803</v>
      </c>
      <c r="V5" s="26">
        <v>7619290</v>
      </c>
      <c r="W5" s="26">
        <v>4301000</v>
      </c>
      <c r="X5" s="26">
        <v>3318290</v>
      </c>
      <c r="Y5" s="106">
        <v>77.15</v>
      </c>
      <c r="Z5" s="121">
        <v>4301000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2926000</v>
      </c>
      <c r="E7" s="26">
        <v>2926000</v>
      </c>
      <c r="F7" s="26">
        <v>767210</v>
      </c>
      <c r="G7" s="26">
        <v>225529</v>
      </c>
      <c r="H7" s="26">
        <v>622362</v>
      </c>
      <c r="I7" s="26">
        <v>1615101</v>
      </c>
      <c r="J7" s="26">
        <v>189501</v>
      </c>
      <c r="K7" s="26">
        <v>161142</v>
      </c>
      <c r="L7" s="26">
        <v>291387</v>
      </c>
      <c r="M7" s="26">
        <v>642030</v>
      </c>
      <c r="N7" s="26">
        <v>505123</v>
      </c>
      <c r="O7" s="26">
        <v>134763</v>
      </c>
      <c r="P7" s="26">
        <v>218448</v>
      </c>
      <c r="Q7" s="26">
        <v>858334</v>
      </c>
      <c r="R7" s="26">
        <v>212857</v>
      </c>
      <c r="S7" s="26">
        <v>150289</v>
      </c>
      <c r="T7" s="26">
        <v>281724</v>
      </c>
      <c r="U7" s="26">
        <v>644870</v>
      </c>
      <c r="V7" s="26">
        <v>3760335</v>
      </c>
      <c r="W7" s="26">
        <v>2926000</v>
      </c>
      <c r="X7" s="26">
        <v>834335</v>
      </c>
      <c r="Y7" s="106">
        <v>28.51</v>
      </c>
      <c r="Z7" s="121">
        <v>2926000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1618000</v>
      </c>
      <c r="E10" s="20">
        <v>1618000</v>
      </c>
      <c r="F10" s="20">
        <v>267786</v>
      </c>
      <c r="G10" s="20">
        <v>272354</v>
      </c>
      <c r="H10" s="20">
        <v>299225</v>
      </c>
      <c r="I10" s="20">
        <v>839365</v>
      </c>
      <c r="J10" s="20">
        <v>265530</v>
      </c>
      <c r="K10" s="20">
        <v>337987</v>
      </c>
      <c r="L10" s="20">
        <v>352043</v>
      </c>
      <c r="M10" s="20">
        <v>955560</v>
      </c>
      <c r="N10" s="20">
        <v>309268</v>
      </c>
      <c r="O10" s="20">
        <v>352245</v>
      </c>
      <c r="P10" s="20">
        <v>341416</v>
      </c>
      <c r="Q10" s="20">
        <v>1002929</v>
      </c>
      <c r="R10" s="20">
        <v>350269</v>
      </c>
      <c r="S10" s="20">
        <v>248032</v>
      </c>
      <c r="T10" s="20">
        <v>347875</v>
      </c>
      <c r="U10" s="20">
        <v>946176</v>
      </c>
      <c r="V10" s="20">
        <v>3744030</v>
      </c>
      <c r="W10" s="20">
        <v>1618000</v>
      </c>
      <c r="X10" s="20">
        <v>2126030</v>
      </c>
      <c r="Y10" s="160">
        <v>131.4</v>
      </c>
      <c r="Z10" s="96">
        <v>1618000</v>
      </c>
    </row>
    <row r="11" spans="1:26" ht="13.5">
      <c r="A11" s="159" t="s">
        <v>106</v>
      </c>
      <c r="B11" s="161"/>
      <c r="C11" s="121">
        <v>6027330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161142</v>
      </c>
      <c r="L11" s="26">
        <v>0</v>
      </c>
      <c r="M11" s="26">
        <v>161142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161142</v>
      </c>
      <c r="W11" s="26">
        <v>0</v>
      </c>
      <c r="X11" s="26">
        <v>161142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342522</v>
      </c>
      <c r="D12" s="122">
        <v>472000</v>
      </c>
      <c r="E12" s="26">
        <v>472000</v>
      </c>
      <c r="F12" s="26">
        <v>900</v>
      </c>
      <c r="G12" s="26">
        <v>11282</v>
      </c>
      <c r="H12" s="26">
        <v>0</v>
      </c>
      <c r="I12" s="26">
        <v>12182</v>
      </c>
      <c r="J12" s="26">
        <v>15302</v>
      </c>
      <c r="K12" s="26">
        <v>16118</v>
      </c>
      <c r="L12" s="26">
        <v>44556</v>
      </c>
      <c r="M12" s="26">
        <v>75976</v>
      </c>
      <c r="N12" s="26">
        <v>5482</v>
      </c>
      <c r="O12" s="26">
        <v>4366</v>
      </c>
      <c r="P12" s="26">
        <v>3250</v>
      </c>
      <c r="Q12" s="26">
        <v>13098</v>
      </c>
      <c r="R12" s="26">
        <v>7107</v>
      </c>
      <c r="S12" s="26">
        <v>11557</v>
      </c>
      <c r="T12" s="26">
        <v>5302</v>
      </c>
      <c r="U12" s="26">
        <v>23966</v>
      </c>
      <c r="V12" s="26">
        <v>125222</v>
      </c>
      <c r="W12" s="26">
        <v>472000</v>
      </c>
      <c r="X12" s="26">
        <v>-346778</v>
      </c>
      <c r="Y12" s="106">
        <v>-73.47</v>
      </c>
      <c r="Z12" s="121">
        <v>472000</v>
      </c>
    </row>
    <row r="13" spans="1:26" ht="13.5">
      <c r="A13" s="157" t="s">
        <v>108</v>
      </c>
      <c r="B13" s="161"/>
      <c r="C13" s="121">
        <v>794833</v>
      </c>
      <c r="D13" s="122">
        <v>661000</v>
      </c>
      <c r="E13" s="26">
        <v>661000</v>
      </c>
      <c r="F13" s="26">
        <v>44176</v>
      </c>
      <c r="G13" s="26">
        <v>424524</v>
      </c>
      <c r="H13" s="26">
        <v>40768</v>
      </c>
      <c r="I13" s="26">
        <v>509468</v>
      </c>
      <c r="J13" s="26">
        <v>19414</v>
      </c>
      <c r="K13" s="26">
        <v>49383</v>
      </c>
      <c r="L13" s="26">
        <v>39637</v>
      </c>
      <c r="M13" s="26">
        <v>108434</v>
      </c>
      <c r="N13" s="26">
        <v>36621</v>
      </c>
      <c r="O13" s="26">
        <v>32585</v>
      </c>
      <c r="P13" s="26">
        <v>25614</v>
      </c>
      <c r="Q13" s="26">
        <v>94820</v>
      </c>
      <c r="R13" s="26">
        <v>27304</v>
      </c>
      <c r="S13" s="26">
        <v>25547</v>
      </c>
      <c r="T13" s="26">
        <v>25108</v>
      </c>
      <c r="U13" s="26">
        <v>77959</v>
      </c>
      <c r="V13" s="26">
        <v>790681</v>
      </c>
      <c r="W13" s="26">
        <v>661000</v>
      </c>
      <c r="X13" s="26">
        <v>129681</v>
      </c>
      <c r="Y13" s="106">
        <v>19.62</v>
      </c>
      <c r="Z13" s="121">
        <v>661000</v>
      </c>
    </row>
    <row r="14" spans="1:26" ht="13.5">
      <c r="A14" s="157" t="s">
        <v>109</v>
      </c>
      <c r="B14" s="161"/>
      <c r="C14" s="121">
        <v>0</v>
      </c>
      <c r="D14" s="122">
        <v>668000</v>
      </c>
      <c r="E14" s="26">
        <v>668000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668000</v>
      </c>
      <c r="X14" s="26">
        <v>-668000</v>
      </c>
      <c r="Y14" s="106">
        <v>-100</v>
      </c>
      <c r="Z14" s="121">
        <v>668000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12800</v>
      </c>
      <c r="D16" s="122">
        <v>50000</v>
      </c>
      <c r="E16" s="26">
        <v>50000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1500</v>
      </c>
      <c r="M16" s="26">
        <v>1500</v>
      </c>
      <c r="N16" s="26">
        <v>0</v>
      </c>
      <c r="O16" s="26">
        <v>0</v>
      </c>
      <c r="P16" s="26">
        <v>1100</v>
      </c>
      <c r="Q16" s="26">
        <v>1100</v>
      </c>
      <c r="R16" s="26">
        <v>2500</v>
      </c>
      <c r="S16" s="26">
        <v>300</v>
      </c>
      <c r="T16" s="26">
        <v>300</v>
      </c>
      <c r="U16" s="26">
        <v>3100</v>
      </c>
      <c r="V16" s="26">
        <v>5700</v>
      </c>
      <c r="W16" s="26">
        <v>50000</v>
      </c>
      <c r="X16" s="26">
        <v>-44300</v>
      </c>
      <c r="Y16" s="106">
        <v>-88.6</v>
      </c>
      <c r="Z16" s="121">
        <v>50000</v>
      </c>
    </row>
    <row r="17" spans="1:26" ht="13.5">
      <c r="A17" s="157" t="s">
        <v>112</v>
      </c>
      <c r="B17" s="161"/>
      <c r="C17" s="121">
        <v>1739980</v>
      </c>
      <c r="D17" s="122">
        <v>772000</v>
      </c>
      <c r="E17" s="26">
        <v>772000</v>
      </c>
      <c r="F17" s="26">
        <v>85872</v>
      </c>
      <c r="G17" s="26">
        <v>56064</v>
      </c>
      <c r="H17" s="26">
        <v>117576</v>
      </c>
      <c r="I17" s="26">
        <v>259512</v>
      </c>
      <c r="J17" s="26">
        <v>182006</v>
      </c>
      <c r="K17" s="26">
        <v>169992</v>
      </c>
      <c r="L17" s="26">
        <v>54174</v>
      </c>
      <c r="M17" s="26">
        <v>406172</v>
      </c>
      <c r="N17" s="26">
        <v>184611</v>
      </c>
      <c r="O17" s="26">
        <v>116413</v>
      </c>
      <c r="P17" s="26">
        <v>131494</v>
      </c>
      <c r="Q17" s="26">
        <v>432518</v>
      </c>
      <c r="R17" s="26">
        <v>111057</v>
      </c>
      <c r="S17" s="26">
        <v>86381</v>
      </c>
      <c r="T17" s="26">
        <v>0</v>
      </c>
      <c r="U17" s="26">
        <v>197438</v>
      </c>
      <c r="V17" s="26">
        <v>1295640</v>
      </c>
      <c r="W17" s="26">
        <v>772000</v>
      </c>
      <c r="X17" s="26">
        <v>523640</v>
      </c>
      <c r="Y17" s="106">
        <v>67.83</v>
      </c>
      <c r="Z17" s="121">
        <v>772000</v>
      </c>
    </row>
    <row r="18" spans="1:26" ht="13.5">
      <c r="A18" s="159" t="s">
        <v>113</v>
      </c>
      <c r="B18" s="158"/>
      <c r="C18" s="121">
        <v>0</v>
      </c>
      <c r="D18" s="122">
        <v>217000</v>
      </c>
      <c r="E18" s="26">
        <v>217000</v>
      </c>
      <c r="F18" s="26">
        <v>26829</v>
      </c>
      <c r="G18" s="26">
        <v>9169</v>
      </c>
      <c r="H18" s="26">
        <v>40604</v>
      </c>
      <c r="I18" s="26">
        <v>76602</v>
      </c>
      <c r="J18" s="26">
        <v>12721</v>
      </c>
      <c r="K18" s="26">
        <v>55651</v>
      </c>
      <c r="L18" s="26">
        <v>0</v>
      </c>
      <c r="M18" s="26">
        <v>68372</v>
      </c>
      <c r="N18" s="26">
        <v>0</v>
      </c>
      <c r="O18" s="26">
        <v>0</v>
      </c>
      <c r="P18" s="26">
        <v>46314</v>
      </c>
      <c r="Q18" s="26">
        <v>46314</v>
      </c>
      <c r="R18" s="26">
        <v>0</v>
      </c>
      <c r="S18" s="26">
        <v>51576</v>
      </c>
      <c r="T18" s="26">
        <v>0</v>
      </c>
      <c r="U18" s="26">
        <v>51576</v>
      </c>
      <c r="V18" s="26">
        <v>242864</v>
      </c>
      <c r="W18" s="26">
        <v>217000</v>
      </c>
      <c r="X18" s="26">
        <v>25864</v>
      </c>
      <c r="Y18" s="106">
        <v>11.92</v>
      </c>
      <c r="Z18" s="121">
        <v>217000</v>
      </c>
    </row>
    <row r="19" spans="1:26" ht="13.5">
      <c r="A19" s="157" t="s">
        <v>33</v>
      </c>
      <c r="B19" s="161"/>
      <c r="C19" s="121">
        <v>19740786</v>
      </c>
      <c r="D19" s="122">
        <v>27022000</v>
      </c>
      <c r="E19" s="26">
        <v>27022000</v>
      </c>
      <c r="F19" s="26">
        <v>10034963</v>
      </c>
      <c r="G19" s="26">
        <v>1950000</v>
      </c>
      <c r="H19" s="26">
        <v>0</v>
      </c>
      <c r="I19" s="26">
        <v>11984963</v>
      </c>
      <c r="J19" s="26">
        <v>0</v>
      </c>
      <c r="K19" s="26">
        <v>8027970</v>
      </c>
      <c r="L19" s="26">
        <v>0</v>
      </c>
      <c r="M19" s="26">
        <v>8027970</v>
      </c>
      <c r="N19" s="26">
        <v>0</v>
      </c>
      <c r="O19" s="26">
        <v>0</v>
      </c>
      <c r="P19" s="26">
        <v>6771000</v>
      </c>
      <c r="Q19" s="26">
        <v>6771000</v>
      </c>
      <c r="R19" s="26">
        <v>493000</v>
      </c>
      <c r="S19" s="26">
        <v>0</v>
      </c>
      <c r="T19" s="26">
        <v>0</v>
      </c>
      <c r="U19" s="26">
        <v>493000</v>
      </c>
      <c r="V19" s="26">
        <v>27276933</v>
      </c>
      <c r="W19" s="26">
        <v>27022000</v>
      </c>
      <c r="X19" s="26">
        <v>254933</v>
      </c>
      <c r="Y19" s="106">
        <v>0.94</v>
      </c>
      <c r="Z19" s="121">
        <v>27022000</v>
      </c>
    </row>
    <row r="20" spans="1:26" ht="13.5">
      <c r="A20" s="157" t="s">
        <v>34</v>
      </c>
      <c r="B20" s="161" t="s">
        <v>95</v>
      </c>
      <c r="C20" s="121">
        <v>348687</v>
      </c>
      <c r="D20" s="122">
        <v>225000</v>
      </c>
      <c r="E20" s="20">
        <v>225000</v>
      </c>
      <c r="F20" s="20">
        <v>143911</v>
      </c>
      <c r="G20" s="20">
        <v>82772</v>
      </c>
      <c r="H20" s="20">
        <v>40240</v>
      </c>
      <c r="I20" s="20">
        <v>266923</v>
      </c>
      <c r="J20" s="20">
        <v>39982</v>
      </c>
      <c r="K20" s="20">
        <v>31134</v>
      </c>
      <c r="L20" s="20">
        <v>17856</v>
      </c>
      <c r="M20" s="20">
        <v>88972</v>
      </c>
      <c r="N20" s="20">
        <v>32885</v>
      </c>
      <c r="O20" s="20">
        <v>68960</v>
      </c>
      <c r="P20" s="20">
        <v>1649290</v>
      </c>
      <c r="Q20" s="20">
        <v>1751135</v>
      </c>
      <c r="R20" s="20">
        <v>59361</v>
      </c>
      <c r="S20" s="20">
        <v>47184</v>
      </c>
      <c r="T20" s="20">
        <v>33967</v>
      </c>
      <c r="U20" s="20">
        <v>140512</v>
      </c>
      <c r="V20" s="20">
        <v>2247542</v>
      </c>
      <c r="W20" s="20">
        <v>225000</v>
      </c>
      <c r="X20" s="20">
        <v>2022542</v>
      </c>
      <c r="Y20" s="160">
        <v>898.91</v>
      </c>
      <c r="Z20" s="96">
        <v>225000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13793</v>
      </c>
      <c r="O21" s="48">
        <v>0</v>
      </c>
      <c r="P21" s="26">
        <v>0</v>
      </c>
      <c r="Q21" s="26">
        <v>13793</v>
      </c>
      <c r="R21" s="26">
        <v>0</v>
      </c>
      <c r="S21" s="26">
        <v>0</v>
      </c>
      <c r="T21" s="26">
        <v>0</v>
      </c>
      <c r="U21" s="26">
        <v>0</v>
      </c>
      <c r="V21" s="48">
        <v>13793</v>
      </c>
      <c r="W21" s="26">
        <v>0</v>
      </c>
      <c r="X21" s="26">
        <v>13793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35274033</v>
      </c>
      <c r="D22" s="165">
        <f t="shared" si="0"/>
        <v>38932000</v>
      </c>
      <c r="E22" s="166">
        <f t="shared" si="0"/>
        <v>38932000</v>
      </c>
      <c r="F22" s="166">
        <f t="shared" si="0"/>
        <v>11371647</v>
      </c>
      <c r="G22" s="166">
        <f t="shared" si="0"/>
        <v>3685793</v>
      </c>
      <c r="H22" s="166">
        <f t="shared" si="0"/>
        <v>2117437</v>
      </c>
      <c r="I22" s="166">
        <f t="shared" si="0"/>
        <v>17174877</v>
      </c>
      <c r="J22" s="166">
        <f t="shared" si="0"/>
        <v>1310001</v>
      </c>
      <c r="K22" s="166">
        <f t="shared" si="0"/>
        <v>9594263</v>
      </c>
      <c r="L22" s="166">
        <f t="shared" si="0"/>
        <v>1746790</v>
      </c>
      <c r="M22" s="166">
        <f t="shared" si="0"/>
        <v>12651054</v>
      </c>
      <c r="N22" s="166">
        <f t="shared" si="0"/>
        <v>1765849</v>
      </c>
      <c r="O22" s="166">
        <f t="shared" si="0"/>
        <v>1355289</v>
      </c>
      <c r="P22" s="166">
        <f t="shared" si="0"/>
        <v>9833703</v>
      </c>
      <c r="Q22" s="166">
        <f t="shared" si="0"/>
        <v>12954841</v>
      </c>
      <c r="R22" s="166">
        <f t="shared" si="0"/>
        <v>1932084</v>
      </c>
      <c r="S22" s="166">
        <f t="shared" si="0"/>
        <v>1228318</v>
      </c>
      <c r="T22" s="166">
        <f t="shared" si="0"/>
        <v>1341998</v>
      </c>
      <c r="U22" s="166">
        <f t="shared" si="0"/>
        <v>4502400</v>
      </c>
      <c r="V22" s="166">
        <f t="shared" si="0"/>
        <v>47283172</v>
      </c>
      <c r="W22" s="166">
        <f t="shared" si="0"/>
        <v>38932000</v>
      </c>
      <c r="X22" s="166">
        <f t="shared" si="0"/>
        <v>8351172</v>
      </c>
      <c r="Y22" s="167">
        <f>+IF(W22&lt;&gt;0,+(X22/W22)*100,0)</f>
        <v>21.450662693927875</v>
      </c>
      <c r="Z22" s="164">
        <f>SUM(Z5:Z21)</f>
        <v>38932000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13606172</v>
      </c>
      <c r="D25" s="122">
        <v>14724000</v>
      </c>
      <c r="E25" s="26">
        <v>14724000</v>
      </c>
      <c r="F25" s="26">
        <v>1105760</v>
      </c>
      <c r="G25" s="26">
        <v>1100701</v>
      </c>
      <c r="H25" s="26">
        <v>1686369</v>
      </c>
      <c r="I25" s="26">
        <v>3892830</v>
      </c>
      <c r="J25" s="26">
        <v>1131802</v>
      </c>
      <c r="K25" s="26">
        <v>1863719</v>
      </c>
      <c r="L25" s="26">
        <v>1177263</v>
      </c>
      <c r="M25" s="26">
        <v>4172784</v>
      </c>
      <c r="N25" s="26">
        <v>1275780</v>
      </c>
      <c r="O25" s="26">
        <v>1481201</v>
      </c>
      <c r="P25" s="26">
        <v>1484645</v>
      </c>
      <c r="Q25" s="26">
        <v>4241626</v>
      </c>
      <c r="R25" s="26">
        <v>1262079</v>
      </c>
      <c r="S25" s="26">
        <v>1206512</v>
      </c>
      <c r="T25" s="26">
        <v>1246220</v>
      </c>
      <c r="U25" s="26">
        <v>3714811</v>
      </c>
      <c r="V25" s="26">
        <v>16022051</v>
      </c>
      <c r="W25" s="26">
        <v>14724000</v>
      </c>
      <c r="X25" s="26">
        <v>1298051</v>
      </c>
      <c r="Y25" s="106">
        <v>8.82</v>
      </c>
      <c r="Z25" s="121">
        <v>14724000</v>
      </c>
    </row>
    <row r="26" spans="1:26" ht="13.5">
      <c r="A26" s="159" t="s">
        <v>37</v>
      </c>
      <c r="B26" s="158"/>
      <c r="C26" s="121">
        <v>2550483</v>
      </c>
      <c r="D26" s="122">
        <v>2492000</v>
      </c>
      <c r="E26" s="26">
        <v>2492000</v>
      </c>
      <c r="F26" s="26">
        <v>239262</v>
      </c>
      <c r="G26" s="26">
        <v>238252</v>
      </c>
      <c r="H26" s="26">
        <v>258252</v>
      </c>
      <c r="I26" s="26">
        <v>735766</v>
      </c>
      <c r="J26" s="26">
        <v>239262</v>
      </c>
      <c r="K26" s="26">
        <v>236422</v>
      </c>
      <c r="L26" s="26">
        <v>299427</v>
      </c>
      <c r="M26" s="26">
        <v>775111</v>
      </c>
      <c r="N26" s="26">
        <v>116740</v>
      </c>
      <c r="O26" s="26">
        <v>378567</v>
      </c>
      <c r="P26" s="26">
        <v>245756</v>
      </c>
      <c r="Q26" s="26">
        <v>741063</v>
      </c>
      <c r="R26" s="26">
        <v>247032</v>
      </c>
      <c r="S26" s="26">
        <v>246536</v>
      </c>
      <c r="T26" s="26">
        <v>228385</v>
      </c>
      <c r="U26" s="26">
        <v>721953</v>
      </c>
      <c r="V26" s="26">
        <v>2973893</v>
      </c>
      <c r="W26" s="26">
        <v>2492000</v>
      </c>
      <c r="X26" s="26">
        <v>481893</v>
      </c>
      <c r="Y26" s="106">
        <v>19.34</v>
      </c>
      <c r="Z26" s="121">
        <v>2492000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500000</v>
      </c>
      <c r="E27" s="26">
        <v>500000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500000</v>
      </c>
      <c r="X27" s="26">
        <v>-500000</v>
      </c>
      <c r="Y27" s="106">
        <v>-100</v>
      </c>
      <c r="Z27" s="121">
        <v>500000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474454</v>
      </c>
      <c r="D29" s="122">
        <v>666000</v>
      </c>
      <c r="E29" s="26">
        <v>666000</v>
      </c>
      <c r="F29" s="26">
        <v>0</v>
      </c>
      <c r="G29" s="26">
        <v>0</v>
      </c>
      <c r="H29" s="26">
        <v>0</v>
      </c>
      <c r="I29" s="26">
        <v>0</v>
      </c>
      <c r="J29" s="26">
        <v>165653</v>
      </c>
      <c r="K29" s="26">
        <v>0</v>
      </c>
      <c r="L29" s="26">
        <v>0</v>
      </c>
      <c r="M29" s="26">
        <v>165653</v>
      </c>
      <c r="N29" s="26">
        <v>165720</v>
      </c>
      <c r="O29" s="26">
        <v>0</v>
      </c>
      <c r="P29" s="26">
        <v>166470</v>
      </c>
      <c r="Q29" s="26">
        <v>332190</v>
      </c>
      <c r="R29" s="26">
        <v>0</v>
      </c>
      <c r="S29" s="26">
        <v>0</v>
      </c>
      <c r="T29" s="26">
        <v>165652</v>
      </c>
      <c r="U29" s="26">
        <v>165652</v>
      </c>
      <c r="V29" s="26">
        <v>663495</v>
      </c>
      <c r="W29" s="26">
        <v>666000</v>
      </c>
      <c r="X29" s="26">
        <v>-2505</v>
      </c>
      <c r="Y29" s="106">
        <v>-0.38</v>
      </c>
      <c r="Z29" s="121">
        <v>666000</v>
      </c>
    </row>
    <row r="30" spans="1:26" ht="13.5">
      <c r="A30" s="159" t="s">
        <v>118</v>
      </c>
      <c r="B30" s="158" t="s">
        <v>95</v>
      </c>
      <c r="C30" s="121">
        <v>4264019</v>
      </c>
      <c r="D30" s="122">
        <v>3959000</v>
      </c>
      <c r="E30" s="26">
        <v>3959000</v>
      </c>
      <c r="F30" s="26">
        <v>678197</v>
      </c>
      <c r="G30" s="26">
        <v>0</v>
      </c>
      <c r="H30" s="26">
        <v>711254</v>
      </c>
      <c r="I30" s="26">
        <v>1389451</v>
      </c>
      <c r="J30" s="26">
        <v>1005383</v>
      </c>
      <c r="K30" s="26">
        <v>435611</v>
      </c>
      <c r="L30" s="26">
        <v>0</v>
      </c>
      <c r="M30" s="26">
        <v>1440994</v>
      </c>
      <c r="N30" s="26">
        <v>768543</v>
      </c>
      <c r="O30" s="26">
        <v>380117</v>
      </c>
      <c r="P30" s="26">
        <v>0</v>
      </c>
      <c r="Q30" s="26">
        <v>1148660</v>
      </c>
      <c r="R30" s="26">
        <v>739979</v>
      </c>
      <c r="S30" s="26">
        <v>443132</v>
      </c>
      <c r="T30" s="26">
        <v>701332</v>
      </c>
      <c r="U30" s="26">
        <v>1884443</v>
      </c>
      <c r="V30" s="26">
        <v>5863548</v>
      </c>
      <c r="W30" s="26">
        <v>3959000</v>
      </c>
      <c r="X30" s="26">
        <v>1904548</v>
      </c>
      <c r="Y30" s="106">
        <v>48.11</v>
      </c>
      <c r="Z30" s="121">
        <v>3959000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8079562</v>
      </c>
      <c r="D34" s="122">
        <v>0</v>
      </c>
      <c r="E34" s="26">
        <v>0</v>
      </c>
      <c r="F34" s="26">
        <v>402008</v>
      </c>
      <c r="G34" s="26">
        <v>353502</v>
      </c>
      <c r="H34" s="26">
        <v>873331</v>
      </c>
      <c r="I34" s="26">
        <v>1628841</v>
      </c>
      <c r="J34" s="26">
        <v>489111</v>
      </c>
      <c r="K34" s="26">
        <v>498381</v>
      </c>
      <c r="L34" s="26">
        <v>667108</v>
      </c>
      <c r="M34" s="26">
        <v>1654600</v>
      </c>
      <c r="N34" s="26">
        <v>898370</v>
      </c>
      <c r="O34" s="26">
        <v>749424</v>
      </c>
      <c r="P34" s="26">
        <v>472812</v>
      </c>
      <c r="Q34" s="26">
        <v>2120606</v>
      </c>
      <c r="R34" s="26">
        <v>714411</v>
      </c>
      <c r="S34" s="26">
        <v>951028</v>
      </c>
      <c r="T34" s="26">
        <v>1154033</v>
      </c>
      <c r="U34" s="26">
        <v>2819472</v>
      </c>
      <c r="V34" s="26">
        <v>8223519</v>
      </c>
      <c r="W34" s="26">
        <v>0</v>
      </c>
      <c r="X34" s="26">
        <v>8223519</v>
      </c>
      <c r="Y34" s="106">
        <v>0</v>
      </c>
      <c r="Z34" s="121">
        <v>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28974690</v>
      </c>
      <c r="D36" s="165">
        <f t="shared" si="1"/>
        <v>22341000</v>
      </c>
      <c r="E36" s="166">
        <f t="shared" si="1"/>
        <v>22341000</v>
      </c>
      <c r="F36" s="166">
        <f t="shared" si="1"/>
        <v>2425227</v>
      </c>
      <c r="G36" s="166">
        <f t="shared" si="1"/>
        <v>1692455</v>
      </c>
      <c r="H36" s="166">
        <f t="shared" si="1"/>
        <v>3529206</v>
      </c>
      <c r="I36" s="166">
        <f t="shared" si="1"/>
        <v>7646888</v>
      </c>
      <c r="J36" s="166">
        <f t="shared" si="1"/>
        <v>3031211</v>
      </c>
      <c r="K36" s="166">
        <f t="shared" si="1"/>
        <v>3034133</v>
      </c>
      <c r="L36" s="166">
        <f t="shared" si="1"/>
        <v>2143798</v>
      </c>
      <c r="M36" s="166">
        <f t="shared" si="1"/>
        <v>8209142</v>
      </c>
      <c r="N36" s="166">
        <f t="shared" si="1"/>
        <v>3225153</v>
      </c>
      <c r="O36" s="166">
        <f t="shared" si="1"/>
        <v>2989309</v>
      </c>
      <c r="P36" s="166">
        <f t="shared" si="1"/>
        <v>2369683</v>
      </c>
      <c r="Q36" s="166">
        <f t="shared" si="1"/>
        <v>8584145</v>
      </c>
      <c r="R36" s="166">
        <f t="shared" si="1"/>
        <v>2963501</v>
      </c>
      <c r="S36" s="166">
        <f t="shared" si="1"/>
        <v>2847208</v>
      </c>
      <c r="T36" s="166">
        <f t="shared" si="1"/>
        <v>3495622</v>
      </c>
      <c r="U36" s="166">
        <f t="shared" si="1"/>
        <v>9306331</v>
      </c>
      <c r="V36" s="166">
        <f t="shared" si="1"/>
        <v>33746506</v>
      </c>
      <c r="W36" s="166">
        <f t="shared" si="1"/>
        <v>22341000</v>
      </c>
      <c r="X36" s="166">
        <f t="shared" si="1"/>
        <v>11405506</v>
      </c>
      <c r="Y36" s="167">
        <f>+IF(W36&lt;&gt;0,+(X36/W36)*100,0)</f>
        <v>51.051904570072956</v>
      </c>
      <c r="Z36" s="164">
        <f>SUM(Z25:Z35)</f>
        <v>22341000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6299343</v>
      </c>
      <c r="D38" s="176">
        <f t="shared" si="2"/>
        <v>16591000</v>
      </c>
      <c r="E38" s="72">
        <f t="shared" si="2"/>
        <v>16591000</v>
      </c>
      <c r="F38" s="72">
        <f t="shared" si="2"/>
        <v>8946420</v>
      </c>
      <c r="G38" s="72">
        <f t="shared" si="2"/>
        <v>1993338</v>
      </c>
      <c r="H38" s="72">
        <f t="shared" si="2"/>
        <v>-1411769</v>
      </c>
      <c r="I38" s="72">
        <f t="shared" si="2"/>
        <v>9527989</v>
      </c>
      <c r="J38" s="72">
        <f t="shared" si="2"/>
        <v>-1721210</v>
      </c>
      <c r="K38" s="72">
        <f t="shared" si="2"/>
        <v>6560130</v>
      </c>
      <c r="L38" s="72">
        <f t="shared" si="2"/>
        <v>-397008</v>
      </c>
      <c r="M38" s="72">
        <f t="shared" si="2"/>
        <v>4441912</v>
      </c>
      <c r="N38" s="72">
        <f t="shared" si="2"/>
        <v>-1459304</v>
      </c>
      <c r="O38" s="72">
        <f t="shared" si="2"/>
        <v>-1634020</v>
      </c>
      <c r="P38" s="72">
        <f t="shared" si="2"/>
        <v>7464020</v>
      </c>
      <c r="Q38" s="72">
        <f t="shared" si="2"/>
        <v>4370696</v>
      </c>
      <c r="R38" s="72">
        <f t="shared" si="2"/>
        <v>-1031417</v>
      </c>
      <c r="S38" s="72">
        <f t="shared" si="2"/>
        <v>-1618890</v>
      </c>
      <c r="T38" s="72">
        <f t="shared" si="2"/>
        <v>-2153624</v>
      </c>
      <c r="U38" s="72">
        <f t="shared" si="2"/>
        <v>-4803931</v>
      </c>
      <c r="V38" s="72">
        <f t="shared" si="2"/>
        <v>13536666</v>
      </c>
      <c r="W38" s="72">
        <f>IF(E22=E36,0,W22-W36)</f>
        <v>16591000</v>
      </c>
      <c r="X38" s="72">
        <f t="shared" si="2"/>
        <v>-3054334</v>
      </c>
      <c r="Y38" s="177">
        <f>+IF(W38&lt;&gt;0,+(X38/W38)*100,0)</f>
        <v>-18.40958350913146</v>
      </c>
      <c r="Z38" s="175">
        <f>+Z22-Z36</f>
        <v>16591000</v>
      </c>
    </row>
    <row r="39" spans="1:26" ht="13.5">
      <c r="A39" s="157" t="s">
        <v>45</v>
      </c>
      <c r="B39" s="161"/>
      <c r="C39" s="121">
        <v>10010976</v>
      </c>
      <c r="D39" s="122">
        <v>9888000</v>
      </c>
      <c r="E39" s="26">
        <v>9888000</v>
      </c>
      <c r="F39" s="26">
        <v>0</v>
      </c>
      <c r="G39" s="26">
        <v>0</v>
      </c>
      <c r="H39" s="26">
        <v>0</v>
      </c>
      <c r="I39" s="26">
        <v>0</v>
      </c>
      <c r="J39" s="26">
        <v>4000000</v>
      </c>
      <c r="K39" s="26">
        <v>0</v>
      </c>
      <c r="L39" s="26">
        <v>2000000</v>
      </c>
      <c r="M39" s="26">
        <v>6000000</v>
      </c>
      <c r="N39" s="26">
        <v>0</v>
      </c>
      <c r="O39" s="26">
        <v>0</v>
      </c>
      <c r="P39" s="26">
        <v>1888000</v>
      </c>
      <c r="Q39" s="26">
        <v>1888000</v>
      </c>
      <c r="R39" s="26">
        <v>0</v>
      </c>
      <c r="S39" s="26">
        <v>0</v>
      </c>
      <c r="T39" s="26">
        <v>0</v>
      </c>
      <c r="U39" s="26">
        <v>0</v>
      </c>
      <c r="V39" s="26">
        <v>7888000</v>
      </c>
      <c r="W39" s="26">
        <v>9888000</v>
      </c>
      <c r="X39" s="26">
        <v>-2000000</v>
      </c>
      <c r="Y39" s="106">
        <v>-20.23</v>
      </c>
      <c r="Z39" s="121">
        <v>9888000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16310319</v>
      </c>
      <c r="D42" s="183">
        <f t="shared" si="3"/>
        <v>26479000</v>
      </c>
      <c r="E42" s="54">
        <f t="shared" si="3"/>
        <v>26479000</v>
      </c>
      <c r="F42" s="54">
        <f t="shared" si="3"/>
        <v>8946420</v>
      </c>
      <c r="G42" s="54">
        <f t="shared" si="3"/>
        <v>1993338</v>
      </c>
      <c r="H42" s="54">
        <f t="shared" si="3"/>
        <v>-1411769</v>
      </c>
      <c r="I42" s="54">
        <f t="shared" si="3"/>
        <v>9527989</v>
      </c>
      <c r="J42" s="54">
        <f t="shared" si="3"/>
        <v>2278790</v>
      </c>
      <c r="K42" s="54">
        <f t="shared" si="3"/>
        <v>6560130</v>
      </c>
      <c r="L42" s="54">
        <f t="shared" si="3"/>
        <v>1602992</v>
      </c>
      <c r="M42" s="54">
        <f t="shared" si="3"/>
        <v>10441912</v>
      </c>
      <c r="N42" s="54">
        <f t="shared" si="3"/>
        <v>-1459304</v>
      </c>
      <c r="O42" s="54">
        <f t="shared" si="3"/>
        <v>-1634020</v>
      </c>
      <c r="P42" s="54">
        <f t="shared" si="3"/>
        <v>9352020</v>
      </c>
      <c r="Q42" s="54">
        <f t="shared" si="3"/>
        <v>6258696</v>
      </c>
      <c r="R42" s="54">
        <f t="shared" si="3"/>
        <v>-1031417</v>
      </c>
      <c r="S42" s="54">
        <f t="shared" si="3"/>
        <v>-1618890</v>
      </c>
      <c r="T42" s="54">
        <f t="shared" si="3"/>
        <v>-2153624</v>
      </c>
      <c r="U42" s="54">
        <f t="shared" si="3"/>
        <v>-4803931</v>
      </c>
      <c r="V42" s="54">
        <f t="shared" si="3"/>
        <v>21424666</v>
      </c>
      <c r="W42" s="54">
        <f t="shared" si="3"/>
        <v>26479000</v>
      </c>
      <c r="X42" s="54">
        <f t="shared" si="3"/>
        <v>-5054334</v>
      </c>
      <c r="Y42" s="184">
        <f>+IF(W42&lt;&gt;0,+(X42/W42)*100,0)</f>
        <v>-19.088084897465915</v>
      </c>
      <c r="Z42" s="182">
        <f>SUM(Z38:Z41)</f>
        <v>26479000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16310319</v>
      </c>
      <c r="D44" s="187">
        <f t="shared" si="4"/>
        <v>26479000</v>
      </c>
      <c r="E44" s="43">
        <f t="shared" si="4"/>
        <v>26479000</v>
      </c>
      <c r="F44" s="43">
        <f t="shared" si="4"/>
        <v>8946420</v>
      </c>
      <c r="G44" s="43">
        <f t="shared" si="4"/>
        <v>1993338</v>
      </c>
      <c r="H44" s="43">
        <f t="shared" si="4"/>
        <v>-1411769</v>
      </c>
      <c r="I44" s="43">
        <f t="shared" si="4"/>
        <v>9527989</v>
      </c>
      <c r="J44" s="43">
        <f t="shared" si="4"/>
        <v>2278790</v>
      </c>
      <c r="K44" s="43">
        <f t="shared" si="4"/>
        <v>6560130</v>
      </c>
      <c r="L44" s="43">
        <f t="shared" si="4"/>
        <v>1602992</v>
      </c>
      <c r="M44" s="43">
        <f t="shared" si="4"/>
        <v>10441912</v>
      </c>
      <c r="N44" s="43">
        <f t="shared" si="4"/>
        <v>-1459304</v>
      </c>
      <c r="O44" s="43">
        <f t="shared" si="4"/>
        <v>-1634020</v>
      </c>
      <c r="P44" s="43">
        <f t="shared" si="4"/>
        <v>9352020</v>
      </c>
      <c r="Q44" s="43">
        <f t="shared" si="4"/>
        <v>6258696</v>
      </c>
      <c r="R44" s="43">
        <f t="shared" si="4"/>
        <v>-1031417</v>
      </c>
      <c r="S44" s="43">
        <f t="shared" si="4"/>
        <v>-1618890</v>
      </c>
      <c r="T44" s="43">
        <f t="shared" si="4"/>
        <v>-2153624</v>
      </c>
      <c r="U44" s="43">
        <f t="shared" si="4"/>
        <v>-4803931</v>
      </c>
      <c r="V44" s="43">
        <f t="shared" si="4"/>
        <v>21424666</v>
      </c>
      <c r="W44" s="43">
        <f t="shared" si="4"/>
        <v>26479000</v>
      </c>
      <c r="X44" s="43">
        <f t="shared" si="4"/>
        <v>-5054334</v>
      </c>
      <c r="Y44" s="188">
        <f>+IF(W44&lt;&gt;0,+(X44/W44)*100,0)</f>
        <v>-19.088084897465915</v>
      </c>
      <c r="Z44" s="186">
        <f>+Z42-Z43</f>
        <v>26479000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16310319</v>
      </c>
      <c r="D46" s="183">
        <f t="shared" si="5"/>
        <v>26479000</v>
      </c>
      <c r="E46" s="54">
        <f t="shared" si="5"/>
        <v>26479000</v>
      </c>
      <c r="F46" s="54">
        <f t="shared" si="5"/>
        <v>8946420</v>
      </c>
      <c r="G46" s="54">
        <f t="shared" si="5"/>
        <v>1993338</v>
      </c>
      <c r="H46" s="54">
        <f t="shared" si="5"/>
        <v>-1411769</v>
      </c>
      <c r="I46" s="54">
        <f t="shared" si="5"/>
        <v>9527989</v>
      </c>
      <c r="J46" s="54">
        <f t="shared" si="5"/>
        <v>2278790</v>
      </c>
      <c r="K46" s="54">
        <f t="shared" si="5"/>
        <v>6560130</v>
      </c>
      <c r="L46" s="54">
        <f t="shared" si="5"/>
        <v>1602992</v>
      </c>
      <c r="M46" s="54">
        <f t="shared" si="5"/>
        <v>10441912</v>
      </c>
      <c r="N46" s="54">
        <f t="shared" si="5"/>
        <v>-1459304</v>
      </c>
      <c r="O46" s="54">
        <f t="shared" si="5"/>
        <v>-1634020</v>
      </c>
      <c r="P46" s="54">
        <f t="shared" si="5"/>
        <v>9352020</v>
      </c>
      <c r="Q46" s="54">
        <f t="shared" si="5"/>
        <v>6258696</v>
      </c>
      <c r="R46" s="54">
        <f t="shared" si="5"/>
        <v>-1031417</v>
      </c>
      <c r="S46" s="54">
        <f t="shared" si="5"/>
        <v>-1618890</v>
      </c>
      <c r="T46" s="54">
        <f t="shared" si="5"/>
        <v>-2153624</v>
      </c>
      <c r="U46" s="54">
        <f t="shared" si="5"/>
        <v>-4803931</v>
      </c>
      <c r="V46" s="54">
        <f t="shared" si="5"/>
        <v>21424666</v>
      </c>
      <c r="W46" s="54">
        <f t="shared" si="5"/>
        <v>26479000</v>
      </c>
      <c r="X46" s="54">
        <f t="shared" si="5"/>
        <v>-5054334</v>
      </c>
      <c r="Y46" s="184">
        <f>+IF(W46&lt;&gt;0,+(X46/W46)*100,0)</f>
        <v>-19.088084897465915</v>
      </c>
      <c r="Z46" s="182">
        <f>SUM(Z44:Z45)</f>
        <v>26479000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16310319</v>
      </c>
      <c r="D48" s="194">
        <f t="shared" si="6"/>
        <v>26479000</v>
      </c>
      <c r="E48" s="195">
        <f t="shared" si="6"/>
        <v>26479000</v>
      </c>
      <c r="F48" s="195">
        <f t="shared" si="6"/>
        <v>8946420</v>
      </c>
      <c r="G48" s="196">
        <f t="shared" si="6"/>
        <v>1993338</v>
      </c>
      <c r="H48" s="196">
        <f t="shared" si="6"/>
        <v>-1411769</v>
      </c>
      <c r="I48" s="196">
        <f t="shared" si="6"/>
        <v>9527989</v>
      </c>
      <c r="J48" s="196">
        <f t="shared" si="6"/>
        <v>2278790</v>
      </c>
      <c r="K48" s="196">
        <f t="shared" si="6"/>
        <v>6560130</v>
      </c>
      <c r="L48" s="195">
        <f t="shared" si="6"/>
        <v>1602992</v>
      </c>
      <c r="M48" s="195">
        <f t="shared" si="6"/>
        <v>10441912</v>
      </c>
      <c r="N48" s="196">
        <f t="shared" si="6"/>
        <v>-1459304</v>
      </c>
      <c r="O48" s="196">
        <f t="shared" si="6"/>
        <v>-1634020</v>
      </c>
      <c r="P48" s="196">
        <f t="shared" si="6"/>
        <v>9352020</v>
      </c>
      <c r="Q48" s="196">
        <f t="shared" si="6"/>
        <v>6258696</v>
      </c>
      <c r="R48" s="196">
        <f t="shared" si="6"/>
        <v>-1031417</v>
      </c>
      <c r="S48" s="195">
        <f t="shared" si="6"/>
        <v>-1618890</v>
      </c>
      <c r="T48" s="195">
        <f t="shared" si="6"/>
        <v>-2153624</v>
      </c>
      <c r="U48" s="196">
        <f t="shared" si="6"/>
        <v>-4803931</v>
      </c>
      <c r="V48" s="196">
        <f t="shared" si="6"/>
        <v>21424666</v>
      </c>
      <c r="W48" s="196">
        <f t="shared" si="6"/>
        <v>26479000</v>
      </c>
      <c r="X48" s="196">
        <f t="shared" si="6"/>
        <v>-5054334</v>
      </c>
      <c r="Y48" s="197">
        <f>+IF(W48&lt;&gt;0,+(X48/W48)*100,0)</f>
        <v>-19.088084897465915</v>
      </c>
      <c r="Z48" s="198">
        <f>SUM(Z46:Z47)</f>
        <v>26479000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862000</v>
      </c>
      <c r="E5" s="66">
        <f t="shared" si="0"/>
        <v>862000</v>
      </c>
      <c r="F5" s="66">
        <f t="shared" si="0"/>
        <v>0</v>
      </c>
      <c r="G5" s="66">
        <f t="shared" si="0"/>
        <v>2968</v>
      </c>
      <c r="H5" s="66">
        <f t="shared" si="0"/>
        <v>3904</v>
      </c>
      <c r="I5" s="66">
        <f t="shared" si="0"/>
        <v>6872</v>
      </c>
      <c r="J5" s="66">
        <f t="shared" si="0"/>
        <v>0</v>
      </c>
      <c r="K5" s="66">
        <f t="shared" si="0"/>
        <v>2294</v>
      </c>
      <c r="L5" s="66">
        <f t="shared" si="0"/>
        <v>5436</v>
      </c>
      <c r="M5" s="66">
        <f t="shared" si="0"/>
        <v>7730</v>
      </c>
      <c r="N5" s="66">
        <f t="shared" si="0"/>
        <v>6818</v>
      </c>
      <c r="O5" s="66">
        <f t="shared" si="0"/>
        <v>34575</v>
      </c>
      <c r="P5" s="66">
        <f t="shared" si="0"/>
        <v>9844</v>
      </c>
      <c r="Q5" s="66">
        <f t="shared" si="0"/>
        <v>51237</v>
      </c>
      <c r="R5" s="66">
        <f t="shared" si="0"/>
        <v>2860</v>
      </c>
      <c r="S5" s="66">
        <f t="shared" si="0"/>
        <v>60970</v>
      </c>
      <c r="T5" s="66">
        <f t="shared" si="0"/>
        <v>160095</v>
      </c>
      <c r="U5" s="66">
        <f t="shared" si="0"/>
        <v>223925</v>
      </c>
      <c r="V5" s="66">
        <f t="shared" si="0"/>
        <v>289764</v>
      </c>
      <c r="W5" s="66">
        <f t="shared" si="0"/>
        <v>862000</v>
      </c>
      <c r="X5" s="66">
        <f t="shared" si="0"/>
        <v>-572236</v>
      </c>
      <c r="Y5" s="103">
        <f>+IF(W5&lt;&gt;0,+(X5/W5)*100,0)</f>
        <v>-66.384686774942</v>
      </c>
      <c r="Z5" s="119">
        <f>SUM(Z6:Z8)</f>
        <v>862000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>
        <v>3844</v>
      </c>
      <c r="I6" s="26">
        <v>3844</v>
      </c>
      <c r="J6" s="26"/>
      <c r="K6" s="26"/>
      <c r="L6" s="26"/>
      <c r="M6" s="26"/>
      <c r="N6" s="26"/>
      <c r="O6" s="26"/>
      <c r="P6" s="26"/>
      <c r="Q6" s="26"/>
      <c r="R6" s="26"/>
      <c r="S6" s="26">
        <v>3425</v>
      </c>
      <c r="T6" s="26"/>
      <c r="U6" s="26">
        <v>3425</v>
      </c>
      <c r="V6" s="26">
        <v>7269</v>
      </c>
      <c r="W6" s="26"/>
      <c r="X6" s="26">
        <v>7269</v>
      </c>
      <c r="Y6" s="106"/>
      <c r="Z6" s="28"/>
    </row>
    <row r="7" spans="1:26" ht="13.5">
      <c r="A7" s="104" t="s">
        <v>75</v>
      </c>
      <c r="B7" s="102"/>
      <c r="C7" s="123"/>
      <c r="D7" s="124">
        <v>150000</v>
      </c>
      <c r="E7" s="125">
        <v>150000</v>
      </c>
      <c r="F7" s="125"/>
      <c r="G7" s="125">
        <v>2968</v>
      </c>
      <c r="H7" s="125"/>
      <c r="I7" s="125">
        <v>2968</v>
      </c>
      <c r="J7" s="125"/>
      <c r="K7" s="125"/>
      <c r="L7" s="125">
        <v>5436</v>
      </c>
      <c r="M7" s="125">
        <v>5436</v>
      </c>
      <c r="N7" s="125"/>
      <c r="O7" s="125">
        <v>4188</v>
      </c>
      <c r="P7" s="125">
        <v>1151</v>
      </c>
      <c r="Q7" s="125">
        <v>5339</v>
      </c>
      <c r="R7" s="125"/>
      <c r="S7" s="125"/>
      <c r="T7" s="125">
        <v>95551</v>
      </c>
      <c r="U7" s="125">
        <v>95551</v>
      </c>
      <c r="V7" s="125">
        <v>109294</v>
      </c>
      <c r="W7" s="125">
        <v>150000</v>
      </c>
      <c r="X7" s="125">
        <v>-40706</v>
      </c>
      <c r="Y7" s="107">
        <v>-27.14</v>
      </c>
      <c r="Z7" s="200">
        <v>150000</v>
      </c>
    </row>
    <row r="8" spans="1:26" ht="13.5">
      <c r="A8" s="104" t="s">
        <v>76</v>
      </c>
      <c r="B8" s="102"/>
      <c r="C8" s="121"/>
      <c r="D8" s="122">
        <v>712000</v>
      </c>
      <c r="E8" s="26">
        <v>712000</v>
      </c>
      <c r="F8" s="26"/>
      <c r="G8" s="26"/>
      <c r="H8" s="26">
        <v>60</v>
      </c>
      <c r="I8" s="26">
        <v>60</v>
      </c>
      <c r="J8" s="26"/>
      <c r="K8" s="26">
        <v>2294</v>
      </c>
      <c r="L8" s="26"/>
      <c r="M8" s="26">
        <v>2294</v>
      </c>
      <c r="N8" s="26">
        <v>6818</v>
      </c>
      <c r="O8" s="26">
        <v>30387</v>
      </c>
      <c r="P8" s="26">
        <v>8693</v>
      </c>
      <c r="Q8" s="26">
        <v>45898</v>
      </c>
      <c r="R8" s="26">
        <v>2860</v>
      </c>
      <c r="S8" s="26">
        <v>57545</v>
      </c>
      <c r="T8" s="26">
        <v>64544</v>
      </c>
      <c r="U8" s="26">
        <v>124949</v>
      </c>
      <c r="V8" s="26">
        <v>173201</v>
      </c>
      <c r="W8" s="26">
        <v>712000</v>
      </c>
      <c r="X8" s="26">
        <v>-538799</v>
      </c>
      <c r="Y8" s="106">
        <v>-75.67</v>
      </c>
      <c r="Z8" s="28">
        <v>712000</v>
      </c>
    </row>
    <row r="9" spans="1:26" ht="13.5">
      <c r="A9" s="101" t="s">
        <v>77</v>
      </c>
      <c r="B9" s="102"/>
      <c r="C9" s="119">
        <f aca="true" t="shared" si="1" ref="C9:X9">SUM(C10:C14)</f>
        <v>426890</v>
      </c>
      <c r="D9" s="120">
        <f t="shared" si="1"/>
        <v>499000</v>
      </c>
      <c r="E9" s="66">
        <f t="shared" si="1"/>
        <v>499000</v>
      </c>
      <c r="F9" s="66">
        <f t="shared" si="1"/>
        <v>0</v>
      </c>
      <c r="G9" s="66">
        <f t="shared" si="1"/>
        <v>0</v>
      </c>
      <c r="H9" s="66">
        <f t="shared" si="1"/>
        <v>3146</v>
      </c>
      <c r="I9" s="66">
        <f t="shared" si="1"/>
        <v>3146</v>
      </c>
      <c r="J9" s="66">
        <f t="shared" si="1"/>
        <v>0</v>
      </c>
      <c r="K9" s="66">
        <f t="shared" si="1"/>
        <v>0</v>
      </c>
      <c r="L9" s="66">
        <f t="shared" si="1"/>
        <v>18878</v>
      </c>
      <c r="M9" s="66">
        <f t="shared" si="1"/>
        <v>18878</v>
      </c>
      <c r="N9" s="66">
        <f t="shared" si="1"/>
        <v>6293</v>
      </c>
      <c r="O9" s="66">
        <f t="shared" si="1"/>
        <v>0</v>
      </c>
      <c r="P9" s="66">
        <f t="shared" si="1"/>
        <v>29500</v>
      </c>
      <c r="Q9" s="66">
        <f t="shared" si="1"/>
        <v>35793</v>
      </c>
      <c r="R9" s="66">
        <f t="shared" si="1"/>
        <v>69828</v>
      </c>
      <c r="S9" s="66">
        <f t="shared" si="1"/>
        <v>138108</v>
      </c>
      <c r="T9" s="66">
        <f t="shared" si="1"/>
        <v>37742</v>
      </c>
      <c r="U9" s="66">
        <f t="shared" si="1"/>
        <v>245678</v>
      </c>
      <c r="V9" s="66">
        <f t="shared" si="1"/>
        <v>303495</v>
      </c>
      <c r="W9" s="66">
        <f t="shared" si="1"/>
        <v>499000</v>
      </c>
      <c r="X9" s="66">
        <f t="shared" si="1"/>
        <v>-195505</v>
      </c>
      <c r="Y9" s="103">
        <f>+IF(W9&lt;&gt;0,+(X9/W9)*100,0)</f>
        <v>-39.17935871743487</v>
      </c>
      <c r="Z9" s="68">
        <f>SUM(Z10:Z14)</f>
        <v>499000</v>
      </c>
    </row>
    <row r="10" spans="1:26" ht="13.5">
      <c r="A10" s="104" t="s">
        <v>78</v>
      </c>
      <c r="B10" s="102"/>
      <c r="C10" s="121">
        <v>426890</v>
      </c>
      <c r="D10" s="122">
        <v>499000</v>
      </c>
      <c r="E10" s="26">
        <v>499000</v>
      </c>
      <c r="F10" s="26"/>
      <c r="G10" s="26"/>
      <c r="H10" s="26">
        <v>3146</v>
      </c>
      <c r="I10" s="26">
        <v>3146</v>
      </c>
      <c r="J10" s="26"/>
      <c r="K10" s="26"/>
      <c r="L10" s="26">
        <v>18878</v>
      </c>
      <c r="M10" s="26">
        <v>18878</v>
      </c>
      <c r="N10" s="26">
        <v>6293</v>
      </c>
      <c r="O10" s="26"/>
      <c r="P10" s="26">
        <v>29500</v>
      </c>
      <c r="Q10" s="26">
        <v>35793</v>
      </c>
      <c r="R10" s="26">
        <v>69828</v>
      </c>
      <c r="S10" s="26">
        <v>138108</v>
      </c>
      <c r="T10" s="26">
        <v>37742</v>
      </c>
      <c r="U10" s="26">
        <v>245678</v>
      </c>
      <c r="V10" s="26">
        <v>303495</v>
      </c>
      <c r="W10" s="26">
        <v>499000</v>
      </c>
      <c r="X10" s="26">
        <v>-195505</v>
      </c>
      <c r="Y10" s="106">
        <v>-39.18</v>
      </c>
      <c r="Z10" s="28">
        <v>499000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2474852</v>
      </c>
      <c r="D15" s="120">
        <f t="shared" si="2"/>
        <v>10708000</v>
      </c>
      <c r="E15" s="66">
        <f t="shared" si="2"/>
        <v>10708000</v>
      </c>
      <c r="F15" s="66">
        <f t="shared" si="2"/>
        <v>82863</v>
      </c>
      <c r="G15" s="66">
        <f t="shared" si="2"/>
        <v>935239</v>
      </c>
      <c r="H15" s="66">
        <f t="shared" si="2"/>
        <v>873091</v>
      </c>
      <c r="I15" s="66">
        <f t="shared" si="2"/>
        <v>1891193</v>
      </c>
      <c r="J15" s="66">
        <f t="shared" si="2"/>
        <v>2742360</v>
      </c>
      <c r="K15" s="66">
        <f t="shared" si="2"/>
        <v>113972</v>
      </c>
      <c r="L15" s="66">
        <f t="shared" si="2"/>
        <v>1681873</v>
      </c>
      <c r="M15" s="66">
        <f t="shared" si="2"/>
        <v>4538205</v>
      </c>
      <c r="N15" s="66">
        <f t="shared" si="2"/>
        <v>33562</v>
      </c>
      <c r="O15" s="66">
        <f t="shared" si="2"/>
        <v>1496933</v>
      </c>
      <c r="P15" s="66">
        <f t="shared" si="2"/>
        <v>1952476</v>
      </c>
      <c r="Q15" s="66">
        <f t="shared" si="2"/>
        <v>3482971</v>
      </c>
      <c r="R15" s="66">
        <f t="shared" si="2"/>
        <v>282034</v>
      </c>
      <c r="S15" s="66">
        <f t="shared" si="2"/>
        <v>780868</v>
      </c>
      <c r="T15" s="66">
        <f t="shared" si="2"/>
        <v>15438</v>
      </c>
      <c r="U15" s="66">
        <f t="shared" si="2"/>
        <v>1078340</v>
      </c>
      <c r="V15" s="66">
        <f t="shared" si="2"/>
        <v>10990709</v>
      </c>
      <c r="W15" s="66">
        <f t="shared" si="2"/>
        <v>10708000</v>
      </c>
      <c r="X15" s="66">
        <f t="shared" si="2"/>
        <v>282709</v>
      </c>
      <c r="Y15" s="103">
        <f>+IF(W15&lt;&gt;0,+(X15/W15)*100,0)</f>
        <v>2.640166230855435</v>
      </c>
      <c r="Z15" s="68">
        <f>SUM(Z16:Z18)</f>
        <v>10708000</v>
      </c>
    </row>
    <row r="16" spans="1:26" ht="13.5">
      <c r="A16" s="104" t="s">
        <v>84</v>
      </c>
      <c r="B16" s="102"/>
      <c r="C16" s="121">
        <v>2474852</v>
      </c>
      <c r="D16" s="122">
        <v>20000</v>
      </c>
      <c r="E16" s="26">
        <v>20000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v>3388</v>
      </c>
      <c r="U16" s="26">
        <v>3388</v>
      </c>
      <c r="V16" s="26">
        <v>3388</v>
      </c>
      <c r="W16" s="26">
        <v>20000</v>
      </c>
      <c r="X16" s="26">
        <v>-16612</v>
      </c>
      <c r="Y16" s="106">
        <v>-83.06</v>
      </c>
      <c r="Z16" s="28">
        <v>20000</v>
      </c>
    </row>
    <row r="17" spans="1:26" ht="13.5">
      <c r="A17" s="104" t="s">
        <v>85</v>
      </c>
      <c r="B17" s="102"/>
      <c r="C17" s="121"/>
      <c r="D17" s="122">
        <v>10688000</v>
      </c>
      <c r="E17" s="26">
        <v>10688000</v>
      </c>
      <c r="F17" s="26">
        <v>82863</v>
      </c>
      <c r="G17" s="26">
        <v>935239</v>
      </c>
      <c r="H17" s="26">
        <v>873091</v>
      </c>
      <c r="I17" s="26">
        <v>1891193</v>
      </c>
      <c r="J17" s="26">
        <v>2742360</v>
      </c>
      <c r="K17" s="26">
        <v>113972</v>
      </c>
      <c r="L17" s="26">
        <v>1681873</v>
      </c>
      <c r="M17" s="26">
        <v>4538205</v>
      </c>
      <c r="N17" s="26">
        <v>33562</v>
      </c>
      <c r="O17" s="26">
        <v>1496933</v>
      </c>
      <c r="P17" s="26">
        <v>1952476</v>
      </c>
      <c r="Q17" s="26">
        <v>3482971</v>
      </c>
      <c r="R17" s="26">
        <v>282034</v>
      </c>
      <c r="S17" s="26">
        <v>780868</v>
      </c>
      <c r="T17" s="26">
        <v>12050</v>
      </c>
      <c r="U17" s="26">
        <v>1074952</v>
      </c>
      <c r="V17" s="26">
        <v>10987321</v>
      </c>
      <c r="W17" s="26">
        <v>10688000</v>
      </c>
      <c r="X17" s="26">
        <v>299321</v>
      </c>
      <c r="Y17" s="106">
        <v>2.8</v>
      </c>
      <c r="Z17" s="28">
        <v>10688000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103000</v>
      </c>
      <c r="E19" s="66">
        <f t="shared" si="3"/>
        <v>103000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464879</v>
      </c>
      <c r="K19" s="66">
        <f t="shared" si="3"/>
        <v>0</v>
      </c>
      <c r="L19" s="66">
        <f t="shared" si="3"/>
        <v>0</v>
      </c>
      <c r="M19" s="66">
        <f t="shared" si="3"/>
        <v>464879</v>
      </c>
      <c r="N19" s="66">
        <f t="shared" si="3"/>
        <v>0</v>
      </c>
      <c r="O19" s="66">
        <f t="shared" si="3"/>
        <v>133754</v>
      </c>
      <c r="P19" s="66">
        <f t="shared" si="3"/>
        <v>267362</v>
      </c>
      <c r="Q19" s="66">
        <f t="shared" si="3"/>
        <v>401116</v>
      </c>
      <c r="R19" s="66">
        <f t="shared" si="3"/>
        <v>1545</v>
      </c>
      <c r="S19" s="66">
        <f t="shared" si="3"/>
        <v>92818</v>
      </c>
      <c r="T19" s="66">
        <f t="shared" si="3"/>
        <v>0</v>
      </c>
      <c r="U19" s="66">
        <f t="shared" si="3"/>
        <v>94363</v>
      </c>
      <c r="V19" s="66">
        <f t="shared" si="3"/>
        <v>960358</v>
      </c>
      <c r="W19" s="66">
        <f t="shared" si="3"/>
        <v>103000</v>
      </c>
      <c r="X19" s="66">
        <f t="shared" si="3"/>
        <v>857358</v>
      </c>
      <c r="Y19" s="103">
        <f>+IF(W19&lt;&gt;0,+(X19/W19)*100,0)</f>
        <v>832.3864077669903</v>
      </c>
      <c r="Z19" s="68">
        <f>SUM(Z20:Z23)</f>
        <v>103000</v>
      </c>
    </row>
    <row r="20" spans="1:26" ht="13.5">
      <c r="A20" s="104" t="s">
        <v>88</v>
      </c>
      <c r="B20" s="102"/>
      <c r="C20" s="121"/>
      <c r="D20" s="122">
        <v>53000</v>
      </c>
      <c r="E20" s="26">
        <v>53000</v>
      </c>
      <c r="F20" s="26"/>
      <c r="G20" s="26"/>
      <c r="H20" s="26"/>
      <c r="I20" s="26"/>
      <c r="J20" s="26">
        <v>464879</v>
      </c>
      <c r="K20" s="26"/>
      <c r="L20" s="26"/>
      <c r="M20" s="26">
        <v>464879</v>
      </c>
      <c r="N20" s="26"/>
      <c r="O20" s="26">
        <v>130954</v>
      </c>
      <c r="P20" s="26">
        <v>267362</v>
      </c>
      <c r="Q20" s="26">
        <v>398316</v>
      </c>
      <c r="R20" s="26"/>
      <c r="S20" s="26"/>
      <c r="T20" s="26"/>
      <c r="U20" s="26"/>
      <c r="V20" s="26">
        <v>863195</v>
      </c>
      <c r="W20" s="26">
        <v>53000</v>
      </c>
      <c r="X20" s="26">
        <v>810195</v>
      </c>
      <c r="Y20" s="106">
        <v>1528.67</v>
      </c>
      <c r="Z20" s="28">
        <v>53000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>
        <v>2800</v>
      </c>
      <c r="P22" s="125"/>
      <c r="Q22" s="125">
        <v>2800</v>
      </c>
      <c r="R22" s="125"/>
      <c r="S22" s="125">
        <v>92818</v>
      </c>
      <c r="T22" s="125"/>
      <c r="U22" s="125">
        <v>92818</v>
      </c>
      <c r="V22" s="125">
        <v>95618</v>
      </c>
      <c r="W22" s="125"/>
      <c r="X22" s="125">
        <v>95618</v>
      </c>
      <c r="Y22" s="107"/>
      <c r="Z22" s="200"/>
    </row>
    <row r="23" spans="1:26" ht="13.5">
      <c r="A23" s="104" t="s">
        <v>91</v>
      </c>
      <c r="B23" s="102"/>
      <c r="C23" s="121"/>
      <c r="D23" s="122">
        <v>50000</v>
      </c>
      <c r="E23" s="26">
        <v>50000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>
        <v>1545</v>
      </c>
      <c r="S23" s="26"/>
      <c r="T23" s="26"/>
      <c r="U23" s="26">
        <v>1545</v>
      </c>
      <c r="V23" s="26">
        <v>1545</v>
      </c>
      <c r="W23" s="26">
        <v>50000</v>
      </c>
      <c r="X23" s="26">
        <v>-48455</v>
      </c>
      <c r="Y23" s="106">
        <v>-96.91</v>
      </c>
      <c r="Z23" s="28">
        <v>50000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2901742</v>
      </c>
      <c r="D25" s="206">
        <f t="shared" si="4"/>
        <v>12172000</v>
      </c>
      <c r="E25" s="195">
        <f t="shared" si="4"/>
        <v>12172000</v>
      </c>
      <c r="F25" s="195">
        <f t="shared" si="4"/>
        <v>82863</v>
      </c>
      <c r="G25" s="195">
        <f t="shared" si="4"/>
        <v>938207</v>
      </c>
      <c r="H25" s="195">
        <f t="shared" si="4"/>
        <v>880141</v>
      </c>
      <c r="I25" s="195">
        <f t="shared" si="4"/>
        <v>1901211</v>
      </c>
      <c r="J25" s="195">
        <f t="shared" si="4"/>
        <v>3207239</v>
      </c>
      <c r="K25" s="195">
        <f t="shared" si="4"/>
        <v>116266</v>
      </c>
      <c r="L25" s="195">
        <f t="shared" si="4"/>
        <v>1706187</v>
      </c>
      <c r="M25" s="195">
        <f t="shared" si="4"/>
        <v>5029692</v>
      </c>
      <c r="N25" s="195">
        <f t="shared" si="4"/>
        <v>46673</v>
      </c>
      <c r="O25" s="195">
        <f t="shared" si="4"/>
        <v>1665262</v>
      </c>
      <c r="P25" s="195">
        <f t="shared" si="4"/>
        <v>2259182</v>
      </c>
      <c r="Q25" s="195">
        <f t="shared" si="4"/>
        <v>3971117</v>
      </c>
      <c r="R25" s="195">
        <f t="shared" si="4"/>
        <v>356267</v>
      </c>
      <c r="S25" s="195">
        <f t="shared" si="4"/>
        <v>1072764</v>
      </c>
      <c r="T25" s="195">
        <f t="shared" si="4"/>
        <v>213275</v>
      </c>
      <c r="U25" s="195">
        <f t="shared" si="4"/>
        <v>1642306</v>
      </c>
      <c r="V25" s="195">
        <f t="shared" si="4"/>
        <v>12544326</v>
      </c>
      <c r="W25" s="195">
        <f t="shared" si="4"/>
        <v>12172000</v>
      </c>
      <c r="X25" s="195">
        <f t="shared" si="4"/>
        <v>372326</v>
      </c>
      <c r="Y25" s="207">
        <f>+IF(W25&lt;&gt;0,+(X25/W25)*100,0)</f>
        <v>3.0588728228721656</v>
      </c>
      <c r="Z25" s="208">
        <f>+Z5+Z9+Z15+Z19+Z24</f>
        <v>12172000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8892224</v>
      </c>
      <c r="D28" s="122">
        <v>9888000</v>
      </c>
      <c r="E28" s="26">
        <v>9888000</v>
      </c>
      <c r="F28" s="26">
        <v>82863</v>
      </c>
      <c r="G28" s="26">
        <v>935239</v>
      </c>
      <c r="H28" s="26">
        <v>860314</v>
      </c>
      <c r="I28" s="26">
        <v>1878416</v>
      </c>
      <c r="J28" s="26">
        <v>3207239</v>
      </c>
      <c r="K28" s="26">
        <v>111716</v>
      </c>
      <c r="L28" s="26">
        <v>1684970</v>
      </c>
      <c r="M28" s="26">
        <v>5003925</v>
      </c>
      <c r="N28" s="26">
        <v>39855</v>
      </c>
      <c r="O28" s="26">
        <v>1632075</v>
      </c>
      <c r="P28" s="26">
        <v>2219838</v>
      </c>
      <c r="Q28" s="26">
        <v>3891768</v>
      </c>
      <c r="R28" s="26">
        <v>282034</v>
      </c>
      <c r="S28" s="26">
        <v>732868</v>
      </c>
      <c r="T28" s="26"/>
      <c r="U28" s="26">
        <v>1014902</v>
      </c>
      <c r="V28" s="26">
        <v>11789011</v>
      </c>
      <c r="W28" s="26">
        <v>9888000</v>
      </c>
      <c r="X28" s="26">
        <v>1901011</v>
      </c>
      <c r="Y28" s="106">
        <v>19.23</v>
      </c>
      <c r="Z28" s="121">
        <v>9888000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8892224</v>
      </c>
      <c r="D32" s="187">
        <f t="shared" si="5"/>
        <v>9888000</v>
      </c>
      <c r="E32" s="43">
        <f t="shared" si="5"/>
        <v>9888000</v>
      </c>
      <c r="F32" s="43">
        <f t="shared" si="5"/>
        <v>82863</v>
      </c>
      <c r="G32" s="43">
        <f t="shared" si="5"/>
        <v>935239</v>
      </c>
      <c r="H32" s="43">
        <f t="shared" si="5"/>
        <v>860314</v>
      </c>
      <c r="I32" s="43">
        <f t="shared" si="5"/>
        <v>1878416</v>
      </c>
      <c r="J32" s="43">
        <f t="shared" si="5"/>
        <v>3207239</v>
      </c>
      <c r="K32" s="43">
        <f t="shared" si="5"/>
        <v>111716</v>
      </c>
      <c r="L32" s="43">
        <f t="shared" si="5"/>
        <v>1684970</v>
      </c>
      <c r="M32" s="43">
        <f t="shared" si="5"/>
        <v>5003925</v>
      </c>
      <c r="N32" s="43">
        <f t="shared" si="5"/>
        <v>39855</v>
      </c>
      <c r="O32" s="43">
        <f t="shared" si="5"/>
        <v>1632075</v>
      </c>
      <c r="P32" s="43">
        <f t="shared" si="5"/>
        <v>2219838</v>
      </c>
      <c r="Q32" s="43">
        <f t="shared" si="5"/>
        <v>3891768</v>
      </c>
      <c r="R32" s="43">
        <f t="shared" si="5"/>
        <v>282034</v>
      </c>
      <c r="S32" s="43">
        <f t="shared" si="5"/>
        <v>732868</v>
      </c>
      <c r="T32" s="43">
        <f t="shared" si="5"/>
        <v>0</v>
      </c>
      <c r="U32" s="43">
        <f t="shared" si="5"/>
        <v>1014902</v>
      </c>
      <c r="V32" s="43">
        <f t="shared" si="5"/>
        <v>11789011</v>
      </c>
      <c r="W32" s="43">
        <f t="shared" si="5"/>
        <v>9888000</v>
      </c>
      <c r="X32" s="43">
        <f t="shared" si="5"/>
        <v>1901011</v>
      </c>
      <c r="Y32" s="188">
        <f>+IF(W32&lt;&gt;0,+(X32/W32)*100,0)</f>
        <v>19.225434870550163</v>
      </c>
      <c r="Z32" s="45">
        <f>SUM(Z28:Z31)</f>
        <v>9888000</v>
      </c>
    </row>
    <row r="33" spans="1:26" ht="13.5">
      <c r="A33" s="213" t="s">
        <v>50</v>
      </c>
      <c r="B33" s="102" t="s">
        <v>140</v>
      </c>
      <c r="C33" s="121">
        <v>62025454</v>
      </c>
      <c r="D33" s="122">
        <v>2284000</v>
      </c>
      <c r="E33" s="26">
        <v>2284000</v>
      </c>
      <c r="F33" s="26"/>
      <c r="G33" s="26">
        <v>2968</v>
      </c>
      <c r="H33" s="26">
        <v>19827</v>
      </c>
      <c r="I33" s="26">
        <v>22795</v>
      </c>
      <c r="J33" s="26"/>
      <c r="K33" s="26">
        <v>4550</v>
      </c>
      <c r="L33" s="26">
        <v>21217</v>
      </c>
      <c r="M33" s="26">
        <v>25767</v>
      </c>
      <c r="N33" s="26">
        <v>6818</v>
      </c>
      <c r="O33" s="26">
        <v>33187</v>
      </c>
      <c r="P33" s="26">
        <v>39344</v>
      </c>
      <c r="Q33" s="26">
        <v>79349</v>
      </c>
      <c r="R33" s="26">
        <v>74233</v>
      </c>
      <c r="S33" s="26">
        <v>339896</v>
      </c>
      <c r="T33" s="26">
        <v>213275</v>
      </c>
      <c r="U33" s="26">
        <v>627404</v>
      </c>
      <c r="V33" s="26">
        <v>755315</v>
      </c>
      <c r="W33" s="26">
        <v>2284000</v>
      </c>
      <c r="X33" s="26">
        <v>-1528685</v>
      </c>
      <c r="Y33" s="106">
        <v>-66.93</v>
      </c>
      <c r="Z33" s="28">
        <v>2284000</v>
      </c>
    </row>
    <row r="34" spans="1:26" ht="13.5">
      <c r="A34" s="213" t="s">
        <v>51</v>
      </c>
      <c r="B34" s="102" t="s">
        <v>125</v>
      </c>
      <c r="C34" s="121">
        <v>1051000</v>
      </c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71968678</v>
      </c>
      <c r="D36" s="194">
        <f t="shared" si="6"/>
        <v>12172000</v>
      </c>
      <c r="E36" s="196">
        <f t="shared" si="6"/>
        <v>12172000</v>
      </c>
      <c r="F36" s="196">
        <f t="shared" si="6"/>
        <v>82863</v>
      </c>
      <c r="G36" s="196">
        <f t="shared" si="6"/>
        <v>938207</v>
      </c>
      <c r="H36" s="196">
        <f t="shared" si="6"/>
        <v>880141</v>
      </c>
      <c r="I36" s="196">
        <f t="shared" si="6"/>
        <v>1901211</v>
      </c>
      <c r="J36" s="196">
        <f t="shared" si="6"/>
        <v>3207239</v>
      </c>
      <c r="K36" s="196">
        <f t="shared" si="6"/>
        <v>116266</v>
      </c>
      <c r="L36" s="196">
        <f t="shared" si="6"/>
        <v>1706187</v>
      </c>
      <c r="M36" s="196">
        <f t="shared" si="6"/>
        <v>5029692</v>
      </c>
      <c r="N36" s="196">
        <f t="shared" si="6"/>
        <v>46673</v>
      </c>
      <c r="O36" s="196">
        <f t="shared" si="6"/>
        <v>1665262</v>
      </c>
      <c r="P36" s="196">
        <f t="shared" si="6"/>
        <v>2259182</v>
      </c>
      <c r="Q36" s="196">
        <f t="shared" si="6"/>
        <v>3971117</v>
      </c>
      <c r="R36" s="196">
        <f t="shared" si="6"/>
        <v>356267</v>
      </c>
      <c r="S36" s="196">
        <f t="shared" si="6"/>
        <v>1072764</v>
      </c>
      <c r="T36" s="196">
        <f t="shared" si="6"/>
        <v>213275</v>
      </c>
      <c r="U36" s="196">
        <f t="shared" si="6"/>
        <v>1642306</v>
      </c>
      <c r="V36" s="196">
        <f t="shared" si="6"/>
        <v>12544326</v>
      </c>
      <c r="W36" s="196">
        <f t="shared" si="6"/>
        <v>12172000</v>
      </c>
      <c r="X36" s="196">
        <f t="shared" si="6"/>
        <v>372326</v>
      </c>
      <c r="Y36" s="197">
        <f>+IF(W36&lt;&gt;0,+(X36/W36)*100,0)</f>
        <v>3.0588728228721656</v>
      </c>
      <c r="Z36" s="215">
        <f>SUM(Z32:Z35)</f>
        <v>12172000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4975581</v>
      </c>
      <c r="D6" s="25">
        <v>4621000</v>
      </c>
      <c r="E6" s="26">
        <v>4621000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4621000</v>
      </c>
      <c r="X6" s="26">
        <v>-4621000</v>
      </c>
      <c r="Y6" s="106">
        <v>-100</v>
      </c>
      <c r="Z6" s="28">
        <v>4621000</v>
      </c>
    </row>
    <row r="7" spans="1:26" ht="13.5">
      <c r="A7" s="225" t="s">
        <v>146</v>
      </c>
      <c r="B7" s="158" t="s">
        <v>71</v>
      </c>
      <c r="C7" s="121">
        <v>13447048</v>
      </c>
      <c r="D7" s="25">
        <v>12639000</v>
      </c>
      <c r="E7" s="26">
        <v>12639000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12639000</v>
      </c>
      <c r="X7" s="26">
        <v>-12639000</v>
      </c>
      <c r="Y7" s="106">
        <v>-100</v>
      </c>
      <c r="Z7" s="28">
        <v>12639000</v>
      </c>
    </row>
    <row r="8" spans="1:26" ht="13.5">
      <c r="A8" s="225" t="s">
        <v>147</v>
      </c>
      <c r="B8" s="158" t="s">
        <v>71</v>
      </c>
      <c r="C8" s="121">
        <v>16163069</v>
      </c>
      <c r="D8" s="25">
        <v>16848000</v>
      </c>
      <c r="E8" s="26">
        <v>16848000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16848000</v>
      </c>
      <c r="X8" s="26">
        <v>-16848000</v>
      </c>
      <c r="Y8" s="106">
        <v>-100</v>
      </c>
      <c r="Z8" s="28">
        <v>16848000</v>
      </c>
    </row>
    <row r="9" spans="1:26" ht="13.5">
      <c r="A9" s="225" t="s">
        <v>148</v>
      </c>
      <c r="B9" s="158"/>
      <c r="C9" s="121">
        <v>3307467</v>
      </c>
      <c r="D9" s="25">
        <v>7330000</v>
      </c>
      <c r="E9" s="26">
        <v>7330000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7330000</v>
      </c>
      <c r="X9" s="26">
        <v>-7330000</v>
      </c>
      <c r="Y9" s="106">
        <v>-100</v>
      </c>
      <c r="Z9" s="28">
        <v>7330000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37893165</v>
      </c>
      <c r="D12" s="38">
        <f t="shared" si="0"/>
        <v>41438000</v>
      </c>
      <c r="E12" s="39">
        <f t="shared" si="0"/>
        <v>41438000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41438000</v>
      </c>
      <c r="X12" s="39">
        <f t="shared" si="0"/>
        <v>-41438000</v>
      </c>
      <c r="Y12" s="140">
        <f>+IF(W12&lt;&gt;0,+(X12/W12)*100,0)</f>
        <v>-100</v>
      </c>
      <c r="Z12" s="40">
        <f>SUM(Z6:Z11)</f>
        <v>41438000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20509</v>
      </c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>
        <v>442807</v>
      </c>
      <c r="D16" s="25">
        <v>24000</v>
      </c>
      <c r="E16" s="26">
        <v>24000</v>
      </c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>
        <v>24000</v>
      </c>
      <c r="X16" s="125">
        <v>-24000</v>
      </c>
      <c r="Y16" s="107">
        <v>-100</v>
      </c>
      <c r="Z16" s="200">
        <v>24000</v>
      </c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834912</v>
      </c>
      <c r="D19" s="25">
        <v>7020000</v>
      </c>
      <c r="E19" s="26">
        <v>7020000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7020000</v>
      </c>
      <c r="X19" s="26">
        <v>-7020000</v>
      </c>
      <c r="Y19" s="106">
        <v>-100</v>
      </c>
      <c r="Z19" s="28">
        <v>7020000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1298228</v>
      </c>
      <c r="D24" s="42">
        <f t="shared" si="1"/>
        <v>7044000</v>
      </c>
      <c r="E24" s="43">
        <f t="shared" si="1"/>
        <v>7044000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7044000</v>
      </c>
      <c r="X24" s="43">
        <f t="shared" si="1"/>
        <v>-7044000</v>
      </c>
      <c r="Y24" s="188">
        <f>+IF(W24&lt;&gt;0,+(X24/W24)*100,0)</f>
        <v>-100</v>
      </c>
      <c r="Z24" s="45">
        <f>SUM(Z15:Z23)</f>
        <v>7044000</v>
      </c>
    </row>
    <row r="25" spans="1:26" ht="13.5">
      <c r="A25" s="226" t="s">
        <v>161</v>
      </c>
      <c r="B25" s="227"/>
      <c r="C25" s="138">
        <f aca="true" t="shared" si="2" ref="C25:X25">+C12+C24</f>
        <v>39191393</v>
      </c>
      <c r="D25" s="38">
        <f t="shared" si="2"/>
        <v>48482000</v>
      </c>
      <c r="E25" s="39">
        <f t="shared" si="2"/>
        <v>48482000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48482000</v>
      </c>
      <c r="X25" s="39">
        <f t="shared" si="2"/>
        <v>-48482000</v>
      </c>
      <c r="Y25" s="140">
        <f>+IF(W25&lt;&gt;0,+(X25/W25)*100,0)</f>
        <v>-100</v>
      </c>
      <c r="Z25" s="40">
        <f>+Z12+Z24</f>
        <v>48482000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1502754</v>
      </c>
      <c r="D30" s="25">
        <v>360000</v>
      </c>
      <c r="E30" s="26">
        <v>360000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360000</v>
      </c>
      <c r="X30" s="26">
        <v>-360000</v>
      </c>
      <c r="Y30" s="106">
        <v>-100</v>
      </c>
      <c r="Z30" s="28">
        <v>360000</v>
      </c>
    </row>
    <row r="31" spans="1:26" ht="13.5">
      <c r="A31" s="225" t="s">
        <v>165</v>
      </c>
      <c r="B31" s="158"/>
      <c r="C31" s="121">
        <v>109943</v>
      </c>
      <c r="D31" s="25">
        <v>113000</v>
      </c>
      <c r="E31" s="26">
        <v>113000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113000</v>
      </c>
      <c r="X31" s="26">
        <v>-113000</v>
      </c>
      <c r="Y31" s="106">
        <v>-100</v>
      </c>
      <c r="Z31" s="28">
        <v>113000</v>
      </c>
    </row>
    <row r="32" spans="1:26" ht="13.5">
      <c r="A32" s="225" t="s">
        <v>166</v>
      </c>
      <c r="B32" s="158" t="s">
        <v>93</v>
      </c>
      <c r="C32" s="121">
        <v>4740501</v>
      </c>
      <c r="D32" s="25">
        <v>2500000</v>
      </c>
      <c r="E32" s="26">
        <v>2500000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2500000</v>
      </c>
      <c r="X32" s="26">
        <v>-2500000</v>
      </c>
      <c r="Y32" s="106">
        <v>-100</v>
      </c>
      <c r="Z32" s="28">
        <v>2500000</v>
      </c>
    </row>
    <row r="33" spans="1:26" ht="13.5">
      <c r="A33" s="225" t="s">
        <v>167</v>
      </c>
      <c r="B33" s="158"/>
      <c r="C33" s="121">
        <v>1551749</v>
      </c>
      <c r="D33" s="25">
        <v>1053000</v>
      </c>
      <c r="E33" s="26">
        <v>1053000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1053000</v>
      </c>
      <c r="X33" s="26">
        <v>-1053000</v>
      </c>
      <c r="Y33" s="106">
        <v>-100</v>
      </c>
      <c r="Z33" s="28">
        <v>1053000</v>
      </c>
    </row>
    <row r="34" spans="1:26" ht="13.5">
      <c r="A34" s="226" t="s">
        <v>57</v>
      </c>
      <c r="B34" s="227"/>
      <c r="C34" s="138">
        <f aca="true" t="shared" si="3" ref="C34:X34">SUM(C29:C33)</f>
        <v>7904947</v>
      </c>
      <c r="D34" s="38">
        <f t="shared" si="3"/>
        <v>4026000</v>
      </c>
      <c r="E34" s="39">
        <f t="shared" si="3"/>
        <v>4026000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4026000</v>
      </c>
      <c r="X34" s="39">
        <f t="shared" si="3"/>
        <v>-4026000</v>
      </c>
      <c r="Y34" s="140">
        <f>+IF(W34&lt;&gt;0,+(X34/W34)*100,0)</f>
        <v>-100</v>
      </c>
      <c r="Z34" s="40">
        <f>SUM(Z29:Z33)</f>
        <v>4026000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3428761</v>
      </c>
      <c r="D37" s="25">
        <v>2844000</v>
      </c>
      <c r="E37" s="26">
        <v>2844000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2844000</v>
      </c>
      <c r="X37" s="26">
        <v>-2844000</v>
      </c>
      <c r="Y37" s="106">
        <v>-100</v>
      </c>
      <c r="Z37" s="28">
        <v>2844000</v>
      </c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3428761</v>
      </c>
      <c r="D39" s="42">
        <f t="shared" si="4"/>
        <v>2844000</v>
      </c>
      <c r="E39" s="43">
        <f t="shared" si="4"/>
        <v>2844000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2844000</v>
      </c>
      <c r="X39" s="43">
        <f t="shared" si="4"/>
        <v>-2844000</v>
      </c>
      <c r="Y39" s="188">
        <f>+IF(W39&lt;&gt;0,+(X39/W39)*100,0)</f>
        <v>-100</v>
      </c>
      <c r="Z39" s="45">
        <f>SUM(Z37:Z38)</f>
        <v>2844000</v>
      </c>
    </row>
    <row r="40" spans="1:26" ht="13.5">
      <c r="A40" s="226" t="s">
        <v>169</v>
      </c>
      <c r="B40" s="227"/>
      <c r="C40" s="138">
        <f aca="true" t="shared" si="5" ref="C40:X40">+C34+C39</f>
        <v>11333708</v>
      </c>
      <c r="D40" s="38">
        <f t="shared" si="5"/>
        <v>6870000</v>
      </c>
      <c r="E40" s="39">
        <f t="shared" si="5"/>
        <v>6870000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6870000</v>
      </c>
      <c r="X40" s="39">
        <f t="shared" si="5"/>
        <v>-6870000</v>
      </c>
      <c r="Y40" s="140">
        <f>+IF(W40&lt;&gt;0,+(X40/W40)*100,0)</f>
        <v>-100</v>
      </c>
      <c r="Z40" s="40">
        <f>+Z34+Z39</f>
        <v>6870000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27857685</v>
      </c>
      <c r="D42" s="234">
        <f t="shared" si="6"/>
        <v>41612000</v>
      </c>
      <c r="E42" s="235">
        <f t="shared" si="6"/>
        <v>41612000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41612000</v>
      </c>
      <c r="X42" s="235">
        <f t="shared" si="6"/>
        <v>-41612000</v>
      </c>
      <c r="Y42" s="236">
        <f>+IF(W42&lt;&gt;0,+(X42/W42)*100,0)</f>
        <v>-100</v>
      </c>
      <c r="Z42" s="237">
        <f>+Z25-Z40</f>
        <v>41612000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27857685</v>
      </c>
      <c r="D45" s="25">
        <v>1645000</v>
      </c>
      <c r="E45" s="26">
        <v>1645000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1645000</v>
      </c>
      <c r="X45" s="26">
        <v>-1645000</v>
      </c>
      <c r="Y45" s="105">
        <v>-100</v>
      </c>
      <c r="Z45" s="28">
        <v>1645000</v>
      </c>
    </row>
    <row r="46" spans="1:26" ht="13.5">
      <c r="A46" s="225" t="s">
        <v>173</v>
      </c>
      <c r="B46" s="158" t="s">
        <v>93</v>
      </c>
      <c r="C46" s="121"/>
      <c r="D46" s="25">
        <v>39967000</v>
      </c>
      <c r="E46" s="26">
        <v>39967000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39967000</v>
      </c>
      <c r="X46" s="26">
        <v>-39967000</v>
      </c>
      <c r="Y46" s="105">
        <v>-100</v>
      </c>
      <c r="Z46" s="28">
        <v>39967000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27857685</v>
      </c>
      <c r="D48" s="240">
        <f t="shared" si="7"/>
        <v>41612000</v>
      </c>
      <c r="E48" s="195">
        <f t="shared" si="7"/>
        <v>41612000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41612000</v>
      </c>
      <c r="X48" s="195">
        <f t="shared" si="7"/>
        <v>-41612000</v>
      </c>
      <c r="Y48" s="241">
        <f>+IF(W48&lt;&gt;0,+(X48/W48)*100,0)</f>
        <v>-100</v>
      </c>
      <c r="Z48" s="208">
        <f>SUM(Z45:Z47)</f>
        <v>41612000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14738414</v>
      </c>
      <c r="D6" s="25">
        <v>11913000</v>
      </c>
      <c r="E6" s="26">
        <v>11913000</v>
      </c>
      <c r="F6" s="26">
        <v>1336684</v>
      </c>
      <c r="G6" s="26">
        <v>1745792</v>
      </c>
      <c r="H6" s="26">
        <v>2117437</v>
      </c>
      <c r="I6" s="26">
        <v>5199913</v>
      </c>
      <c r="J6" s="26">
        <v>1310001</v>
      </c>
      <c r="K6" s="26">
        <v>1405149</v>
      </c>
      <c r="L6" s="26">
        <v>1746790</v>
      </c>
      <c r="M6" s="26">
        <v>4461940</v>
      </c>
      <c r="N6" s="26">
        <v>1765849</v>
      </c>
      <c r="O6" s="26">
        <v>1355288</v>
      </c>
      <c r="P6" s="26">
        <v>2562703</v>
      </c>
      <c r="Q6" s="26">
        <v>5683840</v>
      </c>
      <c r="R6" s="26">
        <v>1411780</v>
      </c>
      <c r="S6" s="26">
        <v>1328318</v>
      </c>
      <c r="T6" s="26">
        <v>1341998</v>
      </c>
      <c r="U6" s="26">
        <v>4082096</v>
      </c>
      <c r="V6" s="26">
        <v>19427789</v>
      </c>
      <c r="W6" s="26">
        <v>11913000</v>
      </c>
      <c r="X6" s="26">
        <v>7514789</v>
      </c>
      <c r="Y6" s="106">
        <v>63.08</v>
      </c>
      <c r="Z6" s="28">
        <v>11913000</v>
      </c>
    </row>
    <row r="7" spans="1:26" ht="13.5">
      <c r="A7" s="225" t="s">
        <v>180</v>
      </c>
      <c r="B7" s="158" t="s">
        <v>71</v>
      </c>
      <c r="C7" s="121"/>
      <c r="D7" s="25">
        <v>27022000</v>
      </c>
      <c r="E7" s="26">
        <v>27022000</v>
      </c>
      <c r="F7" s="26">
        <v>10034963</v>
      </c>
      <c r="G7" s="26">
        <v>1950000</v>
      </c>
      <c r="H7" s="26"/>
      <c r="I7" s="26">
        <v>11984963</v>
      </c>
      <c r="J7" s="26">
        <v>4000000</v>
      </c>
      <c r="K7" s="26">
        <v>8027970</v>
      </c>
      <c r="L7" s="26">
        <v>2000000</v>
      </c>
      <c r="M7" s="26">
        <v>14027970</v>
      </c>
      <c r="N7" s="26"/>
      <c r="O7" s="26"/>
      <c r="P7" s="26">
        <v>8659000</v>
      </c>
      <c r="Q7" s="26">
        <v>8659000</v>
      </c>
      <c r="R7" s="26">
        <v>493000</v>
      </c>
      <c r="S7" s="26"/>
      <c r="T7" s="26"/>
      <c r="U7" s="26">
        <v>493000</v>
      </c>
      <c r="V7" s="26">
        <v>35164933</v>
      </c>
      <c r="W7" s="26">
        <v>27022000</v>
      </c>
      <c r="X7" s="26">
        <v>8142933</v>
      </c>
      <c r="Y7" s="106">
        <v>30.13</v>
      </c>
      <c r="Z7" s="28">
        <v>27022000</v>
      </c>
    </row>
    <row r="8" spans="1:26" ht="13.5">
      <c r="A8" s="225" t="s">
        <v>181</v>
      </c>
      <c r="B8" s="158" t="s">
        <v>71</v>
      </c>
      <c r="C8" s="121">
        <v>29751762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794833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-28500235</v>
      </c>
      <c r="D12" s="25">
        <v>-17720000</v>
      </c>
      <c r="E12" s="26">
        <v>-17720000</v>
      </c>
      <c r="F12" s="26">
        <v>-1345021</v>
      </c>
      <c r="G12" s="26">
        <v>-1338953</v>
      </c>
      <c r="H12" s="26">
        <v>-1944622</v>
      </c>
      <c r="I12" s="26">
        <v>-4628596</v>
      </c>
      <c r="J12" s="26">
        <v>-1371065</v>
      </c>
      <c r="K12" s="26">
        <v>-2100141</v>
      </c>
      <c r="L12" s="26">
        <v>-1476691</v>
      </c>
      <c r="M12" s="26">
        <v>-4947897</v>
      </c>
      <c r="N12" s="26">
        <v>-1392520</v>
      </c>
      <c r="O12" s="26">
        <v>-1859768</v>
      </c>
      <c r="P12" s="26">
        <v>-1730402</v>
      </c>
      <c r="Q12" s="26">
        <v>-4982690</v>
      </c>
      <c r="R12" s="26">
        <v>-1505441</v>
      </c>
      <c r="S12" s="26">
        <v>-1453048</v>
      </c>
      <c r="T12" s="26">
        <v>-1474605</v>
      </c>
      <c r="U12" s="26">
        <v>-4433094</v>
      </c>
      <c r="V12" s="26">
        <v>-18992277</v>
      </c>
      <c r="W12" s="26">
        <v>-17720000</v>
      </c>
      <c r="X12" s="26">
        <v>-1272277</v>
      </c>
      <c r="Y12" s="106">
        <v>7.18</v>
      </c>
      <c r="Z12" s="28">
        <v>-17720000</v>
      </c>
    </row>
    <row r="13" spans="1:26" ht="13.5">
      <c r="A13" s="225" t="s">
        <v>39</v>
      </c>
      <c r="B13" s="158"/>
      <c r="C13" s="121">
        <v>-474454</v>
      </c>
      <c r="D13" s="25">
        <v>-18264000</v>
      </c>
      <c r="E13" s="26">
        <v>-18264000</v>
      </c>
      <c r="F13" s="26">
        <v>-1080204</v>
      </c>
      <c r="G13" s="26">
        <v>-353502</v>
      </c>
      <c r="H13" s="26">
        <v>-1584586</v>
      </c>
      <c r="I13" s="26">
        <v>-3018292</v>
      </c>
      <c r="J13" s="26">
        <v>-1794494</v>
      </c>
      <c r="K13" s="26">
        <v>-933991</v>
      </c>
      <c r="L13" s="26">
        <v>-667108</v>
      </c>
      <c r="M13" s="26">
        <v>-3395593</v>
      </c>
      <c r="N13" s="26">
        <v>-1680096</v>
      </c>
      <c r="O13" s="26">
        <v>-1129539</v>
      </c>
      <c r="P13" s="26">
        <v>-472812</v>
      </c>
      <c r="Q13" s="26">
        <v>-3282447</v>
      </c>
      <c r="R13" s="26">
        <v>-1447434</v>
      </c>
      <c r="S13" s="26">
        <v>-1394159</v>
      </c>
      <c r="T13" s="26">
        <v>-1854735</v>
      </c>
      <c r="U13" s="26">
        <v>-4696328</v>
      </c>
      <c r="V13" s="26">
        <v>-14392660</v>
      </c>
      <c r="W13" s="26">
        <v>-18264000</v>
      </c>
      <c r="X13" s="26">
        <v>3871340</v>
      </c>
      <c r="Y13" s="106">
        <v>-21.2</v>
      </c>
      <c r="Z13" s="28">
        <v>-18264000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16310320</v>
      </c>
      <c r="D15" s="38">
        <f t="shared" si="0"/>
        <v>2951000</v>
      </c>
      <c r="E15" s="39">
        <f t="shared" si="0"/>
        <v>2951000</v>
      </c>
      <c r="F15" s="39">
        <f t="shared" si="0"/>
        <v>8946422</v>
      </c>
      <c r="G15" s="39">
        <f t="shared" si="0"/>
        <v>2003337</v>
      </c>
      <c r="H15" s="39">
        <f t="shared" si="0"/>
        <v>-1411771</v>
      </c>
      <c r="I15" s="39">
        <f t="shared" si="0"/>
        <v>9537988</v>
      </c>
      <c r="J15" s="39">
        <f t="shared" si="0"/>
        <v>2144442</v>
      </c>
      <c r="K15" s="39">
        <f t="shared" si="0"/>
        <v>6398987</v>
      </c>
      <c r="L15" s="39">
        <f t="shared" si="0"/>
        <v>1602991</v>
      </c>
      <c r="M15" s="39">
        <f t="shared" si="0"/>
        <v>10146420</v>
      </c>
      <c r="N15" s="39">
        <f t="shared" si="0"/>
        <v>-1306767</v>
      </c>
      <c r="O15" s="39">
        <f t="shared" si="0"/>
        <v>-1634019</v>
      </c>
      <c r="P15" s="39">
        <f t="shared" si="0"/>
        <v>9018489</v>
      </c>
      <c r="Q15" s="39">
        <f t="shared" si="0"/>
        <v>6077703</v>
      </c>
      <c r="R15" s="39">
        <f t="shared" si="0"/>
        <v>-1048095</v>
      </c>
      <c r="S15" s="39">
        <f t="shared" si="0"/>
        <v>-1518889</v>
      </c>
      <c r="T15" s="39">
        <f t="shared" si="0"/>
        <v>-1987342</v>
      </c>
      <c r="U15" s="39">
        <f t="shared" si="0"/>
        <v>-4554326</v>
      </c>
      <c r="V15" s="39">
        <f t="shared" si="0"/>
        <v>21207785</v>
      </c>
      <c r="W15" s="39">
        <f t="shared" si="0"/>
        <v>2951000</v>
      </c>
      <c r="X15" s="39">
        <f t="shared" si="0"/>
        <v>18256785</v>
      </c>
      <c r="Y15" s="140">
        <f>+IF(W15&lt;&gt;0,+(X15/W15)*100,0)</f>
        <v>618.6643510674347</v>
      </c>
      <c r="Z15" s="40">
        <f>SUM(Z6:Z14)</f>
        <v>2951000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>
        <v>-668000</v>
      </c>
      <c r="E22" s="26">
        <v>-668000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-668000</v>
      </c>
      <c r="X22" s="26">
        <v>668000</v>
      </c>
      <c r="Y22" s="106">
        <v>-100</v>
      </c>
      <c r="Z22" s="28">
        <v>-668000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-834912</v>
      </c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-834912</v>
      </c>
      <c r="D25" s="38">
        <f t="shared" si="1"/>
        <v>-668000</v>
      </c>
      <c r="E25" s="39">
        <f t="shared" si="1"/>
        <v>-668000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si="1"/>
        <v>0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39">
        <f t="shared" si="1"/>
        <v>0</v>
      </c>
      <c r="R25" s="39">
        <f t="shared" si="1"/>
        <v>0</v>
      </c>
      <c r="S25" s="39">
        <f t="shared" si="1"/>
        <v>0</v>
      </c>
      <c r="T25" s="39">
        <f t="shared" si="1"/>
        <v>0</v>
      </c>
      <c r="U25" s="39">
        <f t="shared" si="1"/>
        <v>0</v>
      </c>
      <c r="V25" s="39">
        <f t="shared" si="1"/>
        <v>0</v>
      </c>
      <c r="W25" s="39">
        <f t="shared" si="1"/>
        <v>-668000</v>
      </c>
      <c r="X25" s="39">
        <f t="shared" si="1"/>
        <v>668000</v>
      </c>
      <c r="Y25" s="140">
        <f>+IF(W25&lt;&gt;0,+(X25/W25)*100,0)</f>
        <v>-100</v>
      </c>
      <c r="Z25" s="40">
        <f>SUM(Z19:Z24)</f>
        <v>-668000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-201503</v>
      </c>
      <c r="D33" s="25"/>
      <c r="E33" s="26"/>
      <c r="F33" s="26"/>
      <c r="G33" s="26"/>
      <c r="H33" s="26"/>
      <c r="I33" s="26"/>
      <c r="J33" s="26">
        <v>-165653</v>
      </c>
      <c r="K33" s="26"/>
      <c r="L33" s="26"/>
      <c r="M33" s="26">
        <v>-165653</v>
      </c>
      <c r="N33" s="26">
        <v>-165721</v>
      </c>
      <c r="O33" s="26"/>
      <c r="P33" s="26">
        <v>-166470</v>
      </c>
      <c r="Q33" s="26">
        <v>-332191</v>
      </c>
      <c r="R33" s="26"/>
      <c r="S33" s="26"/>
      <c r="T33" s="26">
        <v>-165652</v>
      </c>
      <c r="U33" s="26">
        <v>-165652</v>
      </c>
      <c r="V33" s="26">
        <v>-663496</v>
      </c>
      <c r="W33" s="26"/>
      <c r="X33" s="26">
        <v>-663496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-201503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-165653</v>
      </c>
      <c r="K34" s="39">
        <f t="shared" si="2"/>
        <v>0</v>
      </c>
      <c r="L34" s="39">
        <f t="shared" si="2"/>
        <v>0</v>
      </c>
      <c r="M34" s="39">
        <f t="shared" si="2"/>
        <v>-165653</v>
      </c>
      <c r="N34" s="39">
        <f t="shared" si="2"/>
        <v>-165721</v>
      </c>
      <c r="O34" s="39">
        <f t="shared" si="2"/>
        <v>0</v>
      </c>
      <c r="P34" s="39">
        <f t="shared" si="2"/>
        <v>-166470</v>
      </c>
      <c r="Q34" s="39">
        <f t="shared" si="2"/>
        <v>-332191</v>
      </c>
      <c r="R34" s="39">
        <f t="shared" si="2"/>
        <v>0</v>
      </c>
      <c r="S34" s="39">
        <f t="shared" si="2"/>
        <v>0</v>
      </c>
      <c r="T34" s="39">
        <f t="shared" si="2"/>
        <v>-165652</v>
      </c>
      <c r="U34" s="39">
        <f t="shared" si="2"/>
        <v>-165652</v>
      </c>
      <c r="V34" s="39">
        <f t="shared" si="2"/>
        <v>-663496</v>
      </c>
      <c r="W34" s="39">
        <f t="shared" si="2"/>
        <v>0</v>
      </c>
      <c r="X34" s="39">
        <f t="shared" si="2"/>
        <v>-663496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15273905</v>
      </c>
      <c r="D36" s="65">
        <f t="shared" si="3"/>
        <v>2283000</v>
      </c>
      <c r="E36" s="66">
        <f t="shared" si="3"/>
        <v>2283000</v>
      </c>
      <c r="F36" s="66">
        <f t="shared" si="3"/>
        <v>8946422</v>
      </c>
      <c r="G36" s="66">
        <f t="shared" si="3"/>
        <v>2003337</v>
      </c>
      <c r="H36" s="66">
        <f t="shared" si="3"/>
        <v>-1411771</v>
      </c>
      <c r="I36" s="66">
        <f t="shared" si="3"/>
        <v>9537988</v>
      </c>
      <c r="J36" s="66">
        <f t="shared" si="3"/>
        <v>1978789</v>
      </c>
      <c r="K36" s="66">
        <f t="shared" si="3"/>
        <v>6398987</v>
      </c>
      <c r="L36" s="66">
        <f t="shared" si="3"/>
        <v>1602991</v>
      </c>
      <c r="M36" s="66">
        <f t="shared" si="3"/>
        <v>9980767</v>
      </c>
      <c r="N36" s="66">
        <f t="shared" si="3"/>
        <v>-1472488</v>
      </c>
      <c r="O36" s="66">
        <f t="shared" si="3"/>
        <v>-1634019</v>
      </c>
      <c r="P36" s="66">
        <f t="shared" si="3"/>
        <v>8852019</v>
      </c>
      <c r="Q36" s="66">
        <f t="shared" si="3"/>
        <v>5745512</v>
      </c>
      <c r="R36" s="66">
        <f t="shared" si="3"/>
        <v>-1048095</v>
      </c>
      <c r="S36" s="66">
        <f t="shared" si="3"/>
        <v>-1518889</v>
      </c>
      <c r="T36" s="66">
        <f t="shared" si="3"/>
        <v>-2152994</v>
      </c>
      <c r="U36" s="66">
        <f t="shared" si="3"/>
        <v>-4719978</v>
      </c>
      <c r="V36" s="66">
        <f t="shared" si="3"/>
        <v>20544289</v>
      </c>
      <c r="W36" s="66">
        <f t="shared" si="3"/>
        <v>2283000</v>
      </c>
      <c r="X36" s="66">
        <f t="shared" si="3"/>
        <v>18261289</v>
      </c>
      <c r="Y36" s="103">
        <f>+IF(W36&lt;&gt;0,+(X36/W36)*100,0)</f>
        <v>799.8812527376259</v>
      </c>
      <c r="Z36" s="68">
        <f>+Z15+Z25+Z34</f>
        <v>2283000</v>
      </c>
    </row>
    <row r="37" spans="1:26" ht="13.5">
      <c r="A37" s="225" t="s">
        <v>201</v>
      </c>
      <c r="B37" s="158" t="s">
        <v>95</v>
      </c>
      <c r="C37" s="119">
        <v>18865436</v>
      </c>
      <c r="D37" s="65"/>
      <c r="E37" s="66"/>
      <c r="F37" s="66">
        <v>4975581</v>
      </c>
      <c r="G37" s="66">
        <v>13922003</v>
      </c>
      <c r="H37" s="66">
        <v>15925340</v>
      </c>
      <c r="I37" s="66">
        <v>4975581</v>
      </c>
      <c r="J37" s="66">
        <v>14513569</v>
      </c>
      <c r="K37" s="66">
        <v>16492358</v>
      </c>
      <c r="L37" s="66">
        <v>22891345</v>
      </c>
      <c r="M37" s="66">
        <v>14513569</v>
      </c>
      <c r="N37" s="66">
        <v>24494336</v>
      </c>
      <c r="O37" s="66">
        <v>23021848</v>
      </c>
      <c r="P37" s="66">
        <v>21387829</v>
      </c>
      <c r="Q37" s="66">
        <v>24494336</v>
      </c>
      <c r="R37" s="66">
        <v>30239848</v>
      </c>
      <c r="S37" s="66">
        <v>29191753</v>
      </c>
      <c r="T37" s="66">
        <v>27672864</v>
      </c>
      <c r="U37" s="66">
        <v>30239848</v>
      </c>
      <c r="V37" s="66">
        <v>4975581</v>
      </c>
      <c r="W37" s="66"/>
      <c r="X37" s="66">
        <v>4975581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34139341</v>
      </c>
      <c r="D38" s="234">
        <v>2283000</v>
      </c>
      <c r="E38" s="235">
        <v>2283000</v>
      </c>
      <c r="F38" s="235">
        <v>13922003</v>
      </c>
      <c r="G38" s="235">
        <v>15925340</v>
      </c>
      <c r="H38" s="235">
        <v>14513569</v>
      </c>
      <c r="I38" s="235">
        <v>14513569</v>
      </c>
      <c r="J38" s="235">
        <v>16492358</v>
      </c>
      <c r="K38" s="235">
        <v>22891345</v>
      </c>
      <c r="L38" s="235">
        <v>24494336</v>
      </c>
      <c r="M38" s="235">
        <v>24494336</v>
      </c>
      <c r="N38" s="235">
        <v>23021848</v>
      </c>
      <c r="O38" s="235">
        <v>21387829</v>
      </c>
      <c r="P38" s="235">
        <v>30239848</v>
      </c>
      <c r="Q38" s="235">
        <v>30239848</v>
      </c>
      <c r="R38" s="235">
        <v>29191753</v>
      </c>
      <c r="S38" s="235">
        <v>27672864</v>
      </c>
      <c r="T38" s="235">
        <v>25519870</v>
      </c>
      <c r="U38" s="235">
        <v>25519870</v>
      </c>
      <c r="V38" s="235">
        <v>25519870</v>
      </c>
      <c r="W38" s="235">
        <v>2283000</v>
      </c>
      <c r="X38" s="235">
        <v>23236870</v>
      </c>
      <c r="Y38" s="236">
        <v>1017.82</v>
      </c>
      <c r="Z38" s="237">
        <v>2283000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2011-08-12T10:16:23Z</dcterms:created>
  <dcterms:modified xsi:type="dcterms:W3CDTF">2011-08-12T10:16:23Z</dcterms:modified>
  <cp:category/>
  <cp:version/>
  <cp:contentType/>
  <cp:contentStatus/>
</cp:coreProperties>
</file>