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<sst xmlns="http://schemas.openxmlformats.org/spreadsheetml/2006/main" count="497" uniqueCount="248">
  <si>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Matatiele(EC441)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</si>
  <si>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</si>
  <si>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</si>
  <si>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</si>
  <si>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</si>
  <si>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</si>
  <si>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</si>
  <si>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</si>
  <si>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</si>
  <si>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</si>
  <si>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</si>
  <si>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</si>
  <si>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</si>
  <si>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</si>
  <si>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</si>
  <si>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</si>
  <si>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</si>
  <si>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</si>
  <si>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</si>
  <si>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</si>
  <si>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</si>
  <si>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</si>
  <si>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</si>
  <si>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</si>
  <si>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</si>
  <si>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</si>
  <si>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</si>
  <si>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</si>
  <si>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</si>
  <si>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</si>
  <si>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</si>
  <si>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</si>
  <si>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</si>
  <si>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</si>
  <si>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</si>
  <si>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</si>
  <si>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</si>
  <si>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</si>
  <si>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</si>
  <si>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</si>
  <si>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</si>
  <si>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</si>
  <si>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</si>
  <si>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</si>
  <si>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</si>
  <si>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</si>
  <si>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</si>
  <si>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</si>
  <si>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</si>
  <si>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</si>
  <si>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</si>
  <si>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</si>
  <si>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</si>
  <si>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</si>
  <si>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</si>
  <si>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</si>
  <si>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</si>
  <si>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</si>
  <si>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</si>
  <si>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</si>
  <si>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</si>
  <si>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</si>
  <si>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</si>
  <si>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</si>
  <si>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</si>
  <si>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</si>
  <si>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</si>
  <si>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</si>
  <si>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</si>
  <si>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Matatiele(EC441)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</si>
  <si>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</si>
  <si>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</si>
  <si>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</si>
  <si>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</si>
  <si>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</si>
  <si>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</si>
  <si>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</si>
  <si>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</si>
  <si>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</si>
  <si>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</si>
  <si>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</si>
  <si>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</si>
  <si>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</si>
  <si>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</si>
  <si>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</si>
  <si>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</si>
  <si>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</si>
  <si>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</si>
  <si>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</si>
  <si>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</si>
  <si>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</si>
  <si>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</si>
  <si>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</si>
  <si>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</si>
  <si>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</si>
  <si>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</si>
  <si>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</si>
  <si>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</si>
  <si>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</si>
  <si>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Matatiele(EC441)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</si>
  <si>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</si>
  <si>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</si>
  <si>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</si>
  <si>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</si>
  <si>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</si>
  <si>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</si>
  <si>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</si>
  <si>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</si>
  <si>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</si>
  <si>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</si>
  <si>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</si>
  <si>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</si>
  <si>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</si>
  <si>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</si>
  <si>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</si>
  <si>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</si>
  <si>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</si>
  <si>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</si>
  <si>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</si>
  <si>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</si>
  <si>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</si>
  <si>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</si>
  <si>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</si>
  <si>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</si>
  <si>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</si>
  <si>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</si>
  <si>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</si>
  <si>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</si>
  <si>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</si>
  <si>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</si>
  <si>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</si>
  <si>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</si>
  <si>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Matatiele(EC441)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</si>
  <si>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</si>
  <si>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</si>
  <si>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</si>
  <si>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</si>
  <si>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</si>
  <si>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</si>
  <si>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</si>
  <si>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</si>
  <si>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</si>
  <si>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Matatiele(EC441)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</si>
  <si>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</si>
  <si>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</si>
  <si>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</si>
  <si>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</si>
  <si>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</si>
  <si>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</si>
  <si>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</si>
  <si>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</si>
  <si>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</si>
  <si>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</si>
  <si>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</si>
  <si>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</si>
  <si>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</si>
  <si>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</si>
  <si>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</si>
  <si>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</si>
  <si>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</si>
  <si>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</si>
  <si>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</si>
  <si>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</si>
  <si>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</si>
  <si>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</si>
  <si>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</si>
  <si>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</si>
  <si>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</si>
  <si>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</si>
  <si>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</si>
  <si>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</si>
  <si>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</si>
  <si>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</si>
  <si>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</si>
  <si>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</si>
  <si>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</si>
  <si>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Matatiele(EC441)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</si>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</sst>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13203902</v>
      </c>
      <c r="C5" s="25">
        <v>20645000</v>
      </c>
      <c r="D5" s="26">
        <v>20645000</v>
      </c>
      <c r="E5" s="26">
        <v>2058904</v>
      </c>
      <c r="F5" s="26">
        <v>2088664</v>
      </c>
      <c r="G5" s="26">
        <v>1989943</v>
      </c>
      <c r="H5" s="26">
        <v>6137511</v>
      </c>
      <c r="I5" s="26">
        <v>1996979</v>
      </c>
      <c r="J5" s="26">
        <v>1991807</v>
      </c>
      <c r="K5" s="26">
        <v>1967032</v>
      </c>
      <c r="L5" s="26">
        <v>5955818</v>
      </c>
      <c r="M5" s="26">
        <v>1983221</v>
      </c>
      <c r="N5" s="26">
        <v>1968365</v>
      </c>
      <c r="O5" s="26">
        <v>1819686</v>
      </c>
      <c r="P5" s="26">
        <v>5771272</v>
      </c>
      <c r="Q5" s="26">
        <v>1998227</v>
      </c>
      <c r="R5" s="26">
        <v>-5325</v>
      </c>
      <c r="S5" s="26">
        <v>-687029</v>
      </c>
      <c r="T5" s="26">
        <v>1305873</v>
      </c>
      <c r="U5" s="26">
        <v>19170474</v>
      </c>
      <c r="V5" s="26">
        <v>20645000</v>
      </c>
      <c r="W5" s="26">
        <v>-1474526</v>
      </c>
      <c r="X5" s="27">
        <v>-7.14</v>
      </c>
      <c r="Y5" s="28">
        <v>20645000</v>
      </c>
    </row>
    <row r="6" spans="1:25" ht="13.5">
      <c r="A6" s="24" t="s">
        <v>31</v>
      </c>
      <c r="B6" s="2">
        <v>24524886</v>
      </c>
      <c r="C6" s="25">
        <v>29657000</v>
      </c>
      <c r="D6" s="26">
        <v>29657000</v>
      </c>
      <c r="E6" s="26">
        <v>2914862</v>
      </c>
      <c r="F6" s="26">
        <v>3209507</v>
      </c>
      <c r="G6" s="26">
        <v>2522701</v>
      </c>
      <c r="H6" s="26">
        <v>8647070</v>
      </c>
      <c r="I6" s="26">
        <v>3268924</v>
      </c>
      <c r="J6" s="26">
        <v>2884266</v>
      </c>
      <c r="K6" s="26">
        <v>2771510</v>
      </c>
      <c r="L6" s="26">
        <v>8924700</v>
      </c>
      <c r="M6" s="26">
        <v>2589138</v>
      </c>
      <c r="N6" s="26">
        <v>2619969</v>
      </c>
      <c r="O6" s="26">
        <v>2688959</v>
      </c>
      <c r="P6" s="26">
        <v>7898066</v>
      </c>
      <c r="Q6" s="26">
        <v>2739592</v>
      </c>
      <c r="R6" s="26">
        <v>2975988</v>
      </c>
      <c r="S6" s="26">
        <v>3227372</v>
      </c>
      <c r="T6" s="26">
        <v>8942952</v>
      </c>
      <c r="U6" s="26">
        <v>34412788</v>
      </c>
      <c r="V6" s="26">
        <v>29657000</v>
      </c>
      <c r="W6" s="26">
        <v>4755788</v>
      </c>
      <c r="X6" s="27">
        <v>16.04</v>
      </c>
      <c r="Y6" s="28">
        <v>29657000</v>
      </c>
    </row>
    <row r="7" spans="1:25" ht="13.5">
      <c r="A7" s="24" t="s">
        <v>32</v>
      </c>
      <c r="B7" s="2">
        <v>3305996</v>
      </c>
      <c r="C7" s="25">
        <v>3000000</v>
      </c>
      <c r="D7" s="26">
        <v>3000000</v>
      </c>
      <c r="E7" s="26">
        <v>243625</v>
      </c>
      <c r="F7" s="26">
        <v>326007</v>
      </c>
      <c r="G7" s="26">
        <v>307426</v>
      </c>
      <c r="H7" s="26">
        <v>877058</v>
      </c>
      <c r="I7" s="26">
        <v>157646</v>
      </c>
      <c r="J7" s="26">
        <v>344333</v>
      </c>
      <c r="K7" s="26">
        <v>487149</v>
      </c>
      <c r="L7" s="26">
        <v>989128</v>
      </c>
      <c r="M7" s="26">
        <v>164132</v>
      </c>
      <c r="N7" s="26">
        <v>212500</v>
      </c>
      <c r="O7" s="26">
        <v>439615</v>
      </c>
      <c r="P7" s="26">
        <v>816247</v>
      </c>
      <c r="Q7" s="26">
        <v>435596</v>
      </c>
      <c r="R7" s="26">
        <v>260479</v>
      </c>
      <c r="S7" s="26">
        <v>182715</v>
      </c>
      <c r="T7" s="26">
        <v>878790</v>
      </c>
      <c r="U7" s="26">
        <v>3561223</v>
      </c>
      <c r="V7" s="26">
        <v>3000000</v>
      </c>
      <c r="W7" s="26">
        <v>561223</v>
      </c>
      <c r="X7" s="27">
        <v>18.71</v>
      </c>
      <c r="Y7" s="28">
        <v>3000000</v>
      </c>
    </row>
    <row r="8" spans="1:25" ht="13.5">
      <c r="A8" s="24" t="s">
        <v>33</v>
      </c>
      <c r="B8" s="2">
        <v>69393755</v>
      </c>
      <c r="C8" s="25">
        <v>168107000</v>
      </c>
      <c r="D8" s="26">
        <v>168107000</v>
      </c>
      <c r="E8" s="26">
        <v>29937603</v>
      </c>
      <c r="F8" s="26">
        <v>8950000</v>
      </c>
      <c r="G8" s="26">
        <v>3060750</v>
      </c>
      <c r="H8" s="26">
        <v>41948353</v>
      </c>
      <c r="I8" s="26">
        <v>0</v>
      </c>
      <c r="J8" s="26">
        <v>24398846</v>
      </c>
      <c r="K8" s="26">
        <v>355884</v>
      </c>
      <c r="L8" s="26">
        <v>24754730</v>
      </c>
      <c r="M8" s="26">
        <v>60000</v>
      </c>
      <c r="N8" s="26">
        <v>0</v>
      </c>
      <c r="O8" s="26">
        <v>17954326</v>
      </c>
      <c r="P8" s="26">
        <v>18014326</v>
      </c>
      <c r="Q8" s="26">
        <v>1848172</v>
      </c>
      <c r="R8" s="26">
        <v>812000</v>
      </c>
      <c r="S8" s="26">
        <v>28744658</v>
      </c>
      <c r="T8" s="26">
        <v>31404830</v>
      </c>
      <c r="U8" s="26">
        <v>116122239</v>
      </c>
      <c r="V8" s="26">
        <v>168107000</v>
      </c>
      <c r="W8" s="26">
        <v>-51984761</v>
      </c>
      <c r="X8" s="27">
        <v>-30.92</v>
      </c>
      <c r="Y8" s="28">
        <v>168107000</v>
      </c>
    </row>
    <row r="9" spans="1:25" ht="13.5">
      <c r="A9" s="24" t="s">
        <v>34</v>
      </c>
      <c r="B9" s="2">
        <v>5226967</v>
      </c>
      <c r="C9" s="25">
        <v>8586000</v>
      </c>
      <c r="D9" s="26">
        <v>8586000</v>
      </c>
      <c r="E9" s="26">
        <v>556977</v>
      </c>
      <c r="F9" s="26">
        <v>427030</v>
      </c>
      <c r="G9" s="26">
        <v>157994</v>
      </c>
      <c r="H9" s="26">
        <v>1142001</v>
      </c>
      <c r="I9" s="26">
        <v>410018</v>
      </c>
      <c r="J9" s="26">
        <v>502333</v>
      </c>
      <c r="K9" s="26">
        <v>398399</v>
      </c>
      <c r="L9" s="26">
        <v>1310750</v>
      </c>
      <c r="M9" s="26">
        <v>382262</v>
      </c>
      <c r="N9" s="26">
        <v>457389</v>
      </c>
      <c r="O9" s="26">
        <v>273529</v>
      </c>
      <c r="P9" s="26">
        <v>1113180</v>
      </c>
      <c r="Q9" s="26">
        <v>462205</v>
      </c>
      <c r="R9" s="26">
        <v>476831</v>
      </c>
      <c r="S9" s="26">
        <v>905412</v>
      </c>
      <c r="T9" s="26">
        <v>1844448</v>
      </c>
      <c r="U9" s="26">
        <v>5410379</v>
      </c>
      <c r="V9" s="26">
        <v>8586000</v>
      </c>
      <c r="W9" s="26">
        <v>-3175621</v>
      </c>
      <c r="X9" s="27">
        <v>-36.99</v>
      </c>
      <c r="Y9" s="28">
        <v>8586000</v>
      </c>
    </row>
    <row r="10" spans="1:25" ht="25.5">
      <c r="A10" s="29" t="s">
        <v>212</v>
      </c>
      <c r="B10" s="30">
        <f>SUM(B5:B9)</f>
        <v>115655506</v>
      </c>
      <c r="C10" s="31">
        <f aca="true" t="shared" si="0" ref="C10:Y10">SUM(C5:C9)</f>
        <v>229995000</v>
      </c>
      <c r="D10" s="32">
        <f t="shared" si="0"/>
        <v>229995000</v>
      </c>
      <c r="E10" s="32">
        <f t="shared" si="0"/>
        <v>35711971</v>
      </c>
      <c r="F10" s="32">
        <f t="shared" si="0"/>
        <v>15001208</v>
      </c>
      <c r="G10" s="32">
        <f t="shared" si="0"/>
        <v>8038814</v>
      </c>
      <c r="H10" s="32">
        <f t="shared" si="0"/>
        <v>58751993</v>
      </c>
      <c r="I10" s="32">
        <f t="shared" si="0"/>
        <v>5833567</v>
      </c>
      <c r="J10" s="32">
        <f t="shared" si="0"/>
        <v>30121585</v>
      </c>
      <c r="K10" s="32">
        <f t="shared" si="0"/>
        <v>5979974</v>
      </c>
      <c r="L10" s="32">
        <f t="shared" si="0"/>
        <v>41935126</v>
      </c>
      <c r="M10" s="32">
        <f t="shared" si="0"/>
        <v>5178753</v>
      </c>
      <c r="N10" s="32">
        <f t="shared" si="0"/>
        <v>5258223</v>
      </c>
      <c r="O10" s="32">
        <f t="shared" si="0"/>
        <v>23176115</v>
      </c>
      <c r="P10" s="32">
        <f t="shared" si="0"/>
        <v>33613091</v>
      </c>
      <c r="Q10" s="32">
        <f t="shared" si="0"/>
        <v>7483792</v>
      </c>
      <c r="R10" s="32">
        <f t="shared" si="0"/>
        <v>4519973</v>
      </c>
      <c r="S10" s="32">
        <f t="shared" si="0"/>
        <v>32373128</v>
      </c>
      <c r="T10" s="32">
        <f t="shared" si="0"/>
        <v>44376893</v>
      </c>
      <c r="U10" s="32">
        <f t="shared" si="0"/>
        <v>178677103</v>
      </c>
      <c r="V10" s="32">
        <f t="shared" si="0"/>
        <v>229995000</v>
      </c>
      <c r="W10" s="32">
        <f t="shared" si="0"/>
        <v>-51317897</v>
      </c>
      <c r="X10" s="33">
        <f>+IF(V10&lt;&gt;0,(W10/V10)*100,0)</f>
        <v>-22.31261418726494</v>
      </c>
      <c r="Y10" s="34">
        <f t="shared" si="0"/>
        <v>229995000</v>
      </c>
    </row>
    <row r="11" spans="1:25" ht="13.5">
      <c r="A11" s="24" t="s">
        <v>36</v>
      </c>
      <c r="B11" s="2">
        <v>27139218</v>
      </c>
      <c r="C11" s="25">
        <v>47744000</v>
      </c>
      <c r="D11" s="26">
        <v>47744000</v>
      </c>
      <c r="E11" s="26">
        <v>2625760</v>
      </c>
      <c r="F11" s="26">
        <v>2776679</v>
      </c>
      <c r="G11" s="26">
        <v>2783398</v>
      </c>
      <c r="H11" s="26">
        <v>8185837</v>
      </c>
      <c r="I11" s="26">
        <v>5269365</v>
      </c>
      <c r="J11" s="26">
        <v>2098631</v>
      </c>
      <c r="K11" s="26">
        <v>3587593</v>
      </c>
      <c r="L11" s="26">
        <v>10955589</v>
      </c>
      <c r="M11" s="26">
        <v>2773727</v>
      </c>
      <c r="N11" s="26">
        <v>3293607</v>
      </c>
      <c r="O11" s="26">
        <v>3182587</v>
      </c>
      <c r="P11" s="26">
        <v>9249921</v>
      </c>
      <c r="Q11" s="26">
        <v>2782606</v>
      </c>
      <c r="R11" s="26">
        <v>2938767</v>
      </c>
      <c r="S11" s="26">
        <v>3441011</v>
      </c>
      <c r="T11" s="26">
        <v>9162384</v>
      </c>
      <c r="U11" s="26">
        <v>37553731</v>
      </c>
      <c r="V11" s="26">
        <v>47744000</v>
      </c>
      <c r="W11" s="26">
        <v>-10190269</v>
      </c>
      <c r="X11" s="27">
        <v>-21.34</v>
      </c>
      <c r="Y11" s="28">
        <v>47744000</v>
      </c>
    </row>
    <row r="12" spans="1:25" ht="13.5">
      <c r="A12" s="24" t="s">
        <v>37</v>
      </c>
      <c r="B12" s="2">
        <v>11154895</v>
      </c>
      <c r="C12" s="25">
        <v>9769000</v>
      </c>
      <c r="D12" s="26">
        <v>9769000</v>
      </c>
      <c r="E12" s="26">
        <v>893313</v>
      </c>
      <c r="F12" s="26">
        <v>879993</v>
      </c>
      <c r="G12" s="26">
        <v>895551</v>
      </c>
      <c r="H12" s="26">
        <v>2668857</v>
      </c>
      <c r="I12" s="26">
        <v>858928</v>
      </c>
      <c r="J12" s="26">
        <v>902709</v>
      </c>
      <c r="K12" s="26">
        <v>1159656</v>
      </c>
      <c r="L12" s="26">
        <v>2921293</v>
      </c>
      <c r="M12" s="26">
        <v>930304</v>
      </c>
      <c r="N12" s="26">
        <v>827226</v>
      </c>
      <c r="O12" s="26">
        <v>938302</v>
      </c>
      <c r="P12" s="26">
        <v>2695832</v>
      </c>
      <c r="Q12" s="26">
        <v>928826</v>
      </c>
      <c r="R12" s="26">
        <v>1155423</v>
      </c>
      <c r="S12" s="26">
        <v>1221646</v>
      </c>
      <c r="T12" s="26">
        <v>3305895</v>
      </c>
      <c r="U12" s="26">
        <v>11591877</v>
      </c>
      <c r="V12" s="26">
        <v>9769000</v>
      </c>
      <c r="W12" s="26">
        <v>1822877</v>
      </c>
      <c r="X12" s="27">
        <v>18.66</v>
      </c>
      <c r="Y12" s="28">
        <v>9769000</v>
      </c>
    </row>
    <row r="13" spans="1:25" ht="13.5">
      <c r="A13" s="24" t="s">
        <v>213</v>
      </c>
      <c r="B13" s="2">
        <v>0</v>
      </c>
      <c r="C13" s="25">
        <v>10945000</v>
      </c>
      <c r="D13" s="26">
        <v>10945000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935543</v>
      </c>
      <c r="T13" s="26">
        <v>935543</v>
      </c>
      <c r="U13" s="26">
        <v>935543</v>
      </c>
      <c r="V13" s="26">
        <v>10945000</v>
      </c>
      <c r="W13" s="26">
        <v>-10009457</v>
      </c>
      <c r="X13" s="27">
        <v>-91.45</v>
      </c>
      <c r="Y13" s="28">
        <v>10945000</v>
      </c>
    </row>
    <row r="14" spans="1:25" ht="13.5">
      <c r="A14" s="24" t="s">
        <v>39</v>
      </c>
      <c r="B14" s="2">
        <v>71687</v>
      </c>
      <c r="C14" s="25">
        <v>2759000</v>
      </c>
      <c r="D14" s="26">
        <v>2759000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15729</v>
      </c>
      <c r="S14" s="26">
        <v>0</v>
      </c>
      <c r="T14" s="26">
        <v>15729</v>
      </c>
      <c r="U14" s="26">
        <v>15729</v>
      </c>
      <c r="V14" s="26">
        <v>2759000</v>
      </c>
      <c r="W14" s="26">
        <v>-2743271</v>
      </c>
      <c r="X14" s="27">
        <v>-99.43</v>
      </c>
      <c r="Y14" s="28">
        <v>2759000</v>
      </c>
    </row>
    <row r="15" spans="1:25" ht="13.5">
      <c r="A15" s="24" t="s">
        <v>40</v>
      </c>
      <c r="B15" s="2">
        <v>12448772</v>
      </c>
      <c r="C15" s="25">
        <v>31841000</v>
      </c>
      <c r="D15" s="26">
        <v>31841000</v>
      </c>
      <c r="E15" s="26">
        <v>0</v>
      </c>
      <c r="F15" s="26">
        <v>0</v>
      </c>
      <c r="G15" s="26">
        <v>3912250</v>
      </c>
      <c r="H15" s="26">
        <v>3912250</v>
      </c>
      <c r="I15" s="26">
        <v>1057727</v>
      </c>
      <c r="J15" s="26">
        <v>-842036</v>
      </c>
      <c r="K15" s="26">
        <v>1095801</v>
      </c>
      <c r="L15" s="26">
        <v>1311492</v>
      </c>
      <c r="M15" s="26">
        <v>5086652</v>
      </c>
      <c r="N15" s="26">
        <v>1125113</v>
      </c>
      <c r="O15" s="26">
        <v>2070137</v>
      </c>
      <c r="P15" s="26">
        <v>8281902</v>
      </c>
      <c r="Q15" s="26">
        <v>148931</v>
      </c>
      <c r="R15" s="26">
        <v>1152804</v>
      </c>
      <c r="S15" s="26">
        <v>1635521</v>
      </c>
      <c r="T15" s="26">
        <v>2937256</v>
      </c>
      <c r="U15" s="26">
        <v>16442900</v>
      </c>
      <c r="V15" s="26">
        <v>31841000</v>
      </c>
      <c r="W15" s="26">
        <v>-15398100</v>
      </c>
      <c r="X15" s="27">
        <v>-48.36</v>
      </c>
      <c r="Y15" s="28">
        <v>31841000</v>
      </c>
    </row>
    <row r="16" spans="1:25" ht="13.5">
      <c r="A16" s="35" t="s">
        <v>41</v>
      </c>
      <c r="B16" s="2">
        <v>8224216</v>
      </c>
      <c r="C16" s="25">
        <v>16121000</v>
      </c>
      <c r="D16" s="26">
        <v>16121000</v>
      </c>
      <c r="E16" s="26">
        <v>40270</v>
      </c>
      <c r="F16" s="26">
        <v>258165</v>
      </c>
      <c r="G16" s="26">
        <v>273821</v>
      </c>
      <c r="H16" s="26">
        <v>572256</v>
      </c>
      <c r="I16" s="26">
        <v>605433</v>
      </c>
      <c r="J16" s="26">
        <v>227105</v>
      </c>
      <c r="K16" s="26">
        <v>571223</v>
      </c>
      <c r="L16" s="26">
        <v>1403761</v>
      </c>
      <c r="M16" s="26">
        <v>597032</v>
      </c>
      <c r="N16" s="26">
        <v>230228</v>
      </c>
      <c r="O16" s="26">
        <v>640176</v>
      </c>
      <c r="P16" s="26">
        <v>1467436</v>
      </c>
      <c r="Q16" s="26">
        <v>798084</v>
      </c>
      <c r="R16" s="26">
        <v>2679733</v>
      </c>
      <c r="S16" s="26">
        <v>601400</v>
      </c>
      <c r="T16" s="26">
        <v>4079217</v>
      </c>
      <c r="U16" s="26">
        <v>7522670</v>
      </c>
      <c r="V16" s="26">
        <v>16121000</v>
      </c>
      <c r="W16" s="26">
        <v>-8598330</v>
      </c>
      <c r="X16" s="27">
        <v>-53.34</v>
      </c>
      <c r="Y16" s="28">
        <v>16121000</v>
      </c>
    </row>
    <row r="17" spans="1:25" ht="13.5">
      <c r="A17" s="24" t="s">
        <v>42</v>
      </c>
      <c r="B17" s="2">
        <v>35414837</v>
      </c>
      <c r="C17" s="25">
        <v>36282000</v>
      </c>
      <c r="D17" s="26">
        <v>36282000</v>
      </c>
      <c r="E17" s="26">
        <v>1805928</v>
      </c>
      <c r="F17" s="26">
        <v>3118330</v>
      </c>
      <c r="G17" s="26">
        <v>2701043</v>
      </c>
      <c r="H17" s="26">
        <v>7625301</v>
      </c>
      <c r="I17" s="26">
        <v>2832004</v>
      </c>
      <c r="J17" s="26">
        <v>3966482</v>
      </c>
      <c r="K17" s="26">
        <v>3182336</v>
      </c>
      <c r="L17" s="26">
        <v>9980822</v>
      </c>
      <c r="M17" s="26">
        <v>2742558</v>
      </c>
      <c r="N17" s="26">
        <v>4524350</v>
      </c>
      <c r="O17" s="26">
        <v>2759091</v>
      </c>
      <c r="P17" s="26">
        <v>10025999</v>
      </c>
      <c r="Q17" s="26">
        <v>3021378</v>
      </c>
      <c r="R17" s="26">
        <v>2105164</v>
      </c>
      <c r="S17" s="26">
        <v>2280922</v>
      </c>
      <c r="T17" s="26">
        <v>7407464</v>
      </c>
      <c r="U17" s="26">
        <v>35039586</v>
      </c>
      <c r="V17" s="26">
        <v>36282000</v>
      </c>
      <c r="W17" s="26">
        <v>-1242414</v>
      </c>
      <c r="X17" s="27">
        <v>-3.42</v>
      </c>
      <c r="Y17" s="28">
        <v>36282000</v>
      </c>
    </row>
    <row r="18" spans="1:25" ht="13.5">
      <c r="A18" s="36" t="s">
        <v>43</v>
      </c>
      <c r="B18" s="37">
        <f>SUM(B11:B17)</f>
        <v>94453625</v>
      </c>
      <c r="C18" s="38">
        <f aca="true" t="shared" si="1" ref="C18:Y18">SUM(C11:C17)</f>
        <v>155461000</v>
      </c>
      <c r="D18" s="39">
        <f t="shared" si="1"/>
        <v>155461000</v>
      </c>
      <c r="E18" s="39">
        <f t="shared" si="1"/>
        <v>5365271</v>
      </c>
      <c r="F18" s="39">
        <f t="shared" si="1"/>
        <v>7033167</v>
      </c>
      <c r="G18" s="39">
        <f t="shared" si="1"/>
        <v>10566063</v>
      </c>
      <c r="H18" s="39">
        <f t="shared" si="1"/>
        <v>22964501</v>
      </c>
      <c r="I18" s="39">
        <f t="shared" si="1"/>
        <v>10623457</v>
      </c>
      <c r="J18" s="39">
        <f t="shared" si="1"/>
        <v>6352891</v>
      </c>
      <c r="K18" s="39">
        <f t="shared" si="1"/>
        <v>9596609</v>
      </c>
      <c r="L18" s="39">
        <f t="shared" si="1"/>
        <v>26572957</v>
      </c>
      <c r="M18" s="39">
        <f t="shared" si="1"/>
        <v>12130273</v>
      </c>
      <c r="N18" s="39">
        <f t="shared" si="1"/>
        <v>10000524</v>
      </c>
      <c r="O18" s="39">
        <f t="shared" si="1"/>
        <v>9590293</v>
      </c>
      <c r="P18" s="39">
        <f t="shared" si="1"/>
        <v>31721090</v>
      </c>
      <c r="Q18" s="39">
        <f t="shared" si="1"/>
        <v>7679825</v>
      </c>
      <c r="R18" s="39">
        <f t="shared" si="1"/>
        <v>10047620</v>
      </c>
      <c r="S18" s="39">
        <f t="shared" si="1"/>
        <v>10116043</v>
      </c>
      <c r="T18" s="39">
        <f t="shared" si="1"/>
        <v>27843488</v>
      </c>
      <c r="U18" s="39">
        <f t="shared" si="1"/>
        <v>109102036</v>
      </c>
      <c r="V18" s="39">
        <f t="shared" si="1"/>
        <v>155461000</v>
      </c>
      <c r="W18" s="39">
        <f t="shared" si="1"/>
        <v>-46358964</v>
      </c>
      <c r="X18" s="33">
        <f>+IF(V18&lt;&gt;0,(W18/V18)*100,0)</f>
        <v>-29.820317635934412</v>
      </c>
      <c r="Y18" s="40">
        <f t="shared" si="1"/>
        <v>155461000</v>
      </c>
    </row>
    <row r="19" spans="1:25" ht="13.5">
      <c r="A19" s="36" t="s">
        <v>44</v>
      </c>
      <c r="B19" s="41">
        <f>+B10-B18</f>
        <v>21201881</v>
      </c>
      <c r="C19" s="42">
        <f aca="true" t="shared" si="2" ref="C19:Y19">+C10-C18</f>
        <v>74534000</v>
      </c>
      <c r="D19" s="43">
        <f t="shared" si="2"/>
        <v>74534000</v>
      </c>
      <c r="E19" s="43">
        <f t="shared" si="2"/>
        <v>30346700</v>
      </c>
      <c r="F19" s="43">
        <f t="shared" si="2"/>
        <v>7968041</v>
      </c>
      <c r="G19" s="43">
        <f t="shared" si="2"/>
        <v>-2527249</v>
      </c>
      <c r="H19" s="43">
        <f t="shared" si="2"/>
        <v>35787492</v>
      </c>
      <c r="I19" s="43">
        <f t="shared" si="2"/>
        <v>-4789890</v>
      </c>
      <c r="J19" s="43">
        <f t="shared" si="2"/>
        <v>23768694</v>
      </c>
      <c r="K19" s="43">
        <f t="shared" si="2"/>
        <v>-3616635</v>
      </c>
      <c r="L19" s="43">
        <f t="shared" si="2"/>
        <v>15362169</v>
      </c>
      <c r="M19" s="43">
        <f t="shared" si="2"/>
        <v>-6951520</v>
      </c>
      <c r="N19" s="43">
        <f t="shared" si="2"/>
        <v>-4742301</v>
      </c>
      <c r="O19" s="43">
        <f t="shared" si="2"/>
        <v>13585822</v>
      </c>
      <c r="P19" s="43">
        <f t="shared" si="2"/>
        <v>1892001</v>
      </c>
      <c r="Q19" s="43">
        <f t="shared" si="2"/>
        <v>-196033</v>
      </c>
      <c r="R19" s="43">
        <f t="shared" si="2"/>
        <v>-5527647</v>
      </c>
      <c r="S19" s="43">
        <f t="shared" si="2"/>
        <v>22257085</v>
      </c>
      <c r="T19" s="43">
        <f t="shared" si="2"/>
        <v>16533405</v>
      </c>
      <c r="U19" s="43">
        <f t="shared" si="2"/>
        <v>69575067</v>
      </c>
      <c r="V19" s="43">
        <f>IF(D10=D18,0,V10-V18)</f>
        <v>74534000</v>
      </c>
      <c r="W19" s="43">
        <f t="shared" si="2"/>
        <v>-4958933</v>
      </c>
      <c r="X19" s="44">
        <f>+IF(V19&lt;&gt;0,(W19/V19)*100,0)</f>
        <v>-6.653249523707301</v>
      </c>
      <c r="Y19" s="45">
        <f t="shared" si="2"/>
        <v>74534000</v>
      </c>
    </row>
    <row r="20" spans="1:25" ht="13.5">
      <c r="A20" s="24" t="s">
        <v>45</v>
      </c>
      <c r="B20" s="2">
        <v>31641666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-43930</v>
      </c>
      <c r="N20" s="26">
        <v>0</v>
      </c>
      <c r="O20" s="26">
        <v>6948930</v>
      </c>
      <c r="P20" s="26">
        <v>6905000</v>
      </c>
      <c r="Q20" s="26">
        <v>0</v>
      </c>
      <c r="R20" s="26">
        <v>-1681</v>
      </c>
      <c r="S20" s="26">
        <v>1680</v>
      </c>
      <c r="T20" s="26">
        <v>-1</v>
      </c>
      <c r="U20" s="26">
        <v>6904999</v>
      </c>
      <c r="V20" s="26">
        <v>0</v>
      </c>
      <c r="W20" s="26">
        <v>6904999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52843547</v>
      </c>
      <c r="C22" s="53">
        <f aca="true" t="shared" si="3" ref="C22:Y22">SUM(C19:C21)</f>
        <v>74534000</v>
      </c>
      <c r="D22" s="54">
        <f t="shared" si="3"/>
        <v>74534000</v>
      </c>
      <c r="E22" s="54">
        <f t="shared" si="3"/>
        <v>30346700</v>
      </c>
      <c r="F22" s="54">
        <f t="shared" si="3"/>
        <v>7968041</v>
      </c>
      <c r="G22" s="54">
        <f t="shared" si="3"/>
        <v>-2527249</v>
      </c>
      <c r="H22" s="54">
        <f t="shared" si="3"/>
        <v>35787492</v>
      </c>
      <c r="I22" s="54">
        <f t="shared" si="3"/>
        <v>-4789890</v>
      </c>
      <c r="J22" s="54">
        <f t="shared" si="3"/>
        <v>23768694</v>
      </c>
      <c r="K22" s="54">
        <f t="shared" si="3"/>
        <v>-3616635</v>
      </c>
      <c r="L22" s="54">
        <f t="shared" si="3"/>
        <v>15362169</v>
      </c>
      <c r="M22" s="54">
        <f t="shared" si="3"/>
        <v>-6995450</v>
      </c>
      <c r="N22" s="54">
        <f t="shared" si="3"/>
        <v>-4742301</v>
      </c>
      <c r="O22" s="54">
        <f t="shared" si="3"/>
        <v>20534752</v>
      </c>
      <c r="P22" s="54">
        <f t="shared" si="3"/>
        <v>8797001</v>
      </c>
      <c r="Q22" s="54">
        <f t="shared" si="3"/>
        <v>-196033</v>
      </c>
      <c r="R22" s="54">
        <f t="shared" si="3"/>
        <v>-5529328</v>
      </c>
      <c r="S22" s="54">
        <f t="shared" si="3"/>
        <v>22258765</v>
      </c>
      <c r="T22" s="54">
        <f t="shared" si="3"/>
        <v>16533404</v>
      </c>
      <c r="U22" s="54">
        <f t="shared" si="3"/>
        <v>76480066</v>
      </c>
      <c r="V22" s="54">
        <f t="shared" si="3"/>
        <v>74534000</v>
      </c>
      <c r="W22" s="54">
        <f t="shared" si="3"/>
        <v>1946066</v>
      </c>
      <c r="X22" s="55">
        <f>+IF(V22&lt;&gt;0,(W22/V22)*100,0)</f>
        <v>2.6109775404513376</v>
      </c>
      <c r="Y22" s="56">
        <f t="shared" si="3"/>
        <v>74534000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52843547</v>
      </c>
      <c r="C24" s="42">
        <f aca="true" t="shared" si="4" ref="C24:Y24">SUM(C22:C23)</f>
        <v>74534000</v>
      </c>
      <c r="D24" s="43">
        <f t="shared" si="4"/>
        <v>74534000</v>
      </c>
      <c r="E24" s="43">
        <f t="shared" si="4"/>
        <v>30346700</v>
      </c>
      <c r="F24" s="43">
        <f t="shared" si="4"/>
        <v>7968041</v>
      </c>
      <c r="G24" s="43">
        <f t="shared" si="4"/>
        <v>-2527249</v>
      </c>
      <c r="H24" s="43">
        <f t="shared" si="4"/>
        <v>35787492</v>
      </c>
      <c r="I24" s="43">
        <f t="shared" si="4"/>
        <v>-4789890</v>
      </c>
      <c r="J24" s="43">
        <f t="shared" si="4"/>
        <v>23768694</v>
      </c>
      <c r="K24" s="43">
        <f t="shared" si="4"/>
        <v>-3616635</v>
      </c>
      <c r="L24" s="43">
        <f t="shared" si="4"/>
        <v>15362169</v>
      </c>
      <c r="M24" s="43">
        <f t="shared" si="4"/>
        <v>-6995450</v>
      </c>
      <c r="N24" s="43">
        <f t="shared" si="4"/>
        <v>-4742301</v>
      </c>
      <c r="O24" s="43">
        <f t="shared" si="4"/>
        <v>20534752</v>
      </c>
      <c r="P24" s="43">
        <f t="shared" si="4"/>
        <v>8797001</v>
      </c>
      <c r="Q24" s="43">
        <f t="shared" si="4"/>
        <v>-196033</v>
      </c>
      <c r="R24" s="43">
        <f t="shared" si="4"/>
        <v>-5529328</v>
      </c>
      <c r="S24" s="43">
        <f t="shared" si="4"/>
        <v>22258765</v>
      </c>
      <c r="T24" s="43">
        <f t="shared" si="4"/>
        <v>16533404</v>
      </c>
      <c r="U24" s="43">
        <f t="shared" si="4"/>
        <v>76480066</v>
      </c>
      <c r="V24" s="43">
        <f t="shared" si="4"/>
        <v>74534000</v>
      </c>
      <c r="W24" s="43">
        <f t="shared" si="4"/>
        <v>1946066</v>
      </c>
      <c r="X24" s="44">
        <f>+IF(V24&lt;&gt;0,(W24/V24)*100,0)</f>
        <v>2.6109775404513376</v>
      </c>
      <c r="Y24" s="45">
        <f t="shared" si="4"/>
        <v>74534000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451010766</v>
      </c>
      <c r="C27" s="65">
        <v>121930000</v>
      </c>
      <c r="D27" s="66">
        <v>120503534</v>
      </c>
      <c r="E27" s="66">
        <v>495892</v>
      </c>
      <c r="F27" s="66">
        <v>1298144</v>
      </c>
      <c r="G27" s="66">
        <v>2150088</v>
      </c>
      <c r="H27" s="66">
        <v>3944124</v>
      </c>
      <c r="I27" s="66">
        <v>3924489</v>
      </c>
      <c r="J27" s="66">
        <v>0</v>
      </c>
      <c r="K27" s="66">
        <v>2746316</v>
      </c>
      <c r="L27" s="66">
        <v>6670805</v>
      </c>
      <c r="M27" s="66">
        <v>1671513</v>
      </c>
      <c r="N27" s="66">
        <v>2539264</v>
      </c>
      <c r="O27" s="66">
        <v>30715780</v>
      </c>
      <c r="P27" s="66">
        <v>34926557</v>
      </c>
      <c r="Q27" s="66">
        <v>3944017</v>
      </c>
      <c r="R27" s="66">
        <v>2525180</v>
      </c>
      <c r="S27" s="66">
        <v>4758658</v>
      </c>
      <c r="T27" s="66">
        <v>11227855</v>
      </c>
      <c r="U27" s="66">
        <v>56769341</v>
      </c>
      <c r="V27" s="66">
        <v>120503534</v>
      </c>
      <c r="W27" s="66">
        <v>-63734193</v>
      </c>
      <c r="X27" s="67">
        <v>-52.89</v>
      </c>
      <c r="Y27" s="68">
        <v>120503534</v>
      </c>
    </row>
    <row r="28" spans="1:25" ht="13.5">
      <c r="A28" s="69" t="s">
        <v>45</v>
      </c>
      <c r="B28" s="2">
        <v>259272094</v>
      </c>
      <c r="C28" s="25">
        <v>79162000</v>
      </c>
      <c r="D28" s="26">
        <v>68515562</v>
      </c>
      <c r="E28" s="26">
        <v>494279</v>
      </c>
      <c r="F28" s="26">
        <v>1197011</v>
      </c>
      <c r="G28" s="26">
        <v>2133265</v>
      </c>
      <c r="H28" s="26">
        <v>3824555</v>
      </c>
      <c r="I28" s="26">
        <v>3389587</v>
      </c>
      <c r="J28" s="26">
        <v>0</v>
      </c>
      <c r="K28" s="26">
        <v>2399104</v>
      </c>
      <c r="L28" s="26">
        <v>5788691</v>
      </c>
      <c r="M28" s="26">
        <v>1110221</v>
      </c>
      <c r="N28" s="26">
        <v>2094630</v>
      </c>
      <c r="O28" s="26">
        <v>30454313</v>
      </c>
      <c r="P28" s="26">
        <v>33659164</v>
      </c>
      <c r="Q28" s="26">
        <v>2232730</v>
      </c>
      <c r="R28" s="26">
        <v>2136655</v>
      </c>
      <c r="S28" s="26">
        <v>-67300</v>
      </c>
      <c r="T28" s="26">
        <v>4302085</v>
      </c>
      <c r="U28" s="26">
        <v>47574495</v>
      </c>
      <c r="V28" s="26">
        <v>68515562</v>
      </c>
      <c r="W28" s="26">
        <v>-20941067</v>
      </c>
      <c r="X28" s="27">
        <v>-30.56</v>
      </c>
      <c r="Y28" s="28">
        <v>68515562</v>
      </c>
    </row>
    <row r="29" spans="1:25" ht="13.5">
      <c r="A29" s="24" t="s">
        <v>217</v>
      </c>
      <c r="B29" s="2">
        <v>186265350</v>
      </c>
      <c r="C29" s="25">
        <v>0</v>
      </c>
      <c r="D29" s="26">
        <v>43368180</v>
      </c>
      <c r="E29" s="26">
        <v>0</v>
      </c>
      <c r="F29" s="26">
        <v>96654</v>
      </c>
      <c r="G29" s="26">
        <v>0</v>
      </c>
      <c r="H29" s="26">
        <v>96654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96654</v>
      </c>
      <c r="V29" s="26">
        <v>43368180</v>
      </c>
      <c r="W29" s="26">
        <v>-43271526</v>
      </c>
      <c r="X29" s="27">
        <v>-99.78</v>
      </c>
      <c r="Y29" s="28">
        <v>43368180</v>
      </c>
    </row>
    <row r="30" spans="1:25" ht="13.5">
      <c r="A30" s="24" t="s">
        <v>51</v>
      </c>
      <c r="B30" s="2">
        <v>0</v>
      </c>
      <c r="C30" s="25">
        <v>23000000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5473322</v>
      </c>
      <c r="C31" s="25">
        <v>19768000</v>
      </c>
      <c r="D31" s="26">
        <v>8619792</v>
      </c>
      <c r="E31" s="26">
        <v>1613</v>
      </c>
      <c r="F31" s="26">
        <v>4479</v>
      </c>
      <c r="G31" s="26">
        <v>16823</v>
      </c>
      <c r="H31" s="26">
        <v>22915</v>
      </c>
      <c r="I31" s="26">
        <v>534902</v>
      </c>
      <c r="J31" s="26">
        <v>0</v>
      </c>
      <c r="K31" s="26">
        <v>347212</v>
      </c>
      <c r="L31" s="26">
        <v>882114</v>
      </c>
      <c r="M31" s="26">
        <v>561292</v>
      </c>
      <c r="N31" s="26">
        <v>444634</v>
      </c>
      <c r="O31" s="26">
        <v>261467</v>
      </c>
      <c r="P31" s="26">
        <v>1267393</v>
      </c>
      <c r="Q31" s="26">
        <v>1711287</v>
      </c>
      <c r="R31" s="26">
        <v>388525</v>
      </c>
      <c r="S31" s="26">
        <v>4825958</v>
      </c>
      <c r="T31" s="26">
        <v>6925770</v>
      </c>
      <c r="U31" s="26">
        <v>9098192</v>
      </c>
      <c r="V31" s="26">
        <v>8619792</v>
      </c>
      <c r="W31" s="26">
        <v>478400</v>
      </c>
      <c r="X31" s="27">
        <v>5.55</v>
      </c>
      <c r="Y31" s="28">
        <v>8619792</v>
      </c>
    </row>
    <row r="32" spans="1:25" ht="13.5">
      <c r="A32" s="36" t="s">
        <v>53</v>
      </c>
      <c r="B32" s="3">
        <f>SUM(B28:B31)</f>
        <v>451010766</v>
      </c>
      <c r="C32" s="65">
        <f aca="true" t="shared" si="5" ref="C32:Y32">SUM(C28:C31)</f>
        <v>121930000</v>
      </c>
      <c r="D32" s="66">
        <f t="shared" si="5"/>
        <v>120503534</v>
      </c>
      <c r="E32" s="66">
        <f t="shared" si="5"/>
        <v>495892</v>
      </c>
      <c r="F32" s="66">
        <f t="shared" si="5"/>
        <v>1298144</v>
      </c>
      <c r="G32" s="66">
        <f t="shared" si="5"/>
        <v>2150088</v>
      </c>
      <c r="H32" s="66">
        <f t="shared" si="5"/>
        <v>3944124</v>
      </c>
      <c r="I32" s="66">
        <f t="shared" si="5"/>
        <v>3924489</v>
      </c>
      <c r="J32" s="66">
        <f t="shared" si="5"/>
        <v>0</v>
      </c>
      <c r="K32" s="66">
        <f t="shared" si="5"/>
        <v>2746316</v>
      </c>
      <c r="L32" s="66">
        <f t="shared" si="5"/>
        <v>6670805</v>
      </c>
      <c r="M32" s="66">
        <f t="shared" si="5"/>
        <v>1671513</v>
      </c>
      <c r="N32" s="66">
        <f t="shared" si="5"/>
        <v>2539264</v>
      </c>
      <c r="O32" s="66">
        <f t="shared" si="5"/>
        <v>30715780</v>
      </c>
      <c r="P32" s="66">
        <f t="shared" si="5"/>
        <v>34926557</v>
      </c>
      <c r="Q32" s="66">
        <f t="shared" si="5"/>
        <v>3944017</v>
      </c>
      <c r="R32" s="66">
        <f t="shared" si="5"/>
        <v>2525180</v>
      </c>
      <c r="S32" s="66">
        <f t="shared" si="5"/>
        <v>4758658</v>
      </c>
      <c r="T32" s="66">
        <f t="shared" si="5"/>
        <v>11227855</v>
      </c>
      <c r="U32" s="66">
        <f t="shared" si="5"/>
        <v>56769341</v>
      </c>
      <c r="V32" s="66">
        <f t="shared" si="5"/>
        <v>120503534</v>
      </c>
      <c r="W32" s="66">
        <f t="shared" si="5"/>
        <v>-63734193</v>
      </c>
      <c r="X32" s="67">
        <f>+IF(V32&lt;&gt;0,(W32/V32)*100,0)</f>
        <v>-52.88989532871293</v>
      </c>
      <c r="Y32" s="68">
        <f t="shared" si="5"/>
        <v>120503534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73922960</v>
      </c>
      <c r="C35" s="25">
        <v>72152740</v>
      </c>
      <c r="D35" s="26">
        <v>73922960</v>
      </c>
      <c r="E35" s="26">
        <v>0</v>
      </c>
      <c r="F35" s="26">
        <v>78769880</v>
      </c>
      <c r="G35" s="26">
        <v>78769880</v>
      </c>
      <c r="H35" s="26">
        <v>157539760</v>
      </c>
      <c r="I35" s="26">
        <v>78769880</v>
      </c>
      <c r="J35" s="26">
        <v>78769880</v>
      </c>
      <c r="K35" s="26">
        <v>78769880</v>
      </c>
      <c r="L35" s="26">
        <v>236309640</v>
      </c>
      <c r="M35" s="26">
        <v>78769880</v>
      </c>
      <c r="N35" s="26">
        <v>78769880</v>
      </c>
      <c r="O35" s="26">
        <v>78769880</v>
      </c>
      <c r="P35" s="26">
        <v>236309640</v>
      </c>
      <c r="Q35" s="26">
        <v>78769880</v>
      </c>
      <c r="R35" s="26">
        <v>78769880</v>
      </c>
      <c r="S35" s="26">
        <v>78769880</v>
      </c>
      <c r="T35" s="26">
        <v>236309640</v>
      </c>
      <c r="U35" s="26">
        <v>866468680</v>
      </c>
      <c r="V35" s="26">
        <v>73922960</v>
      </c>
      <c r="W35" s="26">
        <v>792545720</v>
      </c>
      <c r="X35" s="27">
        <v>1072.12</v>
      </c>
      <c r="Y35" s="28">
        <v>73922960</v>
      </c>
    </row>
    <row r="36" spans="1:25" ht="13.5">
      <c r="A36" s="24" t="s">
        <v>56</v>
      </c>
      <c r="B36" s="2">
        <v>230244544</v>
      </c>
      <c r="C36" s="25">
        <v>160048395</v>
      </c>
      <c r="D36" s="26">
        <v>230244544</v>
      </c>
      <c r="E36" s="26">
        <v>0</v>
      </c>
      <c r="F36" s="26">
        <v>229532635</v>
      </c>
      <c r="G36" s="26">
        <v>229532635</v>
      </c>
      <c r="H36" s="26">
        <v>459065270</v>
      </c>
      <c r="I36" s="26">
        <v>229532635</v>
      </c>
      <c r="J36" s="26">
        <v>229532635</v>
      </c>
      <c r="K36" s="26">
        <v>229532635</v>
      </c>
      <c r="L36" s="26">
        <v>688597905</v>
      </c>
      <c r="M36" s="26">
        <v>229532635</v>
      </c>
      <c r="N36" s="26">
        <v>229532635</v>
      </c>
      <c r="O36" s="26">
        <v>229532635</v>
      </c>
      <c r="P36" s="26">
        <v>688597905</v>
      </c>
      <c r="Q36" s="26">
        <v>229532635</v>
      </c>
      <c r="R36" s="26">
        <v>229532635</v>
      </c>
      <c r="S36" s="26">
        <v>229532635</v>
      </c>
      <c r="T36" s="26">
        <v>688597905</v>
      </c>
      <c r="U36" s="26">
        <v>2524858985</v>
      </c>
      <c r="V36" s="26">
        <v>230244544</v>
      </c>
      <c r="W36" s="26">
        <v>2294614441</v>
      </c>
      <c r="X36" s="27">
        <v>996.6</v>
      </c>
      <c r="Y36" s="28">
        <v>230244544</v>
      </c>
    </row>
    <row r="37" spans="1:25" ht="13.5">
      <c r="A37" s="24" t="s">
        <v>57</v>
      </c>
      <c r="B37" s="2">
        <v>32971015</v>
      </c>
      <c r="C37" s="25">
        <v>49309854</v>
      </c>
      <c r="D37" s="26">
        <v>32971015</v>
      </c>
      <c r="E37" s="26">
        <v>0</v>
      </c>
      <c r="F37" s="26">
        <v>37008461</v>
      </c>
      <c r="G37" s="26">
        <v>37008461</v>
      </c>
      <c r="H37" s="26">
        <v>74016922</v>
      </c>
      <c r="I37" s="26">
        <v>37008461</v>
      </c>
      <c r="J37" s="26">
        <v>37008461</v>
      </c>
      <c r="K37" s="26">
        <v>37008461</v>
      </c>
      <c r="L37" s="26">
        <v>111025383</v>
      </c>
      <c r="M37" s="26">
        <v>37008461</v>
      </c>
      <c r="N37" s="26">
        <v>37008461</v>
      </c>
      <c r="O37" s="26">
        <v>37008461</v>
      </c>
      <c r="P37" s="26">
        <v>111025383</v>
      </c>
      <c r="Q37" s="26">
        <v>37008461</v>
      </c>
      <c r="R37" s="26">
        <v>37008461</v>
      </c>
      <c r="S37" s="26">
        <v>37008461</v>
      </c>
      <c r="T37" s="26">
        <v>111025383</v>
      </c>
      <c r="U37" s="26">
        <v>407093071</v>
      </c>
      <c r="V37" s="26">
        <v>32971015</v>
      </c>
      <c r="W37" s="26">
        <v>374122056</v>
      </c>
      <c r="X37" s="27">
        <v>1134.7</v>
      </c>
      <c r="Y37" s="28">
        <v>32971015</v>
      </c>
    </row>
    <row r="38" spans="1:25" ht="13.5">
      <c r="A38" s="24" t="s">
        <v>58</v>
      </c>
      <c r="B38" s="2">
        <v>7204601</v>
      </c>
      <c r="C38" s="25">
        <v>4257344</v>
      </c>
      <c r="D38" s="26">
        <v>7204601</v>
      </c>
      <c r="E38" s="26">
        <v>0</v>
      </c>
      <c r="F38" s="26">
        <v>7204601</v>
      </c>
      <c r="G38" s="26">
        <v>7204601</v>
      </c>
      <c r="H38" s="26">
        <v>14409202</v>
      </c>
      <c r="I38" s="26">
        <v>7204601</v>
      </c>
      <c r="J38" s="26">
        <v>7204601</v>
      </c>
      <c r="K38" s="26">
        <v>7204601</v>
      </c>
      <c r="L38" s="26">
        <v>21613803</v>
      </c>
      <c r="M38" s="26">
        <v>7204601</v>
      </c>
      <c r="N38" s="26">
        <v>7204601</v>
      </c>
      <c r="O38" s="26">
        <v>7204601</v>
      </c>
      <c r="P38" s="26">
        <v>21613803</v>
      </c>
      <c r="Q38" s="26">
        <v>7204601</v>
      </c>
      <c r="R38" s="26">
        <v>7204601</v>
      </c>
      <c r="S38" s="26">
        <v>7204601</v>
      </c>
      <c r="T38" s="26">
        <v>21613803</v>
      </c>
      <c r="U38" s="26">
        <v>79250611</v>
      </c>
      <c r="V38" s="26">
        <v>7204601</v>
      </c>
      <c r="W38" s="26">
        <v>72046010</v>
      </c>
      <c r="X38" s="27">
        <v>1000</v>
      </c>
      <c r="Y38" s="28">
        <v>7204601</v>
      </c>
    </row>
    <row r="39" spans="1:25" ht="13.5">
      <c r="A39" s="24" t="s">
        <v>59</v>
      </c>
      <c r="B39" s="2">
        <v>263991888</v>
      </c>
      <c r="C39" s="25">
        <v>178633937</v>
      </c>
      <c r="D39" s="26">
        <v>263991888</v>
      </c>
      <c r="E39" s="26">
        <v>0</v>
      </c>
      <c r="F39" s="26">
        <v>264089453</v>
      </c>
      <c r="G39" s="26">
        <v>264089453</v>
      </c>
      <c r="H39" s="26">
        <v>528178906</v>
      </c>
      <c r="I39" s="26">
        <v>264089453</v>
      </c>
      <c r="J39" s="26">
        <v>264089453</v>
      </c>
      <c r="K39" s="26">
        <v>264089453</v>
      </c>
      <c r="L39" s="26">
        <v>792268359</v>
      </c>
      <c r="M39" s="26">
        <v>264089453</v>
      </c>
      <c r="N39" s="26">
        <v>264089453</v>
      </c>
      <c r="O39" s="26">
        <v>264089453</v>
      </c>
      <c r="P39" s="26">
        <v>792268359</v>
      </c>
      <c r="Q39" s="26">
        <v>264089453</v>
      </c>
      <c r="R39" s="26">
        <v>264089453</v>
      </c>
      <c r="S39" s="26">
        <v>264089453</v>
      </c>
      <c r="T39" s="26">
        <v>792268359</v>
      </c>
      <c r="U39" s="26">
        <v>2904983983</v>
      </c>
      <c r="V39" s="26">
        <v>263991888</v>
      </c>
      <c r="W39" s="26">
        <v>2640992095</v>
      </c>
      <c r="X39" s="27">
        <v>1000.41</v>
      </c>
      <c r="Y39" s="28">
        <v>263991888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52843549</v>
      </c>
      <c r="C42" s="25">
        <v>72132</v>
      </c>
      <c r="D42" s="26">
        <v>85476</v>
      </c>
      <c r="E42" s="26">
        <v>23923426</v>
      </c>
      <c r="F42" s="26">
        <v>4224233</v>
      </c>
      <c r="G42" s="26">
        <v>-2036822</v>
      </c>
      <c r="H42" s="26">
        <v>26110837</v>
      </c>
      <c r="I42" s="26">
        <v>-7247677</v>
      </c>
      <c r="J42" s="26">
        <v>5337100</v>
      </c>
      <c r="K42" s="26">
        <v>28817701</v>
      </c>
      <c r="L42" s="26">
        <v>26907124</v>
      </c>
      <c r="M42" s="26">
        <v>2201699</v>
      </c>
      <c r="N42" s="26">
        <v>1314751</v>
      </c>
      <c r="O42" s="26">
        <v>29949558</v>
      </c>
      <c r="P42" s="26">
        <v>33466008</v>
      </c>
      <c r="Q42" s="26">
        <v>12104761</v>
      </c>
      <c r="R42" s="26">
        <v>-5567790</v>
      </c>
      <c r="S42" s="26">
        <v>8819221</v>
      </c>
      <c r="T42" s="26">
        <v>15356192</v>
      </c>
      <c r="U42" s="26">
        <v>101840161</v>
      </c>
      <c r="V42" s="26">
        <v>85476</v>
      </c>
      <c r="W42" s="26">
        <v>101754685</v>
      </c>
      <c r="X42" s="27">
        <v>119044.74</v>
      </c>
      <c r="Y42" s="28">
        <v>85476</v>
      </c>
    </row>
    <row r="43" spans="1:25" ht="13.5">
      <c r="A43" s="24" t="s">
        <v>62</v>
      </c>
      <c r="B43" s="2">
        <v>0</v>
      </c>
      <c r="C43" s="25">
        <v>-2760</v>
      </c>
      <c r="D43" s="26">
        <v>0</v>
      </c>
      <c r="E43" s="26">
        <v>-1495892</v>
      </c>
      <c r="F43" s="26">
        <v>-3298143</v>
      </c>
      <c r="G43" s="26">
        <v>0</v>
      </c>
      <c r="H43" s="26">
        <v>-4794035</v>
      </c>
      <c r="I43" s="26">
        <v>-16104413</v>
      </c>
      <c r="J43" s="26">
        <v>-6122249</v>
      </c>
      <c r="K43" s="26">
        <v>-26244071</v>
      </c>
      <c r="L43" s="26">
        <v>-48470733</v>
      </c>
      <c r="M43" s="26">
        <v>-1671513</v>
      </c>
      <c r="N43" s="26">
        <v>-2539264</v>
      </c>
      <c r="O43" s="26">
        <v>-31715780</v>
      </c>
      <c r="P43" s="26">
        <v>-35926557</v>
      </c>
      <c r="Q43" s="26">
        <v>-3944017</v>
      </c>
      <c r="R43" s="26">
        <v>-2525179</v>
      </c>
      <c r="S43" s="26">
        <v>-12259782</v>
      </c>
      <c r="T43" s="26">
        <v>-18728978</v>
      </c>
      <c r="U43" s="26">
        <v>-107920303</v>
      </c>
      <c r="V43" s="26">
        <v>0</v>
      </c>
      <c r="W43" s="26">
        <v>-107920303</v>
      </c>
      <c r="X43" s="27">
        <v>0</v>
      </c>
      <c r="Y43" s="28">
        <v>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52843549</v>
      </c>
      <c r="C45" s="65">
        <v>69372</v>
      </c>
      <c r="D45" s="66">
        <v>85476</v>
      </c>
      <c r="E45" s="66">
        <v>22989729</v>
      </c>
      <c r="F45" s="66">
        <v>23915819</v>
      </c>
      <c r="G45" s="66">
        <v>21878997</v>
      </c>
      <c r="H45" s="66">
        <v>21878997</v>
      </c>
      <c r="I45" s="66">
        <v>-1473093</v>
      </c>
      <c r="J45" s="66">
        <v>-2258242</v>
      </c>
      <c r="K45" s="66">
        <v>315388</v>
      </c>
      <c r="L45" s="66">
        <v>315388</v>
      </c>
      <c r="M45" s="66">
        <v>845574</v>
      </c>
      <c r="N45" s="66">
        <v>-378939</v>
      </c>
      <c r="O45" s="66">
        <v>-2145161</v>
      </c>
      <c r="P45" s="66">
        <v>-2145161</v>
      </c>
      <c r="Q45" s="66">
        <v>6015583</v>
      </c>
      <c r="R45" s="66">
        <v>-2077386</v>
      </c>
      <c r="S45" s="66">
        <v>-5517947</v>
      </c>
      <c r="T45" s="66">
        <v>-5517947</v>
      </c>
      <c r="U45" s="66">
        <v>-5517947</v>
      </c>
      <c r="V45" s="66">
        <v>85476</v>
      </c>
      <c r="W45" s="66">
        <v>-5603423</v>
      </c>
      <c r="X45" s="67">
        <v>-6555.55</v>
      </c>
      <c r="Y45" s="68">
        <v>85476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2620452</v>
      </c>
      <c r="C49" s="95">
        <v>976287</v>
      </c>
      <c r="D49" s="20">
        <v>728398</v>
      </c>
      <c r="E49" s="20">
        <v>0</v>
      </c>
      <c r="F49" s="20">
        <v>0</v>
      </c>
      <c r="G49" s="20">
        <v>0</v>
      </c>
      <c r="H49" s="20">
        <v>25042816</v>
      </c>
      <c r="I49" s="20">
        <v>0</v>
      </c>
      <c r="J49" s="20">
        <v>0</v>
      </c>
      <c r="K49" s="20">
        <v>0</v>
      </c>
      <c r="L49" s="20">
        <v>766692</v>
      </c>
      <c r="M49" s="20">
        <v>0</v>
      </c>
      <c r="N49" s="20">
        <v>0</v>
      </c>
      <c r="O49" s="20">
        <v>0</v>
      </c>
      <c r="P49" s="20">
        <v>22943560</v>
      </c>
      <c r="Q49" s="20">
        <v>0</v>
      </c>
      <c r="R49" s="20">
        <v>0</v>
      </c>
      <c r="S49" s="20">
        <v>0</v>
      </c>
      <c r="T49" s="20">
        <v>469085</v>
      </c>
      <c r="U49" s="20">
        <v>-19362036</v>
      </c>
      <c r="V49" s="20">
        <v>34185254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82354050</v>
      </c>
      <c r="D5" s="120">
        <f t="shared" si="0"/>
        <v>0</v>
      </c>
      <c r="E5" s="66">
        <f t="shared" si="0"/>
        <v>0</v>
      </c>
      <c r="F5" s="66">
        <f t="shared" si="0"/>
        <v>32572191</v>
      </c>
      <c r="G5" s="66">
        <f t="shared" si="0"/>
        <v>4511449</v>
      </c>
      <c r="H5" s="66">
        <f t="shared" si="0"/>
        <v>2271654</v>
      </c>
      <c r="I5" s="66">
        <f t="shared" si="0"/>
        <v>39355294</v>
      </c>
      <c r="J5" s="66">
        <f t="shared" si="0"/>
        <v>2301762</v>
      </c>
      <c r="K5" s="66">
        <f t="shared" si="0"/>
        <v>26456116</v>
      </c>
      <c r="L5" s="66">
        <f t="shared" si="0"/>
        <v>2583228</v>
      </c>
      <c r="M5" s="66">
        <f t="shared" si="0"/>
        <v>31341106</v>
      </c>
      <c r="N5" s="66">
        <f t="shared" si="0"/>
        <v>2295039</v>
      </c>
      <c r="O5" s="66">
        <f t="shared" si="0"/>
        <v>2348162</v>
      </c>
      <c r="P5" s="66">
        <f t="shared" si="0"/>
        <v>17077452</v>
      </c>
      <c r="Q5" s="66">
        <f t="shared" si="0"/>
        <v>21720653</v>
      </c>
      <c r="R5" s="66">
        <f t="shared" si="0"/>
        <v>4459901</v>
      </c>
      <c r="S5" s="66">
        <f t="shared" si="0"/>
        <v>453572</v>
      </c>
      <c r="T5" s="66">
        <f t="shared" si="0"/>
        <v>-99204</v>
      </c>
      <c r="U5" s="66">
        <f t="shared" si="0"/>
        <v>4814269</v>
      </c>
      <c r="V5" s="66">
        <f t="shared" si="0"/>
        <v>97231322</v>
      </c>
      <c r="W5" s="66">
        <f t="shared" si="0"/>
        <v>0</v>
      </c>
      <c r="X5" s="66">
        <f t="shared" si="0"/>
        <v>97231322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>
        <v>133175</v>
      </c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1760000</v>
      </c>
      <c r="S6" s="26"/>
      <c r="T6" s="26">
        <v>15000</v>
      </c>
      <c r="U6" s="26">
        <v>1775000</v>
      </c>
      <c r="V6" s="26">
        <v>1775000</v>
      </c>
      <c r="W6" s="26"/>
      <c r="X6" s="26">
        <v>1775000</v>
      </c>
      <c r="Y6" s="106">
        <v>0</v>
      </c>
      <c r="Z6" s="121"/>
    </row>
    <row r="7" spans="1:26" ht="13.5">
      <c r="A7" s="104" t="s">
        <v>75</v>
      </c>
      <c r="B7" s="102"/>
      <c r="C7" s="123">
        <v>81753850</v>
      </c>
      <c r="D7" s="124"/>
      <c r="E7" s="125"/>
      <c r="F7" s="125">
        <v>32558463</v>
      </c>
      <c r="G7" s="125">
        <v>4511449</v>
      </c>
      <c r="H7" s="125">
        <v>2271654</v>
      </c>
      <c r="I7" s="125">
        <v>39341566</v>
      </c>
      <c r="J7" s="125">
        <v>2301762</v>
      </c>
      <c r="K7" s="125">
        <v>26442442</v>
      </c>
      <c r="L7" s="125">
        <v>2583228</v>
      </c>
      <c r="M7" s="125">
        <v>31327432</v>
      </c>
      <c r="N7" s="125">
        <v>2295039</v>
      </c>
      <c r="O7" s="125">
        <v>2348162</v>
      </c>
      <c r="P7" s="125">
        <v>17077452</v>
      </c>
      <c r="Q7" s="125">
        <v>21720653</v>
      </c>
      <c r="R7" s="125">
        <v>2611729</v>
      </c>
      <c r="S7" s="125">
        <v>453572</v>
      </c>
      <c r="T7" s="125">
        <v>-114204</v>
      </c>
      <c r="U7" s="125">
        <v>2951097</v>
      </c>
      <c r="V7" s="125">
        <v>95340748</v>
      </c>
      <c r="W7" s="125"/>
      <c r="X7" s="125">
        <v>95340748</v>
      </c>
      <c r="Y7" s="107">
        <v>0</v>
      </c>
      <c r="Z7" s="123"/>
    </row>
    <row r="8" spans="1:26" ht="13.5">
      <c r="A8" s="104" t="s">
        <v>76</v>
      </c>
      <c r="B8" s="102"/>
      <c r="C8" s="121">
        <v>467025</v>
      </c>
      <c r="D8" s="122"/>
      <c r="E8" s="26"/>
      <c r="F8" s="26">
        <v>13728</v>
      </c>
      <c r="G8" s="26"/>
      <c r="H8" s="26"/>
      <c r="I8" s="26">
        <v>13728</v>
      </c>
      <c r="J8" s="26"/>
      <c r="K8" s="26">
        <v>13674</v>
      </c>
      <c r="L8" s="26"/>
      <c r="M8" s="26">
        <v>13674</v>
      </c>
      <c r="N8" s="26"/>
      <c r="O8" s="26"/>
      <c r="P8" s="26"/>
      <c r="Q8" s="26"/>
      <c r="R8" s="26">
        <v>88172</v>
      </c>
      <c r="S8" s="26"/>
      <c r="T8" s="26"/>
      <c r="U8" s="26">
        <v>88172</v>
      </c>
      <c r="V8" s="26">
        <v>115574</v>
      </c>
      <c r="W8" s="26"/>
      <c r="X8" s="26">
        <v>115574</v>
      </c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4092517</v>
      </c>
      <c r="D9" s="120">
        <f t="shared" si="1"/>
        <v>0</v>
      </c>
      <c r="E9" s="66">
        <f t="shared" si="1"/>
        <v>0</v>
      </c>
      <c r="F9" s="66">
        <f t="shared" si="1"/>
        <v>138369</v>
      </c>
      <c r="G9" s="66">
        <f t="shared" si="1"/>
        <v>199753</v>
      </c>
      <c r="H9" s="66">
        <f t="shared" si="1"/>
        <v>167921</v>
      </c>
      <c r="I9" s="66">
        <f t="shared" si="1"/>
        <v>506043</v>
      </c>
      <c r="J9" s="66">
        <f t="shared" si="1"/>
        <v>190195</v>
      </c>
      <c r="K9" s="66">
        <f t="shared" si="1"/>
        <v>698071</v>
      </c>
      <c r="L9" s="66">
        <f t="shared" si="1"/>
        <v>566940</v>
      </c>
      <c r="M9" s="66">
        <f t="shared" si="1"/>
        <v>1455206</v>
      </c>
      <c r="N9" s="66">
        <f t="shared" si="1"/>
        <v>196709</v>
      </c>
      <c r="O9" s="66">
        <f t="shared" si="1"/>
        <v>240429</v>
      </c>
      <c r="P9" s="66">
        <f t="shared" si="1"/>
        <v>277980</v>
      </c>
      <c r="Q9" s="66">
        <f t="shared" si="1"/>
        <v>715118</v>
      </c>
      <c r="R9" s="66">
        <f t="shared" si="1"/>
        <v>208625</v>
      </c>
      <c r="S9" s="66">
        <f t="shared" si="1"/>
        <v>220643</v>
      </c>
      <c r="T9" s="66">
        <f t="shared" si="1"/>
        <v>942968</v>
      </c>
      <c r="U9" s="66">
        <f t="shared" si="1"/>
        <v>1372236</v>
      </c>
      <c r="V9" s="66">
        <f t="shared" si="1"/>
        <v>4048603</v>
      </c>
      <c r="W9" s="66">
        <f t="shared" si="1"/>
        <v>0</v>
      </c>
      <c r="X9" s="66">
        <f t="shared" si="1"/>
        <v>4048603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>
        <v>1857879</v>
      </c>
      <c r="D10" s="122"/>
      <c r="E10" s="26"/>
      <c r="F10" s="26">
        <v>-32144</v>
      </c>
      <c r="G10" s="26">
        <v>37316</v>
      </c>
      <c r="H10" s="26">
        <v>34893</v>
      </c>
      <c r="I10" s="26">
        <v>40065</v>
      </c>
      <c r="J10" s="26">
        <v>41492</v>
      </c>
      <c r="K10" s="26">
        <v>44046</v>
      </c>
      <c r="L10" s="26">
        <v>72040</v>
      </c>
      <c r="M10" s="26">
        <v>157578</v>
      </c>
      <c r="N10" s="26">
        <v>38853</v>
      </c>
      <c r="O10" s="26">
        <v>32212</v>
      </c>
      <c r="P10" s="26">
        <v>89129</v>
      </c>
      <c r="Q10" s="26">
        <v>160194</v>
      </c>
      <c r="R10" s="26">
        <v>40154</v>
      </c>
      <c r="S10" s="26">
        <v>44512</v>
      </c>
      <c r="T10" s="26">
        <v>64433</v>
      </c>
      <c r="U10" s="26">
        <v>149099</v>
      </c>
      <c r="V10" s="26">
        <v>506936</v>
      </c>
      <c r="W10" s="26"/>
      <c r="X10" s="26">
        <v>506936</v>
      </c>
      <c r="Y10" s="106">
        <v>0</v>
      </c>
      <c r="Z10" s="121"/>
    </row>
    <row r="11" spans="1:26" ht="13.5">
      <c r="A11" s="104" t="s">
        <v>79</v>
      </c>
      <c r="B11" s="102"/>
      <c r="C11" s="121">
        <v>125896</v>
      </c>
      <c r="D11" s="122"/>
      <c r="E11" s="26"/>
      <c r="F11" s="26"/>
      <c r="G11" s="26"/>
      <c r="H11" s="26"/>
      <c r="I11" s="26"/>
      <c r="J11" s="26">
        <v>5551</v>
      </c>
      <c r="K11" s="26">
        <v>4555</v>
      </c>
      <c r="L11" s="26">
        <v>-7514</v>
      </c>
      <c r="M11" s="26">
        <v>2592</v>
      </c>
      <c r="N11" s="26">
        <v>535</v>
      </c>
      <c r="O11" s="26"/>
      <c r="P11" s="26">
        <v>-1482</v>
      </c>
      <c r="Q11" s="26">
        <v>-947</v>
      </c>
      <c r="R11" s="26">
        <v>-1645</v>
      </c>
      <c r="S11" s="26"/>
      <c r="T11" s="26"/>
      <c r="U11" s="26">
        <v>-1645</v>
      </c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>
        <v>131669</v>
      </c>
      <c r="D12" s="122"/>
      <c r="E12" s="26"/>
      <c r="F12" s="26">
        <v>169973</v>
      </c>
      <c r="G12" s="26">
        <v>161656</v>
      </c>
      <c r="H12" s="26">
        <v>132488</v>
      </c>
      <c r="I12" s="26">
        <v>464117</v>
      </c>
      <c r="J12" s="26">
        <v>142612</v>
      </c>
      <c r="K12" s="26">
        <v>202858</v>
      </c>
      <c r="L12" s="26">
        <v>145990</v>
      </c>
      <c r="M12" s="26">
        <v>491460</v>
      </c>
      <c r="N12" s="26">
        <v>156781</v>
      </c>
      <c r="O12" s="26">
        <v>207677</v>
      </c>
      <c r="P12" s="26">
        <v>189793</v>
      </c>
      <c r="Q12" s="26">
        <v>554251</v>
      </c>
      <c r="R12" s="26">
        <v>169576</v>
      </c>
      <c r="S12" s="26">
        <v>175591</v>
      </c>
      <c r="T12" s="26">
        <v>167899</v>
      </c>
      <c r="U12" s="26">
        <v>513066</v>
      </c>
      <c r="V12" s="26">
        <v>2022894</v>
      </c>
      <c r="W12" s="26"/>
      <c r="X12" s="26">
        <v>2022894</v>
      </c>
      <c r="Y12" s="106">
        <v>0</v>
      </c>
      <c r="Z12" s="121"/>
    </row>
    <row r="13" spans="1:26" ht="13.5">
      <c r="A13" s="104" t="s">
        <v>81</v>
      </c>
      <c r="B13" s="102"/>
      <c r="C13" s="121">
        <v>2777</v>
      </c>
      <c r="D13" s="122"/>
      <c r="E13" s="26"/>
      <c r="F13" s="26">
        <v>540</v>
      </c>
      <c r="G13" s="26">
        <v>540</v>
      </c>
      <c r="H13" s="26">
        <v>540</v>
      </c>
      <c r="I13" s="26">
        <v>1620</v>
      </c>
      <c r="J13" s="26">
        <v>540</v>
      </c>
      <c r="K13" s="26">
        <v>540</v>
      </c>
      <c r="L13" s="26">
        <v>540</v>
      </c>
      <c r="M13" s="26">
        <v>1620</v>
      </c>
      <c r="N13" s="26">
        <v>540</v>
      </c>
      <c r="O13" s="26">
        <v>540</v>
      </c>
      <c r="P13" s="26">
        <v>540</v>
      </c>
      <c r="Q13" s="26">
        <v>1620</v>
      </c>
      <c r="R13" s="26">
        <v>540</v>
      </c>
      <c r="S13" s="26">
        <v>540</v>
      </c>
      <c r="T13" s="26">
        <v>105565</v>
      </c>
      <c r="U13" s="26">
        <v>106645</v>
      </c>
      <c r="V13" s="26">
        <v>111505</v>
      </c>
      <c r="W13" s="26"/>
      <c r="X13" s="26">
        <v>111505</v>
      </c>
      <c r="Y13" s="106">
        <v>0</v>
      </c>
      <c r="Z13" s="121"/>
    </row>
    <row r="14" spans="1:26" ht="13.5">
      <c r="A14" s="104" t="s">
        <v>82</v>
      </c>
      <c r="B14" s="102"/>
      <c r="C14" s="123">
        <v>1974296</v>
      </c>
      <c r="D14" s="124"/>
      <c r="E14" s="125"/>
      <c r="F14" s="125"/>
      <c r="G14" s="125">
        <v>241</v>
      </c>
      <c r="H14" s="125"/>
      <c r="I14" s="125">
        <v>241</v>
      </c>
      <c r="J14" s="125"/>
      <c r="K14" s="125">
        <v>446072</v>
      </c>
      <c r="L14" s="125">
        <v>355884</v>
      </c>
      <c r="M14" s="125">
        <v>801956</v>
      </c>
      <c r="N14" s="125"/>
      <c r="O14" s="125"/>
      <c r="P14" s="125"/>
      <c r="Q14" s="125"/>
      <c r="R14" s="125"/>
      <c r="S14" s="125"/>
      <c r="T14" s="125">
        <v>605071</v>
      </c>
      <c r="U14" s="125">
        <v>605071</v>
      </c>
      <c r="V14" s="125">
        <v>1407268</v>
      </c>
      <c r="W14" s="125"/>
      <c r="X14" s="125">
        <v>1407268</v>
      </c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32457241</v>
      </c>
      <c r="D15" s="120">
        <f t="shared" si="2"/>
        <v>229995000</v>
      </c>
      <c r="E15" s="66">
        <f t="shared" si="2"/>
        <v>229995000</v>
      </c>
      <c r="F15" s="66">
        <f t="shared" si="2"/>
        <v>21144</v>
      </c>
      <c r="G15" s="66">
        <f t="shared" si="2"/>
        <v>7063297</v>
      </c>
      <c r="H15" s="66">
        <f t="shared" si="2"/>
        <v>16810</v>
      </c>
      <c r="I15" s="66">
        <f t="shared" si="2"/>
        <v>7101251</v>
      </c>
      <c r="J15" s="66">
        <f t="shared" si="2"/>
        <v>33868</v>
      </c>
      <c r="K15" s="66">
        <f t="shared" si="2"/>
        <v>47594</v>
      </c>
      <c r="L15" s="66">
        <f t="shared" si="2"/>
        <v>45983</v>
      </c>
      <c r="M15" s="66">
        <f t="shared" si="2"/>
        <v>127445</v>
      </c>
      <c r="N15" s="66">
        <f t="shared" si="2"/>
        <v>36652</v>
      </c>
      <c r="O15" s="66">
        <f t="shared" si="2"/>
        <v>33811</v>
      </c>
      <c r="P15" s="66">
        <f t="shared" si="2"/>
        <v>6916077</v>
      </c>
      <c r="Q15" s="66">
        <f t="shared" si="2"/>
        <v>6986540</v>
      </c>
      <c r="R15" s="66">
        <f t="shared" si="2"/>
        <v>58647</v>
      </c>
      <c r="S15" s="66">
        <f t="shared" si="2"/>
        <v>829805</v>
      </c>
      <c r="T15" s="66">
        <f t="shared" si="2"/>
        <v>27075</v>
      </c>
      <c r="U15" s="66">
        <f t="shared" si="2"/>
        <v>915527</v>
      </c>
      <c r="V15" s="66">
        <f t="shared" si="2"/>
        <v>15130763</v>
      </c>
      <c r="W15" s="66">
        <f t="shared" si="2"/>
        <v>229995000</v>
      </c>
      <c r="X15" s="66">
        <f t="shared" si="2"/>
        <v>-214864237</v>
      </c>
      <c r="Y15" s="103">
        <f>+IF(W15&lt;&gt;0,+(X15/W15)*100,0)</f>
        <v>-93.4212643753125</v>
      </c>
      <c r="Z15" s="119">
        <f>SUM(Z16:Z18)</f>
        <v>229995000</v>
      </c>
    </row>
    <row r="16" spans="1:26" ht="13.5">
      <c r="A16" s="104" t="s">
        <v>84</v>
      </c>
      <c r="B16" s="102"/>
      <c r="C16" s="121">
        <v>348071</v>
      </c>
      <c r="D16" s="122"/>
      <c r="E16" s="26"/>
      <c r="F16" s="26">
        <v>3514</v>
      </c>
      <c r="G16" s="26">
        <v>45779</v>
      </c>
      <c r="H16" s="26">
        <v>10411</v>
      </c>
      <c r="I16" s="26">
        <v>59704</v>
      </c>
      <c r="J16" s="26">
        <v>6298</v>
      </c>
      <c r="K16" s="26">
        <v>8249</v>
      </c>
      <c r="L16" s="26">
        <v>12123</v>
      </c>
      <c r="M16" s="26">
        <v>26670</v>
      </c>
      <c r="N16" s="26">
        <v>17524</v>
      </c>
      <c r="O16" s="26">
        <v>32338</v>
      </c>
      <c r="P16" s="26">
        <v>-18957</v>
      </c>
      <c r="Q16" s="26">
        <v>30905</v>
      </c>
      <c r="R16" s="26">
        <v>5173</v>
      </c>
      <c r="S16" s="26">
        <v>5692</v>
      </c>
      <c r="T16" s="26">
        <v>12446</v>
      </c>
      <c r="U16" s="26">
        <v>23311</v>
      </c>
      <c r="V16" s="26">
        <v>140590</v>
      </c>
      <c r="W16" s="26"/>
      <c r="X16" s="26">
        <v>140590</v>
      </c>
      <c r="Y16" s="106">
        <v>0</v>
      </c>
      <c r="Z16" s="121"/>
    </row>
    <row r="17" spans="1:26" ht="13.5">
      <c r="A17" s="104" t="s">
        <v>85</v>
      </c>
      <c r="B17" s="102"/>
      <c r="C17" s="121">
        <v>28459835</v>
      </c>
      <c r="D17" s="122">
        <v>229995000</v>
      </c>
      <c r="E17" s="26">
        <v>229995000</v>
      </c>
      <c r="F17" s="26">
        <v>1158</v>
      </c>
      <c r="G17" s="26">
        <v>7000000</v>
      </c>
      <c r="H17" s="26">
        <v>193</v>
      </c>
      <c r="I17" s="26">
        <v>7001351</v>
      </c>
      <c r="J17" s="26">
        <v>48</v>
      </c>
      <c r="K17" s="26"/>
      <c r="L17" s="26">
        <v>193</v>
      </c>
      <c r="M17" s="26">
        <v>241</v>
      </c>
      <c r="N17" s="26">
        <v>200</v>
      </c>
      <c r="O17" s="26"/>
      <c r="P17" s="26">
        <v>6903947</v>
      </c>
      <c r="Q17" s="26">
        <v>6904147</v>
      </c>
      <c r="R17" s="26"/>
      <c r="S17" s="26">
        <v>812000</v>
      </c>
      <c r="T17" s="26"/>
      <c r="U17" s="26">
        <v>812000</v>
      </c>
      <c r="V17" s="26">
        <v>14717739</v>
      </c>
      <c r="W17" s="26">
        <v>229995000</v>
      </c>
      <c r="X17" s="26">
        <v>-215277261</v>
      </c>
      <c r="Y17" s="106">
        <v>-93.6</v>
      </c>
      <c r="Z17" s="121">
        <v>229995000</v>
      </c>
    </row>
    <row r="18" spans="1:26" ht="13.5">
      <c r="A18" s="104" t="s">
        <v>86</v>
      </c>
      <c r="B18" s="102"/>
      <c r="C18" s="121">
        <v>3649335</v>
      </c>
      <c r="D18" s="122"/>
      <c r="E18" s="26"/>
      <c r="F18" s="26">
        <v>16472</v>
      </c>
      <c r="G18" s="26">
        <v>17518</v>
      </c>
      <c r="H18" s="26">
        <v>6206</v>
      </c>
      <c r="I18" s="26">
        <v>40196</v>
      </c>
      <c r="J18" s="26">
        <v>27522</v>
      </c>
      <c r="K18" s="26">
        <v>39345</v>
      </c>
      <c r="L18" s="26">
        <v>33667</v>
      </c>
      <c r="M18" s="26">
        <v>100534</v>
      </c>
      <c r="N18" s="26">
        <v>18928</v>
      </c>
      <c r="O18" s="26">
        <v>1473</v>
      </c>
      <c r="P18" s="26">
        <v>31087</v>
      </c>
      <c r="Q18" s="26">
        <v>51488</v>
      </c>
      <c r="R18" s="26">
        <v>53474</v>
      </c>
      <c r="S18" s="26">
        <v>12113</v>
      </c>
      <c r="T18" s="26">
        <v>14629</v>
      </c>
      <c r="U18" s="26">
        <v>80216</v>
      </c>
      <c r="V18" s="26">
        <v>272434</v>
      </c>
      <c r="W18" s="26"/>
      <c r="X18" s="26">
        <v>272434</v>
      </c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28393364</v>
      </c>
      <c r="D19" s="120">
        <f t="shared" si="3"/>
        <v>0</v>
      </c>
      <c r="E19" s="66">
        <f t="shared" si="3"/>
        <v>0</v>
      </c>
      <c r="F19" s="66">
        <f t="shared" si="3"/>
        <v>2980267</v>
      </c>
      <c r="G19" s="66">
        <f t="shared" si="3"/>
        <v>3226709</v>
      </c>
      <c r="H19" s="66">
        <f t="shared" si="3"/>
        <v>2521679</v>
      </c>
      <c r="I19" s="66">
        <f t="shared" si="3"/>
        <v>8728655</v>
      </c>
      <c r="J19" s="66">
        <f t="shared" si="3"/>
        <v>3307742</v>
      </c>
      <c r="K19" s="66">
        <f t="shared" si="3"/>
        <v>2919804</v>
      </c>
      <c r="L19" s="66">
        <f t="shared" si="3"/>
        <v>2783823</v>
      </c>
      <c r="M19" s="66">
        <f t="shared" si="3"/>
        <v>9011369</v>
      </c>
      <c r="N19" s="66">
        <f t="shared" si="3"/>
        <v>2606423</v>
      </c>
      <c r="O19" s="66">
        <f t="shared" si="3"/>
        <v>2635821</v>
      </c>
      <c r="P19" s="66">
        <f t="shared" si="3"/>
        <v>5853536</v>
      </c>
      <c r="Q19" s="66">
        <f t="shared" si="3"/>
        <v>11095780</v>
      </c>
      <c r="R19" s="66">
        <f t="shared" si="3"/>
        <v>2756619</v>
      </c>
      <c r="S19" s="66">
        <f t="shared" si="3"/>
        <v>3014272</v>
      </c>
      <c r="T19" s="66">
        <f t="shared" si="3"/>
        <v>31503969</v>
      </c>
      <c r="U19" s="66">
        <f t="shared" si="3"/>
        <v>37274860</v>
      </c>
      <c r="V19" s="66">
        <f t="shared" si="3"/>
        <v>66110664</v>
      </c>
      <c r="W19" s="66">
        <f t="shared" si="3"/>
        <v>0</v>
      </c>
      <c r="X19" s="66">
        <f t="shared" si="3"/>
        <v>66110664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>
        <v>23349391</v>
      </c>
      <c r="D20" s="122"/>
      <c r="E20" s="26"/>
      <c r="F20" s="26">
        <v>2482256</v>
      </c>
      <c r="G20" s="26">
        <v>2744845</v>
      </c>
      <c r="H20" s="26">
        <v>2038125</v>
      </c>
      <c r="I20" s="26">
        <v>7265226</v>
      </c>
      <c r="J20" s="26">
        <v>2831114</v>
      </c>
      <c r="K20" s="26">
        <v>2438391</v>
      </c>
      <c r="L20" s="26">
        <v>2304898</v>
      </c>
      <c r="M20" s="26">
        <v>7574403</v>
      </c>
      <c r="N20" s="26">
        <v>2133092</v>
      </c>
      <c r="O20" s="26">
        <v>2156542</v>
      </c>
      <c r="P20" s="26">
        <v>3561667</v>
      </c>
      <c r="Q20" s="26">
        <v>7851301</v>
      </c>
      <c r="R20" s="26">
        <v>2278866</v>
      </c>
      <c r="S20" s="26">
        <v>2535615</v>
      </c>
      <c r="T20" s="26">
        <v>30104680</v>
      </c>
      <c r="U20" s="26">
        <v>34919161</v>
      </c>
      <c r="V20" s="26">
        <v>57610091</v>
      </c>
      <c r="W20" s="26"/>
      <c r="X20" s="26">
        <v>57610091</v>
      </c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>
        <v>5043973</v>
      </c>
      <c r="D23" s="122"/>
      <c r="E23" s="26"/>
      <c r="F23" s="26">
        <v>498011</v>
      </c>
      <c r="G23" s="26">
        <v>481864</v>
      </c>
      <c r="H23" s="26">
        <v>483554</v>
      </c>
      <c r="I23" s="26">
        <v>1463429</v>
      </c>
      <c r="J23" s="26">
        <v>476628</v>
      </c>
      <c r="K23" s="26">
        <v>481413</v>
      </c>
      <c r="L23" s="26">
        <v>478925</v>
      </c>
      <c r="M23" s="26">
        <v>1436966</v>
      </c>
      <c r="N23" s="26">
        <v>473331</v>
      </c>
      <c r="O23" s="26">
        <v>479279</v>
      </c>
      <c r="P23" s="26">
        <v>2291869</v>
      </c>
      <c r="Q23" s="26">
        <v>3244479</v>
      </c>
      <c r="R23" s="26">
        <v>477753</v>
      </c>
      <c r="S23" s="26">
        <v>478657</v>
      </c>
      <c r="T23" s="26">
        <v>1399289</v>
      </c>
      <c r="U23" s="26">
        <v>2355699</v>
      </c>
      <c r="V23" s="26">
        <v>8500573</v>
      </c>
      <c r="W23" s="26"/>
      <c r="X23" s="26">
        <v>8500573</v>
      </c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>
        <v>3060750</v>
      </c>
      <c r="I24" s="66">
        <v>3060750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v>3060750</v>
      </c>
      <c r="W24" s="66"/>
      <c r="X24" s="66">
        <v>3060750</v>
      </c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147297172</v>
      </c>
      <c r="D25" s="139">
        <f t="shared" si="4"/>
        <v>229995000</v>
      </c>
      <c r="E25" s="39">
        <f t="shared" si="4"/>
        <v>229995000</v>
      </c>
      <c r="F25" s="39">
        <f t="shared" si="4"/>
        <v>35711971</v>
      </c>
      <c r="G25" s="39">
        <f t="shared" si="4"/>
        <v>15001208</v>
      </c>
      <c r="H25" s="39">
        <f t="shared" si="4"/>
        <v>8038814</v>
      </c>
      <c r="I25" s="39">
        <f t="shared" si="4"/>
        <v>58751993</v>
      </c>
      <c r="J25" s="39">
        <f t="shared" si="4"/>
        <v>5833567</v>
      </c>
      <c r="K25" s="39">
        <f t="shared" si="4"/>
        <v>30121585</v>
      </c>
      <c r="L25" s="39">
        <f t="shared" si="4"/>
        <v>5979974</v>
      </c>
      <c r="M25" s="39">
        <f t="shared" si="4"/>
        <v>41935126</v>
      </c>
      <c r="N25" s="39">
        <f t="shared" si="4"/>
        <v>5134823</v>
      </c>
      <c r="O25" s="39">
        <f t="shared" si="4"/>
        <v>5258223</v>
      </c>
      <c r="P25" s="39">
        <f t="shared" si="4"/>
        <v>30125045</v>
      </c>
      <c r="Q25" s="39">
        <f t="shared" si="4"/>
        <v>40518091</v>
      </c>
      <c r="R25" s="39">
        <f t="shared" si="4"/>
        <v>7483792</v>
      </c>
      <c r="S25" s="39">
        <f t="shared" si="4"/>
        <v>4518292</v>
      </c>
      <c r="T25" s="39">
        <f t="shared" si="4"/>
        <v>32374808</v>
      </c>
      <c r="U25" s="39">
        <f t="shared" si="4"/>
        <v>44376892</v>
      </c>
      <c r="V25" s="39">
        <f t="shared" si="4"/>
        <v>185582102</v>
      </c>
      <c r="W25" s="39">
        <f t="shared" si="4"/>
        <v>229995000</v>
      </c>
      <c r="X25" s="39">
        <f t="shared" si="4"/>
        <v>-44412898</v>
      </c>
      <c r="Y25" s="140">
        <f>+IF(W25&lt;&gt;0,+(X25/W25)*100,0)</f>
        <v>-19.310375442944412</v>
      </c>
      <c r="Z25" s="138">
        <f>+Z5+Z9+Z15+Z19+Z24</f>
        <v>229995000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46632569</v>
      </c>
      <c r="D28" s="120">
        <f t="shared" si="5"/>
        <v>0</v>
      </c>
      <c r="E28" s="66">
        <f t="shared" si="5"/>
        <v>0</v>
      </c>
      <c r="F28" s="66">
        <f t="shared" si="5"/>
        <v>3308853</v>
      </c>
      <c r="G28" s="66">
        <f t="shared" si="5"/>
        <v>3479224</v>
      </c>
      <c r="H28" s="66">
        <f t="shared" si="5"/>
        <v>3656233</v>
      </c>
      <c r="I28" s="66">
        <f t="shared" si="5"/>
        <v>10444310</v>
      </c>
      <c r="J28" s="66">
        <f t="shared" si="5"/>
        <v>4408048</v>
      </c>
      <c r="K28" s="66">
        <f t="shared" si="5"/>
        <v>3954282</v>
      </c>
      <c r="L28" s="66">
        <f t="shared" si="5"/>
        <v>4350872</v>
      </c>
      <c r="M28" s="66">
        <f t="shared" si="5"/>
        <v>12713202</v>
      </c>
      <c r="N28" s="66">
        <f t="shared" si="5"/>
        <v>3653771</v>
      </c>
      <c r="O28" s="66">
        <f t="shared" si="5"/>
        <v>4852733</v>
      </c>
      <c r="P28" s="66">
        <f t="shared" si="5"/>
        <v>3952404</v>
      </c>
      <c r="Q28" s="66">
        <f t="shared" si="5"/>
        <v>12458908</v>
      </c>
      <c r="R28" s="66">
        <f t="shared" si="5"/>
        <v>4225206</v>
      </c>
      <c r="S28" s="66">
        <f t="shared" si="5"/>
        <v>4978194</v>
      </c>
      <c r="T28" s="66">
        <f t="shared" si="5"/>
        <v>4246644</v>
      </c>
      <c r="U28" s="66">
        <f t="shared" si="5"/>
        <v>13450044</v>
      </c>
      <c r="V28" s="66">
        <f t="shared" si="5"/>
        <v>49066464</v>
      </c>
      <c r="W28" s="66">
        <f t="shared" si="5"/>
        <v>0</v>
      </c>
      <c r="X28" s="66">
        <f t="shared" si="5"/>
        <v>49066464</v>
      </c>
      <c r="Y28" s="103">
        <f>+IF(W28&lt;&gt;0,+(X28/W28)*100,0)</f>
        <v>0</v>
      </c>
      <c r="Z28" s="119">
        <f>SUM(Z29:Z31)</f>
        <v>0</v>
      </c>
    </row>
    <row r="29" spans="1:26" ht="13.5">
      <c r="A29" s="104" t="s">
        <v>74</v>
      </c>
      <c r="B29" s="102"/>
      <c r="C29" s="121">
        <v>15698864</v>
      </c>
      <c r="D29" s="122"/>
      <c r="E29" s="26"/>
      <c r="F29" s="26">
        <v>1118779</v>
      </c>
      <c r="G29" s="26">
        <v>1291451</v>
      </c>
      <c r="H29" s="26">
        <v>1256754</v>
      </c>
      <c r="I29" s="26">
        <v>3666984</v>
      </c>
      <c r="J29" s="26">
        <v>2007398</v>
      </c>
      <c r="K29" s="26">
        <v>1450641</v>
      </c>
      <c r="L29" s="26">
        <v>1995523</v>
      </c>
      <c r="M29" s="26">
        <v>5453562</v>
      </c>
      <c r="N29" s="26">
        <v>925062</v>
      </c>
      <c r="O29" s="26">
        <v>1499055</v>
      </c>
      <c r="P29" s="26">
        <v>1740565</v>
      </c>
      <c r="Q29" s="26">
        <v>4164682</v>
      </c>
      <c r="R29" s="26">
        <v>1617757</v>
      </c>
      <c r="S29" s="26">
        <v>3247279</v>
      </c>
      <c r="T29" s="26">
        <v>2221803</v>
      </c>
      <c r="U29" s="26">
        <v>7086839</v>
      </c>
      <c r="V29" s="26">
        <v>20372067</v>
      </c>
      <c r="W29" s="26"/>
      <c r="X29" s="26">
        <v>20372067</v>
      </c>
      <c r="Y29" s="106">
        <v>0</v>
      </c>
      <c r="Z29" s="121"/>
    </row>
    <row r="30" spans="1:26" ht="13.5">
      <c r="A30" s="104" t="s">
        <v>75</v>
      </c>
      <c r="B30" s="102"/>
      <c r="C30" s="123">
        <v>22984813</v>
      </c>
      <c r="D30" s="124"/>
      <c r="E30" s="125"/>
      <c r="F30" s="125">
        <v>1562206</v>
      </c>
      <c r="G30" s="125">
        <v>1483880</v>
      </c>
      <c r="H30" s="125">
        <v>1778919</v>
      </c>
      <c r="I30" s="125">
        <v>4825005</v>
      </c>
      <c r="J30" s="125">
        <v>1387954</v>
      </c>
      <c r="K30" s="125">
        <v>2187929</v>
      </c>
      <c r="L30" s="125">
        <v>1616772</v>
      </c>
      <c r="M30" s="125">
        <v>5192655</v>
      </c>
      <c r="N30" s="125">
        <v>2051514</v>
      </c>
      <c r="O30" s="125">
        <v>2584550</v>
      </c>
      <c r="P30" s="125">
        <v>1462214</v>
      </c>
      <c r="Q30" s="125">
        <v>6098278</v>
      </c>
      <c r="R30" s="125">
        <v>1859003</v>
      </c>
      <c r="S30" s="125">
        <v>1082419</v>
      </c>
      <c r="T30" s="125">
        <v>1377913</v>
      </c>
      <c r="U30" s="125">
        <v>4319335</v>
      </c>
      <c r="V30" s="125">
        <v>20435273</v>
      </c>
      <c r="W30" s="125"/>
      <c r="X30" s="125">
        <v>20435273</v>
      </c>
      <c r="Y30" s="107">
        <v>0</v>
      </c>
      <c r="Z30" s="123"/>
    </row>
    <row r="31" spans="1:26" ht="13.5">
      <c r="A31" s="104" t="s">
        <v>76</v>
      </c>
      <c r="B31" s="102"/>
      <c r="C31" s="121">
        <v>7948892</v>
      </c>
      <c r="D31" s="122"/>
      <c r="E31" s="26"/>
      <c r="F31" s="26">
        <v>627868</v>
      </c>
      <c r="G31" s="26">
        <v>703893</v>
      </c>
      <c r="H31" s="26">
        <v>620560</v>
      </c>
      <c r="I31" s="26">
        <v>1952321</v>
      </c>
      <c r="J31" s="26">
        <v>1012696</v>
      </c>
      <c r="K31" s="26">
        <v>315712</v>
      </c>
      <c r="L31" s="26">
        <v>738577</v>
      </c>
      <c r="M31" s="26">
        <v>2066985</v>
      </c>
      <c r="N31" s="26">
        <v>677195</v>
      </c>
      <c r="O31" s="26">
        <v>769128</v>
      </c>
      <c r="P31" s="26">
        <v>749625</v>
      </c>
      <c r="Q31" s="26">
        <v>2195948</v>
      </c>
      <c r="R31" s="26">
        <v>748446</v>
      </c>
      <c r="S31" s="26">
        <v>648496</v>
      </c>
      <c r="T31" s="26">
        <v>646928</v>
      </c>
      <c r="U31" s="26">
        <v>2043870</v>
      </c>
      <c r="V31" s="26">
        <v>8259124</v>
      </c>
      <c r="W31" s="26"/>
      <c r="X31" s="26">
        <v>8259124</v>
      </c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6463221</v>
      </c>
      <c r="D32" s="120">
        <f t="shared" si="6"/>
        <v>0</v>
      </c>
      <c r="E32" s="66">
        <f t="shared" si="6"/>
        <v>0</v>
      </c>
      <c r="F32" s="66">
        <f t="shared" si="6"/>
        <v>592295</v>
      </c>
      <c r="G32" s="66">
        <f t="shared" si="6"/>
        <v>774130</v>
      </c>
      <c r="H32" s="66">
        <f t="shared" si="6"/>
        <v>840789</v>
      </c>
      <c r="I32" s="66">
        <f t="shared" si="6"/>
        <v>2207214</v>
      </c>
      <c r="J32" s="66">
        <f t="shared" si="6"/>
        <v>1003849</v>
      </c>
      <c r="K32" s="66">
        <f t="shared" si="6"/>
        <v>804943</v>
      </c>
      <c r="L32" s="66">
        <f t="shared" si="6"/>
        <v>905758</v>
      </c>
      <c r="M32" s="66">
        <f t="shared" si="6"/>
        <v>2714550</v>
      </c>
      <c r="N32" s="66">
        <f t="shared" si="6"/>
        <v>659572</v>
      </c>
      <c r="O32" s="66">
        <f t="shared" si="6"/>
        <v>724785</v>
      </c>
      <c r="P32" s="66">
        <f t="shared" si="6"/>
        <v>532151</v>
      </c>
      <c r="Q32" s="66">
        <f t="shared" si="6"/>
        <v>1916508</v>
      </c>
      <c r="R32" s="66">
        <f t="shared" si="6"/>
        <v>574566</v>
      </c>
      <c r="S32" s="66">
        <f t="shared" si="6"/>
        <v>438888</v>
      </c>
      <c r="T32" s="66">
        <f t="shared" si="6"/>
        <v>971632</v>
      </c>
      <c r="U32" s="66">
        <f t="shared" si="6"/>
        <v>1985086</v>
      </c>
      <c r="V32" s="66">
        <f t="shared" si="6"/>
        <v>8823358</v>
      </c>
      <c r="W32" s="66">
        <f t="shared" si="6"/>
        <v>0</v>
      </c>
      <c r="X32" s="66">
        <f t="shared" si="6"/>
        <v>8823358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>
        <v>1572362</v>
      </c>
      <c r="D33" s="122"/>
      <c r="E33" s="26"/>
      <c r="F33" s="26">
        <v>40462</v>
      </c>
      <c r="G33" s="26">
        <v>202155</v>
      </c>
      <c r="H33" s="26">
        <v>359352</v>
      </c>
      <c r="I33" s="26">
        <v>601969</v>
      </c>
      <c r="J33" s="26">
        <v>381580</v>
      </c>
      <c r="K33" s="26">
        <v>401165</v>
      </c>
      <c r="L33" s="26">
        <v>342877</v>
      </c>
      <c r="M33" s="26">
        <v>1125622</v>
      </c>
      <c r="N33" s="26">
        <v>357974</v>
      </c>
      <c r="O33" s="26">
        <v>353553</v>
      </c>
      <c r="P33" s="26">
        <v>279442</v>
      </c>
      <c r="Q33" s="26">
        <v>990969</v>
      </c>
      <c r="R33" s="26">
        <v>329402</v>
      </c>
      <c r="S33" s="26">
        <v>184563</v>
      </c>
      <c r="T33" s="26">
        <v>316258</v>
      </c>
      <c r="U33" s="26">
        <v>830223</v>
      </c>
      <c r="V33" s="26">
        <v>3548783</v>
      </c>
      <c r="W33" s="26"/>
      <c r="X33" s="26">
        <v>3548783</v>
      </c>
      <c r="Y33" s="106">
        <v>0</v>
      </c>
      <c r="Z33" s="121"/>
    </row>
    <row r="34" spans="1:26" ht="13.5">
      <c r="A34" s="104" t="s">
        <v>79</v>
      </c>
      <c r="B34" s="102"/>
      <c r="C34" s="121">
        <v>827599</v>
      </c>
      <c r="D34" s="122"/>
      <c r="E34" s="26"/>
      <c r="F34" s="26">
        <v>9636</v>
      </c>
      <c r="G34" s="26"/>
      <c r="H34" s="26"/>
      <c r="I34" s="26">
        <v>9636</v>
      </c>
      <c r="J34" s="26">
        <v>-10886</v>
      </c>
      <c r="K34" s="26">
        <v>27384</v>
      </c>
      <c r="L34" s="26"/>
      <c r="M34" s="26">
        <v>16498</v>
      </c>
      <c r="N34" s="26"/>
      <c r="O34" s="26">
        <v>26134</v>
      </c>
      <c r="P34" s="26">
        <v>-26134</v>
      </c>
      <c r="Q34" s="26"/>
      <c r="R34" s="26">
        <v>-26134</v>
      </c>
      <c r="S34" s="26"/>
      <c r="T34" s="26"/>
      <c r="U34" s="26">
        <v>-26134</v>
      </c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>
        <v>2209571</v>
      </c>
      <c r="D35" s="122"/>
      <c r="E35" s="26"/>
      <c r="F35" s="26">
        <v>300220</v>
      </c>
      <c r="G35" s="26">
        <v>384609</v>
      </c>
      <c r="H35" s="26">
        <v>297248</v>
      </c>
      <c r="I35" s="26">
        <v>982077</v>
      </c>
      <c r="J35" s="26">
        <v>481576</v>
      </c>
      <c r="K35" s="26">
        <v>168825</v>
      </c>
      <c r="L35" s="26">
        <v>324486</v>
      </c>
      <c r="M35" s="26">
        <v>974887</v>
      </c>
      <c r="N35" s="26">
        <v>283206</v>
      </c>
      <c r="O35" s="26">
        <v>325516</v>
      </c>
      <c r="P35" s="26">
        <v>275906</v>
      </c>
      <c r="Q35" s="26">
        <v>884628</v>
      </c>
      <c r="R35" s="26">
        <v>271298</v>
      </c>
      <c r="S35" s="26">
        <v>254325</v>
      </c>
      <c r="T35" s="26">
        <v>402887</v>
      </c>
      <c r="U35" s="26">
        <v>928510</v>
      </c>
      <c r="V35" s="26">
        <v>3770102</v>
      </c>
      <c r="W35" s="26"/>
      <c r="X35" s="26">
        <v>3770102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>
        <v>4864</v>
      </c>
      <c r="H36" s="26"/>
      <c r="I36" s="26">
        <v>4864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>
        <v>105762</v>
      </c>
      <c r="U36" s="26">
        <v>105762</v>
      </c>
      <c r="V36" s="26">
        <v>110626</v>
      </c>
      <c r="W36" s="26"/>
      <c r="X36" s="26">
        <v>110626</v>
      </c>
      <c r="Y36" s="106">
        <v>0</v>
      </c>
      <c r="Z36" s="121"/>
    </row>
    <row r="37" spans="1:26" ht="13.5">
      <c r="A37" s="104" t="s">
        <v>82</v>
      </c>
      <c r="B37" s="102"/>
      <c r="C37" s="123">
        <v>1853689</v>
      </c>
      <c r="D37" s="124"/>
      <c r="E37" s="125"/>
      <c r="F37" s="125">
        <v>241977</v>
      </c>
      <c r="G37" s="125">
        <v>182502</v>
      </c>
      <c r="H37" s="125">
        <v>184189</v>
      </c>
      <c r="I37" s="125">
        <v>608668</v>
      </c>
      <c r="J37" s="125">
        <v>151579</v>
      </c>
      <c r="K37" s="125">
        <v>207569</v>
      </c>
      <c r="L37" s="125">
        <v>238395</v>
      </c>
      <c r="M37" s="125">
        <v>597543</v>
      </c>
      <c r="N37" s="125">
        <v>18392</v>
      </c>
      <c r="O37" s="125">
        <v>19582</v>
      </c>
      <c r="P37" s="125">
        <v>2937</v>
      </c>
      <c r="Q37" s="125">
        <v>40911</v>
      </c>
      <c r="R37" s="125"/>
      <c r="S37" s="125"/>
      <c r="T37" s="125">
        <v>146725</v>
      </c>
      <c r="U37" s="125">
        <v>146725</v>
      </c>
      <c r="V37" s="125">
        <v>1393847</v>
      </c>
      <c r="W37" s="125"/>
      <c r="X37" s="125">
        <v>1393847</v>
      </c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19676426</v>
      </c>
      <c r="D38" s="120">
        <f t="shared" si="7"/>
        <v>155461000</v>
      </c>
      <c r="E38" s="66">
        <f t="shared" si="7"/>
        <v>155461000</v>
      </c>
      <c r="F38" s="66">
        <f t="shared" si="7"/>
        <v>1012667</v>
      </c>
      <c r="G38" s="66">
        <f t="shared" si="7"/>
        <v>1933559</v>
      </c>
      <c r="H38" s="66">
        <f t="shared" si="7"/>
        <v>1457530</v>
      </c>
      <c r="I38" s="66">
        <f t="shared" si="7"/>
        <v>4403756</v>
      </c>
      <c r="J38" s="66">
        <f t="shared" si="7"/>
        <v>3164885</v>
      </c>
      <c r="K38" s="66">
        <f t="shared" si="7"/>
        <v>1632211</v>
      </c>
      <c r="L38" s="66">
        <f t="shared" si="7"/>
        <v>2372169</v>
      </c>
      <c r="M38" s="66">
        <f t="shared" si="7"/>
        <v>7169265</v>
      </c>
      <c r="N38" s="66">
        <f t="shared" si="7"/>
        <v>1899255</v>
      </c>
      <c r="O38" s="66">
        <f t="shared" si="7"/>
        <v>2171505</v>
      </c>
      <c r="P38" s="66">
        <f t="shared" si="7"/>
        <v>1987888</v>
      </c>
      <c r="Q38" s="66">
        <f t="shared" si="7"/>
        <v>6058648</v>
      </c>
      <c r="R38" s="66">
        <f t="shared" si="7"/>
        <v>2062212</v>
      </c>
      <c r="S38" s="66">
        <f t="shared" si="7"/>
        <v>2491992</v>
      </c>
      <c r="T38" s="66">
        <f t="shared" si="7"/>
        <v>2394883</v>
      </c>
      <c r="U38" s="66">
        <f t="shared" si="7"/>
        <v>6949087</v>
      </c>
      <c r="V38" s="66">
        <f t="shared" si="7"/>
        <v>24580756</v>
      </c>
      <c r="W38" s="66">
        <f t="shared" si="7"/>
        <v>155461000</v>
      </c>
      <c r="X38" s="66">
        <f t="shared" si="7"/>
        <v>-130880244</v>
      </c>
      <c r="Y38" s="103">
        <f>+IF(W38&lt;&gt;0,+(X38/W38)*100,0)</f>
        <v>-84.1884742797229</v>
      </c>
      <c r="Z38" s="119">
        <f>SUM(Z39:Z41)</f>
        <v>155461000</v>
      </c>
    </row>
    <row r="39" spans="1:26" ht="13.5">
      <c r="A39" s="104" t="s">
        <v>84</v>
      </c>
      <c r="B39" s="102"/>
      <c r="C39" s="121">
        <v>1754356</v>
      </c>
      <c r="D39" s="122"/>
      <c r="E39" s="26"/>
      <c r="F39" s="26">
        <v>9493</v>
      </c>
      <c r="G39" s="26">
        <v>186008</v>
      </c>
      <c r="H39" s="26">
        <v>125848</v>
      </c>
      <c r="I39" s="26">
        <v>321349</v>
      </c>
      <c r="J39" s="26">
        <v>590740</v>
      </c>
      <c r="K39" s="26">
        <v>30336</v>
      </c>
      <c r="L39" s="26">
        <v>497035</v>
      </c>
      <c r="M39" s="26">
        <v>1118111</v>
      </c>
      <c r="N39" s="26">
        <v>231707</v>
      </c>
      <c r="O39" s="26">
        <v>241500</v>
      </c>
      <c r="P39" s="26">
        <v>398388</v>
      </c>
      <c r="Q39" s="26">
        <v>871595</v>
      </c>
      <c r="R39" s="26">
        <v>161842</v>
      </c>
      <c r="S39" s="26">
        <v>1041382</v>
      </c>
      <c r="T39" s="26">
        <v>322934</v>
      </c>
      <c r="U39" s="26">
        <v>1526158</v>
      </c>
      <c r="V39" s="26">
        <v>3837213</v>
      </c>
      <c r="W39" s="26"/>
      <c r="X39" s="26">
        <v>3837213</v>
      </c>
      <c r="Y39" s="106">
        <v>0</v>
      </c>
      <c r="Z39" s="121"/>
    </row>
    <row r="40" spans="1:26" ht="13.5">
      <c r="A40" s="104" t="s">
        <v>85</v>
      </c>
      <c r="B40" s="102"/>
      <c r="C40" s="121">
        <v>16641955</v>
      </c>
      <c r="D40" s="122">
        <v>155461000</v>
      </c>
      <c r="E40" s="26">
        <v>155461000</v>
      </c>
      <c r="F40" s="26">
        <v>693694</v>
      </c>
      <c r="G40" s="26">
        <v>1611357</v>
      </c>
      <c r="H40" s="26">
        <v>1188083</v>
      </c>
      <c r="I40" s="26">
        <v>3493134</v>
      </c>
      <c r="J40" s="26">
        <v>2025541</v>
      </c>
      <c r="K40" s="26">
        <v>1613809</v>
      </c>
      <c r="L40" s="26">
        <v>1668686</v>
      </c>
      <c r="M40" s="26">
        <v>5308036</v>
      </c>
      <c r="N40" s="26">
        <v>1503848</v>
      </c>
      <c r="O40" s="26">
        <v>1764924</v>
      </c>
      <c r="P40" s="26">
        <v>1440408</v>
      </c>
      <c r="Q40" s="26">
        <v>4709180</v>
      </c>
      <c r="R40" s="26">
        <v>1666644</v>
      </c>
      <c r="S40" s="26">
        <v>1292951</v>
      </c>
      <c r="T40" s="26">
        <v>1834682</v>
      </c>
      <c r="U40" s="26">
        <v>4794277</v>
      </c>
      <c r="V40" s="26">
        <v>18304627</v>
      </c>
      <c r="W40" s="26">
        <v>155461000</v>
      </c>
      <c r="X40" s="26">
        <v>-137156373</v>
      </c>
      <c r="Y40" s="106">
        <v>-88.23</v>
      </c>
      <c r="Z40" s="121">
        <v>155461000</v>
      </c>
    </row>
    <row r="41" spans="1:26" ht="13.5">
      <c r="A41" s="104" t="s">
        <v>86</v>
      </c>
      <c r="B41" s="102"/>
      <c r="C41" s="121">
        <v>1280115</v>
      </c>
      <c r="D41" s="122"/>
      <c r="E41" s="26"/>
      <c r="F41" s="26">
        <v>309480</v>
      </c>
      <c r="G41" s="26">
        <v>136194</v>
      </c>
      <c r="H41" s="26">
        <v>143599</v>
      </c>
      <c r="I41" s="26">
        <v>589273</v>
      </c>
      <c r="J41" s="26">
        <v>548604</v>
      </c>
      <c r="K41" s="26">
        <v>-11934</v>
      </c>
      <c r="L41" s="26">
        <v>206448</v>
      </c>
      <c r="M41" s="26">
        <v>743118</v>
      </c>
      <c r="N41" s="26">
        <v>163700</v>
      </c>
      <c r="O41" s="26">
        <v>165081</v>
      </c>
      <c r="P41" s="26">
        <v>149092</v>
      </c>
      <c r="Q41" s="26">
        <v>477873</v>
      </c>
      <c r="R41" s="26">
        <v>233726</v>
      </c>
      <c r="S41" s="26">
        <v>157659</v>
      </c>
      <c r="T41" s="26">
        <v>237267</v>
      </c>
      <c r="U41" s="26">
        <v>628652</v>
      </c>
      <c r="V41" s="26">
        <v>2438916</v>
      </c>
      <c r="W41" s="26"/>
      <c r="X41" s="26">
        <v>2438916</v>
      </c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21681409</v>
      </c>
      <c r="D42" s="120">
        <f t="shared" si="8"/>
        <v>0</v>
      </c>
      <c r="E42" s="66">
        <f t="shared" si="8"/>
        <v>0</v>
      </c>
      <c r="F42" s="66">
        <f t="shared" si="8"/>
        <v>451456</v>
      </c>
      <c r="G42" s="66">
        <f t="shared" si="8"/>
        <v>785507</v>
      </c>
      <c r="H42" s="66">
        <f t="shared" si="8"/>
        <v>4570863</v>
      </c>
      <c r="I42" s="66">
        <f t="shared" si="8"/>
        <v>5807826</v>
      </c>
      <c r="J42" s="66">
        <f t="shared" si="8"/>
        <v>2046675</v>
      </c>
      <c r="K42" s="66">
        <f t="shared" si="8"/>
        <v>-38545</v>
      </c>
      <c r="L42" s="66">
        <f t="shared" si="8"/>
        <v>1967810</v>
      </c>
      <c r="M42" s="66">
        <f t="shared" si="8"/>
        <v>3975940</v>
      </c>
      <c r="N42" s="66">
        <f t="shared" si="8"/>
        <v>5917675</v>
      </c>
      <c r="O42" s="66">
        <f t="shared" si="8"/>
        <v>2251501</v>
      </c>
      <c r="P42" s="66">
        <f t="shared" si="8"/>
        <v>3117850</v>
      </c>
      <c r="Q42" s="66">
        <f t="shared" si="8"/>
        <v>11287026</v>
      </c>
      <c r="R42" s="66">
        <f t="shared" si="8"/>
        <v>817841</v>
      </c>
      <c r="S42" s="66">
        <f t="shared" si="8"/>
        <v>2138546</v>
      </c>
      <c r="T42" s="66">
        <f t="shared" si="8"/>
        <v>2502884</v>
      </c>
      <c r="U42" s="66">
        <f t="shared" si="8"/>
        <v>5459271</v>
      </c>
      <c r="V42" s="66">
        <f t="shared" si="8"/>
        <v>26530063</v>
      </c>
      <c r="W42" s="66">
        <f t="shared" si="8"/>
        <v>0</v>
      </c>
      <c r="X42" s="66">
        <f t="shared" si="8"/>
        <v>26530063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>
        <v>16042417</v>
      </c>
      <c r="D43" s="122"/>
      <c r="E43" s="26"/>
      <c r="F43" s="26">
        <v>152427</v>
      </c>
      <c r="G43" s="26">
        <v>268384</v>
      </c>
      <c r="H43" s="26">
        <v>4184951</v>
      </c>
      <c r="I43" s="26">
        <v>4605762</v>
      </c>
      <c r="J43" s="26">
        <v>1373105</v>
      </c>
      <c r="K43" s="26">
        <v>-380347</v>
      </c>
      <c r="L43" s="26">
        <v>1454448</v>
      </c>
      <c r="M43" s="26">
        <v>2447206</v>
      </c>
      <c r="N43" s="26">
        <v>5507565</v>
      </c>
      <c r="O43" s="26">
        <v>1699102</v>
      </c>
      <c r="P43" s="26">
        <v>2376789</v>
      </c>
      <c r="Q43" s="26">
        <v>9583456</v>
      </c>
      <c r="R43" s="26">
        <v>371619</v>
      </c>
      <c r="S43" s="26">
        <v>1535439</v>
      </c>
      <c r="T43" s="26">
        <v>2164660</v>
      </c>
      <c r="U43" s="26">
        <v>4071718</v>
      </c>
      <c r="V43" s="26">
        <v>20708142</v>
      </c>
      <c r="W43" s="26"/>
      <c r="X43" s="26">
        <v>20708142</v>
      </c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>
        <v>5638992</v>
      </c>
      <c r="D46" s="122"/>
      <c r="E46" s="26"/>
      <c r="F46" s="26">
        <v>299029</v>
      </c>
      <c r="G46" s="26">
        <v>517123</v>
      </c>
      <c r="H46" s="26">
        <v>385912</v>
      </c>
      <c r="I46" s="26">
        <v>1202064</v>
      </c>
      <c r="J46" s="26">
        <v>673570</v>
      </c>
      <c r="K46" s="26">
        <v>341802</v>
      </c>
      <c r="L46" s="26">
        <v>513362</v>
      </c>
      <c r="M46" s="26">
        <v>1528734</v>
      </c>
      <c r="N46" s="26">
        <v>410110</v>
      </c>
      <c r="O46" s="26">
        <v>552399</v>
      </c>
      <c r="P46" s="26">
        <v>741061</v>
      </c>
      <c r="Q46" s="26">
        <v>1703570</v>
      </c>
      <c r="R46" s="26">
        <v>446222</v>
      </c>
      <c r="S46" s="26">
        <v>603107</v>
      </c>
      <c r="T46" s="26">
        <v>338224</v>
      </c>
      <c r="U46" s="26">
        <v>1387553</v>
      </c>
      <c r="V46" s="26">
        <v>5821921</v>
      </c>
      <c r="W46" s="26"/>
      <c r="X46" s="26">
        <v>5821921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>
        <v>60747</v>
      </c>
      <c r="H47" s="66">
        <v>40648</v>
      </c>
      <c r="I47" s="66">
        <v>101395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>
        <v>101395</v>
      </c>
      <c r="W47" s="66"/>
      <c r="X47" s="66">
        <v>101395</v>
      </c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94453625</v>
      </c>
      <c r="D48" s="139">
        <f t="shared" si="9"/>
        <v>155461000</v>
      </c>
      <c r="E48" s="39">
        <f t="shared" si="9"/>
        <v>155461000</v>
      </c>
      <c r="F48" s="39">
        <f t="shared" si="9"/>
        <v>5365271</v>
      </c>
      <c r="G48" s="39">
        <f t="shared" si="9"/>
        <v>7033167</v>
      </c>
      <c r="H48" s="39">
        <f t="shared" si="9"/>
        <v>10566063</v>
      </c>
      <c r="I48" s="39">
        <f t="shared" si="9"/>
        <v>22964501</v>
      </c>
      <c r="J48" s="39">
        <f t="shared" si="9"/>
        <v>10623457</v>
      </c>
      <c r="K48" s="39">
        <f t="shared" si="9"/>
        <v>6352891</v>
      </c>
      <c r="L48" s="39">
        <f t="shared" si="9"/>
        <v>9596609</v>
      </c>
      <c r="M48" s="39">
        <f t="shared" si="9"/>
        <v>26572957</v>
      </c>
      <c r="N48" s="39">
        <f t="shared" si="9"/>
        <v>12130273</v>
      </c>
      <c r="O48" s="39">
        <f t="shared" si="9"/>
        <v>10000524</v>
      </c>
      <c r="P48" s="39">
        <f t="shared" si="9"/>
        <v>9590293</v>
      </c>
      <c r="Q48" s="39">
        <f t="shared" si="9"/>
        <v>31721090</v>
      </c>
      <c r="R48" s="39">
        <f t="shared" si="9"/>
        <v>7679825</v>
      </c>
      <c r="S48" s="39">
        <f t="shared" si="9"/>
        <v>10047620</v>
      </c>
      <c r="T48" s="39">
        <f t="shared" si="9"/>
        <v>10116043</v>
      </c>
      <c r="U48" s="39">
        <f t="shared" si="9"/>
        <v>27843488</v>
      </c>
      <c r="V48" s="39">
        <f t="shared" si="9"/>
        <v>109102036</v>
      </c>
      <c r="W48" s="39">
        <f t="shared" si="9"/>
        <v>155461000</v>
      </c>
      <c r="X48" s="39">
        <f t="shared" si="9"/>
        <v>-46358964</v>
      </c>
      <c r="Y48" s="140">
        <f>+IF(W48&lt;&gt;0,+(X48/W48)*100,0)</f>
        <v>-29.820317635934412</v>
      </c>
      <c r="Z48" s="138">
        <f>+Z28+Z32+Z38+Z42+Z47</f>
        <v>155461000</v>
      </c>
    </row>
    <row r="49" spans="1:26" ht="13.5">
      <c r="A49" s="114" t="s">
        <v>48</v>
      </c>
      <c r="B49" s="115"/>
      <c r="C49" s="141">
        <f aca="true" t="shared" si="10" ref="C49:X49">+C25-C48</f>
        <v>52843547</v>
      </c>
      <c r="D49" s="142">
        <f t="shared" si="10"/>
        <v>74534000</v>
      </c>
      <c r="E49" s="143">
        <f t="shared" si="10"/>
        <v>74534000</v>
      </c>
      <c r="F49" s="143">
        <f t="shared" si="10"/>
        <v>30346700</v>
      </c>
      <c r="G49" s="143">
        <f t="shared" si="10"/>
        <v>7968041</v>
      </c>
      <c r="H49" s="143">
        <f t="shared" si="10"/>
        <v>-2527249</v>
      </c>
      <c r="I49" s="143">
        <f t="shared" si="10"/>
        <v>35787492</v>
      </c>
      <c r="J49" s="143">
        <f t="shared" si="10"/>
        <v>-4789890</v>
      </c>
      <c r="K49" s="143">
        <f t="shared" si="10"/>
        <v>23768694</v>
      </c>
      <c r="L49" s="143">
        <f t="shared" si="10"/>
        <v>-3616635</v>
      </c>
      <c r="M49" s="143">
        <f t="shared" si="10"/>
        <v>15362169</v>
      </c>
      <c r="N49" s="143">
        <f t="shared" si="10"/>
        <v>-6995450</v>
      </c>
      <c r="O49" s="143">
        <f t="shared" si="10"/>
        <v>-4742301</v>
      </c>
      <c r="P49" s="143">
        <f t="shared" si="10"/>
        <v>20534752</v>
      </c>
      <c r="Q49" s="143">
        <f t="shared" si="10"/>
        <v>8797001</v>
      </c>
      <c r="R49" s="143">
        <f t="shared" si="10"/>
        <v>-196033</v>
      </c>
      <c r="S49" s="143">
        <f t="shared" si="10"/>
        <v>-5529328</v>
      </c>
      <c r="T49" s="143">
        <f t="shared" si="10"/>
        <v>22258765</v>
      </c>
      <c r="U49" s="143">
        <f t="shared" si="10"/>
        <v>16533404</v>
      </c>
      <c r="V49" s="143">
        <f t="shared" si="10"/>
        <v>76480066</v>
      </c>
      <c r="W49" s="143">
        <f>IF(E25=E48,0,W25-W48)</f>
        <v>74534000</v>
      </c>
      <c r="X49" s="143">
        <f t="shared" si="10"/>
        <v>1946066</v>
      </c>
      <c r="Y49" s="144">
        <f>+IF(W49&lt;&gt;0,+(X49/W49)*100,0)</f>
        <v>2.6109775404513376</v>
      </c>
      <c r="Z49" s="141">
        <f>+Z25-Z48</f>
        <v>74534000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13203902</v>
      </c>
      <c r="D5" s="122">
        <v>20645000</v>
      </c>
      <c r="E5" s="26">
        <v>20645000</v>
      </c>
      <c r="F5" s="26">
        <v>2058904</v>
      </c>
      <c r="G5" s="26">
        <v>2088664</v>
      </c>
      <c r="H5" s="26">
        <v>1989943</v>
      </c>
      <c r="I5" s="26">
        <v>6137511</v>
      </c>
      <c r="J5" s="26">
        <v>1996979</v>
      </c>
      <c r="K5" s="26">
        <v>1991807</v>
      </c>
      <c r="L5" s="26">
        <v>1967032</v>
      </c>
      <c r="M5" s="26">
        <v>5955818</v>
      </c>
      <c r="N5" s="26">
        <v>1983221</v>
      </c>
      <c r="O5" s="26">
        <v>1968365</v>
      </c>
      <c r="P5" s="26">
        <v>1819686</v>
      </c>
      <c r="Q5" s="26">
        <v>5771272</v>
      </c>
      <c r="R5" s="26">
        <v>1998227</v>
      </c>
      <c r="S5" s="26">
        <v>-5325</v>
      </c>
      <c r="T5" s="26">
        <v>-687029</v>
      </c>
      <c r="U5" s="26">
        <v>1305873</v>
      </c>
      <c r="V5" s="26">
        <v>19170474</v>
      </c>
      <c r="W5" s="26">
        <v>20645000</v>
      </c>
      <c r="X5" s="26">
        <v>-1474526</v>
      </c>
      <c r="Y5" s="106">
        <v>-7.14</v>
      </c>
      <c r="Z5" s="121">
        <v>20645000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22219226</v>
      </c>
      <c r="D7" s="122">
        <v>0</v>
      </c>
      <c r="E7" s="26">
        <v>0</v>
      </c>
      <c r="F7" s="26">
        <v>2416851</v>
      </c>
      <c r="G7" s="26">
        <v>2727643</v>
      </c>
      <c r="H7" s="26">
        <v>2039147</v>
      </c>
      <c r="I7" s="26">
        <v>7183641</v>
      </c>
      <c r="J7" s="26">
        <v>2792296</v>
      </c>
      <c r="K7" s="26">
        <v>2402853</v>
      </c>
      <c r="L7" s="26">
        <v>2292585</v>
      </c>
      <c r="M7" s="26">
        <v>7487734</v>
      </c>
      <c r="N7" s="26">
        <v>2115807</v>
      </c>
      <c r="O7" s="26">
        <v>2140690</v>
      </c>
      <c r="P7" s="26">
        <v>2311165</v>
      </c>
      <c r="Q7" s="26">
        <v>6567662</v>
      </c>
      <c r="R7" s="26">
        <v>2261839</v>
      </c>
      <c r="S7" s="26">
        <v>2497331</v>
      </c>
      <c r="T7" s="26">
        <v>2669663</v>
      </c>
      <c r="U7" s="26">
        <v>7428833</v>
      </c>
      <c r="V7" s="26">
        <v>28667870</v>
      </c>
      <c r="W7" s="26">
        <v>0</v>
      </c>
      <c r="X7" s="26">
        <v>28667870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2305660</v>
      </c>
      <c r="D10" s="122">
        <v>0</v>
      </c>
      <c r="E10" s="20">
        <v>0</v>
      </c>
      <c r="F10" s="20">
        <v>498011</v>
      </c>
      <c r="G10" s="20">
        <v>481864</v>
      </c>
      <c r="H10" s="20">
        <v>483554</v>
      </c>
      <c r="I10" s="20">
        <v>1463429</v>
      </c>
      <c r="J10" s="20">
        <v>476628</v>
      </c>
      <c r="K10" s="20">
        <v>481413</v>
      </c>
      <c r="L10" s="20">
        <v>478925</v>
      </c>
      <c r="M10" s="20">
        <v>1436966</v>
      </c>
      <c r="N10" s="20">
        <v>473331</v>
      </c>
      <c r="O10" s="20">
        <v>479279</v>
      </c>
      <c r="P10" s="20">
        <v>377794</v>
      </c>
      <c r="Q10" s="20">
        <v>1330404</v>
      </c>
      <c r="R10" s="20">
        <v>477753</v>
      </c>
      <c r="S10" s="20">
        <v>478657</v>
      </c>
      <c r="T10" s="20">
        <v>557709</v>
      </c>
      <c r="U10" s="20">
        <v>1514119</v>
      </c>
      <c r="V10" s="20">
        <v>5744918</v>
      </c>
      <c r="W10" s="20">
        <v>0</v>
      </c>
      <c r="X10" s="20">
        <v>5744918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29657000</v>
      </c>
      <c r="E11" s="26">
        <v>29657000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29657000</v>
      </c>
      <c r="X11" s="26">
        <v>-29657000</v>
      </c>
      <c r="Y11" s="106">
        <v>-100</v>
      </c>
      <c r="Z11" s="121">
        <v>29657000</v>
      </c>
    </row>
    <row r="12" spans="1:26" ht="13.5">
      <c r="A12" s="159" t="s">
        <v>107</v>
      </c>
      <c r="B12" s="161"/>
      <c r="C12" s="121">
        <v>448124</v>
      </c>
      <c r="D12" s="122">
        <v>0</v>
      </c>
      <c r="E12" s="26">
        <v>0</v>
      </c>
      <c r="F12" s="26">
        <v>-31835</v>
      </c>
      <c r="G12" s="26">
        <v>38025</v>
      </c>
      <c r="H12" s="26">
        <v>35718</v>
      </c>
      <c r="I12" s="26">
        <v>41908</v>
      </c>
      <c r="J12" s="26">
        <v>48437</v>
      </c>
      <c r="K12" s="26">
        <v>49197</v>
      </c>
      <c r="L12" s="26">
        <v>72827</v>
      </c>
      <c r="M12" s="26">
        <v>170461</v>
      </c>
      <c r="N12" s="26">
        <v>49660</v>
      </c>
      <c r="O12" s="26">
        <v>34680</v>
      </c>
      <c r="P12" s="26">
        <v>46190</v>
      </c>
      <c r="Q12" s="26">
        <v>130530</v>
      </c>
      <c r="R12" s="26">
        <v>32686</v>
      </c>
      <c r="S12" s="26">
        <v>28581</v>
      </c>
      <c r="T12" s="26">
        <v>66453</v>
      </c>
      <c r="U12" s="26">
        <v>127720</v>
      </c>
      <c r="V12" s="26">
        <v>470619</v>
      </c>
      <c r="W12" s="26">
        <v>0</v>
      </c>
      <c r="X12" s="26">
        <v>470619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3305996</v>
      </c>
      <c r="D13" s="122">
        <v>3000000</v>
      </c>
      <c r="E13" s="26">
        <v>3000000</v>
      </c>
      <c r="F13" s="26">
        <v>243625</v>
      </c>
      <c r="G13" s="26">
        <v>326007</v>
      </c>
      <c r="H13" s="26">
        <v>307426</v>
      </c>
      <c r="I13" s="26">
        <v>877058</v>
      </c>
      <c r="J13" s="26">
        <v>157646</v>
      </c>
      <c r="K13" s="26">
        <v>344333</v>
      </c>
      <c r="L13" s="26">
        <v>487149</v>
      </c>
      <c r="M13" s="26">
        <v>989128</v>
      </c>
      <c r="N13" s="26">
        <v>164132</v>
      </c>
      <c r="O13" s="26">
        <v>212500</v>
      </c>
      <c r="P13" s="26">
        <v>439615</v>
      </c>
      <c r="Q13" s="26">
        <v>816247</v>
      </c>
      <c r="R13" s="26">
        <v>435596</v>
      </c>
      <c r="S13" s="26">
        <v>260479</v>
      </c>
      <c r="T13" s="26">
        <v>182715</v>
      </c>
      <c r="U13" s="26">
        <v>878790</v>
      </c>
      <c r="V13" s="26">
        <v>3561223</v>
      </c>
      <c r="W13" s="26">
        <v>3000000</v>
      </c>
      <c r="X13" s="26">
        <v>561223</v>
      </c>
      <c r="Y13" s="106">
        <v>18.71</v>
      </c>
      <c r="Z13" s="121">
        <v>3000000</v>
      </c>
    </row>
    <row r="14" spans="1:26" ht="13.5">
      <c r="A14" s="157" t="s">
        <v>109</v>
      </c>
      <c r="B14" s="161"/>
      <c r="C14" s="121">
        <v>1663970</v>
      </c>
      <c r="D14" s="122">
        <v>0</v>
      </c>
      <c r="E14" s="26">
        <v>0</v>
      </c>
      <c r="F14" s="26">
        <v>293410</v>
      </c>
      <c r="G14" s="26">
        <v>149568</v>
      </c>
      <c r="H14" s="26">
        <v>-2643</v>
      </c>
      <c r="I14" s="26">
        <v>440335</v>
      </c>
      <c r="J14" s="26">
        <v>145579</v>
      </c>
      <c r="K14" s="26">
        <v>157570</v>
      </c>
      <c r="L14" s="26">
        <v>131388</v>
      </c>
      <c r="M14" s="26">
        <v>434537</v>
      </c>
      <c r="N14" s="26">
        <v>145965</v>
      </c>
      <c r="O14" s="26">
        <v>152015</v>
      </c>
      <c r="P14" s="26">
        <v>12569</v>
      </c>
      <c r="Q14" s="26">
        <v>310549</v>
      </c>
      <c r="R14" s="26">
        <v>162716</v>
      </c>
      <c r="S14" s="26">
        <v>156494</v>
      </c>
      <c r="T14" s="26">
        <v>153676</v>
      </c>
      <c r="U14" s="26">
        <v>472886</v>
      </c>
      <c r="V14" s="26">
        <v>1658307</v>
      </c>
      <c r="W14" s="26">
        <v>0</v>
      </c>
      <c r="X14" s="26">
        <v>1658307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135883</v>
      </c>
      <c r="D16" s="122">
        <v>0</v>
      </c>
      <c r="E16" s="26">
        <v>0</v>
      </c>
      <c r="F16" s="26">
        <v>2481</v>
      </c>
      <c r="G16" s="26">
        <v>1231</v>
      </c>
      <c r="H16" s="26">
        <v>4115</v>
      </c>
      <c r="I16" s="26">
        <v>7827</v>
      </c>
      <c r="J16" s="26">
        <v>1676</v>
      </c>
      <c r="K16" s="26">
        <v>3854</v>
      </c>
      <c r="L16" s="26">
        <v>1259</v>
      </c>
      <c r="M16" s="26">
        <v>6789</v>
      </c>
      <c r="N16" s="26">
        <v>1782</v>
      </c>
      <c r="O16" s="26">
        <v>12693</v>
      </c>
      <c r="P16" s="26">
        <v>35538</v>
      </c>
      <c r="Q16" s="26">
        <v>50013</v>
      </c>
      <c r="R16" s="26">
        <v>13632</v>
      </c>
      <c r="S16" s="26">
        <v>3733</v>
      </c>
      <c r="T16" s="26">
        <v>2870</v>
      </c>
      <c r="U16" s="26">
        <v>20235</v>
      </c>
      <c r="V16" s="26">
        <v>84864</v>
      </c>
      <c r="W16" s="26">
        <v>0</v>
      </c>
      <c r="X16" s="26">
        <v>84864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1844130</v>
      </c>
      <c r="D17" s="122">
        <v>0</v>
      </c>
      <c r="E17" s="26">
        <v>0</v>
      </c>
      <c r="F17" s="26">
        <v>167723</v>
      </c>
      <c r="G17" s="26">
        <v>160756</v>
      </c>
      <c r="H17" s="26">
        <v>128588</v>
      </c>
      <c r="I17" s="26">
        <v>457067</v>
      </c>
      <c r="J17" s="26">
        <v>141062</v>
      </c>
      <c r="K17" s="26">
        <v>199408</v>
      </c>
      <c r="L17" s="26">
        <v>144890</v>
      </c>
      <c r="M17" s="26">
        <v>485360</v>
      </c>
      <c r="N17" s="26">
        <v>155181</v>
      </c>
      <c r="O17" s="26">
        <v>195177</v>
      </c>
      <c r="P17" s="26">
        <v>154493</v>
      </c>
      <c r="Q17" s="26">
        <v>504851</v>
      </c>
      <c r="R17" s="26">
        <v>156386</v>
      </c>
      <c r="S17" s="26">
        <v>172091</v>
      </c>
      <c r="T17" s="26">
        <v>165049</v>
      </c>
      <c r="U17" s="26">
        <v>493526</v>
      </c>
      <c r="V17" s="26">
        <v>1940804</v>
      </c>
      <c r="W17" s="26">
        <v>0</v>
      </c>
      <c r="X17" s="26">
        <v>1940804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69393755</v>
      </c>
      <c r="D19" s="122">
        <v>168107000</v>
      </c>
      <c r="E19" s="26">
        <v>168107000</v>
      </c>
      <c r="F19" s="26">
        <v>29937603</v>
      </c>
      <c r="G19" s="26">
        <v>8950000</v>
      </c>
      <c r="H19" s="26">
        <v>3060750</v>
      </c>
      <c r="I19" s="26">
        <v>41948353</v>
      </c>
      <c r="J19" s="26">
        <v>0</v>
      </c>
      <c r="K19" s="26">
        <v>24398846</v>
      </c>
      <c r="L19" s="26">
        <v>355884</v>
      </c>
      <c r="M19" s="26">
        <v>24754730</v>
      </c>
      <c r="N19" s="26">
        <v>60000</v>
      </c>
      <c r="O19" s="26">
        <v>0</v>
      </c>
      <c r="P19" s="26">
        <v>17954326</v>
      </c>
      <c r="Q19" s="26">
        <v>18014326</v>
      </c>
      <c r="R19" s="26">
        <v>1848172</v>
      </c>
      <c r="S19" s="26">
        <v>812000</v>
      </c>
      <c r="T19" s="26">
        <v>28744658</v>
      </c>
      <c r="U19" s="26">
        <v>31404830</v>
      </c>
      <c r="V19" s="26">
        <v>116122239</v>
      </c>
      <c r="W19" s="26">
        <v>168107000</v>
      </c>
      <c r="X19" s="26">
        <v>-51984761</v>
      </c>
      <c r="Y19" s="106">
        <v>-30.92</v>
      </c>
      <c r="Z19" s="121">
        <v>168107000</v>
      </c>
    </row>
    <row r="20" spans="1:26" ht="13.5">
      <c r="A20" s="157" t="s">
        <v>34</v>
      </c>
      <c r="B20" s="161" t="s">
        <v>95</v>
      </c>
      <c r="C20" s="121">
        <v>1134860</v>
      </c>
      <c r="D20" s="122">
        <v>8586000</v>
      </c>
      <c r="E20" s="20">
        <v>8586000</v>
      </c>
      <c r="F20" s="20">
        <v>125198</v>
      </c>
      <c r="G20" s="20">
        <v>77450</v>
      </c>
      <c r="H20" s="20">
        <v>-7784</v>
      </c>
      <c r="I20" s="20">
        <v>194864</v>
      </c>
      <c r="J20" s="20">
        <v>71064</v>
      </c>
      <c r="K20" s="20">
        <v>92304</v>
      </c>
      <c r="L20" s="20">
        <v>48035</v>
      </c>
      <c r="M20" s="20">
        <v>211403</v>
      </c>
      <c r="N20" s="20">
        <v>29674</v>
      </c>
      <c r="O20" s="20">
        <v>62424</v>
      </c>
      <c r="P20" s="20">
        <v>24739</v>
      </c>
      <c r="Q20" s="20">
        <v>116837</v>
      </c>
      <c r="R20" s="20">
        <v>95785</v>
      </c>
      <c r="S20" s="20">
        <v>115932</v>
      </c>
      <c r="T20" s="20">
        <v>516364</v>
      </c>
      <c r="U20" s="20">
        <v>728081</v>
      </c>
      <c r="V20" s="20">
        <v>1251185</v>
      </c>
      <c r="W20" s="20">
        <v>8586000</v>
      </c>
      <c r="X20" s="20">
        <v>-7334815</v>
      </c>
      <c r="Y20" s="160">
        <v>-85.43</v>
      </c>
      <c r="Z20" s="96">
        <v>8586000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2200</v>
      </c>
      <c r="K21" s="26">
        <v>0</v>
      </c>
      <c r="L21" s="26">
        <v>0</v>
      </c>
      <c r="M21" s="26">
        <v>2200</v>
      </c>
      <c r="N21" s="26">
        <v>0</v>
      </c>
      <c r="O21" s="48">
        <v>400</v>
      </c>
      <c r="P21" s="26">
        <v>0</v>
      </c>
      <c r="Q21" s="26">
        <v>400</v>
      </c>
      <c r="R21" s="26">
        <v>1000</v>
      </c>
      <c r="S21" s="26">
        <v>0</v>
      </c>
      <c r="T21" s="26">
        <v>1000</v>
      </c>
      <c r="U21" s="26">
        <v>2000</v>
      </c>
      <c r="V21" s="48">
        <v>4600</v>
      </c>
      <c r="W21" s="26">
        <v>0</v>
      </c>
      <c r="X21" s="26">
        <v>4600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115655506</v>
      </c>
      <c r="D22" s="165">
        <f t="shared" si="0"/>
        <v>229995000</v>
      </c>
      <c r="E22" s="166">
        <f t="shared" si="0"/>
        <v>229995000</v>
      </c>
      <c r="F22" s="166">
        <f t="shared" si="0"/>
        <v>35711971</v>
      </c>
      <c r="G22" s="166">
        <f t="shared" si="0"/>
        <v>15001208</v>
      </c>
      <c r="H22" s="166">
        <f t="shared" si="0"/>
        <v>8038814</v>
      </c>
      <c r="I22" s="166">
        <f t="shared" si="0"/>
        <v>58751993</v>
      </c>
      <c r="J22" s="166">
        <f t="shared" si="0"/>
        <v>5833567</v>
      </c>
      <c r="K22" s="166">
        <f t="shared" si="0"/>
        <v>30121585</v>
      </c>
      <c r="L22" s="166">
        <f t="shared" si="0"/>
        <v>5979974</v>
      </c>
      <c r="M22" s="166">
        <f t="shared" si="0"/>
        <v>41935126</v>
      </c>
      <c r="N22" s="166">
        <f t="shared" si="0"/>
        <v>5178753</v>
      </c>
      <c r="O22" s="166">
        <f t="shared" si="0"/>
        <v>5258223</v>
      </c>
      <c r="P22" s="166">
        <f t="shared" si="0"/>
        <v>23176115</v>
      </c>
      <c r="Q22" s="166">
        <f t="shared" si="0"/>
        <v>33613091</v>
      </c>
      <c r="R22" s="166">
        <f t="shared" si="0"/>
        <v>7483792</v>
      </c>
      <c r="S22" s="166">
        <f t="shared" si="0"/>
        <v>4519973</v>
      </c>
      <c r="T22" s="166">
        <f t="shared" si="0"/>
        <v>32373128</v>
      </c>
      <c r="U22" s="166">
        <f t="shared" si="0"/>
        <v>44376893</v>
      </c>
      <c r="V22" s="166">
        <f t="shared" si="0"/>
        <v>178677103</v>
      </c>
      <c r="W22" s="166">
        <f t="shared" si="0"/>
        <v>229995000</v>
      </c>
      <c r="X22" s="166">
        <f t="shared" si="0"/>
        <v>-51317897</v>
      </c>
      <c r="Y22" s="167">
        <f>+IF(W22&lt;&gt;0,+(X22/W22)*100,0)</f>
        <v>-22.31261418726494</v>
      </c>
      <c r="Z22" s="164">
        <f>SUM(Z5:Z21)</f>
        <v>229995000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27139218</v>
      </c>
      <c r="D25" s="122">
        <v>47744000</v>
      </c>
      <c r="E25" s="26">
        <v>47744000</v>
      </c>
      <c r="F25" s="26">
        <v>2625760</v>
      </c>
      <c r="G25" s="26">
        <v>2776679</v>
      </c>
      <c r="H25" s="26">
        <v>2783398</v>
      </c>
      <c r="I25" s="26">
        <v>8185837</v>
      </c>
      <c r="J25" s="26">
        <v>5269365</v>
      </c>
      <c r="K25" s="26">
        <v>2098631</v>
      </c>
      <c r="L25" s="26">
        <v>3587593</v>
      </c>
      <c r="M25" s="26">
        <v>10955589</v>
      </c>
      <c r="N25" s="26">
        <v>2773727</v>
      </c>
      <c r="O25" s="26">
        <v>3293607</v>
      </c>
      <c r="P25" s="26">
        <v>3182587</v>
      </c>
      <c r="Q25" s="26">
        <v>9249921</v>
      </c>
      <c r="R25" s="26">
        <v>2782606</v>
      </c>
      <c r="S25" s="26">
        <v>2938767</v>
      </c>
      <c r="T25" s="26">
        <v>3441011</v>
      </c>
      <c r="U25" s="26">
        <v>9162384</v>
      </c>
      <c r="V25" s="26">
        <v>37553731</v>
      </c>
      <c r="W25" s="26">
        <v>47744000</v>
      </c>
      <c r="X25" s="26">
        <v>-10190269</v>
      </c>
      <c r="Y25" s="106">
        <v>-21.34</v>
      </c>
      <c r="Z25" s="121">
        <v>47744000</v>
      </c>
    </row>
    <row r="26" spans="1:26" ht="13.5">
      <c r="A26" s="159" t="s">
        <v>37</v>
      </c>
      <c r="B26" s="158"/>
      <c r="C26" s="121">
        <v>11154895</v>
      </c>
      <c r="D26" s="122">
        <v>9769000</v>
      </c>
      <c r="E26" s="26">
        <v>9769000</v>
      </c>
      <c r="F26" s="26">
        <v>893313</v>
      </c>
      <c r="G26" s="26">
        <v>879993</v>
      </c>
      <c r="H26" s="26">
        <v>895551</v>
      </c>
      <c r="I26" s="26">
        <v>2668857</v>
      </c>
      <c r="J26" s="26">
        <v>858928</v>
      </c>
      <c r="K26" s="26">
        <v>902709</v>
      </c>
      <c r="L26" s="26">
        <v>1159656</v>
      </c>
      <c r="M26" s="26">
        <v>2921293</v>
      </c>
      <c r="N26" s="26">
        <v>930304</v>
      </c>
      <c r="O26" s="26">
        <v>827226</v>
      </c>
      <c r="P26" s="26">
        <v>938302</v>
      </c>
      <c r="Q26" s="26">
        <v>2695832</v>
      </c>
      <c r="R26" s="26">
        <v>928826</v>
      </c>
      <c r="S26" s="26">
        <v>1155423</v>
      </c>
      <c r="T26" s="26">
        <v>1221646</v>
      </c>
      <c r="U26" s="26">
        <v>3305895</v>
      </c>
      <c r="V26" s="26">
        <v>11591877</v>
      </c>
      <c r="W26" s="26">
        <v>9769000</v>
      </c>
      <c r="X26" s="26">
        <v>1822877</v>
      </c>
      <c r="Y26" s="106">
        <v>18.66</v>
      </c>
      <c r="Z26" s="121">
        <v>9769000</v>
      </c>
    </row>
    <row r="27" spans="1:26" ht="13.5">
      <c r="A27" s="159" t="s">
        <v>117</v>
      </c>
      <c r="B27" s="158" t="s">
        <v>98</v>
      </c>
      <c r="C27" s="121">
        <v>7532776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10945000</v>
      </c>
      <c r="E28" s="26">
        <v>10945000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935543</v>
      </c>
      <c r="U28" s="26">
        <v>935543</v>
      </c>
      <c r="V28" s="26">
        <v>935543</v>
      </c>
      <c r="W28" s="26">
        <v>10945000</v>
      </c>
      <c r="X28" s="26">
        <v>-10009457</v>
      </c>
      <c r="Y28" s="106">
        <v>-91.45</v>
      </c>
      <c r="Z28" s="121">
        <v>10945000</v>
      </c>
    </row>
    <row r="29" spans="1:26" ht="13.5">
      <c r="A29" s="159" t="s">
        <v>39</v>
      </c>
      <c r="B29" s="158"/>
      <c r="C29" s="121">
        <v>71687</v>
      </c>
      <c r="D29" s="122">
        <v>2759000</v>
      </c>
      <c r="E29" s="26">
        <v>2759000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15729</v>
      </c>
      <c r="T29" s="26">
        <v>0</v>
      </c>
      <c r="U29" s="26">
        <v>15729</v>
      </c>
      <c r="V29" s="26">
        <v>15729</v>
      </c>
      <c r="W29" s="26">
        <v>2759000</v>
      </c>
      <c r="X29" s="26">
        <v>-2743271</v>
      </c>
      <c r="Y29" s="106">
        <v>-99.43</v>
      </c>
      <c r="Z29" s="121">
        <v>2759000</v>
      </c>
    </row>
    <row r="30" spans="1:26" ht="13.5">
      <c r="A30" s="159" t="s">
        <v>118</v>
      </c>
      <c r="B30" s="158" t="s">
        <v>95</v>
      </c>
      <c r="C30" s="121">
        <v>12448772</v>
      </c>
      <c r="D30" s="122">
        <v>31841000</v>
      </c>
      <c r="E30" s="26">
        <v>31841000</v>
      </c>
      <c r="F30" s="26">
        <v>0</v>
      </c>
      <c r="G30" s="26">
        <v>0</v>
      </c>
      <c r="H30" s="26">
        <v>3912250</v>
      </c>
      <c r="I30" s="26">
        <v>3912250</v>
      </c>
      <c r="J30" s="26">
        <v>1057727</v>
      </c>
      <c r="K30" s="26">
        <v>-842036</v>
      </c>
      <c r="L30" s="26">
        <v>1095801</v>
      </c>
      <c r="M30" s="26">
        <v>1311492</v>
      </c>
      <c r="N30" s="26">
        <v>5086652</v>
      </c>
      <c r="O30" s="26">
        <v>1125113</v>
      </c>
      <c r="P30" s="26">
        <v>2070137</v>
      </c>
      <c r="Q30" s="26">
        <v>8281902</v>
      </c>
      <c r="R30" s="26">
        <v>148931</v>
      </c>
      <c r="S30" s="26">
        <v>1152804</v>
      </c>
      <c r="T30" s="26">
        <v>1635521</v>
      </c>
      <c r="U30" s="26">
        <v>2937256</v>
      </c>
      <c r="V30" s="26">
        <v>16442900</v>
      </c>
      <c r="W30" s="26">
        <v>31841000</v>
      </c>
      <c r="X30" s="26">
        <v>-15398100</v>
      </c>
      <c r="Y30" s="106">
        <v>-48.36</v>
      </c>
      <c r="Z30" s="121">
        <v>31841000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7161381</v>
      </c>
      <c r="D32" s="122">
        <v>0</v>
      </c>
      <c r="E32" s="26">
        <v>0</v>
      </c>
      <c r="F32" s="26">
        <v>238642</v>
      </c>
      <c r="G32" s="26">
        <v>834012</v>
      </c>
      <c r="H32" s="26">
        <v>431279</v>
      </c>
      <c r="I32" s="26">
        <v>1503933</v>
      </c>
      <c r="J32" s="26">
        <v>427896</v>
      </c>
      <c r="K32" s="26">
        <v>613524</v>
      </c>
      <c r="L32" s="26">
        <v>434113</v>
      </c>
      <c r="M32" s="26">
        <v>1475533</v>
      </c>
      <c r="N32" s="26">
        <v>513414</v>
      </c>
      <c r="O32" s="26">
        <v>595550</v>
      </c>
      <c r="P32" s="26">
        <v>326990</v>
      </c>
      <c r="Q32" s="26">
        <v>1435954</v>
      </c>
      <c r="R32" s="26">
        <v>610838</v>
      </c>
      <c r="S32" s="26">
        <v>199202</v>
      </c>
      <c r="T32" s="26">
        <v>711808</v>
      </c>
      <c r="U32" s="26">
        <v>1521848</v>
      </c>
      <c r="V32" s="26">
        <v>5937268</v>
      </c>
      <c r="W32" s="26">
        <v>0</v>
      </c>
      <c r="X32" s="26">
        <v>5937268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8224216</v>
      </c>
      <c r="D33" s="122">
        <v>16121000</v>
      </c>
      <c r="E33" s="26">
        <v>16121000</v>
      </c>
      <c r="F33" s="26">
        <v>40270</v>
      </c>
      <c r="G33" s="26">
        <v>258165</v>
      </c>
      <c r="H33" s="26">
        <v>273821</v>
      </c>
      <c r="I33" s="26">
        <v>572256</v>
      </c>
      <c r="J33" s="26">
        <v>605433</v>
      </c>
      <c r="K33" s="26">
        <v>227105</v>
      </c>
      <c r="L33" s="26">
        <v>571223</v>
      </c>
      <c r="M33" s="26">
        <v>1403761</v>
      </c>
      <c r="N33" s="26">
        <v>597032</v>
      </c>
      <c r="O33" s="26">
        <v>230228</v>
      </c>
      <c r="P33" s="26">
        <v>640176</v>
      </c>
      <c r="Q33" s="26">
        <v>1467436</v>
      </c>
      <c r="R33" s="26">
        <v>798084</v>
      </c>
      <c r="S33" s="26">
        <v>2679733</v>
      </c>
      <c r="T33" s="26">
        <v>601400</v>
      </c>
      <c r="U33" s="26">
        <v>4079217</v>
      </c>
      <c r="V33" s="26">
        <v>7522670</v>
      </c>
      <c r="W33" s="26">
        <v>16121000</v>
      </c>
      <c r="X33" s="26">
        <v>-8598330</v>
      </c>
      <c r="Y33" s="106">
        <v>-53.34</v>
      </c>
      <c r="Z33" s="121">
        <v>16121000</v>
      </c>
    </row>
    <row r="34" spans="1:26" ht="13.5">
      <c r="A34" s="159" t="s">
        <v>42</v>
      </c>
      <c r="B34" s="158" t="s">
        <v>122</v>
      </c>
      <c r="C34" s="121">
        <v>20720680</v>
      </c>
      <c r="D34" s="122">
        <v>36282000</v>
      </c>
      <c r="E34" s="26">
        <v>36282000</v>
      </c>
      <c r="F34" s="26">
        <v>1567286</v>
      </c>
      <c r="G34" s="26">
        <v>2284318</v>
      </c>
      <c r="H34" s="26">
        <v>2269764</v>
      </c>
      <c r="I34" s="26">
        <v>6121368</v>
      </c>
      <c r="J34" s="26">
        <v>2404108</v>
      </c>
      <c r="K34" s="26">
        <v>3352958</v>
      </c>
      <c r="L34" s="26">
        <v>2748223</v>
      </c>
      <c r="M34" s="26">
        <v>8505289</v>
      </c>
      <c r="N34" s="26">
        <v>2229144</v>
      </c>
      <c r="O34" s="26">
        <v>3928800</v>
      </c>
      <c r="P34" s="26">
        <v>2432101</v>
      </c>
      <c r="Q34" s="26">
        <v>8590045</v>
      </c>
      <c r="R34" s="26">
        <v>2410540</v>
      </c>
      <c r="S34" s="26">
        <v>1905962</v>
      </c>
      <c r="T34" s="26">
        <v>1569114</v>
      </c>
      <c r="U34" s="26">
        <v>5885616</v>
      </c>
      <c r="V34" s="26">
        <v>29102318</v>
      </c>
      <c r="W34" s="26">
        <v>36282000</v>
      </c>
      <c r="X34" s="26">
        <v>-7179682</v>
      </c>
      <c r="Y34" s="106">
        <v>-19.79</v>
      </c>
      <c r="Z34" s="121">
        <v>36282000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94453625</v>
      </c>
      <c r="D36" s="165">
        <f t="shared" si="1"/>
        <v>155461000</v>
      </c>
      <c r="E36" s="166">
        <f t="shared" si="1"/>
        <v>155461000</v>
      </c>
      <c r="F36" s="166">
        <f t="shared" si="1"/>
        <v>5365271</v>
      </c>
      <c r="G36" s="166">
        <f t="shared" si="1"/>
        <v>7033167</v>
      </c>
      <c r="H36" s="166">
        <f t="shared" si="1"/>
        <v>10566063</v>
      </c>
      <c r="I36" s="166">
        <f t="shared" si="1"/>
        <v>22964501</v>
      </c>
      <c r="J36" s="166">
        <f t="shared" si="1"/>
        <v>10623457</v>
      </c>
      <c r="K36" s="166">
        <f t="shared" si="1"/>
        <v>6352891</v>
      </c>
      <c r="L36" s="166">
        <f t="shared" si="1"/>
        <v>9596609</v>
      </c>
      <c r="M36" s="166">
        <f t="shared" si="1"/>
        <v>26572957</v>
      </c>
      <c r="N36" s="166">
        <f t="shared" si="1"/>
        <v>12130273</v>
      </c>
      <c r="O36" s="166">
        <f t="shared" si="1"/>
        <v>10000524</v>
      </c>
      <c r="P36" s="166">
        <f t="shared" si="1"/>
        <v>9590293</v>
      </c>
      <c r="Q36" s="166">
        <f t="shared" si="1"/>
        <v>31721090</v>
      </c>
      <c r="R36" s="166">
        <f t="shared" si="1"/>
        <v>7679825</v>
      </c>
      <c r="S36" s="166">
        <f t="shared" si="1"/>
        <v>10047620</v>
      </c>
      <c r="T36" s="166">
        <f t="shared" si="1"/>
        <v>10116043</v>
      </c>
      <c r="U36" s="166">
        <f t="shared" si="1"/>
        <v>27843488</v>
      </c>
      <c r="V36" s="166">
        <f t="shared" si="1"/>
        <v>109102036</v>
      </c>
      <c r="W36" s="166">
        <f t="shared" si="1"/>
        <v>155461000</v>
      </c>
      <c r="X36" s="166">
        <f t="shared" si="1"/>
        <v>-46358964</v>
      </c>
      <c r="Y36" s="167">
        <f>+IF(W36&lt;&gt;0,+(X36/W36)*100,0)</f>
        <v>-29.820317635934412</v>
      </c>
      <c r="Z36" s="164">
        <f>SUM(Z25:Z35)</f>
        <v>155461000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21201881</v>
      </c>
      <c r="D38" s="176">
        <f t="shared" si="2"/>
        <v>74534000</v>
      </c>
      <c r="E38" s="72">
        <f t="shared" si="2"/>
        <v>74534000</v>
      </c>
      <c r="F38" s="72">
        <f t="shared" si="2"/>
        <v>30346700</v>
      </c>
      <c r="G38" s="72">
        <f t="shared" si="2"/>
        <v>7968041</v>
      </c>
      <c r="H38" s="72">
        <f t="shared" si="2"/>
        <v>-2527249</v>
      </c>
      <c r="I38" s="72">
        <f t="shared" si="2"/>
        <v>35787492</v>
      </c>
      <c r="J38" s="72">
        <f t="shared" si="2"/>
        <v>-4789890</v>
      </c>
      <c r="K38" s="72">
        <f t="shared" si="2"/>
        <v>23768694</v>
      </c>
      <c r="L38" s="72">
        <f t="shared" si="2"/>
        <v>-3616635</v>
      </c>
      <c r="M38" s="72">
        <f t="shared" si="2"/>
        <v>15362169</v>
      </c>
      <c r="N38" s="72">
        <f t="shared" si="2"/>
        <v>-6951520</v>
      </c>
      <c r="O38" s="72">
        <f t="shared" si="2"/>
        <v>-4742301</v>
      </c>
      <c r="P38" s="72">
        <f t="shared" si="2"/>
        <v>13585822</v>
      </c>
      <c r="Q38" s="72">
        <f t="shared" si="2"/>
        <v>1892001</v>
      </c>
      <c r="R38" s="72">
        <f t="shared" si="2"/>
        <v>-196033</v>
      </c>
      <c r="S38" s="72">
        <f t="shared" si="2"/>
        <v>-5527647</v>
      </c>
      <c r="T38" s="72">
        <f t="shared" si="2"/>
        <v>22257085</v>
      </c>
      <c r="U38" s="72">
        <f t="shared" si="2"/>
        <v>16533405</v>
      </c>
      <c r="V38" s="72">
        <f t="shared" si="2"/>
        <v>69575067</v>
      </c>
      <c r="W38" s="72">
        <f>IF(E22=E36,0,W22-W36)</f>
        <v>74534000</v>
      </c>
      <c r="X38" s="72">
        <f t="shared" si="2"/>
        <v>-4958933</v>
      </c>
      <c r="Y38" s="177">
        <f>+IF(W38&lt;&gt;0,+(X38/W38)*100,0)</f>
        <v>-6.653249523707301</v>
      </c>
      <c r="Z38" s="175">
        <f>+Z22-Z36</f>
        <v>74534000</v>
      </c>
    </row>
    <row r="39" spans="1:26" ht="13.5">
      <c r="A39" s="157" t="s">
        <v>45</v>
      </c>
      <c r="B39" s="161"/>
      <c r="C39" s="121">
        <v>31641666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-43930</v>
      </c>
      <c r="O39" s="26">
        <v>0</v>
      </c>
      <c r="P39" s="26">
        <v>6948930</v>
      </c>
      <c r="Q39" s="26">
        <v>6905000</v>
      </c>
      <c r="R39" s="26">
        <v>0</v>
      </c>
      <c r="S39" s="26">
        <v>-1681</v>
      </c>
      <c r="T39" s="26">
        <v>1680</v>
      </c>
      <c r="U39" s="26">
        <v>-1</v>
      </c>
      <c r="V39" s="26">
        <v>6904999</v>
      </c>
      <c r="W39" s="26">
        <v>0</v>
      </c>
      <c r="X39" s="26">
        <v>6904999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52843547</v>
      </c>
      <c r="D42" s="183">
        <f t="shared" si="3"/>
        <v>74534000</v>
      </c>
      <c r="E42" s="54">
        <f t="shared" si="3"/>
        <v>74534000</v>
      </c>
      <c r="F42" s="54">
        <f t="shared" si="3"/>
        <v>30346700</v>
      </c>
      <c r="G42" s="54">
        <f t="shared" si="3"/>
        <v>7968041</v>
      </c>
      <c r="H42" s="54">
        <f t="shared" si="3"/>
        <v>-2527249</v>
      </c>
      <c r="I42" s="54">
        <f t="shared" si="3"/>
        <v>35787492</v>
      </c>
      <c r="J42" s="54">
        <f t="shared" si="3"/>
        <v>-4789890</v>
      </c>
      <c r="K42" s="54">
        <f t="shared" si="3"/>
        <v>23768694</v>
      </c>
      <c r="L42" s="54">
        <f t="shared" si="3"/>
        <v>-3616635</v>
      </c>
      <c r="M42" s="54">
        <f t="shared" si="3"/>
        <v>15362169</v>
      </c>
      <c r="N42" s="54">
        <f t="shared" si="3"/>
        <v>-6995450</v>
      </c>
      <c r="O42" s="54">
        <f t="shared" si="3"/>
        <v>-4742301</v>
      </c>
      <c r="P42" s="54">
        <f t="shared" si="3"/>
        <v>20534752</v>
      </c>
      <c r="Q42" s="54">
        <f t="shared" si="3"/>
        <v>8797001</v>
      </c>
      <c r="R42" s="54">
        <f t="shared" si="3"/>
        <v>-196033</v>
      </c>
      <c r="S42" s="54">
        <f t="shared" si="3"/>
        <v>-5529328</v>
      </c>
      <c r="T42" s="54">
        <f t="shared" si="3"/>
        <v>22258765</v>
      </c>
      <c r="U42" s="54">
        <f t="shared" si="3"/>
        <v>16533404</v>
      </c>
      <c r="V42" s="54">
        <f t="shared" si="3"/>
        <v>76480066</v>
      </c>
      <c r="W42" s="54">
        <f t="shared" si="3"/>
        <v>74534000</v>
      </c>
      <c r="X42" s="54">
        <f t="shared" si="3"/>
        <v>1946066</v>
      </c>
      <c r="Y42" s="184">
        <f>+IF(W42&lt;&gt;0,+(X42/W42)*100,0)</f>
        <v>2.6109775404513376</v>
      </c>
      <c r="Z42" s="182">
        <f>SUM(Z38:Z41)</f>
        <v>74534000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52843547</v>
      </c>
      <c r="D44" s="187">
        <f t="shared" si="4"/>
        <v>74534000</v>
      </c>
      <c r="E44" s="43">
        <f t="shared" si="4"/>
        <v>74534000</v>
      </c>
      <c r="F44" s="43">
        <f t="shared" si="4"/>
        <v>30346700</v>
      </c>
      <c r="G44" s="43">
        <f t="shared" si="4"/>
        <v>7968041</v>
      </c>
      <c r="H44" s="43">
        <f t="shared" si="4"/>
        <v>-2527249</v>
      </c>
      <c r="I44" s="43">
        <f t="shared" si="4"/>
        <v>35787492</v>
      </c>
      <c r="J44" s="43">
        <f t="shared" si="4"/>
        <v>-4789890</v>
      </c>
      <c r="K44" s="43">
        <f t="shared" si="4"/>
        <v>23768694</v>
      </c>
      <c r="L44" s="43">
        <f t="shared" si="4"/>
        <v>-3616635</v>
      </c>
      <c r="M44" s="43">
        <f t="shared" si="4"/>
        <v>15362169</v>
      </c>
      <c r="N44" s="43">
        <f t="shared" si="4"/>
        <v>-6995450</v>
      </c>
      <c r="O44" s="43">
        <f t="shared" si="4"/>
        <v>-4742301</v>
      </c>
      <c r="P44" s="43">
        <f t="shared" si="4"/>
        <v>20534752</v>
      </c>
      <c r="Q44" s="43">
        <f t="shared" si="4"/>
        <v>8797001</v>
      </c>
      <c r="R44" s="43">
        <f t="shared" si="4"/>
        <v>-196033</v>
      </c>
      <c r="S44" s="43">
        <f t="shared" si="4"/>
        <v>-5529328</v>
      </c>
      <c r="T44" s="43">
        <f t="shared" si="4"/>
        <v>22258765</v>
      </c>
      <c r="U44" s="43">
        <f t="shared" si="4"/>
        <v>16533404</v>
      </c>
      <c r="V44" s="43">
        <f t="shared" si="4"/>
        <v>76480066</v>
      </c>
      <c r="W44" s="43">
        <f t="shared" si="4"/>
        <v>74534000</v>
      </c>
      <c r="X44" s="43">
        <f t="shared" si="4"/>
        <v>1946066</v>
      </c>
      <c r="Y44" s="188">
        <f>+IF(W44&lt;&gt;0,+(X44/W44)*100,0)</f>
        <v>2.6109775404513376</v>
      </c>
      <c r="Z44" s="186">
        <f>+Z42-Z43</f>
        <v>74534000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52843547</v>
      </c>
      <c r="D46" s="183">
        <f t="shared" si="5"/>
        <v>74534000</v>
      </c>
      <c r="E46" s="54">
        <f t="shared" si="5"/>
        <v>74534000</v>
      </c>
      <c r="F46" s="54">
        <f t="shared" si="5"/>
        <v>30346700</v>
      </c>
      <c r="G46" s="54">
        <f t="shared" si="5"/>
        <v>7968041</v>
      </c>
      <c r="H46" s="54">
        <f t="shared" si="5"/>
        <v>-2527249</v>
      </c>
      <c r="I46" s="54">
        <f t="shared" si="5"/>
        <v>35787492</v>
      </c>
      <c r="J46" s="54">
        <f t="shared" si="5"/>
        <v>-4789890</v>
      </c>
      <c r="K46" s="54">
        <f t="shared" si="5"/>
        <v>23768694</v>
      </c>
      <c r="L46" s="54">
        <f t="shared" si="5"/>
        <v>-3616635</v>
      </c>
      <c r="M46" s="54">
        <f t="shared" si="5"/>
        <v>15362169</v>
      </c>
      <c r="N46" s="54">
        <f t="shared" si="5"/>
        <v>-6995450</v>
      </c>
      <c r="O46" s="54">
        <f t="shared" si="5"/>
        <v>-4742301</v>
      </c>
      <c r="P46" s="54">
        <f t="shared" si="5"/>
        <v>20534752</v>
      </c>
      <c r="Q46" s="54">
        <f t="shared" si="5"/>
        <v>8797001</v>
      </c>
      <c r="R46" s="54">
        <f t="shared" si="5"/>
        <v>-196033</v>
      </c>
      <c r="S46" s="54">
        <f t="shared" si="5"/>
        <v>-5529328</v>
      </c>
      <c r="T46" s="54">
        <f t="shared" si="5"/>
        <v>22258765</v>
      </c>
      <c r="U46" s="54">
        <f t="shared" si="5"/>
        <v>16533404</v>
      </c>
      <c r="V46" s="54">
        <f t="shared" si="5"/>
        <v>76480066</v>
      </c>
      <c r="W46" s="54">
        <f t="shared" si="5"/>
        <v>74534000</v>
      </c>
      <c r="X46" s="54">
        <f t="shared" si="5"/>
        <v>1946066</v>
      </c>
      <c r="Y46" s="184">
        <f>+IF(W46&lt;&gt;0,+(X46/W46)*100,0)</f>
        <v>2.6109775404513376</v>
      </c>
      <c r="Z46" s="182">
        <f>SUM(Z44:Z45)</f>
        <v>74534000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52843547</v>
      </c>
      <c r="D48" s="194">
        <f t="shared" si="6"/>
        <v>74534000</v>
      </c>
      <c r="E48" s="195">
        <f t="shared" si="6"/>
        <v>74534000</v>
      </c>
      <c r="F48" s="195">
        <f t="shared" si="6"/>
        <v>30346700</v>
      </c>
      <c r="G48" s="196">
        <f t="shared" si="6"/>
        <v>7968041</v>
      </c>
      <c r="H48" s="196">
        <f t="shared" si="6"/>
        <v>-2527249</v>
      </c>
      <c r="I48" s="196">
        <f t="shared" si="6"/>
        <v>35787492</v>
      </c>
      <c r="J48" s="196">
        <f t="shared" si="6"/>
        <v>-4789890</v>
      </c>
      <c r="K48" s="196">
        <f t="shared" si="6"/>
        <v>23768694</v>
      </c>
      <c r="L48" s="195">
        <f t="shared" si="6"/>
        <v>-3616635</v>
      </c>
      <c r="M48" s="195">
        <f t="shared" si="6"/>
        <v>15362169</v>
      </c>
      <c r="N48" s="196">
        <f t="shared" si="6"/>
        <v>-6995450</v>
      </c>
      <c r="O48" s="196">
        <f t="shared" si="6"/>
        <v>-4742301</v>
      </c>
      <c r="P48" s="196">
        <f t="shared" si="6"/>
        <v>20534752</v>
      </c>
      <c r="Q48" s="196">
        <f t="shared" si="6"/>
        <v>8797001</v>
      </c>
      <c r="R48" s="196">
        <f t="shared" si="6"/>
        <v>-196033</v>
      </c>
      <c r="S48" s="195">
        <f t="shared" si="6"/>
        <v>-5529328</v>
      </c>
      <c r="T48" s="195">
        <f t="shared" si="6"/>
        <v>22258765</v>
      </c>
      <c r="U48" s="196">
        <f t="shared" si="6"/>
        <v>16533404</v>
      </c>
      <c r="V48" s="196">
        <f t="shared" si="6"/>
        <v>76480066</v>
      </c>
      <c r="W48" s="196">
        <f t="shared" si="6"/>
        <v>74534000</v>
      </c>
      <c r="X48" s="196">
        <f t="shared" si="6"/>
        <v>1946066</v>
      </c>
      <c r="Y48" s="197">
        <f>+IF(W48&lt;&gt;0,+(X48/W48)*100,0)</f>
        <v>2.6109775404513376</v>
      </c>
      <c r="Z48" s="198">
        <f>SUM(Z46:Z47)</f>
        <v>74534000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89475840</v>
      </c>
      <c r="D5" s="120">
        <f t="shared" si="0"/>
        <v>3661484</v>
      </c>
      <c r="E5" s="66">
        <f t="shared" si="0"/>
        <v>6198172</v>
      </c>
      <c r="F5" s="66">
        <f t="shared" si="0"/>
        <v>1613</v>
      </c>
      <c r="G5" s="66">
        <f t="shared" si="0"/>
        <v>4479</v>
      </c>
      <c r="H5" s="66">
        <f t="shared" si="0"/>
        <v>16823</v>
      </c>
      <c r="I5" s="66">
        <f t="shared" si="0"/>
        <v>22915</v>
      </c>
      <c r="J5" s="66">
        <f t="shared" si="0"/>
        <v>0</v>
      </c>
      <c r="K5" s="66">
        <f t="shared" si="0"/>
        <v>0</v>
      </c>
      <c r="L5" s="66">
        <f t="shared" si="0"/>
        <v>64006</v>
      </c>
      <c r="M5" s="66">
        <f t="shared" si="0"/>
        <v>64006</v>
      </c>
      <c r="N5" s="66">
        <f t="shared" si="0"/>
        <v>414988</v>
      </c>
      <c r="O5" s="66">
        <f t="shared" si="0"/>
        <v>507380</v>
      </c>
      <c r="P5" s="66">
        <f t="shared" si="0"/>
        <v>1197762</v>
      </c>
      <c r="Q5" s="66">
        <f t="shared" si="0"/>
        <v>2120130</v>
      </c>
      <c r="R5" s="66">
        <f t="shared" si="0"/>
        <v>302950</v>
      </c>
      <c r="S5" s="66">
        <f t="shared" si="0"/>
        <v>24770</v>
      </c>
      <c r="T5" s="66">
        <f t="shared" si="0"/>
        <v>167182</v>
      </c>
      <c r="U5" s="66">
        <f t="shared" si="0"/>
        <v>494902</v>
      </c>
      <c r="V5" s="66">
        <f t="shared" si="0"/>
        <v>2701953</v>
      </c>
      <c r="W5" s="66">
        <f t="shared" si="0"/>
        <v>6198172</v>
      </c>
      <c r="X5" s="66">
        <f t="shared" si="0"/>
        <v>-3496219</v>
      </c>
      <c r="Y5" s="103">
        <f>+IF(W5&lt;&gt;0,+(X5/W5)*100,0)</f>
        <v>-56.40726007603533</v>
      </c>
      <c r="Z5" s="119">
        <f>SUM(Z6:Z8)</f>
        <v>6198172</v>
      </c>
    </row>
    <row r="6" spans="1:26" ht="13.5">
      <c r="A6" s="104" t="s">
        <v>74</v>
      </c>
      <c r="B6" s="102"/>
      <c r="C6" s="121">
        <v>1841580</v>
      </c>
      <c r="D6" s="122"/>
      <c r="E6" s="26">
        <v>550000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>
        <v>183842</v>
      </c>
      <c r="Q6" s="26">
        <v>183842</v>
      </c>
      <c r="R6" s="26">
        <v>3827</v>
      </c>
      <c r="S6" s="26">
        <v>4992</v>
      </c>
      <c r="T6" s="26">
        <v>6802</v>
      </c>
      <c r="U6" s="26">
        <v>15621</v>
      </c>
      <c r="V6" s="26">
        <v>199463</v>
      </c>
      <c r="W6" s="26">
        <v>550000</v>
      </c>
      <c r="X6" s="26">
        <v>-350537</v>
      </c>
      <c r="Y6" s="106">
        <v>-63.73</v>
      </c>
      <c r="Z6" s="28">
        <v>550000</v>
      </c>
    </row>
    <row r="7" spans="1:26" ht="13.5">
      <c r="A7" s="104" t="s">
        <v>75</v>
      </c>
      <c r="B7" s="102"/>
      <c r="C7" s="123">
        <v>83213966</v>
      </c>
      <c r="D7" s="124">
        <v>2843255</v>
      </c>
      <c r="E7" s="125">
        <v>4665563</v>
      </c>
      <c r="F7" s="125"/>
      <c r="G7" s="125"/>
      <c r="H7" s="125"/>
      <c r="I7" s="125"/>
      <c r="J7" s="125"/>
      <c r="K7" s="125"/>
      <c r="L7" s="125">
        <v>11132</v>
      </c>
      <c r="M7" s="125">
        <v>11132</v>
      </c>
      <c r="N7" s="125">
        <v>235215</v>
      </c>
      <c r="O7" s="125">
        <v>441515</v>
      </c>
      <c r="P7" s="125">
        <v>925062</v>
      </c>
      <c r="Q7" s="125">
        <v>1601792</v>
      </c>
      <c r="R7" s="125">
        <v>232739</v>
      </c>
      <c r="S7" s="125">
        <v>19778</v>
      </c>
      <c r="T7" s="125">
        <v>280756</v>
      </c>
      <c r="U7" s="125">
        <v>533273</v>
      </c>
      <c r="V7" s="125">
        <v>2146197</v>
      </c>
      <c r="W7" s="125">
        <v>4665563</v>
      </c>
      <c r="X7" s="125">
        <v>-2519366</v>
      </c>
      <c r="Y7" s="107">
        <v>-54</v>
      </c>
      <c r="Z7" s="200">
        <v>4665563</v>
      </c>
    </row>
    <row r="8" spans="1:26" ht="13.5">
      <c r="A8" s="104" t="s">
        <v>76</v>
      </c>
      <c r="B8" s="102"/>
      <c r="C8" s="121">
        <v>4420294</v>
      </c>
      <c r="D8" s="122">
        <v>818229</v>
      </c>
      <c r="E8" s="26">
        <v>982609</v>
      </c>
      <c r="F8" s="26">
        <v>1613</v>
      </c>
      <c r="G8" s="26">
        <v>4479</v>
      </c>
      <c r="H8" s="26">
        <v>16823</v>
      </c>
      <c r="I8" s="26">
        <v>22915</v>
      </c>
      <c r="J8" s="26"/>
      <c r="K8" s="26"/>
      <c r="L8" s="26">
        <v>52874</v>
      </c>
      <c r="M8" s="26">
        <v>52874</v>
      </c>
      <c r="N8" s="26">
        <v>179773</v>
      </c>
      <c r="O8" s="26">
        <v>65865</v>
      </c>
      <c r="P8" s="26">
        <v>88858</v>
      </c>
      <c r="Q8" s="26">
        <v>334496</v>
      </c>
      <c r="R8" s="26">
        <v>66384</v>
      </c>
      <c r="S8" s="26"/>
      <c r="T8" s="26">
        <v>-120376</v>
      </c>
      <c r="U8" s="26">
        <v>-53992</v>
      </c>
      <c r="V8" s="26">
        <v>356293</v>
      </c>
      <c r="W8" s="26">
        <v>982609</v>
      </c>
      <c r="X8" s="26">
        <v>-626316</v>
      </c>
      <c r="Y8" s="106">
        <v>-63.74</v>
      </c>
      <c r="Z8" s="28">
        <v>982609</v>
      </c>
    </row>
    <row r="9" spans="1:26" ht="13.5">
      <c r="A9" s="101" t="s">
        <v>77</v>
      </c>
      <c r="B9" s="102"/>
      <c r="C9" s="119">
        <f aca="true" t="shared" si="1" ref="C9:X9">SUM(C10:C14)</f>
        <v>127801058</v>
      </c>
      <c r="D9" s="120">
        <f t="shared" si="1"/>
        <v>8176446</v>
      </c>
      <c r="E9" s="66">
        <f t="shared" si="1"/>
        <v>8574143</v>
      </c>
      <c r="F9" s="66">
        <f t="shared" si="1"/>
        <v>0</v>
      </c>
      <c r="G9" s="66">
        <f t="shared" si="1"/>
        <v>0</v>
      </c>
      <c r="H9" s="66">
        <f t="shared" si="1"/>
        <v>521197</v>
      </c>
      <c r="I9" s="66">
        <f t="shared" si="1"/>
        <v>521197</v>
      </c>
      <c r="J9" s="66">
        <f t="shared" si="1"/>
        <v>1146958</v>
      </c>
      <c r="K9" s="66">
        <f t="shared" si="1"/>
        <v>0</v>
      </c>
      <c r="L9" s="66">
        <f t="shared" si="1"/>
        <v>295361</v>
      </c>
      <c r="M9" s="66">
        <f t="shared" si="1"/>
        <v>1442319</v>
      </c>
      <c r="N9" s="66">
        <f t="shared" si="1"/>
        <v>94943</v>
      </c>
      <c r="O9" s="66">
        <f t="shared" si="1"/>
        <v>366820</v>
      </c>
      <c r="P9" s="66">
        <f t="shared" si="1"/>
        <v>250970</v>
      </c>
      <c r="Q9" s="66">
        <f t="shared" si="1"/>
        <v>712733</v>
      </c>
      <c r="R9" s="66">
        <f t="shared" si="1"/>
        <v>0</v>
      </c>
      <c r="S9" s="66">
        <f t="shared" si="1"/>
        <v>383533</v>
      </c>
      <c r="T9" s="66">
        <f t="shared" si="1"/>
        <v>291043</v>
      </c>
      <c r="U9" s="66">
        <f t="shared" si="1"/>
        <v>674576</v>
      </c>
      <c r="V9" s="66">
        <f t="shared" si="1"/>
        <v>3350825</v>
      </c>
      <c r="W9" s="66">
        <f t="shared" si="1"/>
        <v>8574143</v>
      </c>
      <c r="X9" s="66">
        <f t="shared" si="1"/>
        <v>-5223318</v>
      </c>
      <c r="Y9" s="103">
        <f>+IF(W9&lt;&gt;0,+(X9/W9)*100,0)</f>
        <v>-60.919417835695064</v>
      </c>
      <c r="Z9" s="68">
        <f>SUM(Z10:Z14)</f>
        <v>8574143</v>
      </c>
    </row>
    <row r="10" spans="1:26" ht="13.5">
      <c r="A10" s="104" t="s">
        <v>78</v>
      </c>
      <c r="B10" s="102"/>
      <c r="C10" s="121">
        <v>53197092</v>
      </c>
      <c r="D10" s="122">
        <v>5688648</v>
      </c>
      <c r="E10" s="26">
        <v>8574143</v>
      </c>
      <c r="F10" s="26"/>
      <c r="G10" s="26"/>
      <c r="H10" s="26">
        <v>521197</v>
      </c>
      <c r="I10" s="26">
        <v>521197</v>
      </c>
      <c r="J10" s="26">
        <v>795897</v>
      </c>
      <c r="K10" s="26"/>
      <c r="L10" s="26"/>
      <c r="M10" s="26">
        <v>795897</v>
      </c>
      <c r="N10" s="26"/>
      <c r="O10" s="26">
        <v>366820</v>
      </c>
      <c r="P10" s="26">
        <v>250970</v>
      </c>
      <c r="Q10" s="26">
        <v>617790</v>
      </c>
      <c r="R10" s="26"/>
      <c r="S10" s="26">
        <v>383533</v>
      </c>
      <c r="T10" s="26">
        <v>291043</v>
      </c>
      <c r="U10" s="26">
        <v>674576</v>
      </c>
      <c r="V10" s="26">
        <v>2609460</v>
      </c>
      <c r="W10" s="26">
        <v>8574143</v>
      </c>
      <c r="X10" s="26">
        <v>-5964683</v>
      </c>
      <c r="Y10" s="106">
        <v>-69.57</v>
      </c>
      <c r="Z10" s="28">
        <v>8574143</v>
      </c>
    </row>
    <row r="11" spans="1:26" ht="13.5">
      <c r="A11" s="104" t="s">
        <v>79</v>
      </c>
      <c r="B11" s="102"/>
      <c r="C11" s="121">
        <v>2794888</v>
      </c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>
        <v>2882778</v>
      </c>
      <c r="D12" s="122">
        <v>1800000</v>
      </c>
      <c r="E12" s="26"/>
      <c r="F12" s="26"/>
      <c r="G12" s="26"/>
      <c r="H12" s="26"/>
      <c r="I12" s="26"/>
      <c r="J12" s="26">
        <v>351061</v>
      </c>
      <c r="K12" s="26"/>
      <c r="L12" s="26">
        <v>295361</v>
      </c>
      <c r="M12" s="26">
        <v>646422</v>
      </c>
      <c r="N12" s="26">
        <v>94943</v>
      </c>
      <c r="O12" s="26"/>
      <c r="P12" s="26"/>
      <c r="Q12" s="26">
        <v>94943</v>
      </c>
      <c r="R12" s="26"/>
      <c r="S12" s="26"/>
      <c r="T12" s="26"/>
      <c r="U12" s="26"/>
      <c r="V12" s="26">
        <v>741365</v>
      </c>
      <c r="W12" s="26"/>
      <c r="X12" s="26">
        <v>741365</v>
      </c>
      <c r="Y12" s="106"/>
      <c r="Z12" s="28"/>
    </row>
    <row r="13" spans="1:26" ht="13.5">
      <c r="A13" s="104" t="s">
        <v>81</v>
      </c>
      <c r="B13" s="102"/>
      <c r="C13" s="121">
        <v>60857362</v>
      </c>
      <c r="D13" s="122">
        <v>687798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>
        <v>8068938</v>
      </c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179504086</v>
      </c>
      <c r="D15" s="120">
        <f t="shared" si="2"/>
        <v>61253070</v>
      </c>
      <c r="E15" s="66">
        <f t="shared" si="2"/>
        <v>105731219</v>
      </c>
      <c r="F15" s="66">
        <f t="shared" si="2"/>
        <v>494279</v>
      </c>
      <c r="G15" s="66">
        <f t="shared" si="2"/>
        <v>1293665</v>
      </c>
      <c r="H15" s="66">
        <f t="shared" si="2"/>
        <v>1612068</v>
      </c>
      <c r="I15" s="66">
        <f t="shared" si="2"/>
        <v>3400012</v>
      </c>
      <c r="J15" s="66">
        <f t="shared" si="2"/>
        <v>2130103</v>
      </c>
      <c r="K15" s="66">
        <f t="shared" si="2"/>
        <v>0</v>
      </c>
      <c r="L15" s="66">
        <f t="shared" si="2"/>
        <v>2386949</v>
      </c>
      <c r="M15" s="66">
        <f t="shared" si="2"/>
        <v>4517052</v>
      </c>
      <c r="N15" s="66">
        <f t="shared" si="2"/>
        <v>1161582</v>
      </c>
      <c r="O15" s="66">
        <f t="shared" si="2"/>
        <v>1665064</v>
      </c>
      <c r="P15" s="66">
        <f t="shared" si="2"/>
        <v>1998627</v>
      </c>
      <c r="Q15" s="66">
        <f t="shared" si="2"/>
        <v>4825273</v>
      </c>
      <c r="R15" s="66">
        <f t="shared" si="2"/>
        <v>2397194</v>
      </c>
      <c r="S15" s="66">
        <f t="shared" si="2"/>
        <v>2116877</v>
      </c>
      <c r="T15" s="66">
        <f t="shared" si="2"/>
        <v>4198932</v>
      </c>
      <c r="U15" s="66">
        <f t="shared" si="2"/>
        <v>8713003</v>
      </c>
      <c r="V15" s="66">
        <f t="shared" si="2"/>
        <v>21455340</v>
      </c>
      <c r="W15" s="66">
        <f t="shared" si="2"/>
        <v>105731219</v>
      </c>
      <c r="X15" s="66">
        <f t="shared" si="2"/>
        <v>-84275879</v>
      </c>
      <c r="Y15" s="103">
        <f>+IF(W15&lt;&gt;0,+(X15/W15)*100,0)</f>
        <v>-79.70765852988038</v>
      </c>
      <c r="Z15" s="68">
        <f>SUM(Z16:Z18)</f>
        <v>105731219</v>
      </c>
    </row>
    <row r="16" spans="1:26" ht="13.5">
      <c r="A16" s="104" t="s">
        <v>84</v>
      </c>
      <c r="B16" s="102"/>
      <c r="C16" s="121">
        <v>2268192</v>
      </c>
      <c r="D16" s="122">
        <v>2430000</v>
      </c>
      <c r="E16" s="26">
        <v>2430000</v>
      </c>
      <c r="F16" s="26"/>
      <c r="G16" s="26"/>
      <c r="H16" s="26"/>
      <c r="I16" s="26"/>
      <c r="J16" s="26"/>
      <c r="K16" s="26"/>
      <c r="L16" s="26"/>
      <c r="M16" s="26"/>
      <c r="N16" s="26">
        <v>231134</v>
      </c>
      <c r="O16" s="26"/>
      <c r="P16" s="26"/>
      <c r="Q16" s="26">
        <v>231134</v>
      </c>
      <c r="R16" s="26"/>
      <c r="S16" s="26">
        <v>77343</v>
      </c>
      <c r="T16" s="26"/>
      <c r="U16" s="26">
        <v>77343</v>
      </c>
      <c r="V16" s="26">
        <v>308477</v>
      </c>
      <c r="W16" s="26">
        <v>2430000</v>
      </c>
      <c r="X16" s="26">
        <v>-2121523</v>
      </c>
      <c r="Y16" s="106">
        <v>-87.31</v>
      </c>
      <c r="Z16" s="28">
        <v>2430000</v>
      </c>
    </row>
    <row r="17" spans="1:26" ht="13.5">
      <c r="A17" s="104" t="s">
        <v>85</v>
      </c>
      <c r="B17" s="102"/>
      <c r="C17" s="121">
        <v>170158760</v>
      </c>
      <c r="D17" s="122">
        <v>56997240</v>
      </c>
      <c r="E17" s="26">
        <v>103301219</v>
      </c>
      <c r="F17" s="26">
        <v>493849</v>
      </c>
      <c r="G17" s="26">
        <v>1197011</v>
      </c>
      <c r="H17" s="26">
        <v>1483890</v>
      </c>
      <c r="I17" s="26">
        <v>3174750</v>
      </c>
      <c r="J17" s="26">
        <v>1941750</v>
      </c>
      <c r="K17" s="26"/>
      <c r="L17" s="26">
        <v>2284704</v>
      </c>
      <c r="M17" s="26">
        <v>4226454</v>
      </c>
      <c r="N17" s="26">
        <v>904168</v>
      </c>
      <c r="O17" s="26">
        <v>1597764</v>
      </c>
      <c r="P17" s="26">
        <v>1557252</v>
      </c>
      <c r="Q17" s="26">
        <v>4059184</v>
      </c>
      <c r="R17" s="26">
        <v>2397194</v>
      </c>
      <c r="S17" s="26">
        <v>2027054</v>
      </c>
      <c r="T17" s="26">
        <v>3851907</v>
      </c>
      <c r="U17" s="26">
        <v>8276155</v>
      </c>
      <c r="V17" s="26">
        <v>19736543</v>
      </c>
      <c r="W17" s="26">
        <v>103301219</v>
      </c>
      <c r="X17" s="26">
        <v>-83564676</v>
      </c>
      <c r="Y17" s="106">
        <v>-80.89</v>
      </c>
      <c r="Z17" s="28">
        <v>103301219</v>
      </c>
    </row>
    <row r="18" spans="1:26" ht="13.5">
      <c r="A18" s="104" t="s">
        <v>86</v>
      </c>
      <c r="B18" s="102"/>
      <c r="C18" s="121">
        <v>7077134</v>
      </c>
      <c r="D18" s="122">
        <v>1825830</v>
      </c>
      <c r="E18" s="26"/>
      <c r="F18" s="26">
        <v>430</v>
      </c>
      <c r="G18" s="26">
        <v>96654</v>
      </c>
      <c r="H18" s="26">
        <v>128178</v>
      </c>
      <c r="I18" s="26">
        <v>225262</v>
      </c>
      <c r="J18" s="26">
        <v>188353</v>
      </c>
      <c r="K18" s="26"/>
      <c r="L18" s="26">
        <v>102245</v>
      </c>
      <c r="M18" s="26">
        <v>290598</v>
      </c>
      <c r="N18" s="26">
        <v>26280</v>
      </c>
      <c r="O18" s="26">
        <v>67300</v>
      </c>
      <c r="P18" s="26">
        <v>441375</v>
      </c>
      <c r="Q18" s="26">
        <v>534955</v>
      </c>
      <c r="R18" s="26"/>
      <c r="S18" s="26">
        <v>12480</v>
      </c>
      <c r="T18" s="26">
        <v>347025</v>
      </c>
      <c r="U18" s="26">
        <v>359505</v>
      </c>
      <c r="V18" s="26">
        <v>1410320</v>
      </c>
      <c r="W18" s="26"/>
      <c r="X18" s="26">
        <v>1410320</v>
      </c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54229782</v>
      </c>
      <c r="D19" s="120">
        <f t="shared" si="3"/>
        <v>48839000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647428</v>
      </c>
      <c r="K19" s="66">
        <f t="shared" si="3"/>
        <v>0</v>
      </c>
      <c r="L19" s="66">
        <f t="shared" si="3"/>
        <v>0</v>
      </c>
      <c r="M19" s="66">
        <f t="shared" si="3"/>
        <v>647428</v>
      </c>
      <c r="N19" s="66">
        <f t="shared" si="3"/>
        <v>0</v>
      </c>
      <c r="O19" s="66">
        <f t="shared" si="3"/>
        <v>0</v>
      </c>
      <c r="P19" s="66">
        <f t="shared" si="3"/>
        <v>27268421</v>
      </c>
      <c r="Q19" s="66">
        <f t="shared" si="3"/>
        <v>27268421</v>
      </c>
      <c r="R19" s="66">
        <f t="shared" si="3"/>
        <v>1243873</v>
      </c>
      <c r="S19" s="66">
        <f t="shared" si="3"/>
        <v>0</v>
      </c>
      <c r="T19" s="66">
        <f t="shared" si="3"/>
        <v>101501</v>
      </c>
      <c r="U19" s="66">
        <f t="shared" si="3"/>
        <v>1345374</v>
      </c>
      <c r="V19" s="66">
        <f t="shared" si="3"/>
        <v>29261223</v>
      </c>
      <c r="W19" s="66">
        <f t="shared" si="3"/>
        <v>0</v>
      </c>
      <c r="X19" s="66">
        <f t="shared" si="3"/>
        <v>29261223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>
        <v>39219824</v>
      </c>
      <c r="D20" s="122">
        <v>48400000</v>
      </c>
      <c r="E20" s="26"/>
      <c r="F20" s="26"/>
      <c r="G20" s="26"/>
      <c r="H20" s="26"/>
      <c r="I20" s="26"/>
      <c r="J20" s="26">
        <v>647428</v>
      </c>
      <c r="K20" s="26"/>
      <c r="L20" s="26"/>
      <c r="M20" s="26">
        <v>647428</v>
      </c>
      <c r="N20" s="26"/>
      <c r="O20" s="26"/>
      <c r="P20" s="26">
        <v>27192982</v>
      </c>
      <c r="Q20" s="26">
        <v>27192982</v>
      </c>
      <c r="R20" s="26">
        <v>-463587</v>
      </c>
      <c r="S20" s="26"/>
      <c r="T20" s="26"/>
      <c r="U20" s="26">
        <v>-463587</v>
      </c>
      <c r="V20" s="26">
        <v>27376823</v>
      </c>
      <c r="W20" s="26"/>
      <c r="X20" s="26">
        <v>27376823</v>
      </c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>
        <v>15009958</v>
      </c>
      <c r="D23" s="122">
        <v>439000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>
        <v>75439</v>
      </c>
      <c r="Q23" s="26">
        <v>75439</v>
      </c>
      <c r="R23" s="26">
        <v>1707460</v>
      </c>
      <c r="S23" s="26"/>
      <c r="T23" s="26">
        <v>101501</v>
      </c>
      <c r="U23" s="26">
        <v>1808961</v>
      </c>
      <c r="V23" s="26">
        <v>1884400</v>
      </c>
      <c r="W23" s="26"/>
      <c r="X23" s="26">
        <v>1884400</v>
      </c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451010766</v>
      </c>
      <c r="D25" s="206">
        <f t="shared" si="4"/>
        <v>121930000</v>
      </c>
      <c r="E25" s="195">
        <f t="shared" si="4"/>
        <v>120503534</v>
      </c>
      <c r="F25" s="195">
        <f t="shared" si="4"/>
        <v>495892</v>
      </c>
      <c r="G25" s="195">
        <f t="shared" si="4"/>
        <v>1298144</v>
      </c>
      <c r="H25" s="195">
        <f t="shared" si="4"/>
        <v>2150088</v>
      </c>
      <c r="I25" s="195">
        <f t="shared" si="4"/>
        <v>3944124</v>
      </c>
      <c r="J25" s="195">
        <f t="shared" si="4"/>
        <v>3924489</v>
      </c>
      <c r="K25" s="195">
        <f t="shared" si="4"/>
        <v>0</v>
      </c>
      <c r="L25" s="195">
        <f t="shared" si="4"/>
        <v>2746316</v>
      </c>
      <c r="M25" s="195">
        <f t="shared" si="4"/>
        <v>6670805</v>
      </c>
      <c r="N25" s="195">
        <f t="shared" si="4"/>
        <v>1671513</v>
      </c>
      <c r="O25" s="195">
        <f t="shared" si="4"/>
        <v>2539264</v>
      </c>
      <c r="P25" s="195">
        <f t="shared" si="4"/>
        <v>30715780</v>
      </c>
      <c r="Q25" s="195">
        <f t="shared" si="4"/>
        <v>34926557</v>
      </c>
      <c r="R25" s="195">
        <f t="shared" si="4"/>
        <v>3944017</v>
      </c>
      <c r="S25" s="195">
        <f t="shared" si="4"/>
        <v>2525180</v>
      </c>
      <c r="T25" s="195">
        <f t="shared" si="4"/>
        <v>4758658</v>
      </c>
      <c r="U25" s="195">
        <f t="shared" si="4"/>
        <v>11227855</v>
      </c>
      <c r="V25" s="195">
        <f t="shared" si="4"/>
        <v>56769341</v>
      </c>
      <c r="W25" s="195">
        <f t="shared" si="4"/>
        <v>120503534</v>
      </c>
      <c r="X25" s="195">
        <f t="shared" si="4"/>
        <v>-63734193</v>
      </c>
      <c r="Y25" s="207">
        <f>+IF(W25&lt;&gt;0,+(X25/W25)*100,0)</f>
        <v>-52.88989532871293</v>
      </c>
      <c r="Z25" s="208">
        <f>+Z5+Z9+Z15+Z19+Z24</f>
        <v>120503534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246648450</v>
      </c>
      <c r="D28" s="122">
        <v>79162000</v>
      </c>
      <c r="E28" s="26">
        <v>68515562</v>
      </c>
      <c r="F28" s="26">
        <v>494279</v>
      </c>
      <c r="G28" s="26">
        <v>1197011</v>
      </c>
      <c r="H28" s="26">
        <v>2133265</v>
      </c>
      <c r="I28" s="26">
        <v>3824555</v>
      </c>
      <c r="J28" s="26">
        <v>3389587</v>
      </c>
      <c r="K28" s="26"/>
      <c r="L28" s="26">
        <v>2399104</v>
      </c>
      <c r="M28" s="26">
        <v>5788691</v>
      </c>
      <c r="N28" s="26">
        <v>1110221</v>
      </c>
      <c r="O28" s="26">
        <v>2094630</v>
      </c>
      <c r="P28" s="26">
        <v>30454313</v>
      </c>
      <c r="Q28" s="26">
        <v>33659164</v>
      </c>
      <c r="R28" s="26">
        <v>2232730</v>
      </c>
      <c r="S28" s="26">
        <v>2136655</v>
      </c>
      <c r="T28" s="26">
        <v>-67300</v>
      </c>
      <c r="U28" s="26">
        <v>4302085</v>
      </c>
      <c r="V28" s="26">
        <v>47574495</v>
      </c>
      <c r="W28" s="26">
        <v>68515562</v>
      </c>
      <c r="X28" s="26">
        <v>-20941067</v>
      </c>
      <c r="Y28" s="106">
        <v>-30.56</v>
      </c>
      <c r="Z28" s="121">
        <v>68515562</v>
      </c>
    </row>
    <row r="29" spans="1:26" ht="13.5">
      <c r="A29" s="210" t="s">
        <v>137</v>
      </c>
      <c r="B29" s="102"/>
      <c r="C29" s="121">
        <v>5546510</v>
      </c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>
        <v>7077134</v>
      </c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259272094</v>
      </c>
      <c r="D32" s="187">
        <f t="shared" si="5"/>
        <v>79162000</v>
      </c>
      <c r="E32" s="43">
        <f t="shared" si="5"/>
        <v>68515562</v>
      </c>
      <c r="F32" s="43">
        <f t="shared" si="5"/>
        <v>494279</v>
      </c>
      <c r="G32" s="43">
        <f t="shared" si="5"/>
        <v>1197011</v>
      </c>
      <c r="H32" s="43">
        <f t="shared" si="5"/>
        <v>2133265</v>
      </c>
      <c r="I32" s="43">
        <f t="shared" si="5"/>
        <v>3824555</v>
      </c>
      <c r="J32" s="43">
        <f t="shared" si="5"/>
        <v>3389587</v>
      </c>
      <c r="K32" s="43">
        <f t="shared" si="5"/>
        <v>0</v>
      </c>
      <c r="L32" s="43">
        <f t="shared" si="5"/>
        <v>2399104</v>
      </c>
      <c r="M32" s="43">
        <f t="shared" si="5"/>
        <v>5788691</v>
      </c>
      <c r="N32" s="43">
        <f t="shared" si="5"/>
        <v>1110221</v>
      </c>
      <c r="O32" s="43">
        <f t="shared" si="5"/>
        <v>2094630</v>
      </c>
      <c r="P32" s="43">
        <f t="shared" si="5"/>
        <v>30454313</v>
      </c>
      <c r="Q32" s="43">
        <f t="shared" si="5"/>
        <v>33659164</v>
      </c>
      <c r="R32" s="43">
        <f t="shared" si="5"/>
        <v>2232730</v>
      </c>
      <c r="S32" s="43">
        <f t="shared" si="5"/>
        <v>2136655</v>
      </c>
      <c r="T32" s="43">
        <f t="shared" si="5"/>
        <v>-67300</v>
      </c>
      <c r="U32" s="43">
        <f t="shared" si="5"/>
        <v>4302085</v>
      </c>
      <c r="V32" s="43">
        <f t="shared" si="5"/>
        <v>47574495</v>
      </c>
      <c r="W32" s="43">
        <f t="shared" si="5"/>
        <v>68515562</v>
      </c>
      <c r="X32" s="43">
        <f t="shared" si="5"/>
        <v>-20941067</v>
      </c>
      <c r="Y32" s="188">
        <f>+IF(W32&lt;&gt;0,+(X32/W32)*100,0)</f>
        <v>-30.563957134293084</v>
      </c>
      <c r="Z32" s="45">
        <f>SUM(Z28:Z31)</f>
        <v>68515562</v>
      </c>
    </row>
    <row r="33" spans="1:26" ht="13.5">
      <c r="A33" s="213" t="s">
        <v>50</v>
      </c>
      <c r="B33" s="102" t="s">
        <v>140</v>
      </c>
      <c r="C33" s="121">
        <v>186265350</v>
      </c>
      <c r="D33" s="122"/>
      <c r="E33" s="26">
        <v>43368180</v>
      </c>
      <c r="F33" s="26"/>
      <c r="G33" s="26">
        <v>96654</v>
      </c>
      <c r="H33" s="26"/>
      <c r="I33" s="26">
        <v>96654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96654</v>
      </c>
      <c r="W33" s="26">
        <v>43368180</v>
      </c>
      <c r="X33" s="26">
        <v>-43271526</v>
      </c>
      <c r="Y33" s="106">
        <v>-99.78</v>
      </c>
      <c r="Z33" s="28">
        <v>43368180</v>
      </c>
    </row>
    <row r="34" spans="1:26" ht="13.5">
      <c r="A34" s="213" t="s">
        <v>51</v>
      </c>
      <c r="B34" s="102" t="s">
        <v>125</v>
      </c>
      <c r="C34" s="121"/>
      <c r="D34" s="122">
        <v>23000000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>
        <v>5473322</v>
      </c>
      <c r="D35" s="122">
        <v>19768000</v>
      </c>
      <c r="E35" s="26">
        <v>8619792</v>
      </c>
      <c r="F35" s="26">
        <v>1613</v>
      </c>
      <c r="G35" s="26">
        <v>4479</v>
      </c>
      <c r="H35" s="26">
        <v>16823</v>
      </c>
      <c r="I35" s="26">
        <v>22915</v>
      </c>
      <c r="J35" s="26">
        <v>534902</v>
      </c>
      <c r="K35" s="26"/>
      <c r="L35" s="26">
        <v>347212</v>
      </c>
      <c r="M35" s="26">
        <v>882114</v>
      </c>
      <c r="N35" s="26">
        <v>561292</v>
      </c>
      <c r="O35" s="26">
        <v>444634</v>
      </c>
      <c r="P35" s="26">
        <v>261467</v>
      </c>
      <c r="Q35" s="26">
        <v>1267393</v>
      </c>
      <c r="R35" s="26">
        <v>1711287</v>
      </c>
      <c r="S35" s="26">
        <v>388525</v>
      </c>
      <c r="T35" s="26">
        <v>4825958</v>
      </c>
      <c r="U35" s="26">
        <v>6925770</v>
      </c>
      <c r="V35" s="26">
        <v>9098192</v>
      </c>
      <c r="W35" s="26">
        <v>8619792</v>
      </c>
      <c r="X35" s="26">
        <v>478400</v>
      </c>
      <c r="Y35" s="106">
        <v>5.55</v>
      </c>
      <c r="Z35" s="28">
        <v>8619792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451010766</v>
      </c>
      <c r="D36" s="194">
        <f t="shared" si="6"/>
        <v>121930000</v>
      </c>
      <c r="E36" s="196">
        <f t="shared" si="6"/>
        <v>120503534</v>
      </c>
      <c r="F36" s="196">
        <f t="shared" si="6"/>
        <v>495892</v>
      </c>
      <c r="G36" s="196">
        <f t="shared" si="6"/>
        <v>1298144</v>
      </c>
      <c r="H36" s="196">
        <f t="shared" si="6"/>
        <v>2150088</v>
      </c>
      <c r="I36" s="196">
        <f t="shared" si="6"/>
        <v>3944124</v>
      </c>
      <c r="J36" s="196">
        <f t="shared" si="6"/>
        <v>3924489</v>
      </c>
      <c r="K36" s="196">
        <f t="shared" si="6"/>
        <v>0</v>
      </c>
      <c r="L36" s="196">
        <f t="shared" si="6"/>
        <v>2746316</v>
      </c>
      <c r="M36" s="196">
        <f t="shared" si="6"/>
        <v>6670805</v>
      </c>
      <c r="N36" s="196">
        <f t="shared" si="6"/>
        <v>1671513</v>
      </c>
      <c r="O36" s="196">
        <f t="shared" si="6"/>
        <v>2539264</v>
      </c>
      <c r="P36" s="196">
        <f t="shared" si="6"/>
        <v>30715780</v>
      </c>
      <c r="Q36" s="196">
        <f t="shared" si="6"/>
        <v>34926557</v>
      </c>
      <c r="R36" s="196">
        <f t="shared" si="6"/>
        <v>3944017</v>
      </c>
      <c r="S36" s="196">
        <f t="shared" si="6"/>
        <v>2525180</v>
      </c>
      <c r="T36" s="196">
        <f t="shared" si="6"/>
        <v>4758658</v>
      </c>
      <c r="U36" s="196">
        <f t="shared" si="6"/>
        <v>11227855</v>
      </c>
      <c r="V36" s="196">
        <f t="shared" si="6"/>
        <v>56769341</v>
      </c>
      <c r="W36" s="196">
        <f t="shared" si="6"/>
        <v>120503534</v>
      </c>
      <c r="X36" s="196">
        <f t="shared" si="6"/>
        <v>-63734193</v>
      </c>
      <c r="Y36" s="197">
        <f>+IF(W36&lt;&gt;0,+(X36/W36)*100,0)</f>
        <v>-52.88989532871293</v>
      </c>
      <c r="Z36" s="215">
        <f>SUM(Z32:Z35)</f>
        <v>120503534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64703660</v>
      </c>
      <c r="D6" s="25">
        <v>52974817</v>
      </c>
      <c r="E6" s="26">
        <v>64636360</v>
      </c>
      <c r="F6" s="26"/>
      <c r="G6" s="26">
        <v>64703660</v>
      </c>
      <c r="H6" s="26">
        <v>64703660</v>
      </c>
      <c r="I6" s="26">
        <v>129407320</v>
      </c>
      <c r="J6" s="26">
        <v>64703660</v>
      </c>
      <c r="K6" s="26">
        <v>64703660</v>
      </c>
      <c r="L6" s="26">
        <v>64703660</v>
      </c>
      <c r="M6" s="26">
        <v>194110980</v>
      </c>
      <c r="N6" s="26">
        <v>64703660</v>
      </c>
      <c r="O6" s="26">
        <v>64703660</v>
      </c>
      <c r="P6" s="26">
        <v>64703660</v>
      </c>
      <c r="Q6" s="26">
        <v>194110980</v>
      </c>
      <c r="R6" s="26">
        <v>64703660</v>
      </c>
      <c r="S6" s="26">
        <v>64703660</v>
      </c>
      <c r="T6" s="26">
        <v>64703660</v>
      </c>
      <c r="U6" s="26">
        <v>194110980</v>
      </c>
      <c r="V6" s="26">
        <v>711740260</v>
      </c>
      <c r="W6" s="26">
        <v>64636360</v>
      </c>
      <c r="X6" s="26">
        <v>647103900</v>
      </c>
      <c r="Y6" s="106">
        <v>1001.15</v>
      </c>
      <c r="Z6" s="28">
        <v>64636360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4491785</v>
      </c>
      <c r="D8" s="25">
        <v>3576733</v>
      </c>
      <c r="E8" s="26">
        <v>4491785</v>
      </c>
      <c r="F8" s="26"/>
      <c r="G8" s="26">
        <v>5567310</v>
      </c>
      <c r="H8" s="26">
        <v>5567310</v>
      </c>
      <c r="I8" s="26">
        <v>11134620</v>
      </c>
      <c r="J8" s="26">
        <v>5567310</v>
      </c>
      <c r="K8" s="26">
        <v>5567310</v>
      </c>
      <c r="L8" s="26">
        <v>5567310</v>
      </c>
      <c r="M8" s="26">
        <v>16701930</v>
      </c>
      <c r="N8" s="26">
        <v>5567310</v>
      </c>
      <c r="O8" s="26">
        <v>5567310</v>
      </c>
      <c r="P8" s="26">
        <v>5567310</v>
      </c>
      <c r="Q8" s="26">
        <v>16701930</v>
      </c>
      <c r="R8" s="26">
        <v>5567310</v>
      </c>
      <c r="S8" s="26">
        <v>5567310</v>
      </c>
      <c r="T8" s="26">
        <v>5567310</v>
      </c>
      <c r="U8" s="26">
        <v>16701930</v>
      </c>
      <c r="V8" s="26">
        <v>61240410</v>
      </c>
      <c r="W8" s="26">
        <v>4491785</v>
      </c>
      <c r="X8" s="26">
        <v>56748625</v>
      </c>
      <c r="Y8" s="106">
        <v>1263.39</v>
      </c>
      <c r="Z8" s="28">
        <v>4491785</v>
      </c>
    </row>
    <row r="9" spans="1:26" ht="13.5">
      <c r="A9" s="225" t="s">
        <v>148</v>
      </c>
      <c r="B9" s="158"/>
      <c r="C9" s="121">
        <v>4174172</v>
      </c>
      <c r="D9" s="25">
        <v>15237074</v>
      </c>
      <c r="E9" s="26">
        <v>4174172</v>
      </c>
      <c r="F9" s="26"/>
      <c r="G9" s="26">
        <v>7945567</v>
      </c>
      <c r="H9" s="26">
        <v>7945567</v>
      </c>
      <c r="I9" s="26">
        <v>15891134</v>
      </c>
      <c r="J9" s="26">
        <v>7945567</v>
      </c>
      <c r="K9" s="26">
        <v>7945567</v>
      </c>
      <c r="L9" s="26">
        <v>7945567</v>
      </c>
      <c r="M9" s="26">
        <v>23836701</v>
      </c>
      <c r="N9" s="26">
        <v>7945567</v>
      </c>
      <c r="O9" s="26">
        <v>7945567</v>
      </c>
      <c r="P9" s="26">
        <v>7945567</v>
      </c>
      <c r="Q9" s="26">
        <v>23836701</v>
      </c>
      <c r="R9" s="26">
        <v>7945567</v>
      </c>
      <c r="S9" s="26">
        <v>7945567</v>
      </c>
      <c r="T9" s="26">
        <v>7945567</v>
      </c>
      <c r="U9" s="26">
        <v>23836701</v>
      </c>
      <c r="V9" s="26">
        <v>87401237</v>
      </c>
      <c r="W9" s="26">
        <v>4174172</v>
      </c>
      <c r="X9" s="26">
        <v>83227065</v>
      </c>
      <c r="Y9" s="106">
        <v>1993.86</v>
      </c>
      <c r="Z9" s="28">
        <v>4174172</v>
      </c>
    </row>
    <row r="10" spans="1:26" ht="13.5">
      <c r="A10" s="225" t="s">
        <v>149</v>
      </c>
      <c r="B10" s="158"/>
      <c r="C10" s="121"/>
      <c r="D10" s="25"/>
      <c r="E10" s="26">
        <v>67300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67300</v>
      </c>
      <c r="X10" s="125">
        <v>-67300</v>
      </c>
      <c r="Y10" s="107">
        <v>-100</v>
      </c>
      <c r="Z10" s="200">
        <v>67300</v>
      </c>
    </row>
    <row r="11" spans="1:26" ht="13.5">
      <c r="A11" s="225" t="s">
        <v>150</v>
      </c>
      <c r="B11" s="158" t="s">
        <v>95</v>
      </c>
      <c r="C11" s="121">
        <v>553343</v>
      </c>
      <c r="D11" s="25">
        <v>364116</v>
      </c>
      <c r="E11" s="26">
        <v>553343</v>
      </c>
      <c r="F11" s="26"/>
      <c r="G11" s="26">
        <v>553343</v>
      </c>
      <c r="H11" s="26">
        <v>553343</v>
      </c>
      <c r="I11" s="26">
        <v>1106686</v>
      </c>
      <c r="J11" s="26">
        <v>553343</v>
      </c>
      <c r="K11" s="26">
        <v>553343</v>
      </c>
      <c r="L11" s="26">
        <v>553343</v>
      </c>
      <c r="M11" s="26">
        <v>1660029</v>
      </c>
      <c r="N11" s="26">
        <v>553343</v>
      </c>
      <c r="O11" s="26">
        <v>553343</v>
      </c>
      <c r="P11" s="26">
        <v>553343</v>
      </c>
      <c r="Q11" s="26">
        <v>1660029</v>
      </c>
      <c r="R11" s="26">
        <v>553343</v>
      </c>
      <c r="S11" s="26">
        <v>553343</v>
      </c>
      <c r="T11" s="26">
        <v>553343</v>
      </c>
      <c r="U11" s="26">
        <v>1660029</v>
      </c>
      <c r="V11" s="26">
        <v>6086773</v>
      </c>
      <c r="W11" s="26">
        <v>553343</v>
      </c>
      <c r="X11" s="26">
        <v>5533430</v>
      </c>
      <c r="Y11" s="106">
        <v>1000</v>
      </c>
      <c r="Z11" s="28">
        <v>553343</v>
      </c>
    </row>
    <row r="12" spans="1:26" ht="13.5">
      <c r="A12" s="226" t="s">
        <v>55</v>
      </c>
      <c r="B12" s="227"/>
      <c r="C12" s="138">
        <f aca="true" t="shared" si="0" ref="C12:X12">SUM(C6:C11)</f>
        <v>73922960</v>
      </c>
      <c r="D12" s="38">
        <f t="shared" si="0"/>
        <v>72152740</v>
      </c>
      <c r="E12" s="39">
        <f t="shared" si="0"/>
        <v>73922960</v>
      </c>
      <c r="F12" s="39">
        <f t="shared" si="0"/>
        <v>0</v>
      </c>
      <c r="G12" s="39">
        <f t="shared" si="0"/>
        <v>78769880</v>
      </c>
      <c r="H12" s="39">
        <f t="shared" si="0"/>
        <v>78769880</v>
      </c>
      <c r="I12" s="39">
        <f t="shared" si="0"/>
        <v>157539760</v>
      </c>
      <c r="J12" s="39">
        <f t="shared" si="0"/>
        <v>78769880</v>
      </c>
      <c r="K12" s="39">
        <f t="shared" si="0"/>
        <v>78769880</v>
      </c>
      <c r="L12" s="39">
        <f t="shared" si="0"/>
        <v>78769880</v>
      </c>
      <c r="M12" s="39">
        <f t="shared" si="0"/>
        <v>236309640</v>
      </c>
      <c r="N12" s="39">
        <f t="shared" si="0"/>
        <v>78769880</v>
      </c>
      <c r="O12" s="39">
        <f t="shared" si="0"/>
        <v>78769880</v>
      </c>
      <c r="P12" s="39">
        <f t="shared" si="0"/>
        <v>78769880</v>
      </c>
      <c r="Q12" s="39">
        <f t="shared" si="0"/>
        <v>236309640</v>
      </c>
      <c r="R12" s="39">
        <f t="shared" si="0"/>
        <v>78769880</v>
      </c>
      <c r="S12" s="39">
        <f t="shared" si="0"/>
        <v>78769880</v>
      </c>
      <c r="T12" s="39">
        <f t="shared" si="0"/>
        <v>78769880</v>
      </c>
      <c r="U12" s="39">
        <f t="shared" si="0"/>
        <v>236309640</v>
      </c>
      <c r="V12" s="39">
        <f t="shared" si="0"/>
        <v>866468680</v>
      </c>
      <c r="W12" s="39">
        <f t="shared" si="0"/>
        <v>73922960</v>
      </c>
      <c r="X12" s="39">
        <f t="shared" si="0"/>
        <v>792545720</v>
      </c>
      <c r="Y12" s="140">
        <f>+IF(W12&lt;&gt;0,+(X12/W12)*100,0)</f>
        <v>1072.1238976361337</v>
      </c>
      <c r="Z12" s="40">
        <f>SUM(Z6:Z11)</f>
        <v>73922960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>
        <v>4610850</v>
      </c>
      <c r="D16" s="25">
        <v>4215234</v>
      </c>
      <c r="E16" s="26">
        <v>4610850</v>
      </c>
      <c r="F16" s="125"/>
      <c r="G16" s="125">
        <v>4610850</v>
      </c>
      <c r="H16" s="125">
        <v>4610850</v>
      </c>
      <c r="I16" s="26">
        <v>9221700</v>
      </c>
      <c r="J16" s="125">
        <v>4610850</v>
      </c>
      <c r="K16" s="125">
        <v>4610850</v>
      </c>
      <c r="L16" s="26">
        <v>4610850</v>
      </c>
      <c r="M16" s="125">
        <v>13832550</v>
      </c>
      <c r="N16" s="125">
        <v>4610850</v>
      </c>
      <c r="O16" s="125">
        <v>4610850</v>
      </c>
      <c r="P16" s="26">
        <v>4610850</v>
      </c>
      <c r="Q16" s="125">
        <v>13832550</v>
      </c>
      <c r="R16" s="125">
        <v>4610850</v>
      </c>
      <c r="S16" s="26">
        <v>4610850</v>
      </c>
      <c r="T16" s="125">
        <v>4610850</v>
      </c>
      <c r="U16" s="125">
        <v>13832550</v>
      </c>
      <c r="V16" s="125">
        <v>50719350</v>
      </c>
      <c r="W16" s="26">
        <v>4610850</v>
      </c>
      <c r="X16" s="125">
        <v>46108500</v>
      </c>
      <c r="Y16" s="107">
        <v>1000</v>
      </c>
      <c r="Z16" s="200">
        <v>4610850</v>
      </c>
    </row>
    <row r="17" spans="1:26" ht="13.5">
      <c r="A17" s="225" t="s">
        <v>154</v>
      </c>
      <c r="B17" s="158"/>
      <c r="C17" s="121">
        <v>18740</v>
      </c>
      <c r="D17" s="25"/>
      <c r="E17" s="26">
        <v>18740</v>
      </c>
      <c r="F17" s="26"/>
      <c r="G17" s="26">
        <v>18740</v>
      </c>
      <c r="H17" s="26">
        <v>18740</v>
      </c>
      <c r="I17" s="26">
        <v>37480</v>
      </c>
      <c r="J17" s="26">
        <v>18740</v>
      </c>
      <c r="K17" s="26">
        <v>18740</v>
      </c>
      <c r="L17" s="26">
        <v>18740</v>
      </c>
      <c r="M17" s="26">
        <v>56220</v>
      </c>
      <c r="N17" s="26">
        <v>18740</v>
      </c>
      <c r="O17" s="26">
        <v>18740</v>
      </c>
      <c r="P17" s="26">
        <v>18740</v>
      </c>
      <c r="Q17" s="26">
        <v>56220</v>
      </c>
      <c r="R17" s="26">
        <v>18740</v>
      </c>
      <c r="S17" s="26">
        <v>18740</v>
      </c>
      <c r="T17" s="26">
        <v>18740</v>
      </c>
      <c r="U17" s="26">
        <v>56220</v>
      </c>
      <c r="V17" s="26">
        <v>206140</v>
      </c>
      <c r="W17" s="26">
        <v>18740</v>
      </c>
      <c r="X17" s="26">
        <v>187400</v>
      </c>
      <c r="Y17" s="106">
        <v>1000</v>
      </c>
      <c r="Z17" s="28">
        <v>18740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223470086</v>
      </c>
      <c r="D19" s="25">
        <v>155833161</v>
      </c>
      <c r="E19" s="26">
        <v>223470086</v>
      </c>
      <c r="F19" s="26"/>
      <c r="G19" s="26">
        <v>222758177</v>
      </c>
      <c r="H19" s="26">
        <v>222758177</v>
      </c>
      <c r="I19" s="26">
        <v>445516354</v>
      </c>
      <c r="J19" s="26">
        <v>222758177</v>
      </c>
      <c r="K19" s="26">
        <v>222758177</v>
      </c>
      <c r="L19" s="26">
        <v>222758177</v>
      </c>
      <c r="M19" s="26">
        <v>668274531</v>
      </c>
      <c r="N19" s="26">
        <v>222758177</v>
      </c>
      <c r="O19" s="26">
        <v>222758177</v>
      </c>
      <c r="P19" s="26">
        <v>222758177</v>
      </c>
      <c r="Q19" s="26">
        <v>668274531</v>
      </c>
      <c r="R19" s="26">
        <v>222758177</v>
      </c>
      <c r="S19" s="26">
        <v>222758177</v>
      </c>
      <c r="T19" s="26">
        <v>222758177</v>
      </c>
      <c r="U19" s="26">
        <v>668274531</v>
      </c>
      <c r="V19" s="26">
        <v>2450339947</v>
      </c>
      <c r="W19" s="26">
        <v>223470086</v>
      </c>
      <c r="X19" s="26">
        <v>2226869861</v>
      </c>
      <c r="Y19" s="106">
        <v>996.5</v>
      </c>
      <c r="Z19" s="28">
        <v>223470086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2144868</v>
      </c>
      <c r="D22" s="25"/>
      <c r="E22" s="26">
        <v>2144868</v>
      </c>
      <c r="F22" s="26"/>
      <c r="G22" s="26">
        <v>2144868</v>
      </c>
      <c r="H22" s="26">
        <v>2144868</v>
      </c>
      <c r="I22" s="26">
        <v>4289736</v>
      </c>
      <c r="J22" s="26">
        <v>2144868</v>
      </c>
      <c r="K22" s="26">
        <v>2144868</v>
      </c>
      <c r="L22" s="26">
        <v>2144868</v>
      </c>
      <c r="M22" s="26">
        <v>6434604</v>
      </c>
      <c r="N22" s="26">
        <v>2144868</v>
      </c>
      <c r="O22" s="26">
        <v>2144868</v>
      </c>
      <c r="P22" s="26">
        <v>2144868</v>
      </c>
      <c r="Q22" s="26">
        <v>6434604</v>
      </c>
      <c r="R22" s="26">
        <v>2144868</v>
      </c>
      <c r="S22" s="26">
        <v>2144868</v>
      </c>
      <c r="T22" s="26">
        <v>2144868</v>
      </c>
      <c r="U22" s="26">
        <v>6434604</v>
      </c>
      <c r="V22" s="26">
        <v>23593548</v>
      </c>
      <c r="W22" s="26">
        <v>2144868</v>
      </c>
      <c r="X22" s="26">
        <v>21448680</v>
      </c>
      <c r="Y22" s="106">
        <v>1000</v>
      </c>
      <c r="Z22" s="28">
        <v>2144868</v>
      </c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230244544</v>
      </c>
      <c r="D24" s="42">
        <f t="shared" si="1"/>
        <v>160048395</v>
      </c>
      <c r="E24" s="43">
        <f t="shared" si="1"/>
        <v>230244544</v>
      </c>
      <c r="F24" s="43">
        <f t="shared" si="1"/>
        <v>0</v>
      </c>
      <c r="G24" s="43">
        <f t="shared" si="1"/>
        <v>229532635</v>
      </c>
      <c r="H24" s="43">
        <f t="shared" si="1"/>
        <v>229532635</v>
      </c>
      <c r="I24" s="43">
        <f t="shared" si="1"/>
        <v>459065270</v>
      </c>
      <c r="J24" s="43">
        <f t="shared" si="1"/>
        <v>229532635</v>
      </c>
      <c r="K24" s="43">
        <f t="shared" si="1"/>
        <v>229532635</v>
      </c>
      <c r="L24" s="43">
        <f t="shared" si="1"/>
        <v>229532635</v>
      </c>
      <c r="M24" s="43">
        <f t="shared" si="1"/>
        <v>688597905</v>
      </c>
      <c r="N24" s="43">
        <f t="shared" si="1"/>
        <v>229532635</v>
      </c>
      <c r="O24" s="43">
        <f t="shared" si="1"/>
        <v>229532635</v>
      </c>
      <c r="P24" s="43">
        <f t="shared" si="1"/>
        <v>229532635</v>
      </c>
      <c r="Q24" s="43">
        <f t="shared" si="1"/>
        <v>688597905</v>
      </c>
      <c r="R24" s="43">
        <f t="shared" si="1"/>
        <v>229532635</v>
      </c>
      <c r="S24" s="43">
        <f t="shared" si="1"/>
        <v>229532635</v>
      </c>
      <c r="T24" s="43">
        <f t="shared" si="1"/>
        <v>229532635</v>
      </c>
      <c r="U24" s="43">
        <f t="shared" si="1"/>
        <v>688597905</v>
      </c>
      <c r="V24" s="43">
        <f t="shared" si="1"/>
        <v>2524858985</v>
      </c>
      <c r="W24" s="43">
        <f t="shared" si="1"/>
        <v>230244544</v>
      </c>
      <c r="X24" s="43">
        <f t="shared" si="1"/>
        <v>2294614441</v>
      </c>
      <c r="Y24" s="188">
        <f>+IF(W24&lt;&gt;0,+(X24/W24)*100,0)</f>
        <v>996.5988340640115</v>
      </c>
      <c r="Z24" s="45">
        <f>SUM(Z15:Z23)</f>
        <v>230244544</v>
      </c>
    </row>
    <row r="25" spans="1:26" ht="13.5">
      <c r="A25" s="226" t="s">
        <v>161</v>
      </c>
      <c r="B25" s="227"/>
      <c r="C25" s="138">
        <f aca="true" t="shared" si="2" ref="C25:X25">+C12+C24</f>
        <v>304167504</v>
      </c>
      <c r="D25" s="38">
        <f t="shared" si="2"/>
        <v>232201135</v>
      </c>
      <c r="E25" s="39">
        <f t="shared" si="2"/>
        <v>304167504</v>
      </c>
      <c r="F25" s="39">
        <f t="shared" si="2"/>
        <v>0</v>
      </c>
      <c r="G25" s="39">
        <f t="shared" si="2"/>
        <v>308302515</v>
      </c>
      <c r="H25" s="39">
        <f t="shared" si="2"/>
        <v>308302515</v>
      </c>
      <c r="I25" s="39">
        <f t="shared" si="2"/>
        <v>616605030</v>
      </c>
      <c r="J25" s="39">
        <f t="shared" si="2"/>
        <v>308302515</v>
      </c>
      <c r="K25" s="39">
        <f t="shared" si="2"/>
        <v>308302515</v>
      </c>
      <c r="L25" s="39">
        <f t="shared" si="2"/>
        <v>308302515</v>
      </c>
      <c r="M25" s="39">
        <f t="shared" si="2"/>
        <v>924907545</v>
      </c>
      <c r="N25" s="39">
        <f t="shared" si="2"/>
        <v>308302515</v>
      </c>
      <c r="O25" s="39">
        <f t="shared" si="2"/>
        <v>308302515</v>
      </c>
      <c r="P25" s="39">
        <f t="shared" si="2"/>
        <v>308302515</v>
      </c>
      <c r="Q25" s="39">
        <f t="shared" si="2"/>
        <v>924907545</v>
      </c>
      <c r="R25" s="39">
        <f t="shared" si="2"/>
        <v>308302515</v>
      </c>
      <c r="S25" s="39">
        <f t="shared" si="2"/>
        <v>308302515</v>
      </c>
      <c r="T25" s="39">
        <f t="shared" si="2"/>
        <v>308302515</v>
      </c>
      <c r="U25" s="39">
        <f t="shared" si="2"/>
        <v>924907545</v>
      </c>
      <c r="V25" s="39">
        <f t="shared" si="2"/>
        <v>3391327665</v>
      </c>
      <c r="W25" s="39">
        <f t="shared" si="2"/>
        <v>304167504</v>
      </c>
      <c r="X25" s="39">
        <f t="shared" si="2"/>
        <v>3087160161</v>
      </c>
      <c r="Y25" s="140">
        <f>+IF(W25&lt;&gt;0,+(X25/W25)*100,0)</f>
        <v>1014.9539712171226</v>
      </c>
      <c r="Z25" s="40">
        <f>+Z12+Z24</f>
        <v>304167504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1409823</v>
      </c>
      <c r="D29" s="25">
        <v>1424426</v>
      </c>
      <c r="E29" s="26">
        <v>1409824</v>
      </c>
      <c r="F29" s="26"/>
      <c r="G29" s="26">
        <v>1409823</v>
      </c>
      <c r="H29" s="26">
        <v>1409823</v>
      </c>
      <c r="I29" s="26">
        <v>2819646</v>
      </c>
      <c r="J29" s="26">
        <v>1409823</v>
      </c>
      <c r="K29" s="26">
        <v>1409823</v>
      </c>
      <c r="L29" s="26">
        <v>1409823</v>
      </c>
      <c r="M29" s="26">
        <v>4229469</v>
      </c>
      <c r="N29" s="26">
        <v>1409823</v>
      </c>
      <c r="O29" s="26">
        <v>1409823</v>
      </c>
      <c r="P29" s="26">
        <v>1409823</v>
      </c>
      <c r="Q29" s="26">
        <v>4229469</v>
      </c>
      <c r="R29" s="26">
        <v>1409823</v>
      </c>
      <c r="S29" s="26">
        <v>1409823</v>
      </c>
      <c r="T29" s="26">
        <v>1409823</v>
      </c>
      <c r="U29" s="26">
        <v>4229469</v>
      </c>
      <c r="V29" s="26">
        <v>15508053</v>
      </c>
      <c r="W29" s="26">
        <v>1409824</v>
      </c>
      <c r="X29" s="26">
        <v>14098229</v>
      </c>
      <c r="Y29" s="106">
        <v>1000</v>
      </c>
      <c r="Z29" s="28">
        <v>1409824</v>
      </c>
    </row>
    <row r="30" spans="1:26" ht="13.5">
      <c r="A30" s="225" t="s">
        <v>51</v>
      </c>
      <c r="B30" s="158" t="s">
        <v>93</v>
      </c>
      <c r="C30" s="121"/>
      <c r="D30" s="25">
        <v>300703</v>
      </c>
      <c r="E30" s="26">
        <v>151443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151443</v>
      </c>
      <c r="X30" s="26">
        <v>-151443</v>
      </c>
      <c r="Y30" s="106">
        <v>-100</v>
      </c>
      <c r="Z30" s="28">
        <v>151443</v>
      </c>
    </row>
    <row r="31" spans="1:26" ht="13.5">
      <c r="A31" s="225" t="s">
        <v>165</v>
      </c>
      <c r="B31" s="158"/>
      <c r="C31" s="121">
        <v>309913</v>
      </c>
      <c r="D31" s="25">
        <v>314915</v>
      </c>
      <c r="E31" s="26">
        <v>309913</v>
      </c>
      <c r="F31" s="26"/>
      <c r="G31" s="26">
        <v>309913</v>
      </c>
      <c r="H31" s="26">
        <v>309913</v>
      </c>
      <c r="I31" s="26">
        <v>619826</v>
      </c>
      <c r="J31" s="26">
        <v>309913</v>
      </c>
      <c r="K31" s="26">
        <v>309913</v>
      </c>
      <c r="L31" s="26">
        <v>309913</v>
      </c>
      <c r="M31" s="26">
        <v>929739</v>
      </c>
      <c r="N31" s="26">
        <v>309913</v>
      </c>
      <c r="O31" s="26">
        <v>309913</v>
      </c>
      <c r="P31" s="26">
        <v>309913</v>
      </c>
      <c r="Q31" s="26">
        <v>929739</v>
      </c>
      <c r="R31" s="26">
        <v>309913</v>
      </c>
      <c r="S31" s="26">
        <v>309913</v>
      </c>
      <c r="T31" s="26">
        <v>309913</v>
      </c>
      <c r="U31" s="26">
        <v>929739</v>
      </c>
      <c r="V31" s="26">
        <v>3409043</v>
      </c>
      <c r="W31" s="26">
        <v>309913</v>
      </c>
      <c r="X31" s="26">
        <v>3099130</v>
      </c>
      <c r="Y31" s="106">
        <v>1000</v>
      </c>
      <c r="Z31" s="28">
        <v>309913</v>
      </c>
    </row>
    <row r="32" spans="1:26" ht="13.5">
      <c r="A32" s="225" t="s">
        <v>166</v>
      </c>
      <c r="B32" s="158" t="s">
        <v>93</v>
      </c>
      <c r="C32" s="121">
        <v>29508700</v>
      </c>
      <c r="D32" s="25">
        <v>46528088</v>
      </c>
      <c r="E32" s="26">
        <v>29357256</v>
      </c>
      <c r="F32" s="26"/>
      <c r="G32" s="26">
        <v>33393588</v>
      </c>
      <c r="H32" s="26">
        <v>33393588</v>
      </c>
      <c r="I32" s="26">
        <v>66787176</v>
      </c>
      <c r="J32" s="26">
        <v>33393588</v>
      </c>
      <c r="K32" s="26">
        <v>33393588</v>
      </c>
      <c r="L32" s="26">
        <v>33393588</v>
      </c>
      <c r="M32" s="26">
        <v>100180764</v>
      </c>
      <c r="N32" s="26">
        <v>33393588</v>
      </c>
      <c r="O32" s="26">
        <v>33393588</v>
      </c>
      <c r="P32" s="26">
        <v>33393588</v>
      </c>
      <c r="Q32" s="26">
        <v>100180764</v>
      </c>
      <c r="R32" s="26">
        <v>33393588</v>
      </c>
      <c r="S32" s="26">
        <v>33393588</v>
      </c>
      <c r="T32" s="26">
        <v>33393588</v>
      </c>
      <c r="U32" s="26">
        <v>100180764</v>
      </c>
      <c r="V32" s="26">
        <v>367329468</v>
      </c>
      <c r="W32" s="26">
        <v>29357256</v>
      </c>
      <c r="X32" s="26">
        <v>337972212</v>
      </c>
      <c r="Y32" s="106">
        <v>1151.24</v>
      </c>
      <c r="Z32" s="28">
        <v>29357256</v>
      </c>
    </row>
    <row r="33" spans="1:26" ht="13.5">
      <c r="A33" s="225" t="s">
        <v>167</v>
      </c>
      <c r="B33" s="158"/>
      <c r="C33" s="121">
        <v>1742579</v>
      </c>
      <c r="D33" s="25">
        <v>741722</v>
      </c>
      <c r="E33" s="26">
        <v>1742579</v>
      </c>
      <c r="F33" s="26"/>
      <c r="G33" s="26">
        <v>1895137</v>
      </c>
      <c r="H33" s="26">
        <v>1895137</v>
      </c>
      <c r="I33" s="26">
        <v>3790274</v>
      </c>
      <c r="J33" s="26">
        <v>1895137</v>
      </c>
      <c r="K33" s="26">
        <v>1895137</v>
      </c>
      <c r="L33" s="26">
        <v>1895137</v>
      </c>
      <c r="M33" s="26">
        <v>5685411</v>
      </c>
      <c r="N33" s="26">
        <v>1895137</v>
      </c>
      <c r="O33" s="26">
        <v>1895137</v>
      </c>
      <c r="P33" s="26">
        <v>1895137</v>
      </c>
      <c r="Q33" s="26">
        <v>5685411</v>
      </c>
      <c r="R33" s="26">
        <v>1895137</v>
      </c>
      <c r="S33" s="26">
        <v>1895137</v>
      </c>
      <c r="T33" s="26">
        <v>1895137</v>
      </c>
      <c r="U33" s="26">
        <v>5685411</v>
      </c>
      <c r="V33" s="26">
        <v>20846507</v>
      </c>
      <c r="W33" s="26">
        <v>1742579</v>
      </c>
      <c r="X33" s="26">
        <v>19103928</v>
      </c>
      <c r="Y33" s="106">
        <v>1096.3</v>
      </c>
      <c r="Z33" s="28">
        <v>1742579</v>
      </c>
    </row>
    <row r="34" spans="1:26" ht="13.5">
      <c r="A34" s="226" t="s">
        <v>57</v>
      </c>
      <c r="B34" s="227"/>
      <c r="C34" s="138">
        <f aca="true" t="shared" si="3" ref="C34:X34">SUM(C29:C33)</f>
        <v>32971015</v>
      </c>
      <c r="D34" s="38">
        <f t="shared" si="3"/>
        <v>49309854</v>
      </c>
      <c r="E34" s="39">
        <f t="shared" si="3"/>
        <v>32971015</v>
      </c>
      <c r="F34" s="39">
        <f t="shared" si="3"/>
        <v>0</v>
      </c>
      <c r="G34" s="39">
        <f t="shared" si="3"/>
        <v>37008461</v>
      </c>
      <c r="H34" s="39">
        <f t="shared" si="3"/>
        <v>37008461</v>
      </c>
      <c r="I34" s="39">
        <f t="shared" si="3"/>
        <v>74016922</v>
      </c>
      <c r="J34" s="39">
        <f t="shared" si="3"/>
        <v>37008461</v>
      </c>
      <c r="K34" s="39">
        <f t="shared" si="3"/>
        <v>37008461</v>
      </c>
      <c r="L34" s="39">
        <f t="shared" si="3"/>
        <v>37008461</v>
      </c>
      <c r="M34" s="39">
        <f t="shared" si="3"/>
        <v>111025383</v>
      </c>
      <c r="N34" s="39">
        <f t="shared" si="3"/>
        <v>37008461</v>
      </c>
      <c r="O34" s="39">
        <f t="shared" si="3"/>
        <v>37008461</v>
      </c>
      <c r="P34" s="39">
        <f t="shared" si="3"/>
        <v>37008461</v>
      </c>
      <c r="Q34" s="39">
        <f t="shared" si="3"/>
        <v>111025383</v>
      </c>
      <c r="R34" s="39">
        <f t="shared" si="3"/>
        <v>37008461</v>
      </c>
      <c r="S34" s="39">
        <f t="shared" si="3"/>
        <v>37008461</v>
      </c>
      <c r="T34" s="39">
        <f t="shared" si="3"/>
        <v>37008461</v>
      </c>
      <c r="U34" s="39">
        <f t="shared" si="3"/>
        <v>111025383</v>
      </c>
      <c r="V34" s="39">
        <f t="shared" si="3"/>
        <v>407093071</v>
      </c>
      <c r="W34" s="39">
        <f t="shared" si="3"/>
        <v>32971015</v>
      </c>
      <c r="X34" s="39">
        <f t="shared" si="3"/>
        <v>374122056</v>
      </c>
      <c r="Y34" s="140">
        <f>+IF(W34&lt;&gt;0,+(X34/W34)*100,0)</f>
        <v>1134.6998446969255</v>
      </c>
      <c r="Z34" s="40">
        <f>SUM(Z29:Z33)</f>
        <v>32971015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>
        <v>3432466</v>
      </c>
      <c r="E37" s="26">
        <v>2959867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2959867</v>
      </c>
      <c r="X37" s="26">
        <v>-2959867</v>
      </c>
      <c r="Y37" s="106">
        <v>-100</v>
      </c>
      <c r="Z37" s="28">
        <v>2959867</v>
      </c>
    </row>
    <row r="38" spans="1:26" ht="13.5">
      <c r="A38" s="225" t="s">
        <v>167</v>
      </c>
      <c r="B38" s="158"/>
      <c r="C38" s="121">
        <v>7204601</v>
      </c>
      <c r="D38" s="25">
        <v>824878</v>
      </c>
      <c r="E38" s="26">
        <v>4244734</v>
      </c>
      <c r="F38" s="26"/>
      <c r="G38" s="26">
        <v>7204601</v>
      </c>
      <c r="H38" s="26">
        <v>7204601</v>
      </c>
      <c r="I38" s="26">
        <v>14409202</v>
      </c>
      <c r="J38" s="26">
        <v>7204601</v>
      </c>
      <c r="K38" s="26">
        <v>7204601</v>
      </c>
      <c r="L38" s="26">
        <v>7204601</v>
      </c>
      <c r="M38" s="26">
        <v>21613803</v>
      </c>
      <c r="N38" s="26">
        <v>7204601</v>
      </c>
      <c r="O38" s="26">
        <v>7204601</v>
      </c>
      <c r="P38" s="26">
        <v>7204601</v>
      </c>
      <c r="Q38" s="26">
        <v>21613803</v>
      </c>
      <c r="R38" s="26">
        <v>7204601</v>
      </c>
      <c r="S38" s="26">
        <v>7204601</v>
      </c>
      <c r="T38" s="26">
        <v>7204601</v>
      </c>
      <c r="U38" s="26">
        <v>21613803</v>
      </c>
      <c r="V38" s="26">
        <v>79250611</v>
      </c>
      <c r="W38" s="26">
        <v>4244734</v>
      </c>
      <c r="X38" s="26">
        <v>75005877</v>
      </c>
      <c r="Y38" s="106">
        <v>1767.03</v>
      </c>
      <c r="Z38" s="28">
        <v>4244734</v>
      </c>
    </row>
    <row r="39" spans="1:26" ht="13.5">
      <c r="A39" s="226" t="s">
        <v>58</v>
      </c>
      <c r="B39" s="229"/>
      <c r="C39" s="138">
        <f aca="true" t="shared" si="4" ref="C39:X39">SUM(C37:C38)</f>
        <v>7204601</v>
      </c>
      <c r="D39" s="42">
        <f t="shared" si="4"/>
        <v>4257344</v>
      </c>
      <c r="E39" s="43">
        <f t="shared" si="4"/>
        <v>7204601</v>
      </c>
      <c r="F39" s="43">
        <f t="shared" si="4"/>
        <v>0</v>
      </c>
      <c r="G39" s="43">
        <f t="shared" si="4"/>
        <v>7204601</v>
      </c>
      <c r="H39" s="43">
        <f t="shared" si="4"/>
        <v>7204601</v>
      </c>
      <c r="I39" s="43">
        <f t="shared" si="4"/>
        <v>14409202</v>
      </c>
      <c r="J39" s="43">
        <f t="shared" si="4"/>
        <v>7204601</v>
      </c>
      <c r="K39" s="43">
        <f t="shared" si="4"/>
        <v>7204601</v>
      </c>
      <c r="L39" s="43">
        <f t="shared" si="4"/>
        <v>7204601</v>
      </c>
      <c r="M39" s="43">
        <f t="shared" si="4"/>
        <v>21613803</v>
      </c>
      <c r="N39" s="43">
        <f t="shared" si="4"/>
        <v>7204601</v>
      </c>
      <c r="O39" s="43">
        <f t="shared" si="4"/>
        <v>7204601</v>
      </c>
      <c r="P39" s="43">
        <f t="shared" si="4"/>
        <v>7204601</v>
      </c>
      <c r="Q39" s="43">
        <f t="shared" si="4"/>
        <v>21613803</v>
      </c>
      <c r="R39" s="43">
        <f t="shared" si="4"/>
        <v>7204601</v>
      </c>
      <c r="S39" s="43">
        <f t="shared" si="4"/>
        <v>7204601</v>
      </c>
      <c r="T39" s="43">
        <f t="shared" si="4"/>
        <v>7204601</v>
      </c>
      <c r="U39" s="43">
        <f t="shared" si="4"/>
        <v>21613803</v>
      </c>
      <c r="V39" s="43">
        <f t="shared" si="4"/>
        <v>79250611</v>
      </c>
      <c r="W39" s="43">
        <f t="shared" si="4"/>
        <v>7204601</v>
      </c>
      <c r="X39" s="43">
        <f t="shared" si="4"/>
        <v>72046010</v>
      </c>
      <c r="Y39" s="188">
        <f>+IF(W39&lt;&gt;0,+(X39/W39)*100,0)</f>
        <v>1000</v>
      </c>
      <c r="Z39" s="45">
        <f>SUM(Z37:Z38)</f>
        <v>7204601</v>
      </c>
    </row>
    <row r="40" spans="1:26" ht="13.5">
      <c r="A40" s="226" t="s">
        <v>169</v>
      </c>
      <c r="B40" s="227"/>
      <c r="C40" s="138">
        <f aca="true" t="shared" si="5" ref="C40:X40">+C34+C39</f>
        <v>40175616</v>
      </c>
      <c r="D40" s="38">
        <f t="shared" si="5"/>
        <v>53567198</v>
      </c>
      <c r="E40" s="39">
        <f t="shared" si="5"/>
        <v>40175616</v>
      </c>
      <c r="F40" s="39">
        <f t="shared" si="5"/>
        <v>0</v>
      </c>
      <c r="G40" s="39">
        <f t="shared" si="5"/>
        <v>44213062</v>
      </c>
      <c r="H40" s="39">
        <f t="shared" si="5"/>
        <v>44213062</v>
      </c>
      <c r="I40" s="39">
        <f t="shared" si="5"/>
        <v>88426124</v>
      </c>
      <c r="J40" s="39">
        <f t="shared" si="5"/>
        <v>44213062</v>
      </c>
      <c r="K40" s="39">
        <f t="shared" si="5"/>
        <v>44213062</v>
      </c>
      <c r="L40" s="39">
        <f t="shared" si="5"/>
        <v>44213062</v>
      </c>
      <c r="M40" s="39">
        <f t="shared" si="5"/>
        <v>132639186</v>
      </c>
      <c r="N40" s="39">
        <f t="shared" si="5"/>
        <v>44213062</v>
      </c>
      <c r="O40" s="39">
        <f t="shared" si="5"/>
        <v>44213062</v>
      </c>
      <c r="P40" s="39">
        <f t="shared" si="5"/>
        <v>44213062</v>
      </c>
      <c r="Q40" s="39">
        <f t="shared" si="5"/>
        <v>132639186</v>
      </c>
      <c r="R40" s="39">
        <f t="shared" si="5"/>
        <v>44213062</v>
      </c>
      <c r="S40" s="39">
        <f t="shared" si="5"/>
        <v>44213062</v>
      </c>
      <c r="T40" s="39">
        <f t="shared" si="5"/>
        <v>44213062</v>
      </c>
      <c r="U40" s="39">
        <f t="shared" si="5"/>
        <v>132639186</v>
      </c>
      <c r="V40" s="39">
        <f t="shared" si="5"/>
        <v>486343682</v>
      </c>
      <c r="W40" s="39">
        <f t="shared" si="5"/>
        <v>40175616</v>
      </c>
      <c r="X40" s="39">
        <f t="shared" si="5"/>
        <v>446168066</v>
      </c>
      <c r="Y40" s="140">
        <f>+IF(W40&lt;&gt;0,+(X40/W40)*100,0)</f>
        <v>1110.5444307313173</v>
      </c>
      <c r="Z40" s="40">
        <f>+Z34+Z39</f>
        <v>40175616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263991888</v>
      </c>
      <c r="D42" s="234">
        <f t="shared" si="6"/>
        <v>178633937</v>
      </c>
      <c r="E42" s="235">
        <f t="shared" si="6"/>
        <v>263991888</v>
      </c>
      <c r="F42" s="235">
        <f t="shared" si="6"/>
        <v>0</v>
      </c>
      <c r="G42" s="235">
        <f t="shared" si="6"/>
        <v>264089453</v>
      </c>
      <c r="H42" s="235">
        <f t="shared" si="6"/>
        <v>264089453</v>
      </c>
      <c r="I42" s="235">
        <f t="shared" si="6"/>
        <v>528178906</v>
      </c>
      <c r="J42" s="235">
        <f t="shared" si="6"/>
        <v>264089453</v>
      </c>
      <c r="K42" s="235">
        <f t="shared" si="6"/>
        <v>264089453</v>
      </c>
      <c r="L42" s="235">
        <f t="shared" si="6"/>
        <v>264089453</v>
      </c>
      <c r="M42" s="235">
        <f t="shared" si="6"/>
        <v>792268359</v>
      </c>
      <c r="N42" s="235">
        <f t="shared" si="6"/>
        <v>264089453</v>
      </c>
      <c r="O42" s="235">
        <f t="shared" si="6"/>
        <v>264089453</v>
      </c>
      <c r="P42" s="235">
        <f t="shared" si="6"/>
        <v>264089453</v>
      </c>
      <c r="Q42" s="235">
        <f t="shared" si="6"/>
        <v>792268359</v>
      </c>
      <c r="R42" s="235">
        <f t="shared" si="6"/>
        <v>264089453</v>
      </c>
      <c r="S42" s="235">
        <f t="shared" si="6"/>
        <v>264089453</v>
      </c>
      <c r="T42" s="235">
        <f t="shared" si="6"/>
        <v>264089453</v>
      </c>
      <c r="U42" s="235">
        <f t="shared" si="6"/>
        <v>792268359</v>
      </c>
      <c r="V42" s="235">
        <f t="shared" si="6"/>
        <v>2904983983</v>
      </c>
      <c r="W42" s="235">
        <f t="shared" si="6"/>
        <v>263991888</v>
      </c>
      <c r="X42" s="235">
        <f t="shared" si="6"/>
        <v>2640992095</v>
      </c>
      <c r="Y42" s="236">
        <f>+IF(W42&lt;&gt;0,+(X42/W42)*100,0)</f>
        <v>1000.4065333249937</v>
      </c>
      <c r="Z42" s="237">
        <f>+Z25-Z40</f>
        <v>263991888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242099581</v>
      </c>
      <c r="D45" s="25">
        <v>160711081</v>
      </c>
      <c r="E45" s="26">
        <v>242099581</v>
      </c>
      <c r="F45" s="26"/>
      <c r="G45" s="26">
        <v>242201430</v>
      </c>
      <c r="H45" s="26">
        <v>242201430</v>
      </c>
      <c r="I45" s="26">
        <v>484402860</v>
      </c>
      <c r="J45" s="26">
        <v>242201430</v>
      </c>
      <c r="K45" s="26">
        <v>242201430</v>
      </c>
      <c r="L45" s="26">
        <v>242201430</v>
      </c>
      <c r="M45" s="26">
        <v>726604290</v>
      </c>
      <c r="N45" s="26">
        <v>242201430</v>
      </c>
      <c r="O45" s="26">
        <v>242201430</v>
      </c>
      <c r="P45" s="26">
        <v>242201430</v>
      </c>
      <c r="Q45" s="26">
        <v>726604290</v>
      </c>
      <c r="R45" s="26">
        <v>242201430</v>
      </c>
      <c r="S45" s="26">
        <v>242201430</v>
      </c>
      <c r="T45" s="26">
        <v>242201430</v>
      </c>
      <c r="U45" s="26">
        <v>726604290</v>
      </c>
      <c r="V45" s="26">
        <v>2664215730</v>
      </c>
      <c r="W45" s="26">
        <v>242099581</v>
      </c>
      <c r="X45" s="26">
        <v>2422116149</v>
      </c>
      <c r="Y45" s="105">
        <v>1000.46</v>
      </c>
      <c r="Z45" s="28">
        <v>242099581</v>
      </c>
    </row>
    <row r="46" spans="1:26" ht="13.5">
      <c r="A46" s="225" t="s">
        <v>173</v>
      </c>
      <c r="B46" s="158" t="s">
        <v>93</v>
      </c>
      <c r="C46" s="121">
        <v>21892307</v>
      </c>
      <c r="D46" s="25">
        <v>17922856</v>
      </c>
      <c r="E46" s="26">
        <v>21892307</v>
      </c>
      <c r="F46" s="26"/>
      <c r="G46" s="26">
        <v>21888023</v>
      </c>
      <c r="H46" s="26">
        <v>21888023</v>
      </c>
      <c r="I46" s="26">
        <v>43776046</v>
      </c>
      <c r="J46" s="26">
        <v>21888023</v>
      </c>
      <c r="K46" s="26">
        <v>21888023</v>
      </c>
      <c r="L46" s="26">
        <v>21888023</v>
      </c>
      <c r="M46" s="26">
        <v>65664069</v>
      </c>
      <c r="N46" s="26">
        <v>21888023</v>
      </c>
      <c r="O46" s="26">
        <v>21888023</v>
      </c>
      <c r="P46" s="26">
        <v>21888023</v>
      </c>
      <c r="Q46" s="26">
        <v>65664069</v>
      </c>
      <c r="R46" s="26">
        <v>21888023</v>
      </c>
      <c r="S46" s="26">
        <v>21888023</v>
      </c>
      <c r="T46" s="26">
        <v>21888023</v>
      </c>
      <c r="U46" s="26">
        <v>65664069</v>
      </c>
      <c r="V46" s="26">
        <v>240768253</v>
      </c>
      <c r="W46" s="26">
        <v>21892307</v>
      </c>
      <c r="X46" s="26">
        <v>218875946</v>
      </c>
      <c r="Y46" s="105">
        <v>999.78</v>
      </c>
      <c r="Z46" s="28">
        <v>21892307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263991888</v>
      </c>
      <c r="D48" s="240">
        <f t="shared" si="7"/>
        <v>178633937</v>
      </c>
      <c r="E48" s="195">
        <f t="shared" si="7"/>
        <v>263991888</v>
      </c>
      <c r="F48" s="195">
        <f t="shared" si="7"/>
        <v>0</v>
      </c>
      <c r="G48" s="195">
        <f t="shared" si="7"/>
        <v>264089453</v>
      </c>
      <c r="H48" s="195">
        <f t="shared" si="7"/>
        <v>264089453</v>
      </c>
      <c r="I48" s="195">
        <f t="shared" si="7"/>
        <v>528178906</v>
      </c>
      <c r="J48" s="195">
        <f t="shared" si="7"/>
        <v>264089453</v>
      </c>
      <c r="K48" s="195">
        <f t="shared" si="7"/>
        <v>264089453</v>
      </c>
      <c r="L48" s="195">
        <f t="shared" si="7"/>
        <v>264089453</v>
      </c>
      <c r="M48" s="195">
        <f t="shared" si="7"/>
        <v>792268359</v>
      </c>
      <c r="N48" s="195">
        <f t="shared" si="7"/>
        <v>264089453</v>
      </c>
      <c r="O48" s="195">
        <f t="shared" si="7"/>
        <v>264089453</v>
      </c>
      <c r="P48" s="195">
        <f t="shared" si="7"/>
        <v>264089453</v>
      </c>
      <c r="Q48" s="195">
        <f t="shared" si="7"/>
        <v>792268359</v>
      </c>
      <c r="R48" s="195">
        <f t="shared" si="7"/>
        <v>264089453</v>
      </c>
      <c r="S48" s="195">
        <f t="shared" si="7"/>
        <v>264089453</v>
      </c>
      <c r="T48" s="195">
        <f t="shared" si="7"/>
        <v>264089453</v>
      </c>
      <c r="U48" s="195">
        <f t="shared" si="7"/>
        <v>792268359</v>
      </c>
      <c r="V48" s="195">
        <f t="shared" si="7"/>
        <v>2904983983</v>
      </c>
      <c r="W48" s="195">
        <f t="shared" si="7"/>
        <v>263991888</v>
      </c>
      <c r="X48" s="195">
        <f t="shared" si="7"/>
        <v>2640992095</v>
      </c>
      <c r="Y48" s="241">
        <f>+IF(W48&lt;&gt;0,+(X48/W48)*100,0)</f>
        <v>1000.4065333249937</v>
      </c>
      <c r="Z48" s="208">
        <f>SUM(Z45:Z47)</f>
        <v>263991888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41291358</v>
      </c>
      <c r="D6" s="25">
        <v>59484</v>
      </c>
      <c r="E6" s="26">
        <v>57204</v>
      </c>
      <c r="F6" s="26">
        <v>5858997</v>
      </c>
      <c r="G6" s="26">
        <v>14289095</v>
      </c>
      <c r="H6" s="26">
        <v>11371905</v>
      </c>
      <c r="I6" s="26">
        <v>31519997</v>
      </c>
      <c r="J6" s="26">
        <v>4243531</v>
      </c>
      <c r="K6" s="26">
        <v>17832823</v>
      </c>
      <c r="L6" s="26">
        <v>38961454</v>
      </c>
      <c r="M6" s="26">
        <v>61037808</v>
      </c>
      <c r="N6" s="26">
        <v>11078647</v>
      </c>
      <c r="O6" s="26">
        <v>11810446</v>
      </c>
      <c r="P6" s="26">
        <v>44910198</v>
      </c>
      <c r="Q6" s="26">
        <v>67799291</v>
      </c>
      <c r="R6" s="26">
        <v>17748743</v>
      </c>
      <c r="S6" s="26">
        <v>4557827</v>
      </c>
      <c r="T6" s="26">
        <v>-4835087</v>
      </c>
      <c r="U6" s="26">
        <v>17471483</v>
      </c>
      <c r="V6" s="26">
        <v>177828579</v>
      </c>
      <c r="W6" s="26">
        <v>57204</v>
      </c>
      <c r="X6" s="26">
        <v>177771375</v>
      </c>
      <c r="Y6" s="106">
        <v>310767.39</v>
      </c>
      <c r="Z6" s="28">
        <v>57204</v>
      </c>
    </row>
    <row r="7" spans="1:26" ht="13.5">
      <c r="A7" s="225" t="s">
        <v>180</v>
      </c>
      <c r="B7" s="158" t="s">
        <v>71</v>
      </c>
      <c r="C7" s="121">
        <v>67929001</v>
      </c>
      <c r="D7" s="25">
        <v>170520</v>
      </c>
      <c r="E7" s="26">
        <v>168108</v>
      </c>
      <c r="F7" s="26">
        <v>29923875</v>
      </c>
      <c r="G7" s="26"/>
      <c r="H7" s="26"/>
      <c r="I7" s="26">
        <v>29923875</v>
      </c>
      <c r="J7" s="26"/>
      <c r="K7" s="26">
        <v>30939100</v>
      </c>
      <c r="L7" s="26"/>
      <c r="M7" s="26">
        <v>30939100</v>
      </c>
      <c r="N7" s="26"/>
      <c r="O7" s="26"/>
      <c r="P7" s="26"/>
      <c r="Q7" s="26"/>
      <c r="R7" s="26">
        <v>1848171</v>
      </c>
      <c r="S7" s="26">
        <v>810319</v>
      </c>
      <c r="T7" s="26">
        <v>27904759</v>
      </c>
      <c r="U7" s="26">
        <v>30563249</v>
      </c>
      <c r="V7" s="26">
        <v>91426224</v>
      </c>
      <c r="W7" s="26">
        <v>168108</v>
      </c>
      <c r="X7" s="26">
        <v>91258116</v>
      </c>
      <c r="Y7" s="106">
        <v>54285.41</v>
      </c>
      <c r="Z7" s="28">
        <v>168108</v>
      </c>
    </row>
    <row r="8" spans="1:26" ht="13.5">
      <c r="A8" s="225" t="s">
        <v>181</v>
      </c>
      <c r="B8" s="158" t="s">
        <v>71</v>
      </c>
      <c r="C8" s="121">
        <v>33106850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4969966</v>
      </c>
      <c r="D9" s="25"/>
      <c r="E9" s="26">
        <v>4680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4680</v>
      </c>
      <c r="X9" s="26">
        <v>-4680</v>
      </c>
      <c r="Y9" s="106">
        <v>-100</v>
      </c>
      <c r="Z9" s="28">
        <v>4680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-86157722</v>
      </c>
      <c r="D12" s="25">
        <v>-101172</v>
      </c>
      <c r="E12" s="26">
        <v>-125640</v>
      </c>
      <c r="F12" s="26">
        <v>-3649721</v>
      </c>
      <c r="G12" s="26">
        <v>-7683387</v>
      </c>
      <c r="H12" s="26">
        <v>-6498785</v>
      </c>
      <c r="I12" s="26">
        <v>-17831893</v>
      </c>
      <c r="J12" s="26">
        <v>-6473967</v>
      </c>
      <c r="K12" s="26">
        <v>-4937163</v>
      </c>
      <c r="L12" s="26">
        <v>-5438555</v>
      </c>
      <c r="M12" s="26">
        <v>-16849685</v>
      </c>
      <c r="N12" s="26">
        <v>-4592342</v>
      </c>
      <c r="O12" s="26">
        <v>-4735891</v>
      </c>
      <c r="P12" s="26">
        <v>-5685212</v>
      </c>
      <c r="Q12" s="26">
        <v>-15013445</v>
      </c>
      <c r="R12" s="26">
        <v>28247077</v>
      </c>
      <c r="S12" s="26">
        <v>-4192576</v>
      </c>
      <c r="T12" s="26">
        <v>-6212620</v>
      </c>
      <c r="U12" s="26">
        <v>17841881</v>
      </c>
      <c r="V12" s="26">
        <v>-31853142</v>
      </c>
      <c r="W12" s="26">
        <v>-125640</v>
      </c>
      <c r="X12" s="26">
        <v>-31727502</v>
      </c>
      <c r="Y12" s="106">
        <v>25252.71</v>
      </c>
      <c r="Z12" s="28">
        <v>-125640</v>
      </c>
    </row>
    <row r="13" spans="1:26" ht="13.5">
      <c r="A13" s="225" t="s">
        <v>39</v>
      </c>
      <c r="B13" s="158"/>
      <c r="C13" s="121">
        <v>-71688</v>
      </c>
      <c r="D13" s="25">
        <v>-56700</v>
      </c>
      <c r="E13" s="26">
        <v>-2760</v>
      </c>
      <c r="F13" s="26">
        <v>-8209725</v>
      </c>
      <c r="G13" s="26">
        <v>-2381475</v>
      </c>
      <c r="H13" s="26">
        <v>-6909942</v>
      </c>
      <c r="I13" s="26">
        <v>-17501142</v>
      </c>
      <c r="J13" s="26">
        <v>-5017241</v>
      </c>
      <c r="K13" s="26">
        <v>-38497660</v>
      </c>
      <c r="L13" s="26">
        <v>-4705198</v>
      </c>
      <c r="M13" s="26">
        <v>-48220099</v>
      </c>
      <c r="N13" s="26">
        <v>-4284606</v>
      </c>
      <c r="O13" s="26">
        <v>-5759804</v>
      </c>
      <c r="P13" s="26">
        <v>-9275428</v>
      </c>
      <c r="Q13" s="26">
        <v>-19319838</v>
      </c>
      <c r="R13" s="26">
        <v>-35739230</v>
      </c>
      <c r="S13" s="26">
        <v>-6743360</v>
      </c>
      <c r="T13" s="26">
        <v>-8037831</v>
      </c>
      <c r="U13" s="26">
        <v>-50520421</v>
      </c>
      <c r="V13" s="26">
        <v>-135561500</v>
      </c>
      <c r="W13" s="26">
        <v>-2760</v>
      </c>
      <c r="X13" s="26">
        <v>-135558740</v>
      </c>
      <c r="Y13" s="106">
        <v>4911548.55</v>
      </c>
      <c r="Z13" s="28">
        <v>-2760</v>
      </c>
    </row>
    <row r="14" spans="1:26" ht="13.5">
      <c r="A14" s="225" t="s">
        <v>41</v>
      </c>
      <c r="B14" s="158" t="s">
        <v>71</v>
      </c>
      <c r="C14" s="121">
        <v>-8224216</v>
      </c>
      <c r="D14" s="25"/>
      <c r="E14" s="26">
        <v>-16116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v>-16116</v>
      </c>
      <c r="X14" s="26">
        <v>16116</v>
      </c>
      <c r="Y14" s="106">
        <v>-100</v>
      </c>
      <c r="Z14" s="28">
        <v>-16116</v>
      </c>
    </row>
    <row r="15" spans="1:26" ht="13.5">
      <c r="A15" s="226" t="s">
        <v>186</v>
      </c>
      <c r="B15" s="227"/>
      <c r="C15" s="138">
        <f aca="true" t="shared" si="0" ref="C15:X15">SUM(C6:C14)</f>
        <v>52843549</v>
      </c>
      <c r="D15" s="38">
        <f t="shared" si="0"/>
        <v>72132</v>
      </c>
      <c r="E15" s="39">
        <f t="shared" si="0"/>
        <v>85476</v>
      </c>
      <c r="F15" s="39">
        <f t="shared" si="0"/>
        <v>23923426</v>
      </c>
      <c r="G15" s="39">
        <f t="shared" si="0"/>
        <v>4224233</v>
      </c>
      <c r="H15" s="39">
        <f t="shared" si="0"/>
        <v>-2036822</v>
      </c>
      <c r="I15" s="39">
        <f t="shared" si="0"/>
        <v>26110837</v>
      </c>
      <c r="J15" s="39">
        <f t="shared" si="0"/>
        <v>-7247677</v>
      </c>
      <c r="K15" s="39">
        <f t="shared" si="0"/>
        <v>5337100</v>
      </c>
      <c r="L15" s="39">
        <f t="shared" si="0"/>
        <v>28817701</v>
      </c>
      <c r="M15" s="39">
        <f t="shared" si="0"/>
        <v>26907124</v>
      </c>
      <c r="N15" s="39">
        <f t="shared" si="0"/>
        <v>2201699</v>
      </c>
      <c r="O15" s="39">
        <f t="shared" si="0"/>
        <v>1314751</v>
      </c>
      <c r="P15" s="39">
        <f t="shared" si="0"/>
        <v>29949558</v>
      </c>
      <c r="Q15" s="39">
        <f t="shared" si="0"/>
        <v>33466008</v>
      </c>
      <c r="R15" s="39">
        <f t="shared" si="0"/>
        <v>12104761</v>
      </c>
      <c r="S15" s="39">
        <f t="shared" si="0"/>
        <v>-5567790</v>
      </c>
      <c r="T15" s="39">
        <f t="shared" si="0"/>
        <v>8819221</v>
      </c>
      <c r="U15" s="39">
        <f t="shared" si="0"/>
        <v>15356192</v>
      </c>
      <c r="V15" s="39">
        <f t="shared" si="0"/>
        <v>101840161</v>
      </c>
      <c r="W15" s="39">
        <f t="shared" si="0"/>
        <v>85476</v>
      </c>
      <c r="X15" s="39">
        <f t="shared" si="0"/>
        <v>101754685</v>
      </c>
      <c r="Y15" s="140">
        <f>+IF(W15&lt;&gt;0,+(X15/W15)*100,0)</f>
        <v>119044.74355374607</v>
      </c>
      <c r="Z15" s="40">
        <f>SUM(Z6:Z14)</f>
        <v>85476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-1000000</v>
      </c>
      <c r="G22" s="26">
        <v>-2000000</v>
      </c>
      <c r="H22" s="26"/>
      <c r="I22" s="26">
        <v>-3000000</v>
      </c>
      <c r="J22" s="26">
        <v>-12289169</v>
      </c>
      <c r="K22" s="26">
        <v>-4210750</v>
      </c>
      <c r="L22" s="26">
        <v>-23600000</v>
      </c>
      <c r="M22" s="26">
        <v>-40099919</v>
      </c>
      <c r="N22" s="26"/>
      <c r="O22" s="26"/>
      <c r="P22" s="26">
        <v>-1000000</v>
      </c>
      <c r="Q22" s="26">
        <v>-1000000</v>
      </c>
      <c r="R22" s="26"/>
      <c r="S22" s="26"/>
      <c r="T22" s="26">
        <v>-7501122</v>
      </c>
      <c r="U22" s="26">
        <v>-7501122</v>
      </c>
      <c r="V22" s="26">
        <v>-51601041</v>
      </c>
      <c r="W22" s="26"/>
      <c r="X22" s="26">
        <v>-51601041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-2760</v>
      </c>
      <c r="E24" s="26"/>
      <c r="F24" s="26">
        <v>-495892</v>
      </c>
      <c r="G24" s="26">
        <v>-1298143</v>
      </c>
      <c r="H24" s="26"/>
      <c r="I24" s="26">
        <v>-1794035</v>
      </c>
      <c r="J24" s="26">
        <v>-3815244</v>
      </c>
      <c r="K24" s="26">
        <v>-1911499</v>
      </c>
      <c r="L24" s="26">
        <v>-2644071</v>
      </c>
      <c r="M24" s="26">
        <v>-8370814</v>
      </c>
      <c r="N24" s="26">
        <v>-1671513</v>
      </c>
      <c r="O24" s="26">
        <v>-2539264</v>
      </c>
      <c r="P24" s="26">
        <v>-30715780</v>
      </c>
      <c r="Q24" s="26">
        <v>-34926557</v>
      </c>
      <c r="R24" s="26">
        <v>-3944017</v>
      </c>
      <c r="S24" s="26">
        <v>-2525179</v>
      </c>
      <c r="T24" s="26">
        <v>-4758660</v>
      </c>
      <c r="U24" s="26">
        <v>-11227856</v>
      </c>
      <c r="V24" s="26">
        <v>-56319262</v>
      </c>
      <c r="W24" s="26"/>
      <c r="X24" s="26">
        <v>-56319262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0</v>
      </c>
      <c r="D25" s="38">
        <f t="shared" si="1"/>
        <v>-2760</v>
      </c>
      <c r="E25" s="39">
        <f t="shared" si="1"/>
        <v>0</v>
      </c>
      <c r="F25" s="39">
        <f t="shared" si="1"/>
        <v>-1495892</v>
      </c>
      <c r="G25" s="39">
        <f t="shared" si="1"/>
        <v>-3298143</v>
      </c>
      <c r="H25" s="39">
        <f t="shared" si="1"/>
        <v>0</v>
      </c>
      <c r="I25" s="39">
        <f t="shared" si="1"/>
        <v>-4794035</v>
      </c>
      <c r="J25" s="39">
        <f t="shared" si="1"/>
        <v>-16104413</v>
      </c>
      <c r="K25" s="39">
        <f t="shared" si="1"/>
        <v>-6122249</v>
      </c>
      <c r="L25" s="39">
        <f t="shared" si="1"/>
        <v>-26244071</v>
      </c>
      <c r="M25" s="39">
        <f t="shared" si="1"/>
        <v>-48470733</v>
      </c>
      <c r="N25" s="39">
        <f t="shared" si="1"/>
        <v>-1671513</v>
      </c>
      <c r="O25" s="39">
        <f t="shared" si="1"/>
        <v>-2539264</v>
      </c>
      <c r="P25" s="39">
        <f t="shared" si="1"/>
        <v>-31715780</v>
      </c>
      <c r="Q25" s="39">
        <f t="shared" si="1"/>
        <v>-35926557</v>
      </c>
      <c r="R25" s="39">
        <f t="shared" si="1"/>
        <v>-3944017</v>
      </c>
      <c r="S25" s="39">
        <f t="shared" si="1"/>
        <v>-2525179</v>
      </c>
      <c r="T25" s="39">
        <f t="shared" si="1"/>
        <v>-12259782</v>
      </c>
      <c r="U25" s="39">
        <f t="shared" si="1"/>
        <v>-18728978</v>
      </c>
      <c r="V25" s="39">
        <f t="shared" si="1"/>
        <v>-107920303</v>
      </c>
      <c r="W25" s="39">
        <f t="shared" si="1"/>
        <v>0</v>
      </c>
      <c r="X25" s="39">
        <f t="shared" si="1"/>
        <v>-107920303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52843549</v>
      </c>
      <c r="D36" s="65">
        <f t="shared" si="3"/>
        <v>69372</v>
      </c>
      <c r="E36" s="66">
        <f t="shared" si="3"/>
        <v>85476</v>
      </c>
      <c r="F36" s="66">
        <f t="shared" si="3"/>
        <v>22427534</v>
      </c>
      <c r="G36" s="66">
        <f t="shared" si="3"/>
        <v>926090</v>
      </c>
      <c r="H36" s="66">
        <f t="shared" si="3"/>
        <v>-2036822</v>
      </c>
      <c r="I36" s="66">
        <f t="shared" si="3"/>
        <v>21316802</v>
      </c>
      <c r="J36" s="66">
        <f t="shared" si="3"/>
        <v>-23352090</v>
      </c>
      <c r="K36" s="66">
        <f t="shared" si="3"/>
        <v>-785149</v>
      </c>
      <c r="L36" s="66">
        <f t="shared" si="3"/>
        <v>2573630</v>
      </c>
      <c r="M36" s="66">
        <f t="shared" si="3"/>
        <v>-21563609</v>
      </c>
      <c r="N36" s="66">
        <f t="shared" si="3"/>
        <v>530186</v>
      </c>
      <c r="O36" s="66">
        <f t="shared" si="3"/>
        <v>-1224513</v>
      </c>
      <c r="P36" s="66">
        <f t="shared" si="3"/>
        <v>-1766222</v>
      </c>
      <c r="Q36" s="66">
        <f t="shared" si="3"/>
        <v>-2460549</v>
      </c>
      <c r="R36" s="66">
        <f t="shared" si="3"/>
        <v>8160744</v>
      </c>
      <c r="S36" s="66">
        <f t="shared" si="3"/>
        <v>-8092969</v>
      </c>
      <c r="T36" s="66">
        <f t="shared" si="3"/>
        <v>-3440561</v>
      </c>
      <c r="U36" s="66">
        <f t="shared" si="3"/>
        <v>-3372786</v>
      </c>
      <c r="V36" s="66">
        <f t="shared" si="3"/>
        <v>-6080142</v>
      </c>
      <c r="W36" s="66">
        <f t="shared" si="3"/>
        <v>85476</v>
      </c>
      <c r="X36" s="66">
        <f t="shared" si="3"/>
        <v>-6165618</v>
      </c>
      <c r="Y36" s="103">
        <f>+IF(W36&lt;&gt;0,+(X36/W36)*100,0)</f>
        <v>-7213.27390144602</v>
      </c>
      <c r="Z36" s="68">
        <f>+Z15+Z25+Z34</f>
        <v>85476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>
        <v>562195</v>
      </c>
      <c r="G37" s="66">
        <v>22989729</v>
      </c>
      <c r="H37" s="66">
        <v>23915819</v>
      </c>
      <c r="I37" s="66">
        <v>562195</v>
      </c>
      <c r="J37" s="66">
        <v>21878997</v>
      </c>
      <c r="K37" s="66">
        <v>-1473093</v>
      </c>
      <c r="L37" s="66">
        <v>-2258242</v>
      </c>
      <c r="M37" s="66">
        <v>21878997</v>
      </c>
      <c r="N37" s="66">
        <v>315388</v>
      </c>
      <c r="O37" s="66">
        <v>845574</v>
      </c>
      <c r="P37" s="66">
        <v>-378939</v>
      </c>
      <c r="Q37" s="66">
        <v>315388</v>
      </c>
      <c r="R37" s="66">
        <v>-2145161</v>
      </c>
      <c r="S37" s="66">
        <v>6015583</v>
      </c>
      <c r="T37" s="66">
        <v>-2077386</v>
      </c>
      <c r="U37" s="66">
        <v>-2145161</v>
      </c>
      <c r="V37" s="66">
        <v>562195</v>
      </c>
      <c r="W37" s="66"/>
      <c r="X37" s="66">
        <v>562195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52843549</v>
      </c>
      <c r="D38" s="234">
        <v>69372</v>
      </c>
      <c r="E38" s="235">
        <v>85476</v>
      </c>
      <c r="F38" s="235">
        <v>22989729</v>
      </c>
      <c r="G38" s="235">
        <v>23915819</v>
      </c>
      <c r="H38" s="235">
        <v>21878997</v>
      </c>
      <c r="I38" s="235">
        <v>21878997</v>
      </c>
      <c r="J38" s="235">
        <v>-1473093</v>
      </c>
      <c r="K38" s="235">
        <v>-2258242</v>
      </c>
      <c r="L38" s="235">
        <v>315388</v>
      </c>
      <c r="M38" s="235">
        <v>315388</v>
      </c>
      <c r="N38" s="235">
        <v>845574</v>
      </c>
      <c r="O38" s="235">
        <v>-378939</v>
      </c>
      <c r="P38" s="235">
        <v>-2145161</v>
      </c>
      <c r="Q38" s="235">
        <v>-2145161</v>
      </c>
      <c r="R38" s="235">
        <v>6015583</v>
      </c>
      <c r="S38" s="235">
        <v>-2077386</v>
      </c>
      <c r="T38" s="235">
        <v>-5517947</v>
      </c>
      <c r="U38" s="235">
        <v>-5517947</v>
      </c>
      <c r="V38" s="235">
        <v>-5517947</v>
      </c>
      <c r="W38" s="235">
        <v>85476</v>
      </c>
      <c r="X38" s="235">
        <v>-5603423</v>
      </c>
      <c r="Y38" s="236">
        <v>-6555.55</v>
      </c>
      <c r="Z38" s="237">
        <v>85476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2011-08-12T09:55:17Z</dcterms:created>
  <dcterms:modified xsi:type="dcterms:W3CDTF">2011-08-12T09:55:17Z</dcterms:modified>
  <cp:category/>
  <cp:version/>
  <cp:contentType/>
  <cp:contentStatus/>
</cp:coreProperties>
</file>