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<sst xmlns="http://schemas.openxmlformats.org/spreadsheetml/2006/main" count="497" uniqueCount="248">
  <si>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Gauteng: Emfuleni(GT421)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</si>
  <si>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</si>
  <si>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</si>
  <si>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</si>
  <si>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</si>
  <si>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</si>
  <si>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</si>
  <si>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</si>
  <si>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</si>
  <si>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</si>
  <si>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</si>
  <si>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</si>
  <si>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</si>
  <si>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</si>
  <si>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</si>
  <si>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</si>
  <si>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</si>
  <si>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</si>
  <si>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</si>
  <si>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</si>
  <si>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</si>
  <si>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</si>
  <si>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</si>
  <si>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</si>
  <si>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</si>
  <si>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</si>
  <si>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</si>
  <si>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</si>
  <si>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</si>
  <si>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</si>
  <si>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</si>
  <si>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</si>
  <si>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</si>
  <si>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</si>
  <si>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</si>
  <si>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</si>
  <si>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</si>
  <si>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</si>
  <si>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</si>
  <si>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</si>
  <si>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</si>
  <si>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</si>
  <si>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</si>
  <si>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</si>
  <si>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</si>
  <si>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</si>
  <si>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</si>
  <si>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</si>
  <si>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</si>
  <si>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</si>
  <si>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</si>
  <si>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</si>
  <si>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</si>
  <si>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</si>
  <si>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</si>
  <si>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</si>
  <si>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</si>
  <si>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</si>
  <si>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</si>
  <si>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</si>
  <si>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</si>
  <si>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</si>
  <si>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</si>
  <si>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</si>
  <si>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</si>
  <si>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</si>
  <si>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</si>
  <si>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</si>
  <si>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</si>
  <si>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</si>
  <si>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</si>
  <si>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</si>
  <si>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</si>
  <si>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</si>
  <si>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</si>
  <si>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</si>
  <si>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</si>
  <si>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</si>
  <si>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</si>
  <si>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</si>
  <si>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</si>
  <si>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</si>
  <si>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</si>
  <si>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</si>
  <si>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</si>
  <si>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</si>
  <si>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</si>
  <si>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</si>
  <si>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</si>
  <si>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</si>
  <si>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</si>
  <si>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</si>
  <si>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</si>
  <si>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</si>
  <si>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</si>
  <si>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</si>
  <si>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</si>
  <si>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</si>
  <si>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</si>
  <si>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Emfuleni(GT421)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</si>
  <si>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</si>
  <si>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</si>
  <si>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</si>
  <si>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</si>
  <si>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</si>
  <si>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</si>
  <si>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</si>
  <si>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</si>
  <si>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</si>
  <si>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</si>
  <si>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</si>
  <si>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</si>
  <si>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</si>
  <si>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</si>
  <si>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</si>
  <si>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</si>
  <si>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</si>
  <si>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</si>
  <si>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</si>
  <si>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</si>
  <si>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</si>
  <si>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</si>
  <si>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</si>
  <si>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</si>
  <si>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</si>
  <si>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</si>
  <si>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</si>
  <si>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</si>
  <si>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</si>
  <si>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</si>
  <si>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</si>
  <si>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</si>
  <si>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Emfuleni(GT421)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</si>
  <si>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</si>
  <si>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</si>
  <si>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</si>
  <si>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</si>
  <si>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</si>
  <si>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</si>
  <si>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</si>
  <si>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</si>
  <si>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</si>
  <si>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Emfuleni(GT421)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</si>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</sst>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431123278</v>
      </c>
      <c r="C5" s="25">
        <v>408545010</v>
      </c>
      <c r="D5" s="26">
        <v>408545010</v>
      </c>
      <c r="E5" s="26">
        <v>39250149</v>
      </c>
      <c r="F5" s="26">
        <v>39194225</v>
      </c>
      <c r="G5" s="26">
        <v>39178625</v>
      </c>
      <c r="H5" s="26">
        <v>117622999</v>
      </c>
      <c r="I5" s="26">
        <v>39123917</v>
      </c>
      <c r="J5" s="26">
        <v>38814726</v>
      </c>
      <c r="K5" s="26">
        <v>39348089</v>
      </c>
      <c r="L5" s="26">
        <v>117286732</v>
      </c>
      <c r="M5" s="26">
        <v>39386556</v>
      </c>
      <c r="N5" s="26">
        <v>0</v>
      </c>
      <c r="O5" s="26">
        <v>78597822</v>
      </c>
      <c r="P5" s="26">
        <v>117984378</v>
      </c>
      <c r="Q5" s="26">
        <v>39708711</v>
      </c>
      <c r="R5" s="26">
        <v>38332064</v>
      </c>
      <c r="S5" s="26">
        <v>38332064</v>
      </c>
      <c r="T5" s="26">
        <v>116372839</v>
      </c>
      <c r="U5" s="26">
        <v>469266948</v>
      </c>
      <c r="V5" s="26">
        <v>408545010</v>
      </c>
      <c r="W5" s="26">
        <v>60721938</v>
      </c>
      <c r="X5" s="27">
        <v>14.86</v>
      </c>
      <c r="Y5" s="28">
        <v>408545010</v>
      </c>
    </row>
    <row r="6" spans="1:25" ht="13.5">
      <c r="A6" s="24" t="s">
        <v>31</v>
      </c>
      <c r="B6" s="2">
        <v>1576116403</v>
      </c>
      <c r="C6" s="25">
        <v>2055811272</v>
      </c>
      <c r="D6" s="26">
        <v>2055811272</v>
      </c>
      <c r="E6" s="26">
        <v>173513455</v>
      </c>
      <c r="F6" s="26">
        <v>197224119</v>
      </c>
      <c r="G6" s="26">
        <v>190007125</v>
      </c>
      <c r="H6" s="26">
        <v>560744699</v>
      </c>
      <c r="I6" s="26">
        <v>168819929</v>
      </c>
      <c r="J6" s="26">
        <v>126526847</v>
      </c>
      <c r="K6" s="26">
        <v>141154406</v>
      </c>
      <c r="L6" s="26">
        <v>436501182</v>
      </c>
      <c r="M6" s="26">
        <v>145484482</v>
      </c>
      <c r="N6" s="26">
        <v>11461732</v>
      </c>
      <c r="O6" s="26">
        <v>272875367</v>
      </c>
      <c r="P6" s="26">
        <v>429821581</v>
      </c>
      <c r="Q6" s="26">
        <v>140303974</v>
      </c>
      <c r="R6" s="26">
        <v>160467066</v>
      </c>
      <c r="S6" s="26">
        <v>160467066</v>
      </c>
      <c r="T6" s="26">
        <v>461238106</v>
      </c>
      <c r="U6" s="26">
        <v>1888305568</v>
      </c>
      <c r="V6" s="26">
        <v>2055811272</v>
      </c>
      <c r="W6" s="26">
        <v>-167505704</v>
      </c>
      <c r="X6" s="27">
        <v>-8.15</v>
      </c>
      <c r="Y6" s="28">
        <v>2055811272</v>
      </c>
    </row>
    <row r="7" spans="1:25" ht="13.5">
      <c r="A7" s="24" t="s">
        <v>32</v>
      </c>
      <c r="B7" s="2">
        <v>17321820</v>
      </c>
      <c r="C7" s="25">
        <v>10000000</v>
      </c>
      <c r="D7" s="26">
        <v>10000000</v>
      </c>
      <c r="E7" s="26">
        <v>0</v>
      </c>
      <c r="F7" s="26">
        <v>1206561</v>
      </c>
      <c r="G7" s="26">
        <v>868977</v>
      </c>
      <c r="H7" s="26">
        <v>2075538</v>
      </c>
      <c r="I7" s="26">
        <v>753523</v>
      </c>
      <c r="J7" s="26">
        <v>1377882</v>
      </c>
      <c r="K7" s="26">
        <v>414520</v>
      </c>
      <c r="L7" s="26">
        <v>2545925</v>
      </c>
      <c r="M7" s="26">
        <v>-245236</v>
      </c>
      <c r="N7" s="26">
        <v>2163676</v>
      </c>
      <c r="O7" s="26">
        <v>370759</v>
      </c>
      <c r="P7" s="26">
        <v>2289199</v>
      </c>
      <c r="Q7" s="26">
        <v>350067</v>
      </c>
      <c r="R7" s="26">
        <v>422792</v>
      </c>
      <c r="S7" s="26">
        <v>422792</v>
      </c>
      <c r="T7" s="26">
        <v>1195651</v>
      </c>
      <c r="U7" s="26">
        <v>8106313</v>
      </c>
      <c r="V7" s="26">
        <v>10000000</v>
      </c>
      <c r="W7" s="26">
        <v>-1893687</v>
      </c>
      <c r="X7" s="27">
        <v>-18.94</v>
      </c>
      <c r="Y7" s="28">
        <v>10000000</v>
      </c>
    </row>
    <row r="8" spans="1:25" ht="13.5">
      <c r="A8" s="24" t="s">
        <v>33</v>
      </c>
      <c r="B8" s="2">
        <v>475520165</v>
      </c>
      <c r="C8" s="25">
        <v>575758595</v>
      </c>
      <c r="D8" s="26">
        <v>575758595</v>
      </c>
      <c r="E8" s="26">
        <v>185040000</v>
      </c>
      <c r="F8" s="26">
        <v>1992492</v>
      </c>
      <c r="G8" s="26">
        <v>2991428</v>
      </c>
      <c r="H8" s="26">
        <v>190023920</v>
      </c>
      <c r="I8" s="26">
        <v>464615</v>
      </c>
      <c r="J8" s="26">
        <v>172978562</v>
      </c>
      <c r="K8" s="26">
        <v>0</v>
      </c>
      <c r="L8" s="26">
        <v>173443177</v>
      </c>
      <c r="M8" s="26">
        <v>8005647</v>
      </c>
      <c r="N8" s="26">
        <v>0</v>
      </c>
      <c r="O8" s="26">
        <v>155314089</v>
      </c>
      <c r="P8" s="26">
        <v>163319736</v>
      </c>
      <c r="Q8" s="26">
        <v>3392966</v>
      </c>
      <c r="R8" s="26">
        <v>14979636</v>
      </c>
      <c r="S8" s="26">
        <v>14979636</v>
      </c>
      <c r="T8" s="26">
        <v>33352238</v>
      </c>
      <c r="U8" s="26">
        <v>560139071</v>
      </c>
      <c r="V8" s="26">
        <v>575758595</v>
      </c>
      <c r="W8" s="26">
        <v>-15619524</v>
      </c>
      <c r="X8" s="27">
        <v>-2.71</v>
      </c>
      <c r="Y8" s="28">
        <v>575758595</v>
      </c>
    </row>
    <row r="9" spans="1:25" ht="13.5">
      <c r="A9" s="24" t="s">
        <v>34</v>
      </c>
      <c r="B9" s="2">
        <v>-36034508</v>
      </c>
      <c r="C9" s="25">
        <v>7167277</v>
      </c>
      <c r="D9" s="26">
        <v>7167277</v>
      </c>
      <c r="E9" s="26">
        <v>-8592812</v>
      </c>
      <c r="F9" s="26">
        <v>-2777949</v>
      </c>
      <c r="G9" s="26">
        <v>-8293779</v>
      </c>
      <c r="H9" s="26">
        <v>-19664540</v>
      </c>
      <c r="I9" s="26">
        <v>-7205345</v>
      </c>
      <c r="J9" s="26">
        <v>-9800795</v>
      </c>
      <c r="K9" s="26">
        <v>-5827947</v>
      </c>
      <c r="L9" s="26">
        <v>-22834087</v>
      </c>
      <c r="M9" s="26">
        <v>-888087</v>
      </c>
      <c r="N9" s="26">
        <v>2707209</v>
      </c>
      <c r="O9" s="26">
        <v>-12335471</v>
      </c>
      <c r="P9" s="26">
        <v>-10516349</v>
      </c>
      <c r="Q9" s="26">
        <v>-5445715</v>
      </c>
      <c r="R9" s="26">
        <v>7469469</v>
      </c>
      <c r="S9" s="26">
        <v>7469469</v>
      </c>
      <c r="T9" s="26">
        <v>9493223</v>
      </c>
      <c r="U9" s="26">
        <v>-43521753</v>
      </c>
      <c r="V9" s="26">
        <v>7167277</v>
      </c>
      <c r="W9" s="26">
        <v>-50689030</v>
      </c>
      <c r="X9" s="27">
        <v>-707.23</v>
      </c>
      <c r="Y9" s="28">
        <v>7167277</v>
      </c>
    </row>
    <row r="10" spans="1:25" ht="25.5">
      <c r="A10" s="29" t="s">
        <v>212</v>
      </c>
      <c r="B10" s="30">
        <f>SUM(B5:B9)</f>
        <v>2464047158</v>
      </c>
      <c r="C10" s="31">
        <f aca="true" t="shared" si="0" ref="C10:Y10">SUM(C5:C9)</f>
        <v>3057282154</v>
      </c>
      <c r="D10" s="32">
        <f t="shared" si="0"/>
        <v>3057282154</v>
      </c>
      <c r="E10" s="32">
        <f t="shared" si="0"/>
        <v>389210792</v>
      </c>
      <c r="F10" s="32">
        <f t="shared" si="0"/>
        <v>236839448</v>
      </c>
      <c r="G10" s="32">
        <f t="shared" si="0"/>
        <v>224752376</v>
      </c>
      <c r="H10" s="32">
        <f t="shared" si="0"/>
        <v>850802616</v>
      </c>
      <c r="I10" s="32">
        <f t="shared" si="0"/>
        <v>201956639</v>
      </c>
      <c r="J10" s="32">
        <f t="shared" si="0"/>
        <v>329897222</v>
      </c>
      <c r="K10" s="32">
        <f t="shared" si="0"/>
        <v>175089068</v>
      </c>
      <c r="L10" s="32">
        <f t="shared" si="0"/>
        <v>706942929</v>
      </c>
      <c r="M10" s="32">
        <f t="shared" si="0"/>
        <v>191743362</v>
      </c>
      <c r="N10" s="32">
        <f t="shared" si="0"/>
        <v>16332617</v>
      </c>
      <c r="O10" s="32">
        <f t="shared" si="0"/>
        <v>494822566</v>
      </c>
      <c r="P10" s="32">
        <f t="shared" si="0"/>
        <v>702898545</v>
      </c>
      <c r="Q10" s="32">
        <f t="shared" si="0"/>
        <v>178310003</v>
      </c>
      <c r="R10" s="32">
        <f t="shared" si="0"/>
        <v>221671027</v>
      </c>
      <c r="S10" s="32">
        <f t="shared" si="0"/>
        <v>221671027</v>
      </c>
      <c r="T10" s="32">
        <f t="shared" si="0"/>
        <v>621652057</v>
      </c>
      <c r="U10" s="32">
        <f t="shared" si="0"/>
        <v>2882296147</v>
      </c>
      <c r="V10" s="32">
        <f t="shared" si="0"/>
        <v>3057282154</v>
      </c>
      <c r="W10" s="32">
        <f t="shared" si="0"/>
        <v>-174986007</v>
      </c>
      <c r="X10" s="33">
        <f>+IF(V10&lt;&gt;0,(W10/V10)*100,0)</f>
        <v>-5.72358055899606</v>
      </c>
      <c r="Y10" s="34">
        <f t="shared" si="0"/>
        <v>3057282154</v>
      </c>
    </row>
    <row r="11" spans="1:25" ht="13.5">
      <c r="A11" s="24" t="s">
        <v>36</v>
      </c>
      <c r="B11" s="2">
        <v>518152755</v>
      </c>
      <c r="C11" s="25">
        <v>635660617</v>
      </c>
      <c r="D11" s="26">
        <v>635660617</v>
      </c>
      <c r="E11" s="26">
        <v>52456455</v>
      </c>
      <c r="F11" s="26">
        <v>51497054</v>
      </c>
      <c r="G11" s="26">
        <v>50068221</v>
      </c>
      <c r="H11" s="26">
        <v>154021730</v>
      </c>
      <c r="I11" s="26">
        <v>46812838</v>
      </c>
      <c r="J11" s="26">
        <v>49132667</v>
      </c>
      <c r="K11" s="26">
        <v>47748609</v>
      </c>
      <c r="L11" s="26">
        <v>143694114</v>
      </c>
      <c r="M11" s="26">
        <v>50176244</v>
      </c>
      <c r="N11" s="26">
        <v>47333576</v>
      </c>
      <c r="O11" s="26">
        <v>49100006</v>
      </c>
      <c r="P11" s="26">
        <v>146609826</v>
      </c>
      <c r="Q11" s="26">
        <v>50380956</v>
      </c>
      <c r="R11" s="26">
        <v>47100596</v>
      </c>
      <c r="S11" s="26">
        <v>47100596</v>
      </c>
      <c r="T11" s="26">
        <v>144582148</v>
      </c>
      <c r="U11" s="26">
        <v>588907818</v>
      </c>
      <c r="V11" s="26">
        <v>635660617</v>
      </c>
      <c r="W11" s="26">
        <v>-46752799</v>
      </c>
      <c r="X11" s="27">
        <v>-7.35</v>
      </c>
      <c r="Y11" s="28">
        <v>635660617</v>
      </c>
    </row>
    <row r="12" spans="1:25" ht="13.5">
      <c r="A12" s="24" t="s">
        <v>37</v>
      </c>
      <c r="B12" s="2">
        <v>21637511</v>
      </c>
      <c r="C12" s="25">
        <v>23537798</v>
      </c>
      <c r="D12" s="26">
        <v>23537798</v>
      </c>
      <c r="E12" s="26">
        <v>1814765</v>
      </c>
      <c r="F12" s="26">
        <v>1805255</v>
      </c>
      <c r="G12" s="26">
        <v>1816498</v>
      </c>
      <c r="H12" s="26">
        <v>5436518</v>
      </c>
      <c r="I12" s="26">
        <v>1816416</v>
      </c>
      <c r="J12" s="26">
        <v>1798651</v>
      </c>
      <c r="K12" s="26">
        <v>1798651</v>
      </c>
      <c r="L12" s="26">
        <v>5413718</v>
      </c>
      <c r="M12" s="26">
        <v>2428251</v>
      </c>
      <c r="N12" s="26">
        <v>1868280</v>
      </c>
      <c r="O12" s="26">
        <v>1794810</v>
      </c>
      <c r="P12" s="26">
        <v>6091341</v>
      </c>
      <c r="Q12" s="26">
        <v>1944810</v>
      </c>
      <c r="R12" s="26">
        <v>1480659</v>
      </c>
      <c r="S12" s="26">
        <v>1480659</v>
      </c>
      <c r="T12" s="26">
        <v>4906128</v>
      </c>
      <c r="U12" s="26">
        <v>21847705</v>
      </c>
      <c r="V12" s="26">
        <v>23537798</v>
      </c>
      <c r="W12" s="26">
        <v>-1690093</v>
      </c>
      <c r="X12" s="27">
        <v>-7.18</v>
      </c>
      <c r="Y12" s="28">
        <v>23537798</v>
      </c>
    </row>
    <row r="13" spans="1:25" ht="13.5">
      <c r="A13" s="24" t="s">
        <v>213</v>
      </c>
      <c r="B13" s="2">
        <v>120858062</v>
      </c>
      <c r="C13" s="25">
        <v>83507078</v>
      </c>
      <c r="D13" s="26">
        <v>83507078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54437978</v>
      </c>
      <c r="K13" s="26">
        <v>10729005</v>
      </c>
      <c r="L13" s="26">
        <v>65166983</v>
      </c>
      <c r="M13" s="26">
        <v>10778412</v>
      </c>
      <c r="N13" s="26">
        <v>10787095</v>
      </c>
      <c r="O13" s="26">
        <v>11426307</v>
      </c>
      <c r="P13" s="26">
        <v>32991814</v>
      </c>
      <c r="Q13" s="26">
        <v>10959637</v>
      </c>
      <c r="R13" s="26">
        <v>10871574</v>
      </c>
      <c r="S13" s="26">
        <v>10871574</v>
      </c>
      <c r="T13" s="26">
        <v>32702785</v>
      </c>
      <c r="U13" s="26">
        <v>130861582</v>
      </c>
      <c r="V13" s="26">
        <v>83507078</v>
      </c>
      <c r="W13" s="26">
        <v>47354504</v>
      </c>
      <c r="X13" s="27">
        <v>56.71</v>
      </c>
      <c r="Y13" s="28">
        <v>83507078</v>
      </c>
    </row>
    <row r="14" spans="1:25" ht="13.5">
      <c r="A14" s="24" t="s">
        <v>39</v>
      </c>
      <c r="B14" s="2">
        <v>30823935</v>
      </c>
      <c r="C14" s="25">
        <v>20227358</v>
      </c>
      <c r="D14" s="26">
        <v>20227358</v>
      </c>
      <c r="E14" s="26">
        <v>0</v>
      </c>
      <c r="F14" s="26">
        <v>0</v>
      </c>
      <c r="G14" s="26">
        <v>0</v>
      </c>
      <c r="H14" s="26">
        <v>0</v>
      </c>
      <c r="I14" s="26">
        <v>2715806</v>
      </c>
      <c r="J14" s="26">
        <v>0</v>
      </c>
      <c r="K14" s="26">
        <v>5334434</v>
      </c>
      <c r="L14" s="26">
        <v>8050240</v>
      </c>
      <c r="M14" s="26">
        <v>96575</v>
      </c>
      <c r="N14" s="26">
        <v>452055</v>
      </c>
      <c r="O14" s="26">
        <v>2654537</v>
      </c>
      <c r="P14" s="26">
        <v>3203167</v>
      </c>
      <c r="Q14" s="26">
        <v>1093406</v>
      </c>
      <c r="R14" s="26">
        <v>214830</v>
      </c>
      <c r="S14" s="26">
        <v>214830</v>
      </c>
      <c r="T14" s="26">
        <v>1523066</v>
      </c>
      <c r="U14" s="26">
        <v>12776473</v>
      </c>
      <c r="V14" s="26">
        <v>20227358</v>
      </c>
      <c r="W14" s="26">
        <v>-7450885</v>
      </c>
      <c r="X14" s="27">
        <v>-36.84</v>
      </c>
      <c r="Y14" s="28">
        <v>20227358</v>
      </c>
    </row>
    <row r="15" spans="1:25" ht="13.5">
      <c r="A15" s="24" t="s">
        <v>40</v>
      </c>
      <c r="B15" s="2">
        <v>994903518</v>
      </c>
      <c r="C15" s="25">
        <v>1139577230</v>
      </c>
      <c r="D15" s="26">
        <v>1139577230</v>
      </c>
      <c r="E15" s="26">
        <v>0</v>
      </c>
      <c r="F15" s="26">
        <v>148015776</v>
      </c>
      <c r="G15" s="26">
        <v>142171985</v>
      </c>
      <c r="H15" s="26">
        <v>290187761</v>
      </c>
      <c r="I15" s="26">
        <v>93447621</v>
      </c>
      <c r="J15" s="26">
        <v>96723790</v>
      </c>
      <c r="K15" s="26">
        <v>95086025</v>
      </c>
      <c r="L15" s="26">
        <v>285257436</v>
      </c>
      <c r="M15" s="26">
        <v>77970226</v>
      </c>
      <c r="N15" s="26">
        <v>92493070</v>
      </c>
      <c r="O15" s="26">
        <v>87430908</v>
      </c>
      <c r="P15" s="26">
        <v>257894204</v>
      </c>
      <c r="Q15" s="26">
        <v>97668057</v>
      </c>
      <c r="R15" s="26">
        <v>87544644</v>
      </c>
      <c r="S15" s="26">
        <v>87544644</v>
      </c>
      <c r="T15" s="26">
        <v>272757345</v>
      </c>
      <c r="U15" s="26">
        <v>1106096746</v>
      </c>
      <c r="V15" s="26">
        <v>1139577230</v>
      </c>
      <c r="W15" s="26">
        <v>-33480484</v>
      </c>
      <c r="X15" s="27">
        <v>-2.94</v>
      </c>
      <c r="Y15" s="28">
        <v>1139577230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996901539</v>
      </c>
      <c r="C17" s="25">
        <v>1315535410</v>
      </c>
      <c r="D17" s="26">
        <v>1315535410</v>
      </c>
      <c r="E17" s="26">
        <v>17757367</v>
      </c>
      <c r="F17" s="26">
        <v>43716667</v>
      </c>
      <c r="G17" s="26">
        <v>48488656</v>
      </c>
      <c r="H17" s="26">
        <v>109962690</v>
      </c>
      <c r="I17" s="26">
        <v>49007143</v>
      </c>
      <c r="J17" s="26">
        <v>52270755</v>
      </c>
      <c r="K17" s="26">
        <v>49707019</v>
      </c>
      <c r="L17" s="26">
        <v>150984917</v>
      </c>
      <c r="M17" s="26">
        <v>49422306</v>
      </c>
      <c r="N17" s="26">
        <v>30661735</v>
      </c>
      <c r="O17" s="26">
        <v>53394910</v>
      </c>
      <c r="P17" s="26">
        <v>133478951</v>
      </c>
      <c r="Q17" s="26">
        <v>45036091</v>
      </c>
      <c r="R17" s="26">
        <v>54246831</v>
      </c>
      <c r="S17" s="26">
        <v>54246831</v>
      </c>
      <c r="T17" s="26">
        <v>153529753</v>
      </c>
      <c r="U17" s="26">
        <v>547956311</v>
      </c>
      <c r="V17" s="26">
        <v>1315535410</v>
      </c>
      <c r="W17" s="26">
        <v>-767579099</v>
      </c>
      <c r="X17" s="27">
        <v>-58.35</v>
      </c>
      <c r="Y17" s="28">
        <v>1315535410</v>
      </c>
    </row>
    <row r="18" spans="1:25" ht="13.5">
      <c r="A18" s="36" t="s">
        <v>43</v>
      </c>
      <c r="B18" s="37">
        <f>SUM(B11:B17)</f>
        <v>2683277320</v>
      </c>
      <c r="C18" s="38">
        <f aca="true" t="shared" si="1" ref="C18:Y18">SUM(C11:C17)</f>
        <v>3218045491</v>
      </c>
      <c r="D18" s="39">
        <f t="shared" si="1"/>
        <v>3218045491</v>
      </c>
      <c r="E18" s="39">
        <f t="shared" si="1"/>
        <v>72028587</v>
      </c>
      <c r="F18" s="39">
        <f t="shared" si="1"/>
        <v>245034752</v>
      </c>
      <c r="G18" s="39">
        <f t="shared" si="1"/>
        <v>242545360</v>
      </c>
      <c r="H18" s="39">
        <f t="shared" si="1"/>
        <v>559608699</v>
      </c>
      <c r="I18" s="39">
        <f t="shared" si="1"/>
        <v>193799824</v>
      </c>
      <c r="J18" s="39">
        <f t="shared" si="1"/>
        <v>254363841</v>
      </c>
      <c r="K18" s="39">
        <f t="shared" si="1"/>
        <v>210403743</v>
      </c>
      <c r="L18" s="39">
        <f t="shared" si="1"/>
        <v>658567408</v>
      </c>
      <c r="M18" s="39">
        <f t="shared" si="1"/>
        <v>190872014</v>
      </c>
      <c r="N18" s="39">
        <f t="shared" si="1"/>
        <v>183595811</v>
      </c>
      <c r="O18" s="39">
        <f t="shared" si="1"/>
        <v>205801478</v>
      </c>
      <c r="P18" s="39">
        <f t="shared" si="1"/>
        <v>580269303</v>
      </c>
      <c r="Q18" s="39">
        <f t="shared" si="1"/>
        <v>207082957</v>
      </c>
      <c r="R18" s="39">
        <f t="shared" si="1"/>
        <v>201459134</v>
      </c>
      <c r="S18" s="39">
        <f t="shared" si="1"/>
        <v>201459134</v>
      </c>
      <c r="T18" s="39">
        <f t="shared" si="1"/>
        <v>610001225</v>
      </c>
      <c r="U18" s="39">
        <f t="shared" si="1"/>
        <v>2408446635</v>
      </c>
      <c r="V18" s="39">
        <f t="shared" si="1"/>
        <v>3218045491</v>
      </c>
      <c r="W18" s="39">
        <f t="shared" si="1"/>
        <v>-809598856</v>
      </c>
      <c r="X18" s="33">
        <f>+IF(V18&lt;&gt;0,(W18/V18)*100,0)</f>
        <v>-25.158092334748787</v>
      </c>
      <c r="Y18" s="40">
        <f t="shared" si="1"/>
        <v>3218045491</v>
      </c>
    </row>
    <row r="19" spans="1:25" ht="13.5">
      <c r="A19" s="36" t="s">
        <v>44</v>
      </c>
      <c r="B19" s="41">
        <f>+B10-B18</f>
        <v>-219230162</v>
      </c>
      <c r="C19" s="42">
        <f aca="true" t="shared" si="2" ref="C19:Y19">+C10-C18</f>
        <v>-160763337</v>
      </c>
      <c r="D19" s="43">
        <f t="shared" si="2"/>
        <v>-160763337</v>
      </c>
      <c r="E19" s="43">
        <f t="shared" si="2"/>
        <v>317182205</v>
      </c>
      <c r="F19" s="43">
        <f t="shared" si="2"/>
        <v>-8195304</v>
      </c>
      <c r="G19" s="43">
        <f t="shared" si="2"/>
        <v>-17792984</v>
      </c>
      <c r="H19" s="43">
        <f t="shared" si="2"/>
        <v>291193917</v>
      </c>
      <c r="I19" s="43">
        <f t="shared" si="2"/>
        <v>8156815</v>
      </c>
      <c r="J19" s="43">
        <f t="shared" si="2"/>
        <v>75533381</v>
      </c>
      <c r="K19" s="43">
        <f t="shared" si="2"/>
        <v>-35314675</v>
      </c>
      <c r="L19" s="43">
        <f t="shared" si="2"/>
        <v>48375521</v>
      </c>
      <c r="M19" s="43">
        <f t="shared" si="2"/>
        <v>871348</v>
      </c>
      <c r="N19" s="43">
        <f t="shared" si="2"/>
        <v>-167263194</v>
      </c>
      <c r="O19" s="43">
        <f t="shared" si="2"/>
        <v>289021088</v>
      </c>
      <c r="P19" s="43">
        <f t="shared" si="2"/>
        <v>122629242</v>
      </c>
      <c r="Q19" s="43">
        <f t="shared" si="2"/>
        <v>-28772954</v>
      </c>
      <c r="R19" s="43">
        <f t="shared" si="2"/>
        <v>20211893</v>
      </c>
      <c r="S19" s="43">
        <f t="shared" si="2"/>
        <v>20211893</v>
      </c>
      <c r="T19" s="43">
        <f t="shared" si="2"/>
        <v>11650832</v>
      </c>
      <c r="U19" s="43">
        <f t="shared" si="2"/>
        <v>473849512</v>
      </c>
      <c r="V19" s="43">
        <f>IF(D10=D18,0,V10-V18)</f>
        <v>-160763337</v>
      </c>
      <c r="W19" s="43">
        <f t="shared" si="2"/>
        <v>634612849</v>
      </c>
      <c r="X19" s="44">
        <f>+IF(V19&lt;&gt;0,(W19/V19)*100,0)</f>
        <v>-394.7497363780151</v>
      </c>
      <c r="Y19" s="45">
        <f t="shared" si="2"/>
        <v>-160763337</v>
      </c>
    </row>
    <row r="20" spans="1:25" ht="13.5">
      <c r="A20" s="24" t="s">
        <v>45</v>
      </c>
      <c r="B20" s="2">
        <v>74497590</v>
      </c>
      <c r="C20" s="25">
        <v>119072700</v>
      </c>
      <c r="D20" s="26">
        <v>119072700</v>
      </c>
      <c r="E20" s="26">
        <v>0</v>
      </c>
      <c r="F20" s="26">
        <v>0</v>
      </c>
      <c r="G20" s="26">
        <v>5516274</v>
      </c>
      <c r="H20" s="26">
        <v>5516274</v>
      </c>
      <c r="I20" s="26">
        <v>3461</v>
      </c>
      <c r="J20" s="26">
        <v>12474077</v>
      </c>
      <c r="K20" s="26">
        <v>0</v>
      </c>
      <c r="L20" s="26">
        <v>12477538</v>
      </c>
      <c r="M20" s="26">
        <v>11817162</v>
      </c>
      <c r="N20" s="26">
        <v>0</v>
      </c>
      <c r="O20" s="26">
        <v>3045161</v>
      </c>
      <c r="P20" s="26">
        <v>14862323</v>
      </c>
      <c r="Q20" s="26">
        <v>0</v>
      </c>
      <c r="R20" s="26">
        <v>2774518</v>
      </c>
      <c r="S20" s="26">
        <v>2774518</v>
      </c>
      <c r="T20" s="26">
        <v>5549036</v>
      </c>
      <c r="U20" s="26">
        <v>38405171</v>
      </c>
      <c r="V20" s="26">
        <v>119072700</v>
      </c>
      <c r="W20" s="26">
        <v>-80667529</v>
      </c>
      <c r="X20" s="27">
        <v>-67.75</v>
      </c>
      <c r="Y20" s="28">
        <v>119072700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-144732572</v>
      </c>
      <c r="C22" s="53">
        <f aca="true" t="shared" si="3" ref="C22:Y22">SUM(C19:C21)</f>
        <v>-41690637</v>
      </c>
      <c r="D22" s="54">
        <f t="shared" si="3"/>
        <v>-41690637</v>
      </c>
      <c r="E22" s="54">
        <f t="shared" si="3"/>
        <v>317182205</v>
      </c>
      <c r="F22" s="54">
        <f t="shared" si="3"/>
        <v>-8195304</v>
      </c>
      <c r="G22" s="54">
        <f t="shared" si="3"/>
        <v>-12276710</v>
      </c>
      <c r="H22" s="54">
        <f t="shared" si="3"/>
        <v>296710191</v>
      </c>
      <c r="I22" s="54">
        <f t="shared" si="3"/>
        <v>8160276</v>
      </c>
      <c r="J22" s="54">
        <f t="shared" si="3"/>
        <v>88007458</v>
      </c>
      <c r="K22" s="54">
        <f t="shared" si="3"/>
        <v>-35314675</v>
      </c>
      <c r="L22" s="54">
        <f t="shared" si="3"/>
        <v>60853059</v>
      </c>
      <c r="M22" s="54">
        <f t="shared" si="3"/>
        <v>12688510</v>
      </c>
      <c r="N22" s="54">
        <f t="shared" si="3"/>
        <v>-167263194</v>
      </c>
      <c r="O22" s="54">
        <f t="shared" si="3"/>
        <v>292066249</v>
      </c>
      <c r="P22" s="54">
        <f t="shared" si="3"/>
        <v>137491565</v>
      </c>
      <c r="Q22" s="54">
        <f t="shared" si="3"/>
        <v>-28772954</v>
      </c>
      <c r="R22" s="54">
        <f t="shared" si="3"/>
        <v>22986411</v>
      </c>
      <c r="S22" s="54">
        <f t="shared" si="3"/>
        <v>22986411</v>
      </c>
      <c r="T22" s="54">
        <f t="shared" si="3"/>
        <v>17199868</v>
      </c>
      <c r="U22" s="54">
        <f t="shared" si="3"/>
        <v>512254683</v>
      </c>
      <c r="V22" s="54">
        <f t="shared" si="3"/>
        <v>-41690637</v>
      </c>
      <c r="W22" s="54">
        <f t="shared" si="3"/>
        <v>553945320</v>
      </c>
      <c r="X22" s="55">
        <f>+IF(V22&lt;&gt;0,(W22/V22)*100,0)</f>
        <v>-1328.7043803144577</v>
      </c>
      <c r="Y22" s="56">
        <f t="shared" si="3"/>
        <v>-41690637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-144732572</v>
      </c>
      <c r="C24" s="42">
        <f aca="true" t="shared" si="4" ref="C24:Y24">SUM(C22:C23)</f>
        <v>-41690637</v>
      </c>
      <c r="D24" s="43">
        <f t="shared" si="4"/>
        <v>-41690637</v>
      </c>
      <c r="E24" s="43">
        <f t="shared" si="4"/>
        <v>317182205</v>
      </c>
      <c r="F24" s="43">
        <f t="shared" si="4"/>
        <v>-8195304</v>
      </c>
      <c r="G24" s="43">
        <f t="shared" si="4"/>
        <v>-12276710</v>
      </c>
      <c r="H24" s="43">
        <f t="shared" si="4"/>
        <v>296710191</v>
      </c>
      <c r="I24" s="43">
        <f t="shared" si="4"/>
        <v>8160276</v>
      </c>
      <c r="J24" s="43">
        <f t="shared" si="4"/>
        <v>88007458</v>
      </c>
      <c r="K24" s="43">
        <f t="shared" si="4"/>
        <v>-35314675</v>
      </c>
      <c r="L24" s="43">
        <f t="shared" si="4"/>
        <v>60853059</v>
      </c>
      <c r="M24" s="43">
        <f t="shared" si="4"/>
        <v>12688510</v>
      </c>
      <c r="N24" s="43">
        <f t="shared" si="4"/>
        <v>-167263194</v>
      </c>
      <c r="O24" s="43">
        <f t="shared" si="4"/>
        <v>292066249</v>
      </c>
      <c r="P24" s="43">
        <f t="shared" si="4"/>
        <v>137491565</v>
      </c>
      <c r="Q24" s="43">
        <f t="shared" si="4"/>
        <v>-28772954</v>
      </c>
      <c r="R24" s="43">
        <f t="shared" si="4"/>
        <v>22986411</v>
      </c>
      <c r="S24" s="43">
        <f t="shared" si="4"/>
        <v>22986411</v>
      </c>
      <c r="T24" s="43">
        <f t="shared" si="4"/>
        <v>17199868</v>
      </c>
      <c r="U24" s="43">
        <f t="shared" si="4"/>
        <v>512254683</v>
      </c>
      <c r="V24" s="43">
        <f t="shared" si="4"/>
        <v>-41690637</v>
      </c>
      <c r="W24" s="43">
        <f t="shared" si="4"/>
        <v>553945320</v>
      </c>
      <c r="X24" s="44">
        <f>+IF(V24&lt;&gt;0,(W24/V24)*100,0)</f>
        <v>-1328.7043803144577</v>
      </c>
      <c r="Y24" s="45">
        <f t="shared" si="4"/>
        <v>-41690637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46345052</v>
      </c>
      <c r="C27" s="65">
        <v>337147600</v>
      </c>
      <c r="D27" s="66">
        <v>337147600</v>
      </c>
      <c r="E27" s="66">
        <v>1014605</v>
      </c>
      <c r="F27" s="66">
        <v>15968333</v>
      </c>
      <c r="G27" s="66">
        <v>20884376</v>
      </c>
      <c r="H27" s="66">
        <v>37867314</v>
      </c>
      <c r="I27" s="66">
        <v>17706006</v>
      </c>
      <c r="J27" s="66">
        <v>12494178</v>
      </c>
      <c r="K27" s="66">
        <v>33101939</v>
      </c>
      <c r="L27" s="66">
        <v>63302123</v>
      </c>
      <c r="M27" s="66">
        <v>6616405</v>
      </c>
      <c r="N27" s="66">
        <v>7780214</v>
      </c>
      <c r="O27" s="66">
        <v>17305229</v>
      </c>
      <c r="P27" s="66">
        <v>31701848</v>
      </c>
      <c r="Q27" s="66">
        <v>9822271</v>
      </c>
      <c r="R27" s="66">
        <v>11025096</v>
      </c>
      <c r="S27" s="66">
        <v>19341029</v>
      </c>
      <c r="T27" s="66">
        <v>40188396</v>
      </c>
      <c r="U27" s="66">
        <v>173059681</v>
      </c>
      <c r="V27" s="66">
        <v>337147600</v>
      </c>
      <c r="W27" s="66">
        <v>-164087919</v>
      </c>
      <c r="X27" s="67">
        <v>-48.67</v>
      </c>
      <c r="Y27" s="68">
        <v>337147600</v>
      </c>
    </row>
    <row r="28" spans="1:25" ht="13.5">
      <c r="A28" s="69" t="s">
        <v>45</v>
      </c>
      <c r="B28" s="2">
        <v>7512374</v>
      </c>
      <c r="C28" s="25">
        <v>183157900</v>
      </c>
      <c r="D28" s="26">
        <v>183157900</v>
      </c>
      <c r="E28" s="26">
        <v>788884</v>
      </c>
      <c r="F28" s="26">
        <v>5053087</v>
      </c>
      <c r="G28" s="26">
        <v>8047859</v>
      </c>
      <c r="H28" s="26">
        <v>13889830</v>
      </c>
      <c r="I28" s="26">
        <v>5187717</v>
      </c>
      <c r="J28" s="26">
        <v>2987750</v>
      </c>
      <c r="K28" s="26">
        <v>10005005</v>
      </c>
      <c r="L28" s="26">
        <v>18180472</v>
      </c>
      <c r="M28" s="26">
        <v>5582549</v>
      </c>
      <c r="N28" s="26">
        <v>3355467</v>
      </c>
      <c r="O28" s="26">
        <v>12653962</v>
      </c>
      <c r="P28" s="26">
        <v>21591978</v>
      </c>
      <c r="Q28" s="26">
        <v>10787192</v>
      </c>
      <c r="R28" s="26">
        <v>10783890</v>
      </c>
      <c r="S28" s="26">
        <v>14400558</v>
      </c>
      <c r="T28" s="26">
        <v>35971640</v>
      </c>
      <c r="U28" s="26">
        <v>89633920</v>
      </c>
      <c r="V28" s="26">
        <v>183157900</v>
      </c>
      <c r="W28" s="26">
        <v>-93523980</v>
      </c>
      <c r="X28" s="27">
        <v>-51.06</v>
      </c>
      <c r="Y28" s="28">
        <v>183157900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31690038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7142640</v>
      </c>
      <c r="C31" s="25">
        <v>153989700</v>
      </c>
      <c r="D31" s="26">
        <v>153989700</v>
      </c>
      <c r="E31" s="26">
        <v>225721</v>
      </c>
      <c r="F31" s="26">
        <v>10915247</v>
      </c>
      <c r="G31" s="26">
        <v>12836516</v>
      </c>
      <c r="H31" s="26">
        <v>23977484</v>
      </c>
      <c r="I31" s="26">
        <v>12518291</v>
      </c>
      <c r="J31" s="26">
        <v>9506429</v>
      </c>
      <c r="K31" s="26">
        <v>23096935</v>
      </c>
      <c r="L31" s="26">
        <v>45121655</v>
      </c>
      <c r="M31" s="26">
        <v>1033856</v>
      </c>
      <c r="N31" s="26">
        <v>4424746</v>
      </c>
      <c r="O31" s="26">
        <v>4651267</v>
      </c>
      <c r="P31" s="26">
        <v>10109869</v>
      </c>
      <c r="Q31" s="26">
        <v>-964922</v>
      </c>
      <c r="R31" s="26">
        <v>241205</v>
      </c>
      <c r="S31" s="26">
        <v>4940472</v>
      </c>
      <c r="T31" s="26">
        <v>4216755</v>
      </c>
      <c r="U31" s="26">
        <v>83425763</v>
      </c>
      <c r="V31" s="26">
        <v>153989700</v>
      </c>
      <c r="W31" s="26">
        <v>-70563937</v>
      </c>
      <c r="X31" s="27">
        <v>-45.82</v>
      </c>
      <c r="Y31" s="28">
        <v>153989700</v>
      </c>
    </row>
    <row r="32" spans="1:25" ht="13.5">
      <c r="A32" s="36" t="s">
        <v>53</v>
      </c>
      <c r="B32" s="3">
        <f>SUM(B28:B31)</f>
        <v>46345052</v>
      </c>
      <c r="C32" s="65">
        <f aca="true" t="shared" si="5" ref="C32:Y32">SUM(C28:C31)</f>
        <v>337147600</v>
      </c>
      <c r="D32" s="66">
        <f t="shared" si="5"/>
        <v>337147600</v>
      </c>
      <c r="E32" s="66">
        <f t="shared" si="5"/>
        <v>1014605</v>
      </c>
      <c r="F32" s="66">
        <f t="shared" si="5"/>
        <v>15968334</v>
      </c>
      <c r="G32" s="66">
        <f t="shared" si="5"/>
        <v>20884375</v>
      </c>
      <c r="H32" s="66">
        <f t="shared" si="5"/>
        <v>37867314</v>
      </c>
      <c r="I32" s="66">
        <f t="shared" si="5"/>
        <v>17706008</v>
      </c>
      <c r="J32" s="66">
        <f t="shared" si="5"/>
        <v>12494179</v>
      </c>
      <c r="K32" s="66">
        <f t="shared" si="5"/>
        <v>33101940</v>
      </c>
      <c r="L32" s="66">
        <f t="shared" si="5"/>
        <v>63302127</v>
      </c>
      <c r="M32" s="66">
        <f t="shared" si="5"/>
        <v>6616405</v>
      </c>
      <c r="N32" s="66">
        <f t="shared" si="5"/>
        <v>7780213</v>
      </c>
      <c r="O32" s="66">
        <f t="shared" si="5"/>
        <v>17305229</v>
      </c>
      <c r="P32" s="66">
        <f t="shared" si="5"/>
        <v>31701847</v>
      </c>
      <c r="Q32" s="66">
        <f t="shared" si="5"/>
        <v>9822270</v>
      </c>
      <c r="R32" s="66">
        <f t="shared" si="5"/>
        <v>11025095</v>
      </c>
      <c r="S32" s="66">
        <f t="shared" si="5"/>
        <v>19341030</v>
      </c>
      <c r="T32" s="66">
        <f t="shared" si="5"/>
        <v>40188395</v>
      </c>
      <c r="U32" s="66">
        <f t="shared" si="5"/>
        <v>173059683</v>
      </c>
      <c r="V32" s="66">
        <f t="shared" si="5"/>
        <v>337147600</v>
      </c>
      <c r="W32" s="66">
        <f t="shared" si="5"/>
        <v>-164087917</v>
      </c>
      <c r="X32" s="67">
        <f>+IF(V32&lt;&gt;0,(W32/V32)*100,0)</f>
        <v>-48.66946020081412</v>
      </c>
      <c r="Y32" s="68">
        <f t="shared" si="5"/>
        <v>337147600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454978198</v>
      </c>
      <c r="D35" s="26">
        <v>454978198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454978198</v>
      </c>
      <c r="W35" s="26">
        <v>-454978198</v>
      </c>
      <c r="X35" s="27">
        <v>-100</v>
      </c>
      <c r="Y35" s="28">
        <v>454978198</v>
      </c>
    </row>
    <row r="36" spans="1:25" ht="13.5">
      <c r="A36" s="24" t="s">
        <v>56</v>
      </c>
      <c r="B36" s="2">
        <v>0</v>
      </c>
      <c r="C36" s="25">
        <v>1992188299</v>
      </c>
      <c r="D36" s="26">
        <v>1992188299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1992188299</v>
      </c>
      <c r="W36" s="26">
        <v>-1992188299</v>
      </c>
      <c r="X36" s="27">
        <v>-100</v>
      </c>
      <c r="Y36" s="28">
        <v>1992188299</v>
      </c>
    </row>
    <row r="37" spans="1:25" ht="13.5">
      <c r="A37" s="24" t="s">
        <v>57</v>
      </c>
      <c r="B37" s="2">
        <v>0</v>
      </c>
      <c r="C37" s="25">
        <v>698085928</v>
      </c>
      <c r="D37" s="26">
        <v>698085928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698085928</v>
      </c>
      <c r="W37" s="26">
        <v>-698085928</v>
      </c>
      <c r="X37" s="27">
        <v>-100</v>
      </c>
      <c r="Y37" s="28">
        <v>698085928</v>
      </c>
    </row>
    <row r="38" spans="1:25" ht="13.5">
      <c r="A38" s="24" t="s">
        <v>58</v>
      </c>
      <c r="B38" s="2">
        <v>0</v>
      </c>
      <c r="C38" s="25">
        <v>119537205</v>
      </c>
      <c r="D38" s="26">
        <v>119537205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119537205</v>
      </c>
      <c r="W38" s="26">
        <v>-119537205</v>
      </c>
      <c r="X38" s="27">
        <v>-100</v>
      </c>
      <c r="Y38" s="28">
        <v>119537205</v>
      </c>
    </row>
    <row r="39" spans="1:25" ht="13.5">
      <c r="A39" s="24" t="s">
        <v>59</v>
      </c>
      <c r="B39" s="2">
        <v>0</v>
      </c>
      <c r="C39" s="25">
        <v>1629543364</v>
      </c>
      <c r="D39" s="26">
        <v>1629543364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1629543364</v>
      </c>
      <c r="W39" s="26">
        <v>-1629543364</v>
      </c>
      <c r="X39" s="27">
        <v>-100</v>
      </c>
      <c r="Y39" s="28">
        <v>1629543364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215179691</v>
      </c>
      <c r="C42" s="25">
        <v>283935364</v>
      </c>
      <c r="D42" s="26">
        <v>283935364</v>
      </c>
      <c r="E42" s="26">
        <v>211353499</v>
      </c>
      <c r="F42" s="26">
        <v>-36151245</v>
      </c>
      <c r="G42" s="26">
        <v>-41014859</v>
      </c>
      <c r="H42" s="26">
        <v>134187395</v>
      </c>
      <c r="I42" s="26">
        <v>-50827545</v>
      </c>
      <c r="J42" s="26">
        <v>193928592</v>
      </c>
      <c r="K42" s="26">
        <v>-56036015</v>
      </c>
      <c r="L42" s="26">
        <v>87065032</v>
      </c>
      <c r="M42" s="26">
        <v>-28099793</v>
      </c>
      <c r="N42" s="26">
        <v>-23901750</v>
      </c>
      <c r="O42" s="26">
        <v>171319769</v>
      </c>
      <c r="P42" s="26">
        <v>119318226</v>
      </c>
      <c r="Q42" s="26">
        <v>-48248141</v>
      </c>
      <c r="R42" s="26">
        <v>11797690</v>
      </c>
      <c r="S42" s="26">
        <v>0</v>
      </c>
      <c r="T42" s="26">
        <v>-36450451</v>
      </c>
      <c r="U42" s="26">
        <v>304120202</v>
      </c>
      <c r="V42" s="26">
        <v>283935364</v>
      </c>
      <c r="W42" s="26">
        <v>20184838</v>
      </c>
      <c r="X42" s="27">
        <v>7.11</v>
      </c>
      <c r="Y42" s="28">
        <v>283935364</v>
      </c>
    </row>
    <row r="43" spans="1:25" ht="13.5">
      <c r="A43" s="24" t="s">
        <v>62</v>
      </c>
      <c r="B43" s="2">
        <v>-166670715</v>
      </c>
      <c r="C43" s="25">
        <v>0</v>
      </c>
      <c r="D43" s="26">
        <v>0</v>
      </c>
      <c r="E43" s="26">
        <v>-96698210</v>
      </c>
      <c r="F43" s="26">
        <v>-45657385</v>
      </c>
      <c r="G43" s="26">
        <v>43377163</v>
      </c>
      <c r="H43" s="26">
        <v>-98978432</v>
      </c>
      <c r="I43" s="26">
        <v>-6303577</v>
      </c>
      <c r="J43" s="26">
        <v>-12931253</v>
      </c>
      <c r="K43" s="26">
        <v>-140823626</v>
      </c>
      <c r="L43" s="26">
        <v>-160058456</v>
      </c>
      <c r="M43" s="26">
        <v>15457897</v>
      </c>
      <c r="N43" s="26">
        <v>37590170</v>
      </c>
      <c r="O43" s="26">
        <v>-111467010</v>
      </c>
      <c r="P43" s="26">
        <v>-58418943</v>
      </c>
      <c r="Q43" s="26">
        <v>-5797075</v>
      </c>
      <c r="R43" s="26">
        <v>17401505</v>
      </c>
      <c r="S43" s="26">
        <v>0</v>
      </c>
      <c r="T43" s="26">
        <v>11604430</v>
      </c>
      <c r="U43" s="26">
        <v>-305851401</v>
      </c>
      <c r="V43" s="26">
        <v>0</v>
      </c>
      <c r="W43" s="26">
        <v>-305851401</v>
      </c>
      <c r="X43" s="27">
        <v>0</v>
      </c>
      <c r="Y43" s="28">
        <v>0</v>
      </c>
    </row>
    <row r="44" spans="1:25" ht="13.5">
      <c r="A44" s="24" t="s">
        <v>63</v>
      </c>
      <c r="B44" s="2">
        <v>-71888483</v>
      </c>
      <c r="C44" s="25">
        <v>0</v>
      </c>
      <c r="D44" s="26">
        <v>0</v>
      </c>
      <c r="E44" s="26">
        <v>-6498038</v>
      </c>
      <c r="F44" s="26">
        <v>-4316025</v>
      </c>
      <c r="G44" s="26">
        <v>-8582178</v>
      </c>
      <c r="H44" s="26">
        <v>-19396241</v>
      </c>
      <c r="I44" s="26">
        <v>36781575</v>
      </c>
      <c r="J44" s="26">
        <v>-1865907</v>
      </c>
      <c r="K44" s="26">
        <v>39984608</v>
      </c>
      <c r="L44" s="26">
        <v>74900276</v>
      </c>
      <c r="M44" s="26">
        <v>-4402090</v>
      </c>
      <c r="N44" s="26">
        <v>-12677897</v>
      </c>
      <c r="O44" s="26">
        <v>-61299960</v>
      </c>
      <c r="P44" s="26">
        <v>-78379947</v>
      </c>
      <c r="Q44" s="26">
        <v>50271942</v>
      </c>
      <c r="R44" s="26">
        <v>-22795262</v>
      </c>
      <c r="S44" s="26">
        <v>0</v>
      </c>
      <c r="T44" s="26">
        <v>27476680</v>
      </c>
      <c r="U44" s="26">
        <v>4600768</v>
      </c>
      <c r="V44" s="26">
        <v>0</v>
      </c>
      <c r="W44" s="26">
        <v>4600768</v>
      </c>
      <c r="X44" s="27">
        <v>0</v>
      </c>
      <c r="Y44" s="28">
        <v>0</v>
      </c>
    </row>
    <row r="45" spans="1:25" ht="13.5">
      <c r="A45" s="36" t="s">
        <v>64</v>
      </c>
      <c r="B45" s="3">
        <v>114067549</v>
      </c>
      <c r="C45" s="65">
        <v>283935364</v>
      </c>
      <c r="D45" s="66">
        <v>283935364</v>
      </c>
      <c r="E45" s="66">
        <v>240569620</v>
      </c>
      <c r="F45" s="66">
        <v>154444965</v>
      </c>
      <c r="G45" s="66">
        <v>148225091</v>
      </c>
      <c r="H45" s="66">
        <v>148225091</v>
      </c>
      <c r="I45" s="66">
        <v>127875544</v>
      </c>
      <c r="J45" s="66">
        <v>307006976</v>
      </c>
      <c r="K45" s="66">
        <v>150131943</v>
      </c>
      <c r="L45" s="66">
        <v>150131943</v>
      </c>
      <c r="M45" s="66">
        <v>133087957</v>
      </c>
      <c r="N45" s="66">
        <v>134098480</v>
      </c>
      <c r="O45" s="66">
        <v>132651279</v>
      </c>
      <c r="P45" s="66">
        <v>132651279</v>
      </c>
      <c r="Q45" s="66">
        <v>128878005</v>
      </c>
      <c r="R45" s="66">
        <v>135281938</v>
      </c>
      <c r="S45" s="66">
        <v>135281938</v>
      </c>
      <c r="T45" s="66">
        <v>135281938</v>
      </c>
      <c r="U45" s="66">
        <v>135281938</v>
      </c>
      <c r="V45" s="66">
        <v>283935364</v>
      </c>
      <c r="W45" s="66">
        <v>-148653426</v>
      </c>
      <c r="X45" s="67">
        <v>-52.35</v>
      </c>
      <c r="Y45" s="68">
        <v>283935364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151065440</v>
      </c>
      <c r="C49" s="95">
        <v>67550538</v>
      </c>
      <c r="D49" s="20">
        <v>56877420</v>
      </c>
      <c r="E49" s="20">
        <v>0</v>
      </c>
      <c r="F49" s="20">
        <v>0</v>
      </c>
      <c r="G49" s="20">
        <v>0</v>
      </c>
      <c r="H49" s="20">
        <v>1965427774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2240921172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257362693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257362693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853284419</v>
      </c>
      <c r="D5" s="120">
        <f t="shared" si="0"/>
        <v>1015557753</v>
      </c>
      <c r="E5" s="66">
        <f t="shared" si="0"/>
        <v>1015557753</v>
      </c>
      <c r="F5" s="66">
        <f t="shared" si="0"/>
        <v>212694114</v>
      </c>
      <c r="G5" s="66">
        <f t="shared" si="0"/>
        <v>32707639</v>
      </c>
      <c r="H5" s="66">
        <f t="shared" si="0"/>
        <v>33700446</v>
      </c>
      <c r="I5" s="66">
        <f t="shared" si="0"/>
        <v>279102199</v>
      </c>
      <c r="J5" s="66">
        <f t="shared" si="0"/>
        <v>28253239</v>
      </c>
      <c r="K5" s="66">
        <f t="shared" si="0"/>
        <v>204823697</v>
      </c>
      <c r="L5" s="66">
        <f t="shared" si="0"/>
        <v>30652830</v>
      </c>
      <c r="M5" s="66">
        <f t="shared" si="0"/>
        <v>263729766</v>
      </c>
      <c r="N5" s="66">
        <f t="shared" si="0"/>
        <v>45807892</v>
      </c>
      <c r="O5" s="66">
        <f t="shared" si="0"/>
        <v>1711268</v>
      </c>
      <c r="P5" s="66">
        <f t="shared" si="0"/>
        <v>213515312</v>
      </c>
      <c r="Q5" s="66">
        <f t="shared" si="0"/>
        <v>261034472</v>
      </c>
      <c r="R5" s="66">
        <f t="shared" si="0"/>
        <v>31682424</v>
      </c>
      <c r="S5" s="66">
        <f t="shared" si="0"/>
        <v>54056750</v>
      </c>
      <c r="T5" s="66">
        <f t="shared" si="0"/>
        <v>54056750</v>
      </c>
      <c r="U5" s="66">
        <f t="shared" si="0"/>
        <v>139795924</v>
      </c>
      <c r="V5" s="66">
        <f t="shared" si="0"/>
        <v>943662361</v>
      </c>
      <c r="W5" s="66">
        <f t="shared" si="0"/>
        <v>1015557753</v>
      </c>
      <c r="X5" s="66">
        <f t="shared" si="0"/>
        <v>-71895392</v>
      </c>
      <c r="Y5" s="103">
        <f>+IF(W5&lt;&gt;0,+(X5/W5)*100,0)</f>
        <v>-7.079399648874523</v>
      </c>
      <c r="Z5" s="119">
        <f>SUM(Z6:Z8)</f>
        <v>1015557753</v>
      </c>
    </row>
    <row r="6" spans="1:26" ht="13.5">
      <c r="A6" s="104" t="s">
        <v>74</v>
      </c>
      <c r="B6" s="102"/>
      <c r="C6" s="121">
        <v>260809454</v>
      </c>
      <c r="D6" s="122"/>
      <c r="E6" s="26"/>
      <c r="F6" s="26">
        <v>26275302</v>
      </c>
      <c r="G6" s="26">
        <v>26138461</v>
      </c>
      <c r="H6" s="26">
        <v>26144801</v>
      </c>
      <c r="I6" s="26">
        <v>78558564</v>
      </c>
      <c r="J6" s="26">
        <v>26058490</v>
      </c>
      <c r="K6" s="26">
        <v>25725942</v>
      </c>
      <c r="L6" s="26">
        <v>26244815</v>
      </c>
      <c r="M6" s="26">
        <v>78029247</v>
      </c>
      <c r="N6" s="26">
        <v>26316645</v>
      </c>
      <c r="O6" s="26">
        <v>16022</v>
      </c>
      <c r="P6" s="26">
        <v>52448543</v>
      </c>
      <c r="Q6" s="26">
        <v>78781210</v>
      </c>
      <c r="R6" s="26">
        <v>26605789</v>
      </c>
      <c r="S6" s="26">
        <v>25220094</v>
      </c>
      <c r="T6" s="26">
        <v>25220094</v>
      </c>
      <c r="U6" s="26">
        <v>77045977</v>
      </c>
      <c r="V6" s="26">
        <v>312414998</v>
      </c>
      <c r="W6" s="26"/>
      <c r="X6" s="26">
        <v>312414998</v>
      </c>
      <c r="Y6" s="106">
        <v>0</v>
      </c>
      <c r="Z6" s="121"/>
    </row>
    <row r="7" spans="1:26" ht="13.5">
      <c r="A7" s="104" t="s">
        <v>75</v>
      </c>
      <c r="B7" s="102"/>
      <c r="C7" s="123">
        <v>15440852</v>
      </c>
      <c r="D7" s="124">
        <v>23896754</v>
      </c>
      <c r="E7" s="125">
        <v>23896754</v>
      </c>
      <c r="F7" s="125">
        <v>472511</v>
      </c>
      <c r="G7" s="125">
        <v>587921</v>
      </c>
      <c r="H7" s="125">
        <v>548544</v>
      </c>
      <c r="I7" s="125">
        <v>1608976</v>
      </c>
      <c r="J7" s="125">
        <v>523824</v>
      </c>
      <c r="K7" s="125">
        <v>533826</v>
      </c>
      <c r="L7" s="125">
        <v>3099268</v>
      </c>
      <c r="M7" s="125">
        <v>4156918</v>
      </c>
      <c r="N7" s="125">
        <v>2921783</v>
      </c>
      <c r="O7" s="125">
        <v>-1159794</v>
      </c>
      <c r="P7" s="125">
        <v>5828210</v>
      </c>
      <c r="Q7" s="125">
        <v>7590199</v>
      </c>
      <c r="R7" s="125">
        <v>3815024</v>
      </c>
      <c r="S7" s="125">
        <v>2839092</v>
      </c>
      <c r="T7" s="125">
        <v>2839092</v>
      </c>
      <c r="U7" s="125">
        <v>9493208</v>
      </c>
      <c r="V7" s="125">
        <v>22849301</v>
      </c>
      <c r="W7" s="125">
        <v>23896754</v>
      </c>
      <c r="X7" s="125">
        <v>-1047453</v>
      </c>
      <c r="Y7" s="107">
        <v>-4.38</v>
      </c>
      <c r="Z7" s="123">
        <v>23896754</v>
      </c>
    </row>
    <row r="8" spans="1:26" ht="13.5">
      <c r="A8" s="104" t="s">
        <v>76</v>
      </c>
      <c r="B8" s="102"/>
      <c r="C8" s="121">
        <v>577034113</v>
      </c>
      <c r="D8" s="122">
        <v>991660999</v>
      </c>
      <c r="E8" s="26">
        <v>991660999</v>
      </c>
      <c r="F8" s="26">
        <v>185946301</v>
      </c>
      <c r="G8" s="26">
        <v>5981257</v>
      </c>
      <c r="H8" s="26">
        <v>7007101</v>
      </c>
      <c r="I8" s="26">
        <v>198934659</v>
      </c>
      <c r="J8" s="26">
        <v>1670925</v>
      </c>
      <c r="K8" s="26">
        <v>178563929</v>
      </c>
      <c r="L8" s="26">
        <v>1308747</v>
      </c>
      <c r="M8" s="26">
        <v>181543601</v>
      </c>
      <c r="N8" s="26">
        <v>16569464</v>
      </c>
      <c r="O8" s="26">
        <v>2855040</v>
      </c>
      <c r="P8" s="26">
        <v>155238559</v>
      </c>
      <c r="Q8" s="26">
        <v>174663063</v>
      </c>
      <c r="R8" s="26">
        <v>1261611</v>
      </c>
      <c r="S8" s="26">
        <v>25997564</v>
      </c>
      <c r="T8" s="26">
        <v>25997564</v>
      </c>
      <c r="U8" s="26">
        <v>53256739</v>
      </c>
      <c r="V8" s="26">
        <v>608398062</v>
      </c>
      <c r="W8" s="26">
        <v>991660999</v>
      </c>
      <c r="X8" s="26">
        <v>-383262937</v>
      </c>
      <c r="Y8" s="106">
        <v>-38.65</v>
      </c>
      <c r="Z8" s="121">
        <v>991660999</v>
      </c>
    </row>
    <row r="9" spans="1:26" ht="13.5">
      <c r="A9" s="101" t="s">
        <v>77</v>
      </c>
      <c r="B9" s="102"/>
      <c r="C9" s="119">
        <f aca="true" t="shared" si="1" ref="C9:X9">SUM(C10:C14)</f>
        <v>60409303</v>
      </c>
      <c r="D9" s="120">
        <f t="shared" si="1"/>
        <v>69809884</v>
      </c>
      <c r="E9" s="66">
        <f t="shared" si="1"/>
        <v>69809884</v>
      </c>
      <c r="F9" s="66">
        <f t="shared" si="1"/>
        <v>1810064</v>
      </c>
      <c r="G9" s="66">
        <f t="shared" si="1"/>
        <v>5781893</v>
      </c>
      <c r="H9" s="66">
        <f t="shared" si="1"/>
        <v>5363817</v>
      </c>
      <c r="I9" s="66">
        <f t="shared" si="1"/>
        <v>12955774</v>
      </c>
      <c r="J9" s="66">
        <f t="shared" si="1"/>
        <v>3724219</v>
      </c>
      <c r="K9" s="66">
        <f t="shared" si="1"/>
        <v>8787023</v>
      </c>
      <c r="L9" s="66">
        <f t="shared" si="1"/>
        <v>2196717</v>
      </c>
      <c r="M9" s="66">
        <f t="shared" si="1"/>
        <v>14707959</v>
      </c>
      <c r="N9" s="66">
        <f t="shared" si="1"/>
        <v>9994861</v>
      </c>
      <c r="O9" s="66">
        <f t="shared" si="1"/>
        <v>3028794</v>
      </c>
      <c r="P9" s="66">
        <f t="shared" si="1"/>
        <v>8144335</v>
      </c>
      <c r="Q9" s="66">
        <f t="shared" si="1"/>
        <v>21167990</v>
      </c>
      <c r="R9" s="66">
        <f t="shared" si="1"/>
        <v>4621912</v>
      </c>
      <c r="S9" s="66">
        <f t="shared" si="1"/>
        <v>7855789</v>
      </c>
      <c r="T9" s="66">
        <f t="shared" si="1"/>
        <v>7855789</v>
      </c>
      <c r="U9" s="66">
        <f t="shared" si="1"/>
        <v>20333490</v>
      </c>
      <c r="V9" s="66">
        <f t="shared" si="1"/>
        <v>69165213</v>
      </c>
      <c r="W9" s="66">
        <f t="shared" si="1"/>
        <v>69809884</v>
      </c>
      <c r="X9" s="66">
        <f t="shared" si="1"/>
        <v>-644671</v>
      </c>
      <c r="Y9" s="103">
        <f>+IF(W9&lt;&gt;0,+(X9/W9)*100,0)</f>
        <v>-0.923466654091561</v>
      </c>
      <c r="Z9" s="119">
        <f>SUM(Z10:Z14)</f>
        <v>69809884</v>
      </c>
    </row>
    <row r="10" spans="1:26" ht="13.5">
      <c r="A10" s="104" t="s">
        <v>78</v>
      </c>
      <c r="B10" s="102"/>
      <c r="C10" s="121">
        <v>8001596</v>
      </c>
      <c r="D10" s="122">
        <v>10878816</v>
      </c>
      <c r="E10" s="26">
        <v>10878816</v>
      </c>
      <c r="F10" s="26">
        <v>591820</v>
      </c>
      <c r="G10" s="26">
        <v>551762</v>
      </c>
      <c r="H10" s="26">
        <v>702137</v>
      </c>
      <c r="I10" s="26">
        <v>1845719</v>
      </c>
      <c r="J10" s="26">
        <v>1009110</v>
      </c>
      <c r="K10" s="26">
        <v>410033</v>
      </c>
      <c r="L10" s="26">
        <v>462112</v>
      </c>
      <c r="M10" s="26">
        <v>1881255</v>
      </c>
      <c r="N10" s="26">
        <v>616415</v>
      </c>
      <c r="O10" s="26">
        <v>447319</v>
      </c>
      <c r="P10" s="26">
        <v>616355</v>
      </c>
      <c r="Q10" s="26">
        <v>1680089</v>
      </c>
      <c r="R10" s="26">
        <v>378157</v>
      </c>
      <c r="S10" s="26">
        <v>2654897</v>
      </c>
      <c r="T10" s="26">
        <v>2654897</v>
      </c>
      <c r="U10" s="26">
        <v>5687951</v>
      </c>
      <c r="V10" s="26">
        <v>11095014</v>
      </c>
      <c r="W10" s="26">
        <v>10878816</v>
      </c>
      <c r="X10" s="26">
        <v>216198</v>
      </c>
      <c r="Y10" s="106">
        <v>1.99</v>
      </c>
      <c r="Z10" s="121">
        <v>10878816</v>
      </c>
    </row>
    <row r="11" spans="1:26" ht="13.5">
      <c r="A11" s="104" t="s">
        <v>79</v>
      </c>
      <c r="B11" s="102"/>
      <c r="C11" s="121">
        <v>423540</v>
      </c>
      <c r="D11" s="122">
        <v>120000</v>
      </c>
      <c r="E11" s="26">
        <v>120000</v>
      </c>
      <c r="F11" s="26">
        <v>27795</v>
      </c>
      <c r="G11" s="26">
        <v>28647</v>
      </c>
      <c r="H11" s="26">
        <v>41018</v>
      </c>
      <c r="I11" s="26">
        <v>97460</v>
      </c>
      <c r="J11" s="26">
        <v>95766</v>
      </c>
      <c r="K11" s="26">
        <v>111622</v>
      </c>
      <c r="L11" s="26">
        <v>42700</v>
      </c>
      <c r="M11" s="26">
        <v>250088</v>
      </c>
      <c r="N11" s="26">
        <v>156197</v>
      </c>
      <c r="O11" s="26">
        <v>8978</v>
      </c>
      <c r="P11" s="26">
        <v>4346</v>
      </c>
      <c r="Q11" s="26">
        <v>169521</v>
      </c>
      <c r="R11" s="26">
        <v>-4284</v>
      </c>
      <c r="S11" s="26">
        <v>1908</v>
      </c>
      <c r="T11" s="26">
        <v>1908</v>
      </c>
      <c r="U11" s="26">
        <v>-468</v>
      </c>
      <c r="V11" s="26">
        <v>516601</v>
      </c>
      <c r="W11" s="26">
        <v>120000</v>
      </c>
      <c r="X11" s="26">
        <v>396601</v>
      </c>
      <c r="Y11" s="106">
        <v>330.5</v>
      </c>
      <c r="Z11" s="121">
        <v>120000</v>
      </c>
    </row>
    <row r="12" spans="1:26" ht="13.5">
      <c r="A12" s="104" t="s">
        <v>80</v>
      </c>
      <c r="B12" s="102"/>
      <c r="C12" s="121">
        <v>17507454</v>
      </c>
      <c r="D12" s="122">
        <v>21987750</v>
      </c>
      <c r="E12" s="26">
        <v>21987750</v>
      </c>
      <c r="F12" s="26">
        <v>1166296</v>
      </c>
      <c r="G12" s="26">
        <v>2189838</v>
      </c>
      <c r="H12" s="26">
        <v>1605189</v>
      </c>
      <c r="I12" s="26">
        <v>4961323</v>
      </c>
      <c r="J12" s="26">
        <v>2580673</v>
      </c>
      <c r="K12" s="26">
        <v>2624484</v>
      </c>
      <c r="L12" s="26">
        <v>1671119</v>
      </c>
      <c r="M12" s="26">
        <v>6876276</v>
      </c>
      <c r="N12" s="26">
        <v>3376814</v>
      </c>
      <c r="O12" s="26">
        <v>2572006</v>
      </c>
      <c r="P12" s="26">
        <v>2001498</v>
      </c>
      <c r="Q12" s="26">
        <v>7950318</v>
      </c>
      <c r="R12" s="26">
        <v>1518902</v>
      </c>
      <c r="S12" s="26">
        <v>2297269</v>
      </c>
      <c r="T12" s="26">
        <v>2297269</v>
      </c>
      <c r="U12" s="26">
        <v>6113440</v>
      </c>
      <c r="V12" s="26">
        <v>25901357</v>
      </c>
      <c r="W12" s="26">
        <v>21987750</v>
      </c>
      <c r="X12" s="26">
        <v>3913607</v>
      </c>
      <c r="Y12" s="106">
        <v>17.8</v>
      </c>
      <c r="Z12" s="121">
        <v>21987750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>
        <v>34476713</v>
      </c>
      <c r="D14" s="124">
        <v>36823318</v>
      </c>
      <c r="E14" s="125">
        <v>36823318</v>
      </c>
      <c r="F14" s="125">
        <v>24153</v>
      </c>
      <c r="G14" s="125">
        <v>3011646</v>
      </c>
      <c r="H14" s="125">
        <v>3015473</v>
      </c>
      <c r="I14" s="125">
        <v>6051272</v>
      </c>
      <c r="J14" s="125">
        <v>38670</v>
      </c>
      <c r="K14" s="125">
        <v>5640884</v>
      </c>
      <c r="L14" s="125">
        <v>20786</v>
      </c>
      <c r="M14" s="125">
        <v>5700340</v>
      </c>
      <c r="N14" s="125">
        <v>5845435</v>
      </c>
      <c r="O14" s="125">
        <v>491</v>
      </c>
      <c r="P14" s="125">
        <v>5522136</v>
      </c>
      <c r="Q14" s="125">
        <v>11368062</v>
      </c>
      <c r="R14" s="125">
        <v>2729137</v>
      </c>
      <c r="S14" s="125">
        <v>2901715</v>
      </c>
      <c r="T14" s="125">
        <v>2901715</v>
      </c>
      <c r="U14" s="125">
        <v>8532567</v>
      </c>
      <c r="V14" s="125">
        <v>31652241</v>
      </c>
      <c r="W14" s="125">
        <v>36823318</v>
      </c>
      <c r="X14" s="125">
        <v>-5171077</v>
      </c>
      <c r="Y14" s="107">
        <v>-14.04</v>
      </c>
      <c r="Z14" s="123">
        <v>36823318</v>
      </c>
    </row>
    <row r="15" spans="1:26" ht="13.5">
      <c r="A15" s="101" t="s">
        <v>83</v>
      </c>
      <c r="B15" s="108"/>
      <c r="C15" s="119">
        <f aca="true" t="shared" si="2" ref="C15:X15">SUM(C16:C18)</f>
        <v>9045169</v>
      </c>
      <c r="D15" s="120">
        <f t="shared" si="2"/>
        <v>1920150</v>
      </c>
      <c r="E15" s="66">
        <f t="shared" si="2"/>
        <v>1920150</v>
      </c>
      <c r="F15" s="66">
        <f t="shared" si="2"/>
        <v>155674</v>
      </c>
      <c r="G15" s="66">
        <f t="shared" si="2"/>
        <v>129364</v>
      </c>
      <c r="H15" s="66">
        <f t="shared" si="2"/>
        <v>166455</v>
      </c>
      <c r="I15" s="66">
        <f t="shared" si="2"/>
        <v>451493</v>
      </c>
      <c r="J15" s="66">
        <f t="shared" si="2"/>
        <v>144298</v>
      </c>
      <c r="K15" s="66">
        <f t="shared" si="2"/>
        <v>1279621</v>
      </c>
      <c r="L15" s="66">
        <f t="shared" si="2"/>
        <v>116998</v>
      </c>
      <c r="M15" s="66">
        <f t="shared" si="2"/>
        <v>1540917</v>
      </c>
      <c r="N15" s="66">
        <f t="shared" si="2"/>
        <v>2474829</v>
      </c>
      <c r="O15" s="66">
        <f t="shared" si="2"/>
        <v>159132</v>
      </c>
      <c r="P15" s="66">
        <f t="shared" si="2"/>
        <v>1497266</v>
      </c>
      <c r="Q15" s="66">
        <f t="shared" si="2"/>
        <v>4131227</v>
      </c>
      <c r="R15" s="66">
        <f t="shared" si="2"/>
        <v>808864</v>
      </c>
      <c r="S15" s="66">
        <f t="shared" si="2"/>
        <v>1081303</v>
      </c>
      <c r="T15" s="66">
        <f t="shared" si="2"/>
        <v>1081303</v>
      </c>
      <c r="U15" s="66">
        <f t="shared" si="2"/>
        <v>2971470</v>
      </c>
      <c r="V15" s="66">
        <f t="shared" si="2"/>
        <v>9095107</v>
      </c>
      <c r="W15" s="66">
        <f t="shared" si="2"/>
        <v>1920150</v>
      </c>
      <c r="X15" s="66">
        <f t="shared" si="2"/>
        <v>7174957</v>
      </c>
      <c r="Y15" s="103">
        <f>+IF(W15&lt;&gt;0,+(X15/W15)*100,0)</f>
        <v>373.6664843892404</v>
      </c>
      <c r="Z15" s="119">
        <f>SUM(Z16:Z18)</f>
        <v>1920150</v>
      </c>
    </row>
    <row r="16" spans="1:26" ht="13.5">
      <c r="A16" s="104" t="s">
        <v>84</v>
      </c>
      <c r="B16" s="102"/>
      <c r="C16" s="121">
        <v>2669692</v>
      </c>
      <c r="D16" s="122">
        <v>1920150</v>
      </c>
      <c r="E16" s="26">
        <v>1920150</v>
      </c>
      <c r="F16" s="26">
        <v>154876</v>
      </c>
      <c r="G16" s="26">
        <v>129132</v>
      </c>
      <c r="H16" s="26">
        <v>165918</v>
      </c>
      <c r="I16" s="26">
        <v>449926</v>
      </c>
      <c r="J16" s="26">
        <v>143616</v>
      </c>
      <c r="K16" s="26">
        <v>194692</v>
      </c>
      <c r="L16" s="26">
        <v>116940</v>
      </c>
      <c r="M16" s="26">
        <v>455248</v>
      </c>
      <c r="N16" s="26">
        <v>1114600</v>
      </c>
      <c r="O16" s="26">
        <v>158824</v>
      </c>
      <c r="P16" s="26">
        <v>166915</v>
      </c>
      <c r="Q16" s="26">
        <v>1440339</v>
      </c>
      <c r="R16" s="26">
        <v>116924</v>
      </c>
      <c r="S16" s="26">
        <v>151880</v>
      </c>
      <c r="T16" s="26">
        <v>151880</v>
      </c>
      <c r="U16" s="26">
        <v>420684</v>
      </c>
      <c r="V16" s="26">
        <v>2766197</v>
      </c>
      <c r="W16" s="26">
        <v>1920150</v>
      </c>
      <c r="X16" s="26">
        <v>846047</v>
      </c>
      <c r="Y16" s="106">
        <v>44.06</v>
      </c>
      <c r="Z16" s="121">
        <v>1920150</v>
      </c>
    </row>
    <row r="17" spans="1:26" ht="13.5">
      <c r="A17" s="104" t="s">
        <v>85</v>
      </c>
      <c r="B17" s="102"/>
      <c r="C17" s="121">
        <v>310</v>
      </c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>
        <v>6375167</v>
      </c>
      <c r="D18" s="122"/>
      <c r="E18" s="26"/>
      <c r="F18" s="26">
        <v>798</v>
      </c>
      <c r="G18" s="26">
        <v>232</v>
      </c>
      <c r="H18" s="26">
        <v>537</v>
      </c>
      <c r="I18" s="26">
        <v>1567</v>
      </c>
      <c r="J18" s="26">
        <v>682</v>
      </c>
      <c r="K18" s="26">
        <v>1084929</v>
      </c>
      <c r="L18" s="26">
        <v>58</v>
      </c>
      <c r="M18" s="26">
        <v>1085669</v>
      </c>
      <c r="N18" s="26">
        <v>1360229</v>
      </c>
      <c r="O18" s="26">
        <v>308</v>
      </c>
      <c r="P18" s="26">
        <v>1330351</v>
      </c>
      <c r="Q18" s="26">
        <v>2690888</v>
      </c>
      <c r="R18" s="26">
        <v>691940</v>
      </c>
      <c r="S18" s="26">
        <v>929423</v>
      </c>
      <c r="T18" s="26">
        <v>929423</v>
      </c>
      <c r="U18" s="26">
        <v>2550786</v>
      </c>
      <c r="V18" s="26">
        <v>6328910</v>
      </c>
      <c r="W18" s="26"/>
      <c r="X18" s="26">
        <v>6328910</v>
      </c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1615805857</v>
      </c>
      <c r="D19" s="120">
        <f t="shared" si="3"/>
        <v>2089067067</v>
      </c>
      <c r="E19" s="66">
        <f t="shared" si="3"/>
        <v>2089067067</v>
      </c>
      <c r="F19" s="66">
        <f t="shared" si="3"/>
        <v>174550940</v>
      </c>
      <c r="G19" s="66">
        <f t="shared" si="3"/>
        <v>198220552</v>
      </c>
      <c r="H19" s="66">
        <f t="shared" si="3"/>
        <v>191037932</v>
      </c>
      <c r="I19" s="66">
        <f t="shared" si="3"/>
        <v>563809424</v>
      </c>
      <c r="J19" s="66">
        <f t="shared" si="3"/>
        <v>169838344</v>
      </c>
      <c r="K19" s="66">
        <f t="shared" si="3"/>
        <v>127480958</v>
      </c>
      <c r="L19" s="66">
        <f t="shared" si="3"/>
        <v>142122523</v>
      </c>
      <c r="M19" s="66">
        <f t="shared" si="3"/>
        <v>439441825</v>
      </c>
      <c r="N19" s="66">
        <f t="shared" si="3"/>
        <v>145282942</v>
      </c>
      <c r="O19" s="66">
        <f t="shared" si="3"/>
        <v>11433423</v>
      </c>
      <c r="P19" s="66">
        <f t="shared" si="3"/>
        <v>274710814</v>
      </c>
      <c r="Q19" s="66">
        <f t="shared" si="3"/>
        <v>431427179</v>
      </c>
      <c r="R19" s="66">
        <f t="shared" si="3"/>
        <v>141196803</v>
      </c>
      <c r="S19" s="66">
        <f t="shared" si="3"/>
        <v>161451703</v>
      </c>
      <c r="T19" s="66">
        <f t="shared" si="3"/>
        <v>161451703</v>
      </c>
      <c r="U19" s="66">
        <f t="shared" si="3"/>
        <v>464100209</v>
      </c>
      <c r="V19" s="66">
        <f t="shared" si="3"/>
        <v>1898778637</v>
      </c>
      <c r="W19" s="66">
        <f t="shared" si="3"/>
        <v>2089067067</v>
      </c>
      <c r="X19" s="66">
        <f t="shared" si="3"/>
        <v>-190288430</v>
      </c>
      <c r="Y19" s="103">
        <f>+IF(W19&lt;&gt;0,+(X19/W19)*100,0)</f>
        <v>-9.108775539373337</v>
      </c>
      <c r="Z19" s="119">
        <f>SUM(Z20:Z23)</f>
        <v>2089067067</v>
      </c>
    </row>
    <row r="20" spans="1:26" ht="13.5">
      <c r="A20" s="104" t="s">
        <v>88</v>
      </c>
      <c r="B20" s="102"/>
      <c r="C20" s="121">
        <v>948415533</v>
      </c>
      <c r="D20" s="122">
        <v>1300718598</v>
      </c>
      <c r="E20" s="26">
        <v>1300718598</v>
      </c>
      <c r="F20" s="26">
        <v>117587161</v>
      </c>
      <c r="G20" s="26">
        <v>132248027</v>
      </c>
      <c r="H20" s="26">
        <v>117123629</v>
      </c>
      <c r="I20" s="26">
        <v>366958817</v>
      </c>
      <c r="J20" s="26">
        <v>101062525</v>
      </c>
      <c r="K20" s="26">
        <v>78073148</v>
      </c>
      <c r="L20" s="26">
        <v>84111597</v>
      </c>
      <c r="M20" s="26">
        <v>263247270</v>
      </c>
      <c r="N20" s="26">
        <v>84173618</v>
      </c>
      <c r="O20" s="26">
        <v>11363630</v>
      </c>
      <c r="P20" s="26">
        <v>157594762</v>
      </c>
      <c r="Q20" s="26">
        <v>253132010</v>
      </c>
      <c r="R20" s="26">
        <v>83885893</v>
      </c>
      <c r="S20" s="26">
        <v>103678837</v>
      </c>
      <c r="T20" s="26">
        <v>103678837</v>
      </c>
      <c r="U20" s="26">
        <v>291243567</v>
      </c>
      <c r="V20" s="26">
        <v>1174581664</v>
      </c>
      <c r="W20" s="26">
        <v>1300718598</v>
      </c>
      <c r="X20" s="26">
        <v>-126136934</v>
      </c>
      <c r="Y20" s="106">
        <v>-9.7</v>
      </c>
      <c r="Z20" s="121">
        <v>1300718598</v>
      </c>
    </row>
    <row r="21" spans="1:26" ht="13.5">
      <c r="A21" s="104" t="s">
        <v>89</v>
      </c>
      <c r="B21" s="102"/>
      <c r="C21" s="121">
        <v>385309870</v>
      </c>
      <c r="D21" s="122">
        <v>476522624</v>
      </c>
      <c r="E21" s="26">
        <v>476522624</v>
      </c>
      <c r="F21" s="26">
        <v>32535906</v>
      </c>
      <c r="G21" s="26">
        <v>42279449</v>
      </c>
      <c r="H21" s="26">
        <v>48422173</v>
      </c>
      <c r="I21" s="26">
        <v>123237528</v>
      </c>
      <c r="J21" s="26">
        <v>44435490</v>
      </c>
      <c r="K21" s="26">
        <v>24875397</v>
      </c>
      <c r="L21" s="26">
        <v>33764599</v>
      </c>
      <c r="M21" s="26">
        <v>103075486</v>
      </c>
      <c r="N21" s="26">
        <v>36958097</v>
      </c>
      <c r="O21" s="26">
        <v>65635</v>
      </c>
      <c r="P21" s="26">
        <v>69161012</v>
      </c>
      <c r="Q21" s="26">
        <v>106184744</v>
      </c>
      <c r="R21" s="26">
        <v>33138771</v>
      </c>
      <c r="S21" s="26">
        <v>33266372</v>
      </c>
      <c r="T21" s="26">
        <v>33266372</v>
      </c>
      <c r="U21" s="26">
        <v>99671515</v>
      </c>
      <c r="V21" s="26">
        <v>432169273</v>
      </c>
      <c r="W21" s="26">
        <v>476522624</v>
      </c>
      <c r="X21" s="26">
        <v>-44353351</v>
      </c>
      <c r="Y21" s="106">
        <v>-9.31</v>
      </c>
      <c r="Z21" s="121">
        <v>476522624</v>
      </c>
    </row>
    <row r="22" spans="1:26" ht="13.5">
      <c r="A22" s="104" t="s">
        <v>90</v>
      </c>
      <c r="B22" s="102"/>
      <c r="C22" s="123">
        <v>179885895</v>
      </c>
      <c r="D22" s="124">
        <v>198083989</v>
      </c>
      <c r="E22" s="125">
        <v>198083989</v>
      </c>
      <c r="F22" s="125">
        <v>15650880</v>
      </c>
      <c r="G22" s="125">
        <v>15130213</v>
      </c>
      <c r="H22" s="125">
        <v>15760999</v>
      </c>
      <c r="I22" s="125">
        <v>46542092</v>
      </c>
      <c r="J22" s="125">
        <v>15631179</v>
      </c>
      <c r="K22" s="125">
        <v>15485285</v>
      </c>
      <c r="L22" s="125">
        <v>15385118</v>
      </c>
      <c r="M22" s="125">
        <v>46501582</v>
      </c>
      <c r="N22" s="125">
        <v>15402205</v>
      </c>
      <c r="O22" s="125"/>
      <c r="P22" s="125">
        <v>30877491</v>
      </c>
      <c r="Q22" s="125">
        <v>46279696</v>
      </c>
      <c r="R22" s="125">
        <v>15446382</v>
      </c>
      <c r="S22" s="125">
        <v>15431870</v>
      </c>
      <c r="T22" s="125">
        <v>15431870</v>
      </c>
      <c r="U22" s="125">
        <v>46310122</v>
      </c>
      <c r="V22" s="125">
        <v>185633492</v>
      </c>
      <c r="W22" s="125">
        <v>198083989</v>
      </c>
      <c r="X22" s="125">
        <v>-12450497</v>
      </c>
      <c r="Y22" s="107">
        <v>-6.29</v>
      </c>
      <c r="Z22" s="123">
        <v>198083989</v>
      </c>
    </row>
    <row r="23" spans="1:26" ht="13.5">
      <c r="A23" s="104" t="s">
        <v>91</v>
      </c>
      <c r="B23" s="102"/>
      <c r="C23" s="121">
        <v>102194559</v>
      </c>
      <c r="D23" s="122">
        <v>113741856</v>
      </c>
      <c r="E23" s="26">
        <v>113741856</v>
      </c>
      <c r="F23" s="26">
        <v>8776993</v>
      </c>
      <c r="G23" s="26">
        <v>8562863</v>
      </c>
      <c r="H23" s="26">
        <v>9731131</v>
      </c>
      <c r="I23" s="26">
        <v>27070987</v>
      </c>
      <c r="J23" s="26">
        <v>8709150</v>
      </c>
      <c r="K23" s="26">
        <v>9047128</v>
      </c>
      <c r="L23" s="26">
        <v>8861209</v>
      </c>
      <c r="M23" s="26">
        <v>26617487</v>
      </c>
      <c r="N23" s="26">
        <v>8749022</v>
      </c>
      <c r="O23" s="26">
        <v>4158</v>
      </c>
      <c r="P23" s="26">
        <v>17077549</v>
      </c>
      <c r="Q23" s="26">
        <v>25830729</v>
      </c>
      <c r="R23" s="26">
        <v>8725757</v>
      </c>
      <c r="S23" s="26">
        <v>9074624</v>
      </c>
      <c r="T23" s="26">
        <v>9074624</v>
      </c>
      <c r="U23" s="26">
        <v>26875005</v>
      </c>
      <c r="V23" s="26">
        <v>106394208</v>
      </c>
      <c r="W23" s="26">
        <v>113741856</v>
      </c>
      <c r="X23" s="26">
        <v>-7347648</v>
      </c>
      <c r="Y23" s="106">
        <v>-6.46</v>
      </c>
      <c r="Z23" s="121">
        <v>113741856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2538544748</v>
      </c>
      <c r="D25" s="139">
        <f t="shared" si="4"/>
        <v>3176354854</v>
      </c>
      <c r="E25" s="39">
        <f t="shared" si="4"/>
        <v>3176354854</v>
      </c>
      <c r="F25" s="39">
        <f t="shared" si="4"/>
        <v>389210792</v>
      </c>
      <c r="G25" s="39">
        <f t="shared" si="4"/>
        <v>236839448</v>
      </c>
      <c r="H25" s="39">
        <f t="shared" si="4"/>
        <v>230268650</v>
      </c>
      <c r="I25" s="39">
        <f t="shared" si="4"/>
        <v>856318890</v>
      </c>
      <c r="J25" s="39">
        <f t="shared" si="4"/>
        <v>201960100</v>
      </c>
      <c r="K25" s="39">
        <f t="shared" si="4"/>
        <v>342371299</v>
      </c>
      <c r="L25" s="39">
        <f t="shared" si="4"/>
        <v>175089068</v>
      </c>
      <c r="M25" s="39">
        <f t="shared" si="4"/>
        <v>719420467</v>
      </c>
      <c r="N25" s="39">
        <f t="shared" si="4"/>
        <v>203560524</v>
      </c>
      <c r="O25" s="39">
        <f t="shared" si="4"/>
        <v>16332617</v>
      </c>
      <c r="P25" s="39">
        <f t="shared" si="4"/>
        <v>497867727</v>
      </c>
      <c r="Q25" s="39">
        <f t="shared" si="4"/>
        <v>717760868</v>
      </c>
      <c r="R25" s="39">
        <f t="shared" si="4"/>
        <v>178310003</v>
      </c>
      <c r="S25" s="39">
        <f t="shared" si="4"/>
        <v>224445545</v>
      </c>
      <c r="T25" s="39">
        <f t="shared" si="4"/>
        <v>224445545</v>
      </c>
      <c r="U25" s="39">
        <f t="shared" si="4"/>
        <v>627201093</v>
      </c>
      <c r="V25" s="39">
        <f t="shared" si="4"/>
        <v>2920701318</v>
      </c>
      <c r="W25" s="39">
        <f t="shared" si="4"/>
        <v>3176354854</v>
      </c>
      <c r="X25" s="39">
        <f t="shared" si="4"/>
        <v>-255653536</v>
      </c>
      <c r="Y25" s="140">
        <f>+IF(W25&lt;&gt;0,+(X25/W25)*100,0)</f>
        <v>-8.048645310458753</v>
      </c>
      <c r="Z25" s="138">
        <f>+Z5+Z9+Z15+Z19+Z24</f>
        <v>3176354854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512748385</v>
      </c>
      <c r="D28" s="120">
        <f t="shared" si="5"/>
        <v>1031302534</v>
      </c>
      <c r="E28" s="66">
        <f t="shared" si="5"/>
        <v>1031302534</v>
      </c>
      <c r="F28" s="66">
        <f t="shared" si="5"/>
        <v>27703422</v>
      </c>
      <c r="G28" s="66">
        <f t="shared" si="5"/>
        <v>45591690</v>
      </c>
      <c r="H28" s="66">
        <f t="shared" si="5"/>
        <v>44406168</v>
      </c>
      <c r="I28" s="66">
        <f t="shared" si="5"/>
        <v>117701280</v>
      </c>
      <c r="J28" s="66">
        <f t="shared" si="5"/>
        <v>49805984</v>
      </c>
      <c r="K28" s="66">
        <f t="shared" si="5"/>
        <v>74094548</v>
      </c>
      <c r="L28" s="66">
        <f t="shared" si="5"/>
        <v>57005879</v>
      </c>
      <c r="M28" s="66">
        <f t="shared" si="5"/>
        <v>180906411</v>
      </c>
      <c r="N28" s="66">
        <f t="shared" si="5"/>
        <v>59479769</v>
      </c>
      <c r="O28" s="66">
        <f t="shared" si="5"/>
        <v>36369035</v>
      </c>
      <c r="P28" s="66">
        <f t="shared" si="5"/>
        <v>66222838</v>
      </c>
      <c r="Q28" s="66">
        <f t="shared" si="5"/>
        <v>162071642</v>
      </c>
      <c r="R28" s="66">
        <f t="shared" si="5"/>
        <v>45887569</v>
      </c>
      <c r="S28" s="66">
        <f t="shared" si="5"/>
        <v>56418131</v>
      </c>
      <c r="T28" s="66">
        <f t="shared" si="5"/>
        <v>56418131</v>
      </c>
      <c r="U28" s="66">
        <f t="shared" si="5"/>
        <v>158723831</v>
      </c>
      <c r="V28" s="66">
        <f t="shared" si="5"/>
        <v>619403164</v>
      </c>
      <c r="W28" s="66">
        <f t="shared" si="5"/>
        <v>1031302534</v>
      </c>
      <c r="X28" s="66">
        <f t="shared" si="5"/>
        <v>-411899370</v>
      </c>
      <c r="Y28" s="103">
        <f>+IF(W28&lt;&gt;0,+(X28/W28)*100,0)</f>
        <v>-39.93972247914597</v>
      </c>
      <c r="Z28" s="119">
        <f>SUM(Z29:Z31)</f>
        <v>1031302534</v>
      </c>
    </row>
    <row r="29" spans="1:26" ht="13.5">
      <c r="A29" s="104" t="s">
        <v>74</v>
      </c>
      <c r="B29" s="102"/>
      <c r="C29" s="121">
        <v>69656743</v>
      </c>
      <c r="D29" s="122">
        <v>135413119</v>
      </c>
      <c r="E29" s="26">
        <v>135413119</v>
      </c>
      <c r="F29" s="26">
        <v>4611227</v>
      </c>
      <c r="G29" s="26">
        <v>9283153</v>
      </c>
      <c r="H29" s="26">
        <v>5661551</v>
      </c>
      <c r="I29" s="26">
        <v>19555931</v>
      </c>
      <c r="J29" s="26">
        <v>5366740</v>
      </c>
      <c r="K29" s="26">
        <v>8962036</v>
      </c>
      <c r="L29" s="26">
        <v>6610126</v>
      </c>
      <c r="M29" s="26">
        <v>20938902</v>
      </c>
      <c r="N29" s="26">
        <v>6319229</v>
      </c>
      <c r="O29" s="26">
        <v>6723592</v>
      </c>
      <c r="P29" s="26">
        <v>7579752</v>
      </c>
      <c r="Q29" s="26">
        <v>20622573</v>
      </c>
      <c r="R29" s="26">
        <v>7581179</v>
      </c>
      <c r="S29" s="26">
        <v>6675716</v>
      </c>
      <c r="T29" s="26">
        <v>6675716</v>
      </c>
      <c r="U29" s="26">
        <v>20932611</v>
      </c>
      <c r="V29" s="26">
        <v>82050017</v>
      </c>
      <c r="W29" s="26">
        <v>135413119</v>
      </c>
      <c r="X29" s="26">
        <v>-53363102</v>
      </c>
      <c r="Y29" s="106">
        <v>-39.41</v>
      </c>
      <c r="Z29" s="121">
        <v>135413119</v>
      </c>
    </row>
    <row r="30" spans="1:26" ht="13.5">
      <c r="A30" s="104" t="s">
        <v>75</v>
      </c>
      <c r="B30" s="102"/>
      <c r="C30" s="123">
        <v>112968744</v>
      </c>
      <c r="D30" s="124">
        <v>150111842</v>
      </c>
      <c r="E30" s="125">
        <v>150111842</v>
      </c>
      <c r="F30" s="125">
        <v>4473538</v>
      </c>
      <c r="G30" s="125">
        <v>5353471</v>
      </c>
      <c r="H30" s="125">
        <v>8924478</v>
      </c>
      <c r="I30" s="125">
        <v>18751487</v>
      </c>
      <c r="J30" s="125">
        <v>11237490</v>
      </c>
      <c r="K30" s="125">
        <v>6589294</v>
      </c>
      <c r="L30" s="125">
        <v>12001599</v>
      </c>
      <c r="M30" s="125">
        <v>29828383</v>
      </c>
      <c r="N30" s="125">
        <v>10248592</v>
      </c>
      <c r="O30" s="125">
        <v>5247494</v>
      </c>
      <c r="P30" s="125">
        <v>8226646</v>
      </c>
      <c r="Q30" s="125">
        <v>23722732</v>
      </c>
      <c r="R30" s="125">
        <v>5657771</v>
      </c>
      <c r="S30" s="125">
        <v>12016719</v>
      </c>
      <c r="T30" s="125">
        <v>12016719</v>
      </c>
      <c r="U30" s="125">
        <v>29691209</v>
      </c>
      <c r="V30" s="125">
        <v>101993811</v>
      </c>
      <c r="W30" s="125">
        <v>150111842</v>
      </c>
      <c r="X30" s="125">
        <v>-48118031</v>
      </c>
      <c r="Y30" s="107">
        <v>-32.05</v>
      </c>
      <c r="Z30" s="123">
        <v>150111842</v>
      </c>
    </row>
    <row r="31" spans="1:26" ht="13.5">
      <c r="A31" s="104" t="s">
        <v>76</v>
      </c>
      <c r="B31" s="102"/>
      <c r="C31" s="121">
        <v>330122898</v>
      </c>
      <c r="D31" s="122">
        <v>745777573</v>
      </c>
      <c r="E31" s="26">
        <v>745777573</v>
      </c>
      <c r="F31" s="26">
        <v>18618657</v>
      </c>
      <c r="G31" s="26">
        <v>30955066</v>
      </c>
      <c r="H31" s="26">
        <v>29820139</v>
      </c>
      <c r="I31" s="26">
        <v>79393862</v>
      </c>
      <c r="J31" s="26">
        <v>33201754</v>
      </c>
      <c r="K31" s="26">
        <v>58543218</v>
      </c>
      <c r="L31" s="26">
        <v>38394154</v>
      </c>
      <c r="M31" s="26">
        <v>130139126</v>
      </c>
      <c r="N31" s="26">
        <v>42911948</v>
      </c>
      <c r="O31" s="26">
        <v>24397949</v>
      </c>
      <c r="P31" s="26">
        <v>50416440</v>
      </c>
      <c r="Q31" s="26">
        <v>117726337</v>
      </c>
      <c r="R31" s="26">
        <v>32648619</v>
      </c>
      <c r="S31" s="26">
        <v>37725696</v>
      </c>
      <c r="T31" s="26">
        <v>37725696</v>
      </c>
      <c r="U31" s="26">
        <v>108100011</v>
      </c>
      <c r="V31" s="26">
        <v>435359336</v>
      </c>
      <c r="W31" s="26">
        <v>745777573</v>
      </c>
      <c r="X31" s="26">
        <v>-310418237</v>
      </c>
      <c r="Y31" s="106">
        <v>-41.62</v>
      </c>
      <c r="Z31" s="121">
        <v>745777573</v>
      </c>
    </row>
    <row r="32" spans="1:26" ht="13.5">
      <c r="A32" s="101" t="s">
        <v>77</v>
      </c>
      <c r="B32" s="102"/>
      <c r="C32" s="119">
        <f aca="true" t="shared" si="6" ref="C32:X32">SUM(C33:C37)</f>
        <v>256175814</v>
      </c>
      <c r="D32" s="120">
        <f t="shared" si="6"/>
        <v>295656377</v>
      </c>
      <c r="E32" s="66">
        <f t="shared" si="6"/>
        <v>295656377</v>
      </c>
      <c r="F32" s="66">
        <f t="shared" si="6"/>
        <v>20283538</v>
      </c>
      <c r="G32" s="66">
        <f t="shared" si="6"/>
        <v>22789308</v>
      </c>
      <c r="H32" s="66">
        <f t="shared" si="6"/>
        <v>21563977</v>
      </c>
      <c r="I32" s="66">
        <f t="shared" si="6"/>
        <v>64636823</v>
      </c>
      <c r="J32" s="66">
        <f t="shared" si="6"/>
        <v>19857348</v>
      </c>
      <c r="K32" s="66">
        <f t="shared" si="6"/>
        <v>25990733</v>
      </c>
      <c r="L32" s="66">
        <f t="shared" si="6"/>
        <v>20663869</v>
      </c>
      <c r="M32" s="66">
        <f t="shared" si="6"/>
        <v>66511950</v>
      </c>
      <c r="N32" s="66">
        <f t="shared" si="6"/>
        <v>23355292</v>
      </c>
      <c r="O32" s="66">
        <f t="shared" si="6"/>
        <v>20719222</v>
      </c>
      <c r="P32" s="66">
        <f t="shared" si="6"/>
        <v>19654342</v>
      </c>
      <c r="Q32" s="66">
        <f t="shared" si="6"/>
        <v>63728856</v>
      </c>
      <c r="R32" s="66">
        <f t="shared" si="6"/>
        <v>24399778</v>
      </c>
      <c r="S32" s="66">
        <f t="shared" si="6"/>
        <v>20389036</v>
      </c>
      <c r="T32" s="66">
        <f t="shared" si="6"/>
        <v>20389036</v>
      </c>
      <c r="U32" s="66">
        <f t="shared" si="6"/>
        <v>65177850</v>
      </c>
      <c r="V32" s="66">
        <f t="shared" si="6"/>
        <v>260055479</v>
      </c>
      <c r="W32" s="66">
        <f t="shared" si="6"/>
        <v>295656377</v>
      </c>
      <c r="X32" s="66">
        <f t="shared" si="6"/>
        <v>-35600898</v>
      </c>
      <c r="Y32" s="103">
        <f>+IF(W32&lt;&gt;0,+(X32/W32)*100,0)</f>
        <v>-12.041309022737568</v>
      </c>
      <c r="Z32" s="119">
        <f>SUM(Z33:Z37)</f>
        <v>295656377</v>
      </c>
    </row>
    <row r="33" spans="1:26" ht="13.5">
      <c r="A33" s="104" t="s">
        <v>78</v>
      </c>
      <c r="B33" s="102"/>
      <c r="C33" s="121">
        <v>30757915</v>
      </c>
      <c r="D33" s="122">
        <v>29870730</v>
      </c>
      <c r="E33" s="26">
        <v>29870730</v>
      </c>
      <c r="F33" s="26">
        <v>2284671</v>
      </c>
      <c r="G33" s="26">
        <v>2367000</v>
      </c>
      <c r="H33" s="26">
        <v>2341876</v>
      </c>
      <c r="I33" s="26">
        <v>6993547</v>
      </c>
      <c r="J33" s="26">
        <v>2092123</v>
      </c>
      <c r="K33" s="26">
        <v>2907136</v>
      </c>
      <c r="L33" s="26">
        <v>2182196</v>
      </c>
      <c r="M33" s="26">
        <v>7181455</v>
      </c>
      <c r="N33" s="26">
        <v>2610266</v>
      </c>
      <c r="O33" s="26">
        <v>2192418</v>
      </c>
      <c r="P33" s="26">
        <v>2265742</v>
      </c>
      <c r="Q33" s="26">
        <v>7068426</v>
      </c>
      <c r="R33" s="26">
        <v>1996213</v>
      </c>
      <c r="S33" s="26">
        <v>2140435</v>
      </c>
      <c r="T33" s="26">
        <v>2140435</v>
      </c>
      <c r="U33" s="26">
        <v>6277083</v>
      </c>
      <c r="V33" s="26">
        <v>27520511</v>
      </c>
      <c r="W33" s="26">
        <v>29870730</v>
      </c>
      <c r="X33" s="26">
        <v>-2350219</v>
      </c>
      <c r="Y33" s="106">
        <v>-7.87</v>
      </c>
      <c r="Z33" s="121">
        <v>29870730</v>
      </c>
    </row>
    <row r="34" spans="1:26" ht="13.5">
      <c r="A34" s="104" t="s">
        <v>79</v>
      </c>
      <c r="B34" s="102"/>
      <c r="C34" s="121">
        <v>61379244</v>
      </c>
      <c r="D34" s="122">
        <v>62582646</v>
      </c>
      <c r="E34" s="26">
        <v>62582646</v>
      </c>
      <c r="F34" s="26">
        <v>4031326</v>
      </c>
      <c r="G34" s="26">
        <v>4265918</v>
      </c>
      <c r="H34" s="26">
        <v>5285595</v>
      </c>
      <c r="I34" s="26">
        <v>13582839</v>
      </c>
      <c r="J34" s="26">
        <v>4695775</v>
      </c>
      <c r="K34" s="26">
        <v>4674651</v>
      </c>
      <c r="L34" s="26">
        <v>4603421</v>
      </c>
      <c r="M34" s="26">
        <v>13973847</v>
      </c>
      <c r="N34" s="26">
        <v>5646420</v>
      </c>
      <c r="O34" s="26">
        <v>4246928</v>
      </c>
      <c r="P34" s="26">
        <v>4022897</v>
      </c>
      <c r="Q34" s="26">
        <v>13916245</v>
      </c>
      <c r="R34" s="26">
        <v>5838009</v>
      </c>
      <c r="S34" s="26">
        <v>4555305</v>
      </c>
      <c r="T34" s="26">
        <v>4555305</v>
      </c>
      <c r="U34" s="26">
        <v>14948619</v>
      </c>
      <c r="V34" s="26">
        <v>56421550</v>
      </c>
      <c r="W34" s="26">
        <v>62582646</v>
      </c>
      <c r="X34" s="26">
        <v>-6161096</v>
      </c>
      <c r="Y34" s="106">
        <v>-9.84</v>
      </c>
      <c r="Z34" s="121">
        <v>62582646</v>
      </c>
    </row>
    <row r="35" spans="1:26" ht="13.5">
      <c r="A35" s="104" t="s">
        <v>80</v>
      </c>
      <c r="B35" s="102"/>
      <c r="C35" s="121">
        <v>122774536</v>
      </c>
      <c r="D35" s="122">
        <v>157825925</v>
      </c>
      <c r="E35" s="26">
        <v>157825925</v>
      </c>
      <c r="F35" s="26">
        <v>10661700</v>
      </c>
      <c r="G35" s="26">
        <v>12357781</v>
      </c>
      <c r="H35" s="26">
        <v>10266164</v>
      </c>
      <c r="I35" s="26">
        <v>33285645</v>
      </c>
      <c r="J35" s="26">
        <v>9410190</v>
      </c>
      <c r="K35" s="26">
        <v>13837610</v>
      </c>
      <c r="L35" s="26">
        <v>10256904</v>
      </c>
      <c r="M35" s="26">
        <v>33504704</v>
      </c>
      <c r="N35" s="26">
        <v>11106354</v>
      </c>
      <c r="O35" s="26">
        <v>10423879</v>
      </c>
      <c r="P35" s="26">
        <v>9617354</v>
      </c>
      <c r="Q35" s="26">
        <v>31147587</v>
      </c>
      <c r="R35" s="26">
        <v>12562016</v>
      </c>
      <c r="S35" s="26">
        <v>9970134</v>
      </c>
      <c r="T35" s="26">
        <v>9970134</v>
      </c>
      <c r="U35" s="26">
        <v>32502284</v>
      </c>
      <c r="V35" s="26">
        <v>130440220</v>
      </c>
      <c r="W35" s="26">
        <v>157825925</v>
      </c>
      <c r="X35" s="26">
        <v>-27385705</v>
      </c>
      <c r="Y35" s="106">
        <v>-17.35</v>
      </c>
      <c r="Z35" s="121">
        <v>157825925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>
        <v>41264119</v>
      </c>
      <c r="D37" s="124">
        <v>45377076</v>
      </c>
      <c r="E37" s="125">
        <v>45377076</v>
      </c>
      <c r="F37" s="125">
        <v>3305841</v>
      </c>
      <c r="G37" s="125">
        <v>3798609</v>
      </c>
      <c r="H37" s="125">
        <v>3670342</v>
      </c>
      <c r="I37" s="125">
        <v>10774792</v>
      </c>
      <c r="J37" s="125">
        <v>3659260</v>
      </c>
      <c r="K37" s="125">
        <v>4571336</v>
      </c>
      <c r="L37" s="125">
        <v>3621348</v>
      </c>
      <c r="M37" s="125">
        <v>11851944</v>
      </c>
      <c r="N37" s="125">
        <v>3992252</v>
      </c>
      <c r="O37" s="125">
        <v>3855997</v>
      </c>
      <c r="P37" s="125">
        <v>3748349</v>
      </c>
      <c r="Q37" s="125">
        <v>11596598</v>
      </c>
      <c r="R37" s="125">
        <v>4003540</v>
      </c>
      <c r="S37" s="125">
        <v>3723162</v>
      </c>
      <c r="T37" s="125">
        <v>3723162</v>
      </c>
      <c r="U37" s="125">
        <v>11449864</v>
      </c>
      <c r="V37" s="125">
        <v>45673198</v>
      </c>
      <c r="W37" s="125">
        <v>45377076</v>
      </c>
      <c r="X37" s="125">
        <v>296122</v>
      </c>
      <c r="Y37" s="107">
        <v>0.65</v>
      </c>
      <c r="Z37" s="123">
        <v>45377076</v>
      </c>
    </row>
    <row r="38" spans="1:26" ht="13.5">
      <c r="A38" s="101" t="s">
        <v>83</v>
      </c>
      <c r="B38" s="108"/>
      <c r="C38" s="119">
        <f aca="true" t="shared" si="7" ref="C38:X38">SUM(C39:C41)</f>
        <v>174545526</v>
      </c>
      <c r="D38" s="120">
        <f t="shared" si="7"/>
        <v>165869913</v>
      </c>
      <c r="E38" s="66">
        <f t="shared" si="7"/>
        <v>165869913</v>
      </c>
      <c r="F38" s="66">
        <f t="shared" si="7"/>
        <v>5649734</v>
      </c>
      <c r="G38" s="66">
        <f t="shared" si="7"/>
        <v>7160795</v>
      </c>
      <c r="H38" s="66">
        <f t="shared" si="7"/>
        <v>10467942</v>
      </c>
      <c r="I38" s="66">
        <f t="shared" si="7"/>
        <v>23278471</v>
      </c>
      <c r="J38" s="66">
        <f t="shared" si="7"/>
        <v>7896849</v>
      </c>
      <c r="K38" s="66">
        <f t="shared" si="7"/>
        <v>10970468</v>
      </c>
      <c r="L38" s="66">
        <f t="shared" si="7"/>
        <v>12543400</v>
      </c>
      <c r="M38" s="66">
        <f t="shared" si="7"/>
        <v>31410717</v>
      </c>
      <c r="N38" s="66">
        <f t="shared" si="7"/>
        <v>7285130</v>
      </c>
      <c r="O38" s="66">
        <f t="shared" si="7"/>
        <v>7916100</v>
      </c>
      <c r="P38" s="66">
        <f t="shared" si="7"/>
        <v>6934769</v>
      </c>
      <c r="Q38" s="66">
        <f t="shared" si="7"/>
        <v>22135999</v>
      </c>
      <c r="R38" s="66">
        <f t="shared" si="7"/>
        <v>10896708</v>
      </c>
      <c r="S38" s="66">
        <f t="shared" si="7"/>
        <v>7787414</v>
      </c>
      <c r="T38" s="66">
        <f t="shared" si="7"/>
        <v>7787414</v>
      </c>
      <c r="U38" s="66">
        <f t="shared" si="7"/>
        <v>26471536</v>
      </c>
      <c r="V38" s="66">
        <f t="shared" si="7"/>
        <v>103296723</v>
      </c>
      <c r="W38" s="66">
        <f t="shared" si="7"/>
        <v>165869913</v>
      </c>
      <c r="X38" s="66">
        <f t="shared" si="7"/>
        <v>-62573190</v>
      </c>
      <c r="Y38" s="103">
        <f>+IF(W38&lt;&gt;0,+(X38/W38)*100,0)</f>
        <v>-37.72425563399192</v>
      </c>
      <c r="Z38" s="119">
        <f>SUM(Z39:Z41)</f>
        <v>165869913</v>
      </c>
    </row>
    <row r="39" spans="1:26" ht="13.5">
      <c r="A39" s="104" t="s">
        <v>84</v>
      </c>
      <c r="B39" s="102"/>
      <c r="C39" s="121">
        <v>38807765</v>
      </c>
      <c r="D39" s="122">
        <v>38477985</v>
      </c>
      <c r="E39" s="26">
        <v>38477985</v>
      </c>
      <c r="F39" s="26">
        <v>2673685</v>
      </c>
      <c r="G39" s="26">
        <v>2611302</v>
      </c>
      <c r="H39" s="26">
        <v>3014397</v>
      </c>
      <c r="I39" s="26">
        <v>8299384</v>
      </c>
      <c r="J39" s="26">
        <v>2771989</v>
      </c>
      <c r="K39" s="26">
        <v>3448731</v>
      </c>
      <c r="L39" s="26">
        <v>2868269</v>
      </c>
      <c r="M39" s="26">
        <v>9088989</v>
      </c>
      <c r="N39" s="26">
        <v>3128523</v>
      </c>
      <c r="O39" s="26">
        <v>2878301</v>
      </c>
      <c r="P39" s="26">
        <v>3249137</v>
      </c>
      <c r="Q39" s="26">
        <v>9255961</v>
      </c>
      <c r="R39" s="26">
        <v>3285047</v>
      </c>
      <c r="S39" s="26">
        <v>2876342</v>
      </c>
      <c r="T39" s="26">
        <v>2876342</v>
      </c>
      <c r="U39" s="26">
        <v>9037731</v>
      </c>
      <c r="V39" s="26">
        <v>35682065</v>
      </c>
      <c r="W39" s="26">
        <v>38477985</v>
      </c>
      <c r="X39" s="26">
        <v>-2795920</v>
      </c>
      <c r="Y39" s="106">
        <v>-7.27</v>
      </c>
      <c r="Z39" s="121">
        <v>38477985</v>
      </c>
    </row>
    <row r="40" spans="1:26" ht="13.5">
      <c r="A40" s="104" t="s">
        <v>85</v>
      </c>
      <c r="B40" s="102"/>
      <c r="C40" s="121">
        <v>129368202</v>
      </c>
      <c r="D40" s="122">
        <v>118592128</v>
      </c>
      <c r="E40" s="26">
        <v>118592128</v>
      </c>
      <c r="F40" s="26">
        <v>2484107</v>
      </c>
      <c r="G40" s="26">
        <v>4003124</v>
      </c>
      <c r="H40" s="26">
        <v>6905793</v>
      </c>
      <c r="I40" s="26">
        <v>13393024</v>
      </c>
      <c r="J40" s="26">
        <v>4589751</v>
      </c>
      <c r="K40" s="26">
        <v>6768128</v>
      </c>
      <c r="L40" s="26">
        <v>9068831</v>
      </c>
      <c r="M40" s="26">
        <v>20426710</v>
      </c>
      <c r="N40" s="26">
        <v>3508218</v>
      </c>
      <c r="O40" s="26">
        <v>4308277</v>
      </c>
      <c r="P40" s="26">
        <v>2994819</v>
      </c>
      <c r="Q40" s="26">
        <v>10811314</v>
      </c>
      <c r="R40" s="26">
        <v>6683214</v>
      </c>
      <c r="S40" s="26">
        <v>4246109</v>
      </c>
      <c r="T40" s="26">
        <v>4246109</v>
      </c>
      <c r="U40" s="26">
        <v>15175432</v>
      </c>
      <c r="V40" s="26">
        <v>59806480</v>
      </c>
      <c r="W40" s="26">
        <v>118592128</v>
      </c>
      <c r="X40" s="26">
        <v>-58785648</v>
      </c>
      <c r="Y40" s="106">
        <v>-49.57</v>
      </c>
      <c r="Z40" s="121">
        <v>118592128</v>
      </c>
    </row>
    <row r="41" spans="1:26" ht="13.5">
      <c r="A41" s="104" t="s">
        <v>86</v>
      </c>
      <c r="B41" s="102"/>
      <c r="C41" s="121">
        <v>6369559</v>
      </c>
      <c r="D41" s="122">
        <v>8799800</v>
      </c>
      <c r="E41" s="26">
        <v>8799800</v>
      </c>
      <c r="F41" s="26">
        <v>491942</v>
      </c>
      <c r="G41" s="26">
        <v>546369</v>
      </c>
      <c r="H41" s="26">
        <v>547752</v>
      </c>
      <c r="I41" s="26">
        <v>1586063</v>
      </c>
      <c r="J41" s="26">
        <v>535109</v>
      </c>
      <c r="K41" s="26">
        <v>753609</v>
      </c>
      <c r="L41" s="26">
        <v>606300</v>
      </c>
      <c r="M41" s="26">
        <v>1895018</v>
      </c>
      <c r="N41" s="26">
        <v>648389</v>
      </c>
      <c r="O41" s="26">
        <v>729522</v>
      </c>
      <c r="P41" s="26">
        <v>690813</v>
      </c>
      <c r="Q41" s="26">
        <v>2068724</v>
      </c>
      <c r="R41" s="26">
        <v>928447</v>
      </c>
      <c r="S41" s="26">
        <v>664963</v>
      </c>
      <c r="T41" s="26">
        <v>664963</v>
      </c>
      <c r="U41" s="26">
        <v>2258373</v>
      </c>
      <c r="V41" s="26">
        <v>7808178</v>
      </c>
      <c r="W41" s="26">
        <v>8799800</v>
      </c>
      <c r="X41" s="26">
        <v>-991622</v>
      </c>
      <c r="Y41" s="106">
        <v>-11.27</v>
      </c>
      <c r="Z41" s="121">
        <v>8799800</v>
      </c>
    </row>
    <row r="42" spans="1:26" ht="13.5">
      <c r="A42" s="101" t="s">
        <v>87</v>
      </c>
      <c r="B42" s="108"/>
      <c r="C42" s="119">
        <f aca="true" t="shared" si="8" ref="C42:X42">SUM(C43:C46)</f>
        <v>1739807595</v>
      </c>
      <c r="D42" s="120">
        <f t="shared" si="8"/>
        <v>1725216667</v>
      </c>
      <c r="E42" s="66">
        <f t="shared" si="8"/>
        <v>1725216667</v>
      </c>
      <c r="F42" s="66">
        <f t="shared" si="8"/>
        <v>18391893</v>
      </c>
      <c r="G42" s="66">
        <f t="shared" si="8"/>
        <v>169492959</v>
      </c>
      <c r="H42" s="66">
        <f t="shared" si="8"/>
        <v>166107273</v>
      </c>
      <c r="I42" s="66">
        <f t="shared" si="8"/>
        <v>353992125</v>
      </c>
      <c r="J42" s="66">
        <f t="shared" si="8"/>
        <v>116239643</v>
      </c>
      <c r="K42" s="66">
        <f t="shared" si="8"/>
        <v>143308092</v>
      </c>
      <c r="L42" s="66">
        <f t="shared" si="8"/>
        <v>120190595</v>
      </c>
      <c r="M42" s="66">
        <f t="shared" si="8"/>
        <v>379738330</v>
      </c>
      <c r="N42" s="66">
        <f t="shared" si="8"/>
        <v>100751823</v>
      </c>
      <c r="O42" s="66">
        <f t="shared" si="8"/>
        <v>118591454</v>
      </c>
      <c r="P42" s="66">
        <f t="shared" si="8"/>
        <v>112989529</v>
      </c>
      <c r="Q42" s="66">
        <f t="shared" si="8"/>
        <v>332332806</v>
      </c>
      <c r="R42" s="66">
        <f t="shared" si="8"/>
        <v>125898902</v>
      </c>
      <c r="S42" s="66">
        <f t="shared" si="8"/>
        <v>116864553</v>
      </c>
      <c r="T42" s="66">
        <f t="shared" si="8"/>
        <v>116864553</v>
      </c>
      <c r="U42" s="66">
        <f t="shared" si="8"/>
        <v>359628008</v>
      </c>
      <c r="V42" s="66">
        <f t="shared" si="8"/>
        <v>1425691269</v>
      </c>
      <c r="W42" s="66">
        <f t="shared" si="8"/>
        <v>1725216667</v>
      </c>
      <c r="X42" s="66">
        <f t="shared" si="8"/>
        <v>-299525398</v>
      </c>
      <c r="Y42" s="103">
        <f>+IF(W42&lt;&gt;0,+(X42/W42)*100,0)</f>
        <v>-17.361610499674125</v>
      </c>
      <c r="Z42" s="119">
        <f>SUM(Z43:Z46)</f>
        <v>1725216667</v>
      </c>
    </row>
    <row r="43" spans="1:26" ht="13.5">
      <c r="A43" s="104" t="s">
        <v>88</v>
      </c>
      <c r="B43" s="102"/>
      <c r="C43" s="121">
        <v>800215929</v>
      </c>
      <c r="D43" s="122">
        <v>965207667</v>
      </c>
      <c r="E43" s="26">
        <v>965207667</v>
      </c>
      <c r="F43" s="26">
        <v>3443678</v>
      </c>
      <c r="G43" s="26">
        <v>124718489</v>
      </c>
      <c r="H43" s="26">
        <v>118897582</v>
      </c>
      <c r="I43" s="26">
        <v>247059749</v>
      </c>
      <c r="J43" s="26">
        <v>70971744</v>
      </c>
      <c r="K43" s="26">
        <v>82215376</v>
      </c>
      <c r="L43" s="26">
        <v>73073104</v>
      </c>
      <c r="M43" s="26">
        <v>226260224</v>
      </c>
      <c r="N43" s="26">
        <v>55190274</v>
      </c>
      <c r="O43" s="26">
        <v>71554285</v>
      </c>
      <c r="P43" s="26">
        <v>68861997</v>
      </c>
      <c r="Q43" s="26">
        <v>195606556</v>
      </c>
      <c r="R43" s="26">
        <v>73065048</v>
      </c>
      <c r="S43" s="26">
        <v>67071209</v>
      </c>
      <c r="T43" s="26">
        <v>67071209</v>
      </c>
      <c r="U43" s="26">
        <v>207207466</v>
      </c>
      <c r="V43" s="26">
        <v>876133995</v>
      </c>
      <c r="W43" s="26">
        <v>965207667</v>
      </c>
      <c r="X43" s="26">
        <v>-89073672</v>
      </c>
      <c r="Y43" s="106">
        <v>-9.23</v>
      </c>
      <c r="Z43" s="121">
        <v>965207667</v>
      </c>
    </row>
    <row r="44" spans="1:26" ht="13.5">
      <c r="A44" s="104" t="s">
        <v>89</v>
      </c>
      <c r="B44" s="102"/>
      <c r="C44" s="121">
        <v>342557503</v>
      </c>
      <c r="D44" s="122">
        <v>321331764</v>
      </c>
      <c r="E44" s="26">
        <v>321331764</v>
      </c>
      <c r="F44" s="26">
        <v>3437309</v>
      </c>
      <c r="G44" s="26">
        <v>31377934</v>
      </c>
      <c r="H44" s="26">
        <v>33387115</v>
      </c>
      <c r="I44" s="26">
        <v>68202358</v>
      </c>
      <c r="J44" s="26">
        <v>32221852</v>
      </c>
      <c r="K44" s="26">
        <v>37375738</v>
      </c>
      <c r="L44" s="26">
        <v>33527456</v>
      </c>
      <c r="M44" s="26">
        <v>103125046</v>
      </c>
      <c r="N44" s="26">
        <v>32374993</v>
      </c>
      <c r="O44" s="26">
        <v>32648776</v>
      </c>
      <c r="P44" s="26">
        <v>31002969</v>
      </c>
      <c r="Q44" s="26">
        <v>96026738</v>
      </c>
      <c r="R44" s="26">
        <v>34162523</v>
      </c>
      <c r="S44" s="26">
        <v>30430501</v>
      </c>
      <c r="T44" s="26">
        <v>30430501</v>
      </c>
      <c r="U44" s="26">
        <v>95023525</v>
      </c>
      <c r="V44" s="26">
        <v>362377667</v>
      </c>
      <c r="W44" s="26">
        <v>321331764</v>
      </c>
      <c r="X44" s="26">
        <v>41045903</v>
      </c>
      <c r="Y44" s="106">
        <v>12.77</v>
      </c>
      <c r="Z44" s="121">
        <v>321331764</v>
      </c>
    </row>
    <row r="45" spans="1:26" ht="13.5">
      <c r="A45" s="104" t="s">
        <v>90</v>
      </c>
      <c r="B45" s="102"/>
      <c r="C45" s="123">
        <v>246866568</v>
      </c>
      <c r="D45" s="124">
        <v>254961317</v>
      </c>
      <c r="E45" s="125">
        <v>254961317</v>
      </c>
      <c r="F45" s="125">
        <v>5213151</v>
      </c>
      <c r="G45" s="125">
        <v>6007826</v>
      </c>
      <c r="H45" s="125">
        <v>6723170</v>
      </c>
      <c r="I45" s="125">
        <v>17944147</v>
      </c>
      <c r="J45" s="125">
        <v>6231357</v>
      </c>
      <c r="K45" s="125">
        <v>13189975</v>
      </c>
      <c r="L45" s="125">
        <v>6998705</v>
      </c>
      <c r="M45" s="125">
        <v>26420037</v>
      </c>
      <c r="N45" s="125">
        <v>7044277</v>
      </c>
      <c r="O45" s="125">
        <v>6807362</v>
      </c>
      <c r="P45" s="125">
        <v>7607834</v>
      </c>
      <c r="Q45" s="125">
        <v>21459473</v>
      </c>
      <c r="R45" s="125">
        <v>8586266</v>
      </c>
      <c r="S45" s="125">
        <v>7170150</v>
      </c>
      <c r="T45" s="125">
        <v>7170150</v>
      </c>
      <c r="U45" s="125">
        <v>22926566</v>
      </c>
      <c r="V45" s="125">
        <v>88750223</v>
      </c>
      <c r="W45" s="125">
        <v>254961317</v>
      </c>
      <c r="X45" s="125">
        <v>-166211094</v>
      </c>
      <c r="Y45" s="107">
        <v>-65.19</v>
      </c>
      <c r="Z45" s="123">
        <v>254961317</v>
      </c>
    </row>
    <row r="46" spans="1:26" ht="13.5">
      <c r="A46" s="104" t="s">
        <v>91</v>
      </c>
      <c r="B46" s="102"/>
      <c r="C46" s="121">
        <v>350167595</v>
      </c>
      <c r="D46" s="122">
        <v>183715919</v>
      </c>
      <c r="E46" s="26">
        <v>183715919</v>
      </c>
      <c r="F46" s="26">
        <v>6297755</v>
      </c>
      <c r="G46" s="26">
        <v>7388710</v>
      </c>
      <c r="H46" s="26">
        <v>7099406</v>
      </c>
      <c r="I46" s="26">
        <v>20785871</v>
      </c>
      <c r="J46" s="26">
        <v>6814690</v>
      </c>
      <c r="K46" s="26">
        <v>10527003</v>
      </c>
      <c r="L46" s="26">
        <v>6591330</v>
      </c>
      <c r="M46" s="26">
        <v>23933023</v>
      </c>
      <c r="N46" s="26">
        <v>6142279</v>
      </c>
      <c r="O46" s="26">
        <v>7581031</v>
      </c>
      <c r="P46" s="26">
        <v>5516729</v>
      </c>
      <c r="Q46" s="26">
        <v>19240039</v>
      </c>
      <c r="R46" s="26">
        <v>10085065</v>
      </c>
      <c r="S46" s="26">
        <v>12192693</v>
      </c>
      <c r="T46" s="26">
        <v>12192693</v>
      </c>
      <c r="U46" s="26">
        <v>34470451</v>
      </c>
      <c r="V46" s="26">
        <v>98429384</v>
      </c>
      <c r="W46" s="26">
        <v>183715919</v>
      </c>
      <c r="X46" s="26">
        <v>-85286535</v>
      </c>
      <c r="Y46" s="106">
        <v>-46.42</v>
      </c>
      <c r="Z46" s="121">
        <v>183715919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2683277320</v>
      </c>
      <c r="D48" s="139">
        <f t="shared" si="9"/>
        <v>3218045491</v>
      </c>
      <c r="E48" s="39">
        <f t="shared" si="9"/>
        <v>3218045491</v>
      </c>
      <c r="F48" s="39">
        <f t="shared" si="9"/>
        <v>72028587</v>
      </c>
      <c r="G48" s="39">
        <f t="shared" si="9"/>
        <v>245034752</v>
      </c>
      <c r="H48" s="39">
        <f t="shared" si="9"/>
        <v>242545360</v>
      </c>
      <c r="I48" s="39">
        <f t="shared" si="9"/>
        <v>559608699</v>
      </c>
      <c r="J48" s="39">
        <f t="shared" si="9"/>
        <v>193799824</v>
      </c>
      <c r="K48" s="39">
        <f t="shared" si="9"/>
        <v>254363841</v>
      </c>
      <c r="L48" s="39">
        <f t="shared" si="9"/>
        <v>210403743</v>
      </c>
      <c r="M48" s="39">
        <f t="shared" si="9"/>
        <v>658567408</v>
      </c>
      <c r="N48" s="39">
        <f t="shared" si="9"/>
        <v>190872014</v>
      </c>
      <c r="O48" s="39">
        <f t="shared" si="9"/>
        <v>183595811</v>
      </c>
      <c r="P48" s="39">
        <f t="shared" si="9"/>
        <v>205801478</v>
      </c>
      <c r="Q48" s="39">
        <f t="shared" si="9"/>
        <v>580269303</v>
      </c>
      <c r="R48" s="39">
        <f t="shared" si="9"/>
        <v>207082957</v>
      </c>
      <c r="S48" s="39">
        <f t="shared" si="9"/>
        <v>201459134</v>
      </c>
      <c r="T48" s="39">
        <f t="shared" si="9"/>
        <v>201459134</v>
      </c>
      <c r="U48" s="39">
        <f t="shared" si="9"/>
        <v>610001225</v>
      </c>
      <c r="V48" s="39">
        <f t="shared" si="9"/>
        <v>2408446635</v>
      </c>
      <c r="W48" s="39">
        <f t="shared" si="9"/>
        <v>3218045491</v>
      </c>
      <c r="X48" s="39">
        <f t="shared" si="9"/>
        <v>-809598856</v>
      </c>
      <c r="Y48" s="140">
        <f>+IF(W48&lt;&gt;0,+(X48/W48)*100,0)</f>
        <v>-25.158092334748787</v>
      </c>
      <c r="Z48" s="138">
        <f>+Z28+Z32+Z38+Z42+Z47</f>
        <v>3218045491</v>
      </c>
    </row>
    <row r="49" spans="1:26" ht="13.5">
      <c r="A49" s="114" t="s">
        <v>48</v>
      </c>
      <c r="B49" s="115"/>
      <c r="C49" s="141">
        <f aca="true" t="shared" si="10" ref="C49:X49">+C25-C48</f>
        <v>-144732572</v>
      </c>
      <c r="D49" s="142">
        <f t="shared" si="10"/>
        <v>-41690637</v>
      </c>
      <c r="E49" s="143">
        <f t="shared" si="10"/>
        <v>-41690637</v>
      </c>
      <c r="F49" s="143">
        <f t="shared" si="10"/>
        <v>317182205</v>
      </c>
      <c r="G49" s="143">
        <f t="shared" si="10"/>
        <v>-8195304</v>
      </c>
      <c r="H49" s="143">
        <f t="shared" si="10"/>
        <v>-12276710</v>
      </c>
      <c r="I49" s="143">
        <f t="shared" si="10"/>
        <v>296710191</v>
      </c>
      <c r="J49" s="143">
        <f t="shared" si="10"/>
        <v>8160276</v>
      </c>
      <c r="K49" s="143">
        <f t="shared" si="10"/>
        <v>88007458</v>
      </c>
      <c r="L49" s="143">
        <f t="shared" si="10"/>
        <v>-35314675</v>
      </c>
      <c r="M49" s="143">
        <f t="shared" si="10"/>
        <v>60853059</v>
      </c>
      <c r="N49" s="143">
        <f t="shared" si="10"/>
        <v>12688510</v>
      </c>
      <c r="O49" s="143">
        <f t="shared" si="10"/>
        <v>-167263194</v>
      </c>
      <c r="P49" s="143">
        <f t="shared" si="10"/>
        <v>292066249</v>
      </c>
      <c r="Q49" s="143">
        <f t="shared" si="10"/>
        <v>137491565</v>
      </c>
      <c r="R49" s="143">
        <f t="shared" si="10"/>
        <v>-28772954</v>
      </c>
      <c r="S49" s="143">
        <f t="shared" si="10"/>
        <v>22986411</v>
      </c>
      <c r="T49" s="143">
        <f t="shared" si="10"/>
        <v>22986411</v>
      </c>
      <c r="U49" s="143">
        <f t="shared" si="10"/>
        <v>17199868</v>
      </c>
      <c r="V49" s="143">
        <f t="shared" si="10"/>
        <v>512254683</v>
      </c>
      <c r="W49" s="143">
        <f>IF(E25=E48,0,W25-W48)</f>
        <v>-41690637</v>
      </c>
      <c r="X49" s="143">
        <f t="shared" si="10"/>
        <v>553945320</v>
      </c>
      <c r="Y49" s="144">
        <f>+IF(W49&lt;&gt;0,+(X49/W49)*100,0)</f>
        <v>-1328.7043803144577</v>
      </c>
      <c r="Z49" s="141">
        <f>+Z25-Z48</f>
        <v>-41690637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431123278</v>
      </c>
      <c r="D5" s="122">
        <v>408545010</v>
      </c>
      <c r="E5" s="26">
        <v>408545010</v>
      </c>
      <c r="F5" s="26">
        <v>39250149</v>
      </c>
      <c r="G5" s="26">
        <v>39194225</v>
      </c>
      <c r="H5" s="26">
        <v>39178625</v>
      </c>
      <c r="I5" s="26">
        <v>117622999</v>
      </c>
      <c r="J5" s="26">
        <v>39123917</v>
      </c>
      <c r="K5" s="26">
        <v>38814726</v>
      </c>
      <c r="L5" s="26">
        <v>39348089</v>
      </c>
      <c r="M5" s="26">
        <v>117286732</v>
      </c>
      <c r="N5" s="26">
        <v>39386556</v>
      </c>
      <c r="O5" s="26">
        <v>0</v>
      </c>
      <c r="P5" s="26">
        <v>78597822</v>
      </c>
      <c r="Q5" s="26">
        <v>117984378</v>
      </c>
      <c r="R5" s="26">
        <v>39708711</v>
      </c>
      <c r="S5" s="26">
        <v>38332064</v>
      </c>
      <c r="T5" s="26">
        <v>38332064</v>
      </c>
      <c r="U5" s="26">
        <v>116372839</v>
      </c>
      <c r="V5" s="26">
        <v>469266948</v>
      </c>
      <c r="W5" s="26">
        <v>408545010</v>
      </c>
      <c r="X5" s="26">
        <v>60721938</v>
      </c>
      <c r="Y5" s="106">
        <v>14.86</v>
      </c>
      <c r="Z5" s="121">
        <v>408545010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940192750</v>
      </c>
      <c r="D7" s="122">
        <v>1295867213</v>
      </c>
      <c r="E7" s="26">
        <v>1295867213</v>
      </c>
      <c r="F7" s="26">
        <v>117207349</v>
      </c>
      <c r="G7" s="26">
        <v>131878187</v>
      </c>
      <c r="H7" s="26">
        <v>116647604</v>
      </c>
      <c r="I7" s="26">
        <v>365733140</v>
      </c>
      <c r="J7" s="26">
        <v>100515604</v>
      </c>
      <c r="K7" s="26">
        <v>77469516</v>
      </c>
      <c r="L7" s="26">
        <v>83649137</v>
      </c>
      <c r="M7" s="26">
        <v>261634257</v>
      </c>
      <c r="N7" s="26">
        <v>83732817</v>
      </c>
      <c r="O7" s="26">
        <v>11272320</v>
      </c>
      <c r="P7" s="26">
        <v>156688346</v>
      </c>
      <c r="Q7" s="26">
        <v>251693483</v>
      </c>
      <c r="R7" s="26">
        <v>83478358</v>
      </c>
      <c r="S7" s="26">
        <v>103084398</v>
      </c>
      <c r="T7" s="26">
        <v>103084398</v>
      </c>
      <c r="U7" s="26">
        <v>289647154</v>
      </c>
      <c r="V7" s="26">
        <v>1168708034</v>
      </c>
      <c r="W7" s="26">
        <v>1295867213</v>
      </c>
      <c r="X7" s="26">
        <v>-127159179</v>
      </c>
      <c r="Y7" s="106">
        <v>-9.81</v>
      </c>
      <c r="Z7" s="121">
        <v>1295867213</v>
      </c>
    </row>
    <row r="8" spans="1:26" ht="13.5">
      <c r="A8" s="159" t="s">
        <v>103</v>
      </c>
      <c r="B8" s="158" t="s">
        <v>95</v>
      </c>
      <c r="C8" s="121">
        <v>364547998</v>
      </c>
      <c r="D8" s="122">
        <v>447563450</v>
      </c>
      <c r="E8" s="26">
        <v>447563450</v>
      </c>
      <c r="F8" s="26">
        <v>31819346</v>
      </c>
      <c r="G8" s="26">
        <v>41572970</v>
      </c>
      <c r="H8" s="26">
        <v>47660960</v>
      </c>
      <c r="I8" s="26">
        <v>121053276</v>
      </c>
      <c r="J8" s="26">
        <v>43758073</v>
      </c>
      <c r="K8" s="26">
        <v>24200419</v>
      </c>
      <c r="L8" s="26">
        <v>33094261</v>
      </c>
      <c r="M8" s="26">
        <v>101052753</v>
      </c>
      <c r="N8" s="26">
        <v>36284755</v>
      </c>
      <c r="O8" s="26">
        <v>3135</v>
      </c>
      <c r="P8" s="26">
        <v>67980424</v>
      </c>
      <c r="Q8" s="26">
        <v>104268314</v>
      </c>
      <c r="R8" s="26">
        <v>32550036</v>
      </c>
      <c r="S8" s="26">
        <v>32619964</v>
      </c>
      <c r="T8" s="26">
        <v>32619964</v>
      </c>
      <c r="U8" s="26">
        <v>97789964</v>
      </c>
      <c r="V8" s="26">
        <v>424164307</v>
      </c>
      <c r="W8" s="26">
        <v>447563450</v>
      </c>
      <c r="X8" s="26">
        <v>-23399143</v>
      </c>
      <c r="Y8" s="106">
        <v>-5.23</v>
      </c>
      <c r="Z8" s="121">
        <v>447563450</v>
      </c>
    </row>
    <row r="9" spans="1:26" ht="13.5">
      <c r="A9" s="159" t="s">
        <v>104</v>
      </c>
      <c r="B9" s="158" t="s">
        <v>95</v>
      </c>
      <c r="C9" s="121">
        <v>168806487</v>
      </c>
      <c r="D9" s="122">
        <v>184775150</v>
      </c>
      <c r="E9" s="26">
        <v>184775150</v>
      </c>
      <c r="F9" s="26">
        <v>15372849</v>
      </c>
      <c r="G9" s="26">
        <v>14859627</v>
      </c>
      <c r="H9" s="26">
        <v>15485238</v>
      </c>
      <c r="I9" s="26">
        <v>45717714</v>
      </c>
      <c r="J9" s="26">
        <v>15384510</v>
      </c>
      <c r="K9" s="26">
        <v>15252997</v>
      </c>
      <c r="L9" s="26">
        <v>15145178</v>
      </c>
      <c r="M9" s="26">
        <v>45782685</v>
      </c>
      <c r="N9" s="26">
        <v>15168142</v>
      </c>
      <c r="O9" s="26">
        <v>0</v>
      </c>
      <c r="P9" s="26">
        <v>30407981</v>
      </c>
      <c r="Q9" s="26">
        <v>45576123</v>
      </c>
      <c r="R9" s="26">
        <v>15212520</v>
      </c>
      <c r="S9" s="26">
        <v>15196715</v>
      </c>
      <c r="T9" s="26">
        <v>15196715</v>
      </c>
      <c r="U9" s="26">
        <v>45605950</v>
      </c>
      <c r="V9" s="26">
        <v>182682472</v>
      </c>
      <c r="W9" s="26">
        <v>184775150</v>
      </c>
      <c r="X9" s="26">
        <v>-2092678</v>
      </c>
      <c r="Y9" s="106">
        <v>-1.13</v>
      </c>
      <c r="Z9" s="121">
        <v>184775150</v>
      </c>
    </row>
    <row r="10" spans="1:26" ht="13.5">
      <c r="A10" s="159" t="s">
        <v>105</v>
      </c>
      <c r="B10" s="158" t="s">
        <v>95</v>
      </c>
      <c r="C10" s="121">
        <v>95723036</v>
      </c>
      <c r="D10" s="122">
        <v>104591000</v>
      </c>
      <c r="E10" s="20">
        <v>104591000</v>
      </c>
      <c r="F10" s="20">
        <v>8639041</v>
      </c>
      <c r="G10" s="20">
        <v>8428366</v>
      </c>
      <c r="H10" s="20">
        <v>9593474</v>
      </c>
      <c r="I10" s="20">
        <v>26660881</v>
      </c>
      <c r="J10" s="20">
        <v>8587276</v>
      </c>
      <c r="K10" s="20">
        <v>8931685</v>
      </c>
      <c r="L10" s="20">
        <v>8741102</v>
      </c>
      <c r="M10" s="20">
        <v>26260063</v>
      </c>
      <c r="N10" s="20">
        <v>8632000</v>
      </c>
      <c r="O10" s="20">
        <v>4158</v>
      </c>
      <c r="P10" s="20">
        <v>16842703</v>
      </c>
      <c r="Q10" s="20">
        <v>25478861</v>
      </c>
      <c r="R10" s="20">
        <v>8608882</v>
      </c>
      <c r="S10" s="20">
        <v>8956583</v>
      </c>
      <c r="T10" s="20">
        <v>8956583</v>
      </c>
      <c r="U10" s="20">
        <v>26522048</v>
      </c>
      <c r="V10" s="20">
        <v>104921853</v>
      </c>
      <c r="W10" s="20">
        <v>104591000</v>
      </c>
      <c r="X10" s="20">
        <v>330853</v>
      </c>
      <c r="Y10" s="160">
        <v>0.32</v>
      </c>
      <c r="Z10" s="96">
        <v>104591000</v>
      </c>
    </row>
    <row r="11" spans="1:26" ht="13.5">
      <c r="A11" s="159" t="s">
        <v>106</v>
      </c>
      <c r="B11" s="161"/>
      <c r="C11" s="121">
        <v>6846132</v>
      </c>
      <c r="D11" s="122">
        <v>23014459</v>
      </c>
      <c r="E11" s="26">
        <v>23014459</v>
      </c>
      <c r="F11" s="26">
        <v>474870</v>
      </c>
      <c r="G11" s="26">
        <v>484969</v>
      </c>
      <c r="H11" s="26">
        <v>619849</v>
      </c>
      <c r="I11" s="26">
        <v>1579688</v>
      </c>
      <c r="J11" s="26">
        <v>574466</v>
      </c>
      <c r="K11" s="26">
        <v>672230</v>
      </c>
      <c r="L11" s="26">
        <v>524728</v>
      </c>
      <c r="M11" s="26">
        <v>1771424</v>
      </c>
      <c r="N11" s="26">
        <v>1666768</v>
      </c>
      <c r="O11" s="26">
        <v>182119</v>
      </c>
      <c r="P11" s="26">
        <v>955913</v>
      </c>
      <c r="Q11" s="26">
        <v>2804800</v>
      </c>
      <c r="R11" s="26">
        <v>454178</v>
      </c>
      <c r="S11" s="26">
        <v>609406</v>
      </c>
      <c r="T11" s="26">
        <v>609406</v>
      </c>
      <c r="U11" s="26">
        <v>1672990</v>
      </c>
      <c r="V11" s="26">
        <v>7828902</v>
      </c>
      <c r="W11" s="26">
        <v>23014459</v>
      </c>
      <c r="X11" s="26">
        <v>-15185557</v>
      </c>
      <c r="Y11" s="106">
        <v>-65.98</v>
      </c>
      <c r="Z11" s="121">
        <v>23014459</v>
      </c>
    </row>
    <row r="12" spans="1:26" ht="13.5">
      <c r="A12" s="159" t="s">
        <v>107</v>
      </c>
      <c r="B12" s="161"/>
      <c r="C12" s="121">
        <v>8407455</v>
      </c>
      <c r="D12" s="122">
        <v>8635200</v>
      </c>
      <c r="E12" s="26">
        <v>8635200</v>
      </c>
      <c r="F12" s="26">
        <v>131207</v>
      </c>
      <c r="G12" s="26">
        <v>56534</v>
      </c>
      <c r="H12" s="26">
        <v>501730</v>
      </c>
      <c r="I12" s="26">
        <v>689471</v>
      </c>
      <c r="J12" s="26">
        <v>685256</v>
      </c>
      <c r="K12" s="26">
        <v>702164</v>
      </c>
      <c r="L12" s="26">
        <v>736540</v>
      </c>
      <c r="M12" s="26">
        <v>2123960</v>
      </c>
      <c r="N12" s="26">
        <v>624135</v>
      </c>
      <c r="O12" s="26">
        <v>20092</v>
      </c>
      <c r="P12" s="26">
        <v>1332152</v>
      </c>
      <c r="Q12" s="26">
        <v>1976379</v>
      </c>
      <c r="R12" s="26">
        <v>1737061</v>
      </c>
      <c r="S12" s="26">
        <v>708498</v>
      </c>
      <c r="T12" s="26">
        <v>708498</v>
      </c>
      <c r="U12" s="26">
        <v>3154057</v>
      </c>
      <c r="V12" s="26">
        <v>7943867</v>
      </c>
      <c r="W12" s="26">
        <v>8635200</v>
      </c>
      <c r="X12" s="26">
        <v>-691333</v>
      </c>
      <c r="Y12" s="106">
        <v>-8.01</v>
      </c>
      <c r="Z12" s="121">
        <v>8635200</v>
      </c>
    </row>
    <row r="13" spans="1:26" ht="13.5">
      <c r="A13" s="157" t="s">
        <v>108</v>
      </c>
      <c r="B13" s="161"/>
      <c r="C13" s="121">
        <v>17321820</v>
      </c>
      <c r="D13" s="122">
        <v>10000000</v>
      </c>
      <c r="E13" s="26">
        <v>10000000</v>
      </c>
      <c r="F13" s="26">
        <v>0</v>
      </c>
      <c r="G13" s="26">
        <v>1206561</v>
      </c>
      <c r="H13" s="26">
        <v>868977</v>
      </c>
      <c r="I13" s="26">
        <v>2075538</v>
      </c>
      <c r="J13" s="26">
        <v>753523</v>
      </c>
      <c r="K13" s="26">
        <v>1377882</v>
      </c>
      <c r="L13" s="26">
        <v>414520</v>
      </c>
      <c r="M13" s="26">
        <v>2545925</v>
      </c>
      <c r="N13" s="26">
        <v>-245236</v>
      </c>
      <c r="O13" s="26">
        <v>2163676</v>
      </c>
      <c r="P13" s="26">
        <v>370759</v>
      </c>
      <c r="Q13" s="26">
        <v>2289199</v>
      </c>
      <c r="R13" s="26">
        <v>350067</v>
      </c>
      <c r="S13" s="26">
        <v>422792</v>
      </c>
      <c r="T13" s="26">
        <v>422792</v>
      </c>
      <c r="U13" s="26">
        <v>1195651</v>
      </c>
      <c r="V13" s="26">
        <v>8106313</v>
      </c>
      <c r="W13" s="26">
        <v>10000000</v>
      </c>
      <c r="X13" s="26">
        <v>-1893687</v>
      </c>
      <c r="Y13" s="106">
        <v>-18.94</v>
      </c>
      <c r="Z13" s="121">
        <v>10000000</v>
      </c>
    </row>
    <row r="14" spans="1:26" ht="13.5">
      <c r="A14" s="157" t="s">
        <v>109</v>
      </c>
      <c r="B14" s="161"/>
      <c r="C14" s="121">
        <v>66529284</v>
      </c>
      <c r="D14" s="122">
        <v>64485314</v>
      </c>
      <c r="E14" s="26">
        <v>64485314</v>
      </c>
      <c r="F14" s="26">
        <v>1708037</v>
      </c>
      <c r="G14" s="26">
        <v>1576638</v>
      </c>
      <c r="H14" s="26">
        <v>1691879</v>
      </c>
      <c r="I14" s="26">
        <v>4976554</v>
      </c>
      <c r="J14" s="26">
        <v>1641863</v>
      </c>
      <c r="K14" s="26">
        <v>1506483</v>
      </c>
      <c r="L14" s="26">
        <v>4207798</v>
      </c>
      <c r="M14" s="26">
        <v>7356144</v>
      </c>
      <c r="N14" s="26">
        <v>4017441</v>
      </c>
      <c r="O14" s="26">
        <v>-1217106</v>
      </c>
      <c r="P14" s="26">
        <v>7901499</v>
      </c>
      <c r="Q14" s="26">
        <v>10701834</v>
      </c>
      <c r="R14" s="26">
        <v>3767659</v>
      </c>
      <c r="S14" s="26">
        <v>3890230</v>
      </c>
      <c r="T14" s="26">
        <v>3890230</v>
      </c>
      <c r="U14" s="26">
        <v>11548119</v>
      </c>
      <c r="V14" s="26">
        <v>34582651</v>
      </c>
      <c r="W14" s="26">
        <v>64485314</v>
      </c>
      <c r="X14" s="26">
        <v>-29902663</v>
      </c>
      <c r="Y14" s="106">
        <v>-46.37</v>
      </c>
      <c r="Z14" s="121">
        <v>64485314</v>
      </c>
    </row>
    <row r="15" spans="1:26" ht="13.5">
      <c r="A15" s="157" t="s">
        <v>110</v>
      </c>
      <c r="B15" s="161"/>
      <c r="C15" s="121">
        <v>14280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5756</v>
      </c>
      <c r="T15" s="26">
        <v>5756</v>
      </c>
      <c r="U15" s="26">
        <v>11512</v>
      </c>
      <c r="V15" s="26">
        <v>11512</v>
      </c>
      <c r="W15" s="26">
        <v>0</v>
      </c>
      <c r="X15" s="26">
        <v>11512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16980040</v>
      </c>
      <c r="D16" s="122">
        <v>21689130</v>
      </c>
      <c r="E16" s="26">
        <v>21689130</v>
      </c>
      <c r="F16" s="26">
        <v>1119340</v>
      </c>
      <c r="G16" s="26">
        <v>2153641</v>
      </c>
      <c r="H16" s="26">
        <v>1564760</v>
      </c>
      <c r="I16" s="26">
        <v>4837741</v>
      </c>
      <c r="J16" s="26">
        <v>2549237</v>
      </c>
      <c r="K16" s="26">
        <v>2584306</v>
      </c>
      <c r="L16" s="26">
        <v>1643206</v>
      </c>
      <c r="M16" s="26">
        <v>6776749</v>
      </c>
      <c r="N16" s="26">
        <v>3349145</v>
      </c>
      <c r="O16" s="26">
        <v>2551830</v>
      </c>
      <c r="P16" s="26">
        <v>1936933</v>
      </c>
      <c r="Q16" s="26">
        <v>7837908</v>
      </c>
      <c r="R16" s="26">
        <v>1502896</v>
      </c>
      <c r="S16" s="26">
        <v>2081700</v>
      </c>
      <c r="T16" s="26">
        <v>2081700</v>
      </c>
      <c r="U16" s="26">
        <v>5666296</v>
      </c>
      <c r="V16" s="26">
        <v>25118694</v>
      </c>
      <c r="W16" s="26">
        <v>21689130</v>
      </c>
      <c r="X16" s="26">
        <v>3429564</v>
      </c>
      <c r="Y16" s="106">
        <v>15.81</v>
      </c>
      <c r="Z16" s="121">
        <v>21689130</v>
      </c>
    </row>
    <row r="17" spans="1:26" ht="13.5">
      <c r="A17" s="157" t="s">
        <v>112</v>
      </c>
      <c r="B17" s="161"/>
      <c r="C17" s="121">
        <v>8054</v>
      </c>
      <c r="D17" s="122">
        <v>0</v>
      </c>
      <c r="E17" s="26">
        <v>0</v>
      </c>
      <c r="F17" s="26">
        <v>798</v>
      </c>
      <c r="G17" s="26">
        <v>232</v>
      </c>
      <c r="H17" s="26">
        <v>537</v>
      </c>
      <c r="I17" s="26">
        <v>1567</v>
      </c>
      <c r="J17" s="26">
        <v>682</v>
      </c>
      <c r="K17" s="26">
        <v>2067</v>
      </c>
      <c r="L17" s="26">
        <v>58</v>
      </c>
      <c r="M17" s="26">
        <v>2807</v>
      </c>
      <c r="N17" s="26">
        <v>320</v>
      </c>
      <c r="O17" s="26">
        <v>308</v>
      </c>
      <c r="P17" s="26">
        <v>422</v>
      </c>
      <c r="Q17" s="26">
        <v>1050</v>
      </c>
      <c r="R17" s="26">
        <v>1127</v>
      </c>
      <c r="S17" s="26">
        <v>977</v>
      </c>
      <c r="T17" s="26">
        <v>977</v>
      </c>
      <c r="U17" s="26">
        <v>3081</v>
      </c>
      <c r="V17" s="26">
        <v>8505</v>
      </c>
      <c r="W17" s="26">
        <v>0</v>
      </c>
      <c r="X17" s="26">
        <v>8505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475520165</v>
      </c>
      <c r="D19" s="122">
        <v>575758595</v>
      </c>
      <c r="E19" s="26">
        <v>575758595</v>
      </c>
      <c r="F19" s="26">
        <v>185040000</v>
      </c>
      <c r="G19" s="26">
        <v>1992492</v>
      </c>
      <c r="H19" s="26">
        <v>2991428</v>
      </c>
      <c r="I19" s="26">
        <v>190023920</v>
      </c>
      <c r="J19" s="26">
        <v>464615</v>
      </c>
      <c r="K19" s="26">
        <v>172978562</v>
      </c>
      <c r="L19" s="26">
        <v>0</v>
      </c>
      <c r="M19" s="26">
        <v>173443177</v>
      </c>
      <c r="N19" s="26">
        <v>8005647</v>
      </c>
      <c r="O19" s="26">
        <v>0</v>
      </c>
      <c r="P19" s="26">
        <v>155314089</v>
      </c>
      <c r="Q19" s="26">
        <v>163319736</v>
      </c>
      <c r="R19" s="26">
        <v>3392966</v>
      </c>
      <c r="S19" s="26">
        <v>14979636</v>
      </c>
      <c r="T19" s="26">
        <v>14979636</v>
      </c>
      <c r="U19" s="26">
        <v>33352238</v>
      </c>
      <c r="V19" s="26">
        <v>560139071</v>
      </c>
      <c r="W19" s="26">
        <v>575758595</v>
      </c>
      <c r="X19" s="26">
        <v>-15619524</v>
      </c>
      <c r="Y19" s="106">
        <v>-2.71</v>
      </c>
      <c r="Z19" s="121">
        <v>575758595</v>
      </c>
    </row>
    <row r="20" spans="1:26" ht="13.5">
      <c r="A20" s="157" t="s">
        <v>34</v>
      </c>
      <c r="B20" s="161" t="s">
        <v>95</v>
      </c>
      <c r="C20" s="121">
        <v>-130864084</v>
      </c>
      <c r="D20" s="122">
        <v>-87642367</v>
      </c>
      <c r="E20" s="20">
        <v>-87642367</v>
      </c>
      <c r="F20" s="20">
        <v>-11552194</v>
      </c>
      <c r="G20" s="20">
        <v>-6745894</v>
      </c>
      <c r="H20" s="20">
        <v>-12062995</v>
      </c>
      <c r="I20" s="20">
        <v>-30361083</v>
      </c>
      <c r="J20" s="20">
        <v>-12082383</v>
      </c>
      <c r="K20" s="20">
        <v>-14605425</v>
      </c>
      <c r="L20" s="20">
        <v>-12460549</v>
      </c>
      <c r="M20" s="20">
        <v>-39148357</v>
      </c>
      <c r="N20" s="20">
        <v>-11695916</v>
      </c>
      <c r="O20" s="20">
        <v>1097485</v>
      </c>
      <c r="P20" s="20">
        <v>-23526822</v>
      </c>
      <c r="Q20" s="20">
        <v>-34125253</v>
      </c>
      <c r="R20" s="20">
        <v>-12454458</v>
      </c>
      <c r="S20" s="20">
        <v>782308</v>
      </c>
      <c r="T20" s="20">
        <v>782308</v>
      </c>
      <c r="U20" s="20">
        <v>-10889842</v>
      </c>
      <c r="V20" s="20">
        <v>-114524535</v>
      </c>
      <c r="W20" s="20">
        <v>-87642367</v>
      </c>
      <c r="X20" s="20">
        <v>-26882168</v>
      </c>
      <c r="Y20" s="160">
        <v>30.67</v>
      </c>
      <c r="Z20" s="96">
        <v>-87642367</v>
      </c>
    </row>
    <row r="21" spans="1:26" ht="13.5">
      <c r="A21" s="157" t="s">
        <v>114</v>
      </c>
      <c r="B21" s="161"/>
      <c r="C21" s="121">
        <v>2890463</v>
      </c>
      <c r="D21" s="122">
        <v>0</v>
      </c>
      <c r="E21" s="26">
        <v>0</v>
      </c>
      <c r="F21" s="26">
        <v>0</v>
      </c>
      <c r="G21" s="26">
        <v>180900</v>
      </c>
      <c r="H21" s="48">
        <v>10310</v>
      </c>
      <c r="I21" s="26">
        <v>191210</v>
      </c>
      <c r="J21" s="26">
        <v>0</v>
      </c>
      <c r="K21" s="26">
        <v>9610</v>
      </c>
      <c r="L21" s="26">
        <v>45000</v>
      </c>
      <c r="M21" s="26">
        <v>54610</v>
      </c>
      <c r="N21" s="26">
        <v>2816788</v>
      </c>
      <c r="O21" s="48">
        <v>254600</v>
      </c>
      <c r="P21" s="26">
        <v>20345</v>
      </c>
      <c r="Q21" s="26">
        <v>3091733</v>
      </c>
      <c r="R21" s="26">
        <v>0</v>
      </c>
      <c r="S21" s="26">
        <v>0</v>
      </c>
      <c r="T21" s="26">
        <v>0</v>
      </c>
      <c r="U21" s="26">
        <v>0</v>
      </c>
      <c r="V21" s="48">
        <v>3337553</v>
      </c>
      <c r="W21" s="26">
        <v>0</v>
      </c>
      <c r="X21" s="26">
        <v>3337553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2464047158</v>
      </c>
      <c r="D22" s="165">
        <f t="shared" si="0"/>
        <v>3057282154</v>
      </c>
      <c r="E22" s="166">
        <f t="shared" si="0"/>
        <v>3057282154</v>
      </c>
      <c r="F22" s="166">
        <f t="shared" si="0"/>
        <v>389210792</v>
      </c>
      <c r="G22" s="166">
        <f t="shared" si="0"/>
        <v>236839448</v>
      </c>
      <c r="H22" s="166">
        <f t="shared" si="0"/>
        <v>224752376</v>
      </c>
      <c r="I22" s="166">
        <f t="shared" si="0"/>
        <v>850802616</v>
      </c>
      <c r="J22" s="166">
        <f t="shared" si="0"/>
        <v>201956639</v>
      </c>
      <c r="K22" s="166">
        <f t="shared" si="0"/>
        <v>329897222</v>
      </c>
      <c r="L22" s="166">
        <f t="shared" si="0"/>
        <v>175089068</v>
      </c>
      <c r="M22" s="166">
        <f t="shared" si="0"/>
        <v>706942929</v>
      </c>
      <c r="N22" s="166">
        <f t="shared" si="0"/>
        <v>191743362</v>
      </c>
      <c r="O22" s="166">
        <f t="shared" si="0"/>
        <v>16332617</v>
      </c>
      <c r="P22" s="166">
        <f t="shared" si="0"/>
        <v>494822566</v>
      </c>
      <c r="Q22" s="166">
        <f t="shared" si="0"/>
        <v>702898545</v>
      </c>
      <c r="R22" s="166">
        <f t="shared" si="0"/>
        <v>178310003</v>
      </c>
      <c r="S22" s="166">
        <f t="shared" si="0"/>
        <v>221671027</v>
      </c>
      <c r="T22" s="166">
        <f t="shared" si="0"/>
        <v>221671027</v>
      </c>
      <c r="U22" s="166">
        <f t="shared" si="0"/>
        <v>621652057</v>
      </c>
      <c r="V22" s="166">
        <f t="shared" si="0"/>
        <v>2882296147</v>
      </c>
      <c r="W22" s="166">
        <f t="shared" si="0"/>
        <v>3057282154</v>
      </c>
      <c r="X22" s="166">
        <f t="shared" si="0"/>
        <v>-174986007</v>
      </c>
      <c r="Y22" s="167">
        <f>+IF(W22&lt;&gt;0,+(X22/W22)*100,0)</f>
        <v>-5.72358055899606</v>
      </c>
      <c r="Z22" s="164">
        <f>SUM(Z5:Z21)</f>
        <v>3057282154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518152755</v>
      </c>
      <c r="D25" s="122">
        <v>635660617</v>
      </c>
      <c r="E25" s="26">
        <v>635660617</v>
      </c>
      <c r="F25" s="26">
        <v>52456455</v>
      </c>
      <c r="G25" s="26">
        <v>51497054</v>
      </c>
      <c r="H25" s="26">
        <v>50068221</v>
      </c>
      <c r="I25" s="26">
        <v>154021730</v>
      </c>
      <c r="J25" s="26">
        <v>46812838</v>
      </c>
      <c r="K25" s="26">
        <v>49132667</v>
      </c>
      <c r="L25" s="26">
        <v>47748609</v>
      </c>
      <c r="M25" s="26">
        <v>143694114</v>
      </c>
      <c r="N25" s="26">
        <v>50176244</v>
      </c>
      <c r="O25" s="26">
        <v>47333576</v>
      </c>
      <c r="P25" s="26">
        <v>49100006</v>
      </c>
      <c r="Q25" s="26">
        <v>146609826</v>
      </c>
      <c r="R25" s="26">
        <v>50380956</v>
      </c>
      <c r="S25" s="26">
        <v>47100596</v>
      </c>
      <c r="T25" s="26">
        <v>47100596</v>
      </c>
      <c r="U25" s="26">
        <v>144582148</v>
      </c>
      <c r="V25" s="26">
        <v>588907818</v>
      </c>
      <c r="W25" s="26">
        <v>635660617</v>
      </c>
      <c r="X25" s="26">
        <v>-46752799</v>
      </c>
      <c r="Y25" s="106">
        <v>-7.35</v>
      </c>
      <c r="Z25" s="121">
        <v>635660617</v>
      </c>
    </row>
    <row r="26" spans="1:26" ht="13.5">
      <c r="A26" s="159" t="s">
        <v>37</v>
      </c>
      <c r="B26" s="158"/>
      <c r="C26" s="121">
        <v>21637511</v>
      </c>
      <c r="D26" s="122">
        <v>23537798</v>
      </c>
      <c r="E26" s="26">
        <v>23537798</v>
      </c>
      <c r="F26" s="26">
        <v>1814765</v>
      </c>
      <c r="G26" s="26">
        <v>1805255</v>
      </c>
      <c r="H26" s="26">
        <v>1816498</v>
      </c>
      <c r="I26" s="26">
        <v>5436518</v>
      </c>
      <c r="J26" s="26">
        <v>1816416</v>
      </c>
      <c r="K26" s="26">
        <v>1798651</v>
      </c>
      <c r="L26" s="26">
        <v>1798651</v>
      </c>
      <c r="M26" s="26">
        <v>5413718</v>
      </c>
      <c r="N26" s="26">
        <v>2428251</v>
      </c>
      <c r="O26" s="26">
        <v>1868280</v>
      </c>
      <c r="P26" s="26">
        <v>1794810</v>
      </c>
      <c r="Q26" s="26">
        <v>6091341</v>
      </c>
      <c r="R26" s="26">
        <v>1944810</v>
      </c>
      <c r="S26" s="26">
        <v>1480659</v>
      </c>
      <c r="T26" s="26">
        <v>1480659</v>
      </c>
      <c r="U26" s="26">
        <v>4906128</v>
      </c>
      <c r="V26" s="26">
        <v>21847705</v>
      </c>
      <c r="W26" s="26">
        <v>23537798</v>
      </c>
      <c r="X26" s="26">
        <v>-1690093</v>
      </c>
      <c r="Y26" s="106">
        <v>-7.18</v>
      </c>
      <c r="Z26" s="121">
        <v>23537798</v>
      </c>
    </row>
    <row r="27" spans="1:26" ht="13.5">
      <c r="A27" s="159" t="s">
        <v>117</v>
      </c>
      <c r="B27" s="158" t="s">
        <v>98</v>
      </c>
      <c r="C27" s="121">
        <v>416087060</v>
      </c>
      <c r="D27" s="122">
        <v>283935360</v>
      </c>
      <c r="E27" s="26">
        <v>283935360</v>
      </c>
      <c r="F27" s="26">
        <v>664231</v>
      </c>
      <c r="G27" s="26">
        <v>912601</v>
      </c>
      <c r="H27" s="26">
        <v>20713</v>
      </c>
      <c r="I27" s="26">
        <v>1597545</v>
      </c>
      <c r="J27" s="26">
        <v>0</v>
      </c>
      <c r="K27" s="26">
        <v>0</v>
      </c>
      <c r="L27" s="26">
        <v>999930</v>
      </c>
      <c r="M27" s="26">
        <v>999930</v>
      </c>
      <c r="N27" s="26">
        <v>804156</v>
      </c>
      <c r="O27" s="26">
        <v>0</v>
      </c>
      <c r="P27" s="26">
        <v>4609882</v>
      </c>
      <c r="Q27" s="26">
        <v>5414038</v>
      </c>
      <c r="R27" s="26">
        <v>0</v>
      </c>
      <c r="S27" s="26">
        <v>915298</v>
      </c>
      <c r="T27" s="26">
        <v>915298</v>
      </c>
      <c r="U27" s="26">
        <v>1830596</v>
      </c>
      <c r="V27" s="26">
        <v>9842109</v>
      </c>
      <c r="W27" s="26">
        <v>283935360</v>
      </c>
      <c r="X27" s="26">
        <v>-274093251</v>
      </c>
      <c r="Y27" s="106">
        <v>-96.53</v>
      </c>
      <c r="Z27" s="121">
        <v>283935360</v>
      </c>
    </row>
    <row r="28" spans="1:26" ht="13.5">
      <c r="A28" s="159" t="s">
        <v>38</v>
      </c>
      <c r="B28" s="158" t="s">
        <v>95</v>
      </c>
      <c r="C28" s="121">
        <v>120858062</v>
      </c>
      <c r="D28" s="122">
        <v>83507078</v>
      </c>
      <c r="E28" s="26">
        <v>83507078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54437978</v>
      </c>
      <c r="L28" s="26">
        <v>10729005</v>
      </c>
      <c r="M28" s="26">
        <v>65166983</v>
      </c>
      <c r="N28" s="26">
        <v>10778412</v>
      </c>
      <c r="O28" s="26">
        <v>10787095</v>
      </c>
      <c r="P28" s="26">
        <v>11426307</v>
      </c>
      <c r="Q28" s="26">
        <v>32991814</v>
      </c>
      <c r="R28" s="26">
        <v>10959637</v>
      </c>
      <c r="S28" s="26">
        <v>10871574</v>
      </c>
      <c r="T28" s="26">
        <v>10871574</v>
      </c>
      <c r="U28" s="26">
        <v>32702785</v>
      </c>
      <c r="V28" s="26">
        <v>130861582</v>
      </c>
      <c r="W28" s="26">
        <v>83507078</v>
      </c>
      <c r="X28" s="26">
        <v>47354504</v>
      </c>
      <c r="Y28" s="106">
        <v>56.71</v>
      </c>
      <c r="Z28" s="121">
        <v>83507078</v>
      </c>
    </row>
    <row r="29" spans="1:26" ht="13.5">
      <c r="A29" s="159" t="s">
        <v>39</v>
      </c>
      <c r="B29" s="158"/>
      <c r="C29" s="121">
        <v>30823935</v>
      </c>
      <c r="D29" s="122">
        <v>20227358</v>
      </c>
      <c r="E29" s="26">
        <v>20227358</v>
      </c>
      <c r="F29" s="26">
        <v>0</v>
      </c>
      <c r="G29" s="26">
        <v>0</v>
      </c>
      <c r="H29" s="26">
        <v>0</v>
      </c>
      <c r="I29" s="26">
        <v>0</v>
      </c>
      <c r="J29" s="26">
        <v>2715806</v>
      </c>
      <c r="K29" s="26">
        <v>0</v>
      </c>
      <c r="L29" s="26">
        <v>5334434</v>
      </c>
      <c r="M29" s="26">
        <v>8050240</v>
      </c>
      <c r="N29" s="26">
        <v>96575</v>
      </c>
      <c r="O29" s="26">
        <v>452055</v>
      </c>
      <c r="P29" s="26">
        <v>2654537</v>
      </c>
      <c r="Q29" s="26">
        <v>3203167</v>
      </c>
      <c r="R29" s="26">
        <v>1093406</v>
      </c>
      <c r="S29" s="26">
        <v>214830</v>
      </c>
      <c r="T29" s="26">
        <v>214830</v>
      </c>
      <c r="U29" s="26">
        <v>1523066</v>
      </c>
      <c r="V29" s="26">
        <v>12776473</v>
      </c>
      <c r="W29" s="26">
        <v>20227358</v>
      </c>
      <c r="X29" s="26">
        <v>-7450885</v>
      </c>
      <c r="Y29" s="106">
        <v>-36.84</v>
      </c>
      <c r="Z29" s="121">
        <v>20227358</v>
      </c>
    </row>
    <row r="30" spans="1:26" ht="13.5">
      <c r="A30" s="159" t="s">
        <v>118</v>
      </c>
      <c r="B30" s="158" t="s">
        <v>95</v>
      </c>
      <c r="C30" s="121">
        <v>994903518</v>
      </c>
      <c r="D30" s="122">
        <v>1139577230</v>
      </c>
      <c r="E30" s="26">
        <v>1139577230</v>
      </c>
      <c r="F30" s="26">
        <v>0</v>
      </c>
      <c r="G30" s="26">
        <v>148015776</v>
      </c>
      <c r="H30" s="26">
        <v>142171985</v>
      </c>
      <c r="I30" s="26">
        <v>290187761</v>
      </c>
      <c r="J30" s="26">
        <v>93447621</v>
      </c>
      <c r="K30" s="26">
        <v>96723790</v>
      </c>
      <c r="L30" s="26">
        <v>95086025</v>
      </c>
      <c r="M30" s="26">
        <v>285257436</v>
      </c>
      <c r="N30" s="26">
        <v>77970226</v>
      </c>
      <c r="O30" s="26">
        <v>92493070</v>
      </c>
      <c r="P30" s="26">
        <v>87430908</v>
      </c>
      <c r="Q30" s="26">
        <v>257894204</v>
      </c>
      <c r="R30" s="26">
        <v>97668057</v>
      </c>
      <c r="S30" s="26">
        <v>87544644</v>
      </c>
      <c r="T30" s="26">
        <v>87544644</v>
      </c>
      <c r="U30" s="26">
        <v>272757345</v>
      </c>
      <c r="V30" s="26">
        <v>1106096746</v>
      </c>
      <c r="W30" s="26">
        <v>1139577230</v>
      </c>
      <c r="X30" s="26">
        <v>-33480484</v>
      </c>
      <c r="Y30" s="106">
        <v>-2.94</v>
      </c>
      <c r="Z30" s="121">
        <v>1139577230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68568707</v>
      </c>
      <c r="D32" s="122">
        <v>67353861</v>
      </c>
      <c r="E32" s="26">
        <v>67353861</v>
      </c>
      <c r="F32" s="26">
        <v>2111227</v>
      </c>
      <c r="G32" s="26">
        <v>5334211</v>
      </c>
      <c r="H32" s="26">
        <v>8326998</v>
      </c>
      <c r="I32" s="26">
        <v>15772436</v>
      </c>
      <c r="J32" s="26">
        <v>6984632</v>
      </c>
      <c r="K32" s="26">
        <v>6067030</v>
      </c>
      <c r="L32" s="26">
        <v>5074748</v>
      </c>
      <c r="M32" s="26">
        <v>18126410</v>
      </c>
      <c r="N32" s="26">
        <v>8028354</v>
      </c>
      <c r="O32" s="26">
        <v>2864613</v>
      </c>
      <c r="P32" s="26">
        <v>3386431</v>
      </c>
      <c r="Q32" s="26">
        <v>14279398</v>
      </c>
      <c r="R32" s="26">
        <v>874010</v>
      </c>
      <c r="S32" s="26">
        <v>2155313</v>
      </c>
      <c r="T32" s="26">
        <v>2155313</v>
      </c>
      <c r="U32" s="26">
        <v>5184636</v>
      </c>
      <c r="V32" s="26">
        <v>53362880</v>
      </c>
      <c r="W32" s="26">
        <v>67353861</v>
      </c>
      <c r="X32" s="26">
        <v>-13990981</v>
      </c>
      <c r="Y32" s="106">
        <v>-20.77</v>
      </c>
      <c r="Z32" s="121">
        <v>67353861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512245772</v>
      </c>
      <c r="D34" s="122">
        <v>964246189</v>
      </c>
      <c r="E34" s="26">
        <v>964246189</v>
      </c>
      <c r="F34" s="26">
        <v>14981909</v>
      </c>
      <c r="G34" s="26">
        <v>37469855</v>
      </c>
      <c r="H34" s="26">
        <v>40140945</v>
      </c>
      <c r="I34" s="26">
        <v>92592709</v>
      </c>
      <c r="J34" s="26">
        <v>42022511</v>
      </c>
      <c r="K34" s="26">
        <v>46203725</v>
      </c>
      <c r="L34" s="26">
        <v>43632341</v>
      </c>
      <c r="M34" s="26">
        <v>131858577</v>
      </c>
      <c r="N34" s="26">
        <v>40589796</v>
      </c>
      <c r="O34" s="26">
        <v>27797122</v>
      </c>
      <c r="P34" s="26">
        <v>45398597</v>
      </c>
      <c r="Q34" s="26">
        <v>113785515</v>
      </c>
      <c r="R34" s="26">
        <v>44162081</v>
      </c>
      <c r="S34" s="26">
        <v>51176220</v>
      </c>
      <c r="T34" s="26">
        <v>51176220</v>
      </c>
      <c r="U34" s="26">
        <v>146514521</v>
      </c>
      <c r="V34" s="26">
        <v>484751322</v>
      </c>
      <c r="W34" s="26">
        <v>964246189</v>
      </c>
      <c r="X34" s="26">
        <v>-479494867</v>
      </c>
      <c r="Y34" s="106">
        <v>-49.73</v>
      </c>
      <c r="Z34" s="121">
        <v>964246189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2683277320</v>
      </c>
      <c r="D36" s="165">
        <f t="shared" si="1"/>
        <v>3218045491</v>
      </c>
      <c r="E36" s="166">
        <f t="shared" si="1"/>
        <v>3218045491</v>
      </c>
      <c r="F36" s="166">
        <f t="shared" si="1"/>
        <v>72028587</v>
      </c>
      <c r="G36" s="166">
        <f t="shared" si="1"/>
        <v>245034752</v>
      </c>
      <c r="H36" s="166">
        <f t="shared" si="1"/>
        <v>242545360</v>
      </c>
      <c r="I36" s="166">
        <f t="shared" si="1"/>
        <v>559608699</v>
      </c>
      <c r="J36" s="166">
        <f t="shared" si="1"/>
        <v>193799824</v>
      </c>
      <c r="K36" s="166">
        <f t="shared" si="1"/>
        <v>254363841</v>
      </c>
      <c r="L36" s="166">
        <f t="shared" si="1"/>
        <v>210403743</v>
      </c>
      <c r="M36" s="166">
        <f t="shared" si="1"/>
        <v>658567408</v>
      </c>
      <c r="N36" s="166">
        <f t="shared" si="1"/>
        <v>190872014</v>
      </c>
      <c r="O36" s="166">
        <f t="shared" si="1"/>
        <v>183595811</v>
      </c>
      <c r="P36" s="166">
        <f t="shared" si="1"/>
        <v>205801478</v>
      </c>
      <c r="Q36" s="166">
        <f t="shared" si="1"/>
        <v>580269303</v>
      </c>
      <c r="R36" s="166">
        <f t="shared" si="1"/>
        <v>207082957</v>
      </c>
      <c r="S36" s="166">
        <f t="shared" si="1"/>
        <v>201459134</v>
      </c>
      <c r="T36" s="166">
        <f t="shared" si="1"/>
        <v>201459134</v>
      </c>
      <c r="U36" s="166">
        <f t="shared" si="1"/>
        <v>610001225</v>
      </c>
      <c r="V36" s="166">
        <f t="shared" si="1"/>
        <v>2408446635</v>
      </c>
      <c r="W36" s="166">
        <f t="shared" si="1"/>
        <v>3218045491</v>
      </c>
      <c r="X36" s="166">
        <f t="shared" si="1"/>
        <v>-809598856</v>
      </c>
      <c r="Y36" s="167">
        <f>+IF(W36&lt;&gt;0,+(X36/W36)*100,0)</f>
        <v>-25.158092334748787</v>
      </c>
      <c r="Z36" s="164">
        <f>SUM(Z25:Z35)</f>
        <v>3218045491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-219230162</v>
      </c>
      <c r="D38" s="176">
        <f t="shared" si="2"/>
        <v>-160763337</v>
      </c>
      <c r="E38" s="72">
        <f t="shared" si="2"/>
        <v>-160763337</v>
      </c>
      <c r="F38" s="72">
        <f t="shared" si="2"/>
        <v>317182205</v>
      </c>
      <c r="G38" s="72">
        <f t="shared" si="2"/>
        <v>-8195304</v>
      </c>
      <c r="H38" s="72">
        <f t="shared" si="2"/>
        <v>-17792984</v>
      </c>
      <c r="I38" s="72">
        <f t="shared" si="2"/>
        <v>291193917</v>
      </c>
      <c r="J38" s="72">
        <f t="shared" si="2"/>
        <v>8156815</v>
      </c>
      <c r="K38" s="72">
        <f t="shared" si="2"/>
        <v>75533381</v>
      </c>
      <c r="L38" s="72">
        <f t="shared" si="2"/>
        <v>-35314675</v>
      </c>
      <c r="M38" s="72">
        <f t="shared" si="2"/>
        <v>48375521</v>
      </c>
      <c r="N38" s="72">
        <f t="shared" si="2"/>
        <v>871348</v>
      </c>
      <c r="O38" s="72">
        <f t="shared" si="2"/>
        <v>-167263194</v>
      </c>
      <c r="P38" s="72">
        <f t="shared" si="2"/>
        <v>289021088</v>
      </c>
      <c r="Q38" s="72">
        <f t="shared" si="2"/>
        <v>122629242</v>
      </c>
      <c r="R38" s="72">
        <f t="shared" si="2"/>
        <v>-28772954</v>
      </c>
      <c r="S38" s="72">
        <f t="shared" si="2"/>
        <v>20211893</v>
      </c>
      <c r="T38" s="72">
        <f t="shared" si="2"/>
        <v>20211893</v>
      </c>
      <c r="U38" s="72">
        <f t="shared" si="2"/>
        <v>11650832</v>
      </c>
      <c r="V38" s="72">
        <f t="shared" si="2"/>
        <v>473849512</v>
      </c>
      <c r="W38" s="72">
        <f>IF(E22=E36,0,W22-W36)</f>
        <v>-160763337</v>
      </c>
      <c r="X38" s="72">
        <f t="shared" si="2"/>
        <v>634612849</v>
      </c>
      <c r="Y38" s="177">
        <f>+IF(W38&lt;&gt;0,+(X38/W38)*100,0)</f>
        <v>-394.7497363780151</v>
      </c>
      <c r="Z38" s="175">
        <f>+Z22-Z36</f>
        <v>-160763337</v>
      </c>
    </row>
    <row r="39" spans="1:26" ht="13.5">
      <c r="A39" s="157" t="s">
        <v>45</v>
      </c>
      <c r="B39" s="161"/>
      <c r="C39" s="121">
        <v>74497590</v>
      </c>
      <c r="D39" s="122">
        <v>119072700</v>
      </c>
      <c r="E39" s="26">
        <v>119072700</v>
      </c>
      <c r="F39" s="26">
        <v>0</v>
      </c>
      <c r="G39" s="26">
        <v>0</v>
      </c>
      <c r="H39" s="26">
        <v>5516274</v>
      </c>
      <c r="I39" s="26">
        <v>5516274</v>
      </c>
      <c r="J39" s="26">
        <v>3461</v>
      </c>
      <c r="K39" s="26">
        <v>12474077</v>
      </c>
      <c r="L39" s="26">
        <v>0</v>
      </c>
      <c r="M39" s="26">
        <v>12477538</v>
      </c>
      <c r="N39" s="26">
        <v>11817162</v>
      </c>
      <c r="O39" s="26">
        <v>0</v>
      </c>
      <c r="P39" s="26">
        <v>3045161</v>
      </c>
      <c r="Q39" s="26">
        <v>14862323</v>
      </c>
      <c r="R39" s="26">
        <v>0</v>
      </c>
      <c r="S39" s="26">
        <v>2774518</v>
      </c>
      <c r="T39" s="26">
        <v>2774518</v>
      </c>
      <c r="U39" s="26">
        <v>5549036</v>
      </c>
      <c r="V39" s="26">
        <v>38405171</v>
      </c>
      <c r="W39" s="26">
        <v>119072700</v>
      </c>
      <c r="X39" s="26">
        <v>-80667529</v>
      </c>
      <c r="Y39" s="106">
        <v>-67.75</v>
      </c>
      <c r="Z39" s="121">
        <v>119072700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-144732572</v>
      </c>
      <c r="D42" s="183">
        <f t="shared" si="3"/>
        <v>-41690637</v>
      </c>
      <c r="E42" s="54">
        <f t="shared" si="3"/>
        <v>-41690637</v>
      </c>
      <c r="F42" s="54">
        <f t="shared" si="3"/>
        <v>317182205</v>
      </c>
      <c r="G42" s="54">
        <f t="shared" si="3"/>
        <v>-8195304</v>
      </c>
      <c r="H42" s="54">
        <f t="shared" si="3"/>
        <v>-12276710</v>
      </c>
      <c r="I42" s="54">
        <f t="shared" si="3"/>
        <v>296710191</v>
      </c>
      <c r="J42" s="54">
        <f t="shared" si="3"/>
        <v>8160276</v>
      </c>
      <c r="K42" s="54">
        <f t="shared" si="3"/>
        <v>88007458</v>
      </c>
      <c r="L42" s="54">
        <f t="shared" si="3"/>
        <v>-35314675</v>
      </c>
      <c r="M42" s="54">
        <f t="shared" si="3"/>
        <v>60853059</v>
      </c>
      <c r="N42" s="54">
        <f t="shared" si="3"/>
        <v>12688510</v>
      </c>
      <c r="O42" s="54">
        <f t="shared" si="3"/>
        <v>-167263194</v>
      </c>
      <c r="P42" s="54">
        <f t="shared" si="3"/>
        <v>292066249</v>
      </c>
      <c r="Q42" s="54">
        <f t="shared" si="3"/>
        <v>137491565</v>
      </c>
      <c r="R42" s="54">
        <f t="shared" si="3"/>
        <v>-28772954</v>
      </c>
      <c r="S42" s="54">
        <f t="shared" si="3"/>
        <v>22986411</v>
      </c>
      <c r="T42" s="54">
        <f t="shared" si="3"/>
        <v>22986411</v>
      </c>
      <c r="U42" s="54">
        <f t="shared" si="3"/>
        <v>17199868</v>
      </c>
      <c r="V42" s="54">
        <f t="shared" si="3"/>
        <v>512254683</v>
      </c>
      <c r="W42" s="54">
        <f t="shared" si="3"/>
        <v>-41690637</v>
      </c>
      <c r="X42" s="54">
        <f t="shared" si="3"/>
        <v>553945320</v>
      </c>
      <c r="Y42" s="184">
        <f>+IF(W42&lt;&gt;0,+(X42/W42)*100,0)</f>
        <v>-1328.7043803144577</v>
      </c>
      <c r="Z42" s="182">
        <f>SUM(Z38:Z41)</f>
        <v>-41690637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-144732572</v>
      </c>
      <c r="D44" s="187">
        <f t="shared" si="4"/>
        <v>-41690637</v>
      </c>
      <c r="E44" s="43">
        <f t="shared" si="4"/>
        <v>-41690637</v>
      </c>
      <c r="F44" s="43">
        <f t="shared" si="4"/>
        <v>317182205</v>
      </c>
      <c r="G44" s="43">
        <f t="shared" si="4"/>
        <v>-8195304</v>
      </c>
      <c r="H44" s="43">
        <f t="shared" si="4"/>
        <v>-12276710</v>
      </c>
      <c r="I44" s="43">
        <f t="shared" si="4"/>
        <v>296710191</v>
      </c>
      <c r="J44" s="43">
        <f t="shared" si="4"/>
        <v>8160276</v>
      </c>
      <c r="K44" s="43">
        <f t="shared" si="4"/>
        <v>88007458</v>
      </c>
      <c r="L44" s="43">
        <f t="shared" si="4"/>
        <v>-35314675</v>
      </c>
      <c r="M44" s="43">
        <f t="shared" si="4"/>
        <v>60853059</v>
      </c>
      <c r="N44" s="43">
        <f t="shared" si="4"/>
        <v>12688510</v>
      </c>
      <c r="O44" s="43">
        <f t="shared" si="4"/>
        <v>-167263194</v>
      </c>
      <c r="P44" s="43">
        <f t="shared" si="4"/>
        <v>292066249</v>
      </c>
      <c r="Q44" s="43">
        <f t="shared" si="4"/>
        <v>137491565</v>
      </c>
      <c r="R44" s="43">
        <f t="shared" si="4"/>
        <v>-28772954</v>
      </c>
      <c r="S44" s="43">
        <f t="shared" si="4"/>
        <v>22986411</v>
      </c>
      <c r="T44" s="43">
        <f t="shared" si="4"/>
        <v>22986411</v>
      </c>
      <c r="U44" s="43">
        <f t="shared" si="4"/>
        <v>17199868</v>
      </c>
      <c r="V44" s="43">
        <f t="shared" si="4"/>
        <v>512254683</v>
      </c>
      <c r="W44" s="43">
        <f t="shared" si="4"/>
        <v>-41690637</v>
      </c>
      <c r="X44" s="43">
        <f t="shared" si="4"/>
        <v>553945320</v>
      </c>
      <c r="Y44" s="188">
        <f>+IF(W44&lt;&gt;0,+(X44/W44)*100,0)</f>
        <v>-1328.7043803144577</v>
      </c>
      <c r="Z44" s="186">
        <f>+Z42-Z43</f>
        <v>-41690637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-144732572</v>
      </c>
      <c r="D46" s="183">
        <f t="shared" si="5"/>
        <v>-41690637</v>
      </c>
      <c r="E46" s="54">
        <f t="shared" si="5"/>
        <v>-41690637</v>
      </c>
      <c r="F46" s="54">
        <f t="shared" si="5"/>
        <v>317182205</v>
      </c>
      <c r="G46" s="54">
        <f t="shared" si="5"/>
        <v>-8195304</v>
      </c>
      <c r="H46" s="54">
        <f t="shared" si="5"/>
        <v>-12276710</v>
      </c>
      <c r="I46" s="54">
        <f t="shared" si="5"/>
        <v>296710191</v>
      </c>
      <c r="J46" s="54">
        <f t="shared" si="5"/>
        <v>8160276</v>
      </c>
      <c r="K46" s="54">
        <f t="shared" si="5"/>
        <v>88007458</v>
      </c>
      <c r="L46" s="54">
        <f t="shared" si="5"/>
        <v>-35314675</v>
      </c>
      <c r="M46" s="54">
        <f t="shared" si="5"/>
        <v>60853059</v>
      </c>
      <c r="N46" s="54">
        <f t="shared" si="5"/>
        <v>12688510</v>
      </c>
      <c r="O46" s="54">
        <f t="shared" si="5"/>
        <v>-167263194</v>
      </c>
      <c r="P46" s="54">
        <f t="shared" si="5"/>
        <v>292066249</v>
      </c>
      <c r="Q46" s="54">
        <f t="shared" si="5"/>
        <v>137491565</v>
      </c>
      <c r="R46" s="54">
        <f t="shared" si="5"/>
        <v>-28772954</v>
      </c>
      <c r="S46" s="54">
        <f t="shared" si="5"/>
        <v>22986411</v>
      </c>
      <c r="T46" s="54">
        <f t="shared" si="5"/>
        <v>22986411</v>
      </c>
      <c r="U46" s="54">
        <f t="shared" si="5"/>
        <v>17199868</v>
      </c>
      <c r="V46" s="54">
        <f t="shared" si="5"/>
        <v>512254683</v>
      </c>
      <c r="W46" s="54">
        <f t="shared" si="5"/>
        <v>-41690637</v>
      </c>
      <c r="X46" s="54">
        <f t="shared" si="5"/>
        <v>553945320</v>
      </c>
      <c r="Y46" s="184">
        <f>+IF(W46&lt;&gt;0,+(X46/W46)*100,0)</f>
        <v>-1328.7043803144577</v>
      </c>
      <c r="Z46" s="182">
        <f>SUM(Z44:Z45)</f>
        <v>-41690637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-144732572</v>
      </c>
      <c r="D48" s="194">
        <f t="shared" si="6"/>
        <v>-41690637</v>
      </c>
      <c r="E48" s="195">
        <f t="shared" si="6"/>
        <v>-41690637</v>
      </c>
      <c r="F48" s="195">
        <f t="shared" si="6"/>
        <v>317182205</v>
      </c>
      <c r="G48" s="196">
        <f t="shared" si="6"/>
        <v>-8195304</v>
      </c>
      <c r="H48" s="196">
        <f t="shared" si="6"/>
        <v>-12276710</v>
      </c>
      <c r="I48" s="196">
        <f t="shared" si="6"/>
        <v>296710191</v>
      </c>
      <c r="J48" s="196">
        <f t="shared" si="6"/>
        <v>8160276</v>
      </c>
      <c r="K48" s="196">
        <f t="shared" si="6"/>
        <v>88007458</v>
      </c>
      <c r="L48" s="195">
        <f t="shared" si="6"/>
        <v>-35314675</v>
      </c>
      <c r="M48" s="195">
        <f t="shared" si="6"/>
        <v>60853059</v>
      </c>
      <c r="N48" s="196">
        <f t="shared" si="6"/>
        <v>12688510</v>
      </c>
      <c r="O48" s="196">
        <f t="shared" si="6"/>
        <v>-167263194</v>
      </c>
      <c r="P48" s="196">
        <f t="shared" si="6"/>
        <v>292066249</v>
      </c>
      <c r="Q48" s="196">
        <f t="shared" si="6"/>
        <v>137491565</v>
      </c>
      <c r="R48" s="196">
        <f t="shared" si="6"/>
        <v>-28772954</v>
      </c>
      <c r="S48" s="195">
        <f t="shared" si="6"/>
        <v>22986411</v>
      </c>
      <c r="T48" s="195">
        <f t="shared" si="6"/>
        <v>22986411</v>
      </c>
      <c r="U48" s="196">
        <f t="shared" si="6"/>
        <v>17199868</v>
      </c>
      <c r="V48" s="196">
        <f t="shared" si="6"/>
        <v>512254683</v>
      </c>
      <c r="W48" s="196">
        <f t="shared" si="6"/>
        <v>-41690637</v>
      </c>
      <c r="X48" s="196">
        <f t="shared" si="6"/>
        <v>553945320</v>
      </c>
      <c r="Y48" s="197">
        <f>+IF(W48&lt;&gt;0,+(X48/W48)*100,0)</f>
        <v>-1328.7043803144577</v>
      </c>
      <c r="Z48" s="198">
        <f>SUM(Z46:Z47)</f>
        <v>-41690637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35457380</v>
      </c>
      <c r="D5" s="120">
        <f t="shared" si="0"/>
        <v>34000000</v>
      </c>
      <c r="E5" s="66">
        <f t="shared" si="0"/>
        <v>34000000</v>
      </c>
      <c r="F5" s="66">
        <f t="shared" si="0"/>
        <v>33641</v>
      </c>
      <c r="G5" s="66">
        <f t="shared" si="0"/>
        <v>90184</v>
      </c>
      <c r="H5" s="66">
        <f t="shared" si="0"/>
        <v>175642</v>
      </c>
      <c r="I5" s="66">
        <f t="shared" si="0"/>
        <v>299467</v>
      </c>
      <c r="J5" s="66">
        <f t="shared" si="0"/>
        <v>279665</v>
      </c>
      <c r="K5" s="66">
        <f t="shared" si="0"/>
        <v>357143</v>
      </c>
      <c r="L5" s="66">
        <f t="shared" si="0"/>
        <v>211630</v>
      </c>
      <c r="M5" s="66">
        <f t="shared" si="0"/>
        <v>848438</v>
      </c>
      <c r="N5" s="66">
        <f t="shared" si="0"/>
        <v>95667</v>
      </c>
      <c r="O5" s="66">
        <f t="shared" si="0"/>
        <v>3043110</v>
      </c>
      <c r="P5" s="66">
        <f t="shared" si="0"/>
        <v>227717</v>
      </c>
      <c r="Q5" s="66">
        <f t="shared" si="0"/>
        <v>3366494</v>
      </c>
      <c r="R5" s="66">
        <f t="shared" si="0"/>
        <v>5453</v>
      </c>
      <c r="S5" s="66">
        <f t="shared" si="0"/>
        <v>572607</v>
      </c>
      <c r="T5" s="66">
        <f t="shared" si="0"/>
        <v>572607</v>
      </c>
      <c r="U5" s="66">
        <f t="shared" si="0"/>
        <v>1150667</v>
      </c>
      <c r="V5" s="66">
        <f t="shared" si="0"/>
        <v>5665066</v>
      </c>
      <c r="W5" s="66">
        <f t="shared" si="0"/>
        <v>34000000</v>
      </c>
      <c r="X5" s="66">
        <f t="shared" si="0"/>
        <v>-28334934</v>
      </c>
      <c r="Y5" s="103">
        <f>+IF(W5&lt;&gt;0,+(X5/W5)*100,0)</f>
        <v>-83.3380411764706</v>
      </c>
      <c r="Z5" s="119">
        <f>SUM(Z6:Z8)</f>
        <v>34000000</v>
      </c>
    </row>
    <row r="6" spans="1:26" ht="13.5">
      <c r="A6" s="104" t="s">
        <v>74</v>
      </c>
      <c r="B6" s="102"/>
      <c r="C6" s="121">
        <v>3411130</v>
      </c>
      <c r="D6" s="122">
        <v>27300000</v>
      </c>
      <c r="E6" s="26">
        <v>27300000</v>
      </c>
      <c r="F6" s="26"/>
      <c r="G6" s="26">
        <v>21961</v>
      </c>
      <c r="H6" s="26">
        <v>31646</v>
      </c>
      <c r="I6" s="26">
        <v>53607</v>
      </c>
      <c r="J6" s="26">
        <v>31566</v>
      </c>
      <c r="K6" s="26"/>
      <c r="L6" s="26">
        <v>26906</v>
      </c>
      <c r="M6" s="26">
        <v>58472</v>
      </c>
      <c r="N6" s="26">
        <v>93425</v>
      </c>
      <c r="O6" s="26">
        <v>1598</v>
      </c>
      <c r="P6" s="26">
        <v>-3500</v>
      </c>
      <c r="Q6" s="26">
        <v>91523</v>
      </c>
      <c r="R6" s="26">
        <v>-490</v>
      </c>
      <c r="S6" s="26">
        <v>199768</v>
      </c>
      <c r="T6" s="26">
        <v>199768</v>
      </c>
      <c r="U6" s="26">
        <v>399046</v>
      </c>
      <c r="V6" s="26">
        <v>602648</v>
      </c>
      <c r="W6" s="26">
        <v>27300000</v>
      </c>
      <c r="X6" s="26">
        <v>-26697352</v>
      </c>
      <c r="Y6" s="106">
        <v>-97.79</v>
      </c>
      <c r="Z6" s="28">
        <v>27300000</v>
      </c>
    </row>
    <row r="7" spans="1:26" ht="13.5">
      <c r="A7" s="104" t="s">
        <v>75</v>
      </c>
      <c r="B7" s="102"/>
      <c r="C7" s="123">
        <v>120904</v>
      </c>
      <c r="D7" s="124">
        <v>2500000</v>
      </c>
      <c r="E7" s="125">
        <v>2500000</v>
      </c>
      <c r="F7" s="125">
        <v>9396</v>
      </c>
      <c r="G7" s="125">
        <v>4267</v>
      </c>
      <c r="H7" s="125">
        <v>42657</v>
      </c>
      <c r="I7" s="125">
        <v>56320</v>
      </c>
      <c r="J7" s="125">
        <v>135009</v>
      </c>
      <c r="K7" s="125">
        <v>18160</v>
      </c>
      <c r="L7" s="125">
        <v>93118</v>
      </c>
      <c r="M7" s="125">
        <v>246287</v>
      </c>
      <c r="N7" s="125"/>
      <c r="O7" s="125">
        <v>918</v>
      </c>
      <c r="P7" s="125"/>
      <c r="Q7" s="125">
        <v>918</v>
      </c>
      <c r="R7" s="125">
        <v>5794</v>
      </c>
      <c r="S7" s="125">
        <v>10074</v>
      </c>
      <c r="T7" s="125">
        <v>10074</v>
      </c>
      <c r="U7" s="125">
        <v>25942</v>
      </c>
      <c r="V7" s="125">
        <v>329467</v>
      </c>
      <c r="W7" s="125">
        <v>2500000</v>
      </c>
      <c r="X7" s="125">
        <v>-2170533</v>
      </c>
      <c r="Y7" s="107">
        <v>-86.82</v>
      </c>
      <c r="Z7" s="200">
        <v>2500000</v>
      </c>
    </row>
    <row r="8" spans="1:26" ht="13.5">
      <c r="A8" s="104" t="s">
        <v>76</v>
      </c>
      <c r="B8" s="102"/>
      <c r="C8" s="121">
        <v>31925346</v>
      </c>
      <c r="D8" s="122">
        <v>4200000</v>
      </c>
      <c r="E8" s="26">
        <v>4200000</v>
      </c>
      <c r="F8" s="26">
        <v>24245</v>
      </c>
      <c r="G8" s="26">
        <v>63956</v>
      </c>
      <c r="H8" s="26">
        <v>101339</v>
      </c>
      <c r="I8" s="26">
        <v>189540</v>
      </c>
      <c r="J8" s="26">
        <v>113090</v>
      </c>
      <c r="K8" s="26">
        <v>338983</v>
      </c>
      <c r="L8" s="26">
        <v>91606</v>
      </c>
      <c r="M8" s="26">
        <v>543679</v>
      </c>
      <c r="N8" s="26">
        <v>2242</v>
      </c>
      <c r="O8" s="26">
        <v>3040594</v>
      </c>
      <c r="P8" s="26">
        <v>231217</v>
      </c>
      <c r="Q8" s="26">
        <v>3274053</v>
      </c>
      <c r="R8" s="26">
        <v>149</v>
      </c>
      <c r="S8" s="26">
        <v>362765</v>
      </c>
      <c r="T8" s="26">
        <v>362765</v>
      </c>
      <c r="U8" s="26">
        <v>725679</v>
      </c>
      <c r="V8" s="26">
        <v>4732951</v>
      </c>
      <c r="W8" s="26">
        <v>4200000</v>
      </c>
      <c r="X8" s="26">
        <v>532951</v>
      </c>
      <c r="Y8" s="106">
        <v>12.69</v>
      </c>
      <c r="Z8" s="28">
        <v>4200000</v>
      </c>
    </row>
    <row r="9" spans="1:26" ht="13.5">
      <c r="A9" s="101" t="s">
        <v>77</v>
      </c>
      <c r="B9" s="102"/>
      <c r="C9" s="119">
        <f aca="true" t="shared" si="1" ref="C9:X9">SUM(C10:C14)</f>
        <v>393792</v>
      </c>
      <c r="D9" s="120">
        <f t="shared" si="1"/>
        <v>81900000</v>
      </c>
      <c r="E9" s="66">
        <f t="shared" si="1"/>
        <v>81900000</v>
      </c>
      <c r="F9" s="66">
        <f t="shared" si="1"/>
        <v>770184</v>
      </c>
      <c r="G9" s="66">
        <f t="shared" si="1"/>
        <v>2495136</v>
      </c>
      <c r="H9" s="66">
        <f t="shared" si="1"/>
        <v>2897472</v>
      </c>
      <c r="I9" s="66">
        <f t="shared" si="1"/>
        <v>6162792</v>
      </c>
      <c r="J9" s="66">
        <f t="shared" si="1"/>
        <v>9963417</v>
      </c>
      <c r="K9" s="66">
        <f t="shared" si="1"/>
        <v>990412</v>
      </c>
      <c r="L9" s="66">
        <f t="shared" si="1"/>
        <v>12598906</v>
      </c>
      <c r="M9" s="66">
        <f t="shared" si="1"/>
        <v>23552735</v>
      </c>
      <c r="N9" s="66">
        <f t="shared" si="1"/>
        <v>1923283</v>
      </c>
      <c r="O9" s="66">
        <f t="shared" si="1"/>
        <v>1475744</v>
      </c>
      <c r="P9" s="66">
        <f t="shared" si="1"/>
        <v>4406576</v>
      </c>
      <c r="Q9" s="66">
        <f t="shared" si="1"/>
        <v>7805603</v>
      </c>
      <c r="R9" s="66">
        <f t="shared" si="1"/>
        <v>3612380</v>
      </c>
      <c r="S9" s="66">
        <f t="shared" si="1"/>
        <v>3613371</v>
      </c>
      <c r="T9" s="66">
        <f t="shared" si="1"/>
        <v>9372577</v>
      </c>
      <c r="U9" s="66">
        <f t="shared" si="1"/>
        <v>16598328</v>
      </c>
      <c r="V9" s="66">
        <f t="shared" si="1"/>
        <v>54119458</v>
      </c>
      <c r="W9" s="66">
        <f t="shared" si="1"/>
        <v>81900000</v>
      </c>
      <c r="X9" s="66">
        <f t="shared" si="1"/>
        <v>-27780542</v>
      </c>
      <c r="Y9" s="103">
        <f>+IF(W9&lt;&gt;0,+(X9/W9)*100,0)</f>
        <v>-33.9200757020757</v>
      </c>
      <c r="Z9" s="68">
        <f>SUM(Z10:Z14)</f>
        <v>81900000</v>
      </c>
    </row>
    <row r="10" spans="1:26" ht="13.5">
      <c r="A10" s="104" t="s">
        <v>78</v>
      </c>
      <c r="B10" s="102"/>
      <c r="C10" s="121">
        <v>-31072</v>
      </c>
      <c r="D10" s="122">
        <v>3700000</v>
      </c>
      <c r="E10" s="26">
        <v>3700000</v>
      </c>
      <c r="F10" s="26"/>
      <c r="G10" s="26">
        <v>338420</v>
      </c>
      <c r="H10" s="26">
        <v>826425</v>
      </c>
      <c r="I10" s="26">
        <v>1164845</v>
      </c>
      <c r="J10" s="26">
        <v>4437</v>
      </c>
      <c r="K10" s="26">
        <v>-338420</v>
      </c>
      <c r="L10" s="26">
        <v>1149320</v>
      </c>
      <c r="M10" s="26">
        <v>815337</v>
      </c>
      <c r="N10" s="26">
        <v>1635080</v>
      </c>
      <c r="O10" s="26">
        <v>379581</v>
      </c>
      <c r="P10" s="26">
        <v>3753350</v>
      </c>
      <c r="Q10" s="26">
        <v>5768011</v>
      </c>
      <c r="R10" s="26">
        <v>253528</v>
      </c>
      <c r="S10" s="26">
        <v>1076989</v>
      </c>
      <c r="T10" s="26">
        <v>4693657</v>
      </c>
      <c r="U10" s="26">
        <v>6024174</v>
      </c>
      <c r="V10" s="26">
        <v>13772367</v>
      </c>
      <c r="W10" s="26">
        <v>3700000</v>
      </c>
      <c r="X10" s="26">
        <v>10072367</v>
      </c>
      <c r="Y10" s="106">
        <v>272.23</v>
      </c>
      <c r="Z10" s="28">
        <v>3700000</v>
      </c>
    </row>
    <row r="11" spans="1:26" ht="13.5">
      <c r="A11" s="104" t="s">
        <v>79</v>
      </c>
      <c r="B11" s="102"/>
      <c r="C11" s="121">
        <v>28908</v>
      </c>
      <c r="D11" s="122">
        <v>44800000</v>
      </c>
      <c r="E11" s="26">
        <v>44800000</v>
      </c>
      <c r="F11" s="26">
        <v>770184</v>
      </c>
      <c r="G11" s="26">
        <v>2154718</v>
      </c>
      <c r="H11" s="26">
        <v>1976145</v>
      </c>
      <c r="I11" s="26">
        <v>4901047</v>
      </c>
      <c r="J11" s="26">
        <v>2342750</v>
      </c>
      <c r="K11" s="26">
        <v>562073</v>
      </c>
      <c r="L11" s="26">
        <v>3509846</v>
      </c>
      <c r="M11" s="26">
        <v>6414669</v>
      </c>
      <c r="N11" s="26">
        <v>178377</v>
      </c>
      <c r="O11" s="26">
        <v>190872</v>
      </c>
      <c r="P11" s="26">
        <v>-6059761</v>
      </c>
      <c r="Q11" s="26">
        <v>-5690512</v>
      </c>
      <c r="R11" s="26">
        <v>59510</v>
      </c>
      <c r="S11" s="26">
        <v>590901</v>
      </c>
      <c r="T11" s="26">
        <v>590901</v>
      </c>
      <c r="U11" s="26">
        <v>1241312</v>
      </c>
      <c r="V11" s="26">
        <v>6866516</v>
      </c>
      <c r="W11" s="26">
        <v>44800000</v>
      </c>
      <c r="X11" s="26">
        <v>-37933484</v>
      </c>
      <c r="Y11" s="106">
        <v>-84.67</v>
      </c>
      <c r="Z11" s="28">
        <v>44800000</v>
      </c>
    </row>
    <row r="12" spans="1:26" ht="13.5">
      <c r="A12" s="104" t="s">
        <v>80</v>
      </c>
      <c r="B12" s="102"/>
      <c r="C12" s="121">
        <v>305704</v>
      </c>
      <c r="D12" s="122">
        <v>21400000</v>
      </c>
      <c r="E12" s="26">
        <v>21400000</v>
      </c>
      <c r="F12" s="26"/>
      <c r="G12" s="26">
        <v>1998</v>
      </c>
      <c r="H12" s="26">
        <v>94902</v>
      </c>
      <c r="I12" s="26">
        <v>96900</v>
      </c>
      <c r="J12" s="26">
        <v>7616230</v>
      </c>
      <c r="K12" s="26">
        <v>549782</v>
      </c>
      <c r="L12" s="26">
        <v>7524647</v>
      </c>
      <c r="M12" s="26">
        <v>15690659</v>
      </c>
      <c r="N12" s="26">
        <v>89215</v>
      </c>
      <c r="O12" s="26">
        <v>388005</v>
      </c>
      <c r="P12" s="26">
        <v>5844318</v>
      </c>
      <c r="Q12" s="26">
        <v>6321538</v>
      </c>
      <c r="R12" s="26">
        <v>2333450</v>
      </c>
      <c r="S12" s="26">
        <v>1311102</v>
      </c>
      <c r="T12" s="26">
        <v>3453640</v>
      </c>
      <c r="U12" s="26">
        <v>7098192</v>
      </c>
      <c r="V12" s="26">
        <v>29207289</v>
      </c>
      <c r="W12" s="26">
        <v>21400000</v>
      </c>
      <c r="X12" s="26">
        <v>7807289</v>
      </c>
      <c r="Y12" s="106">
        <v>36.48</v>
      </c>
      <c r="Z12" s="28">
        <v>21400000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90252</v>
      </c>
      <c r="D14" s="124">
        <v>12000000</v>
      </c>
      <c r="E14" s="125">
        <v>12000000</v>
      </c>
      <c r="F14" s="125"/>
      <c r="G14" s="125"/>
      <c r="H14" s="125"/>
      <c r="I14" s="125"/>
      <c r="J14" s="125"/>
      <c r="K14" s="125">
        <v>216977</v>
      </c>
      <c r="L14" s="125">
        <v>415093</v>
      </c>
      <c r="M14" s="125">
        <v>632070</v>
      </c>
      <c r="N14" s="125">
        <v>20611</v>
      </c>
      <c r="O14" s="125">
        <v>517286</v>
      </c>
      <c r="P14" s="125">
        <v>868669</v>
      </c>
      <c r="Q14" s="125">
        <v>1406566</v>
      </c>
      <c r="R14" s="125">
        <v>965892</v>
      </c>
      <c r="S14" s="125">
        <v>634379</v>
      </c>
      <c r="T14" s="125">
        <v>634379</v>
      </c>
      <c r="U14" s="125">
        <v>2234650</v>
      </c>
      <c r="V14" s="125">
        <v>4273286</v>
      </c>
      <c r="W14" s="125">
        <v>12000000</v>
      </c>
      <c r="X14" s="125">
        <v>-7726714</v>
      </c>
      <c r="Y14" s="107">
        <v>-64.39</v>
      </c>
      <c r="Z14" s="200">
        <v>12000000</v>
      </c>
    </row>
    <row r="15" spans="1:26" ht="13.5">
      <c r="A15" s="101" t="s">
        <v>83</v>
      </c>
      <c r="B15" s="108"/>
      <c r="C15" s="119">
        <f aca="true" t="shared" si="2" ref="C15:X15">SUM(C16:C18)</f>
        <v>455340</v>
      </c>
      <c r="D15" s="120">
        <f t="shared" si="2"/>
        <v>63257395</v>
      </c>
      <c r="E15" s="66">
        <f t="shared" si="2"/>
        <v>63257395</v>
      </c>
      <c r="F15" s="66">
        <f t="shared" si="2"/>
        <v>0</v>
      </c>
      <c r="G15" s="66">
        <f t="shared" si="2"/>
        <v>9655722</v>
      </c>
      <c r="H15" s="66">
        <f t="shared" si="2"/>
        <v>13132716</v>
      </c>
      <c r="I15" s="66">
        <f t="shared" si="2"/>
        <v>22788438</v>
      </c>
      <c r="J15" s="66">
        <f t="shared" si="2"/>
        <v>2510888</v>
      </c>
      <c r="K15" s="66">
        <f t="shared" si="2"/>
        <v>7402662</v>
      </c>
      <c r="L15" s="66">
        <f t="shared" si="2"/>
        <v>13839626</v>
      </c>
      <c r="M15" s="66">
        <f t="shared" si="2"/>
        <v>23753176</v>
      </c>
      <c r="N15" s="66">
        <f t="shared" si="2"/>
        <v>106049</v>
      </c>
      <c r="O15" s="66">
        <f t="shared" si="2"/>
        <v>928</v>
      </c>
      <c r="P15" s="66">
        <f t="shared" si="2"/>
        <v>949349</v>
      </c>
      <c r="Q15" s="66">
        <f t="shared" si="2"/>
        <v>1056326</v>
      </c>
      <c r="R15" s="66">
        <f t="shared" si="2"/>
        <v>461695</v>
      </c>
      <c r="S15" s="66">
        <f t="shared" si="2"/>
        <v>1465152</v>
      </c>
      <c r="T15" s="66">
        <f t="shared" si="2"/>
        <v>1481008</v>
      </c>
      <c r="U15" s="66">
        <f t="shared" si="2"/>
        <v>3407855</v>
      </c>
      <c r="V15" s="66">
        <f t="shared" si="2"/>
        <v>51005795</v>
      </c>
      <c r="W15" s="66">
        <f t="shared" si="2"/>
        <v>63257395</v>
      </c>
      <c r="X15" s="66">
        <f t="shared" si="2"/>
        <v>-12251600</v>
      </c>
      <c r="Y15" s="103">
        <f>+IF(W15&lt;&gt;0,+(X15/W15)*100,0)</f>
        <v>-19.367854145748492</v>
      </c>
      <c r="Z15" s="68">
        <f>SUM(Z16:Z18)</f>
        <v>63257395</v>
      </c>
    </row>
    <row r="16" spans="1:26" ht="13.5">
      <c r="A16" s="104" t="s">
        <v>84</v>
      </c>
      <c r="B16" s="102"/>
      <c r="C16" s="121">
        <v>451092</v>
      </c>
      <c r="D16" s="122">
        <v>9000000</v>
      </c>
      <c r="E16" s="26">
        <v>9000000</v>
      </c>
      <c r="F16" s="26"/>
      <c r="G16" s="26">
        <v>7851</v>
      </c>
      <c r="H16" s="26">
        <v>26607</v>
      </c>
      <c r="I16" s="26">
        <v>34458</v>
      </c>
      <c r="J16" s="26">
        <v>209030</v>
      </c>
      <c r="K16" s="26">
        <v>205373</v>
      </c>
      <c r="L16" s="26">
        <v>27867</v>
      </c>
      <c r="M16" s="26">
        <v>442270</v>
      </c>
      <c r="N16" s="26">
        <v>41443</v>
      </c>
      <c r="O16" s="26">
        <v>928</v>
      </c>
      <c r="P16" s="26">
        <v>-8465</v>
      </c>
      <c r="Q16" s="26">
        <v>33906</v>
      </c>
      <c r="R16" s="26">
        <v>75840</v>
      </c>
      <c r="S16" s="26">
        <v>8209</v>
      </c>
      <c r="T16" s="26">
        <v>24065</v>
      </c>
      <c r="U16" s="26">
        <v>108114</v>
      </c>
      <c r="V16" s="26">
        <v>618748</v>
      </c>
      <c r="W16" s="26">
        <v>9000000</v>
      </c>
      <c r="X16" s="26">
        <v>-8381252</v>
      </c>
      <c r="Y16" s="106">
        <v>-93.13</v>
      </c>
      <c r="Z16" s="28">
        <v>9000000</v>
      </c>
    </row>
    <row r="17" spans="1:26" ht="13.5">
      <c r="A17" s="104" t="s">
        <v>85</v>
      </c>
      <c r="B17" s="102"/>
      <c r="C17" s="121">
        <v>4248</v>
      </c>
      <c r="D17" s="122">
        <v>54257395</v>
      </c>
      <c r="E17" s="26">
        <v>54257395</v>
      </c>
      <c r="F17" s="26"/>
      <c r="G17" s="26">
        <v>9647871</v>
      </c>
      <c r="H17" s="26">
        <v>13106109</v>
      </c>
      <c r="I17" s="26">
        <v>22753980</v>
      </c>
      <c r="J17" s="26">
        <v>2301858</v>
      </c>
      <c r="K17" s="26">
        <v>7197289</v>
      </c>
      <c r="L17" s="26">
        <v>13811759</v>
      </c>
      <c r="M17" s="26">
        <v>23310906</v>
      </c>
      <c r="N17" s="26">
        <v>64606</v>
      </c>
      <c r="O17" s="26"/>
      <c r="P17" s="26">
        <v>957814</v>
      </c>
      <c r="Q17" s="26">
        <v>1022420</v>
      </c>
      <c r="R17" s="26">
        <v>385855</v>
      </c>
      <c r="S17" s="26">
        <v>1456943</v>
      </c>
      <c r="T17" s="26">
        <v>1456943</v>
      </c>
      <c r="U17" s="26">
        <v>3299741</v>
      </c>
      <c r="V17" s="26">
        <v>50387047</v>
      </c>
      <c r="W17" s="26">
        <v>54257395</v>
      </c>
      <c r="X17" s="26">
        <v>-3870348</v>
      </c>
      <c r="Y17" s="106">
        <v>-7.13</v>
      </c>
      <c r="Z17" s="28">
        <v>54257395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10038540</v>
      </c>
      <c r="D19" s="120">
        <f t="shared" si="3"/>
        <v>157990205</v>
      </c>
      <c r="E19" s="66">
        <f t="shared" si="3"/>
        <v>157990205</v>
      </c>
      <c r="F19" s="66">
        <f t="shared" si="3"/>
        <v>210780</v>
      </c>
      <c r="G19" s="66">
        <f t="shared" si="3"/>
        <v>3727291</v>
      </c>
      <c r="H19" s="66">
        <f t="shared" si="3"/>
        <v>4678546</v>
      </c>
      <c r="I19" s="66">
        <f t="shared" si="3"/>
        <v>8616617</v>
      </c>
      <c r="J19" s="66">
        <f t="shared" si="3"/>
        <v>4952036</v>
      </c>
      <c r="K19" s="66">
        <f t="shared" si="3"/>
        <v>3743961</v>
      </c>
      <c r="L19" s="66">
        <f t="shared" si="3"/>
        <v>6451777</v>
      </c>
      <c r="M19" s="66">
        <f t="shared" si="3"/>
        <v>15147774</v>
      </c>
      <c r="N19" s="66">
        <f t="shared" si="3"/>
        <v>4491406</v>
      </c>
      <c r="O19" s="66">
        <f t="shared" si="3"/>
        <v>3260432</v>
      </c>
      <c r="P19" s="66">
        <f t="shared" si="3"/>
        <v>11721587</v>
      </c>
      <c r="Q19" s="66">
        <f t="shared" si="3"/>
        <v>19473425</v>
      </c>
      <c r="R19" s="66">
        <f t="shared" si="3"/>
        <v>5742743</v>
      </c>
      <c r="S19" s="66">
        <f t="shared" si="3"/>
        <v>5373966</v>
      </c>
      <c r="T19" s="66">
        <f t="shared" si="3"/>
        <v>7914837</v>
      </c>
      <c r="U19" s="66">
        <f t="shared" si="3"/>
        <v>19031546</v>
      </c>
      <c r="V19" s="66">
        <f t="shared" si="3"/>
        <v>62269362</v>
      </c>
      <c r="W19" s="66">
        <f t="shared" si="3"/>
        <v>157990205</v>
      </c>
      <c r="X19" s="66">
        <f t="shared" si="3"/>
        <v>-95720843</v>
      </c>
      <c r="Y19" s="103">
        <f>+IF(W19&lt;&gt;0,+(X19/W19)*100,0)</f>
        <v>-60.58656800907373</v>
      </c>
      <c r="Z19" s="68">
        <f>SUM(Z20:Z23)</f>
        <v>157990205</v>
      </c>
    </row>
    <row r="20" spans="1:26" ht="13.5">
      <c r="A20" s="104" t="s">
        <v>88</v>
      </c>
      <c r="B20" s="102"/>
      <c r="C20" s="121">
        <v>1721888</v>
      </c>
      <c r="D20" s="122">
        <v>31589700</v>
      </c>
      <c r="E20" s="26">
        <v>31589700</v>
      </c>
      <c r="F20" s="26">
        <v>96857</v>
      </c>
      <c r="G20" s="26">
        <v>1082394</v>
      </c>
      <c r="H20" s="26">
        <v>1233497</v>
      </c>
      <c r="I20" s="26">
        <v>2412748</v>
      </c>
      <c r="J20" s="26">
        <v>570238</v>
      </c>
      <c r="K20" s="26">
        <v>835108</v>
      </c>
      <c r="L20" s="26">
        <v>1951781</v>
      </c>
      <c r="M20" s="26">
        <v>3357127</v>
      </c>
      <c r="N20" s="26">
        <v>588875</v>
      </c>
      <c r="O20" s="26">
        <v>976314</v>
      </c>
      <c r="P20" s="26">
        <v>3875211</v>
      </c>
      <c r="Q20" s="26">
        <v>5440400</v>
      </c>
      <c r="R20" s="26">
        <v>-260876</v>
      </c>
      <c r="S20" s="26">
        <v>789818</v>
      </c>
      <c r="T20" s="26">
        <v>3023356</v>
      </c>
      <c r="U20" s="26">
        <v>3552298</v>
      </c>
      <c r="V20" s="26">
        <v>14762573</v>
      </c>
      <c r="W20" s="26">
        <v>31589700</v>
      </c>
      <c r="X20" s="26">
        <v>-16827127</v>
      </c>
      <c r="Y20" s="106">
        <v>-53.27</v>
      </c>
      <c r="Z20" s="28">
        <v>31589700</v>
      </c>
    </row>
    <row r="21" spans="1:26" ht="13.5">
      <c r="A21" s="104" t="s">
        <v>89</v>
      </c>
      <c r="B21" s="102"/>
      <c r="C21" s="121">
        <v>38452</v>
      </c>
      <c r="D21" s="122">
        <v>53900505</v>
      </c>
      <c r="E21" s="26">
        <v>53900505</v>
      </c>
      <c r="F21" s="26"/>
      <c r="G21" s="26">
        <v>1815030</v>
      </c>
      <c r="H21" s="26">
        <v>2755015</v>
      </c>
      <c r="I21" s="26">
        <v>4570045</v>
      </c>
      <c r="J21" s="26">
        <v>2607032</v>
      </c>
      <c r="K21" s="26">
        <v>2740610</v>
      </c>
      <c r="L21" s="26">
        <v>4082144</v>
      </c>
      <c r="M21" s="26">
        <v>9429786</v>
      </c>
      <c r="N21" s="26">
        <v>247184</v>
      </c>
      <c r="O21" s="26">
        <v>1217055</v>
      </c>
      <c r="P21" s="26">
        <v>3190371</v>
      </c>
      <c r="Q21" s="26">
        <v>4654610</v>
      </c>
      <c r="R21" s="26">
        <v>4096449</v>
      </c>
      <c r="S21" s="26">
        <v>2327983</v>
      </c>
      <c r="T21" s="26">
        <v>2327983</v>
      </c>
      <c r="U21" s="26">
        <v>8752415</v>
      </c>
      <c r="V21" s="26">
        <v>27406856</v>
      </c>
      <c r="W21" s="26">
        <v>53900505</v>
      </c>
      <c r="X21" s="26">
        <v>-26493649</v>
      </c>
      <c r="Y21" s="106">
        <v>-49.15</v>
      </c>
      <c r="Z21" s="28">
        <v>53900505</v>
      </c>
    </row>
    <row r="22" spans="1:26" ht="13.5">
      <c r="A22" s="104" t="s">
        <v>90</v>
      </c>
      <c r="B22" s="102"/>
      <c r="C22" s="123">
        <v>7927400</v>
      </c>
      <c r="D22" s="124">
        <v>42200000</v>
      </c>
      <c r="E22" s="125">
        <v>42200000</v>
      </c>
      <c r="F22" s="125">
        <v>113923</v>
      </c>
      <c r="G22" s="125">
        <v>631115</v>
      </c>
      <c r="H22" s="125">
        <v>690034</v>
      </c>
      <c r="I22" s="125">
        <v>1435072</v>
      </c>
      <c r="J22" s="125">
        <v>1774766</v>
      </c>
      <c r="K22" s="125">
        <v>74872</v>
      </c>
      <c r="L22" s="125">
        <v>373264</v>
      </c>
      <c r="M22" s="125">
        <v>2222902</v>
      </c>
      <c r="N22" s="125">
        <v>3654924</v>
      </c>
      <c r="O22" s="125">
        <v>1060858</v>
      </c>
      <c r="P22" s="125">
        <v>3514994</v>
      </c>
      <c r="Q22" s="125">
        <v>8230776</v>
      </c>
      <c r="R22" s="125">
        <v>1064498</v>
      </c>
      <c r="S22" s="125">
        <v>139281</v>
      </c>
      <c r="T22" s="125">
        <v>446614</v>
      </c>
      <c r="U22" s="125">
        <v>1650393</v>
      </c>
      <c r="V22" s="125">
        <v>13539143</v>
      </c>
      <c r="W22" s="125">
        <v>42200000</v>
      </c>
      <c r="X22" s="125">
        <v>-28660857</v>
      </c>
      <c r="Y22" s="107">
        <v>-67.92</v>
      </c>
      <c r="Z22" s="200">
        <v>42200000</v>
      </c>
    </row>
    <row r="23" spans="1:26" ht="13.5">
      <c r="A23" s="104" t="s">
        <v>91</v>
      </c>
      <c r="B23" s="102"/>
      <c r="C23" s="121">
        <v>350800</v>
      </c>
      <c r="D23" s="122">
        <v>30300000</v>
      </c>
      <c r="E23" s="26">
        <v>30300000</v>
      </c>
      <c r="F23" s="26"/>
      <c r="G23" s="26">
        <v>198752</v>
      </c>
      <c r="H23" s="26"/>
      <c r="I23" s="26">
        <v>198752</v>
      </c>
      <c r="J23" s="26"/>
      <c r="K23" s="26">
        <v>93371</v>
      </c>
      <c r="L23" s="26">
        <v>44588</v>
      </c>
      <c r="M23" s="26">
        <v>137959</v>
      </c>
      <c r="N23" s="26">
        <v>423</v>
      </c>
      <c r="O23" s="26">
        <v>6205</v>
      </c>
      <c r="P23" s="26">
        <v>1141011</v>
      </c>
      <c r="Q23" s="26">
        <v>1147639</v>
      </c>
      <c r="R23" s="26">
        <v>842672</v>
      </c>
      <c r="S23" s="26">
        <v>2116884</v>
      </c>
      <c r="T23" s="26">
        <v>2116884</v>
      </c>
      <c r="U23" s="26">
        <v>5076440</v>
      </c>
      <c r="V23" s="26">
        <v>6560790</v>
      </c>
      <c r="W23" s="26">
        <v>30300000</v>
      </c>
      <c r="X23" s="26">
        <v>-23739210</v>
      </c>
      <c r="Y23" s="106">
        <v>-78.35</v>
      </c>
      <c r="Z23" s="28">
        <v>30300000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46345052</v>
      </c>
      <c r="D25" s="206">
        <f t="shared" si="4"/>
        <v>337147600</v>
      </c>
      <c r="E25" s="195">
        <f t="shared" si="4"/>
        <v>337147600</v>
      </c>
      <c r="F25" s="195">
        <f t="shared" si="4"/>
        <v>1014605</v>
      </c>
      <c r="G25" s="195">
        <f t="shared" si="4"/>
        <v>15968333</v>
      </c>
      <c r="H25" s="195">
        <f t="shared" si="4"/>
        <v>20884376</v>
      </c>
      <c r="I25" s="195">
        <f t="shared" si="4"/>
        <v>37867314</v>
      </c>
      <c r="J25" s="195">
        <f t="shared" si="4"/>
        <v>17706006</v>
      </c>
      <c r="K25" s="195">
        <f t="shared" si="4"/>
        <v>12494178</v>
      </c>
      <c r="L25" s="195">
        <f t="shared" si="4"/>
        <v>33101939</v>
      </c>
      <c r="M25" s="195">
        <f t="shared" si="4"/>
        <v>63302123</v>
      </c>
      <c r="N25" s="195">
        <f t="shared" si="4"/>
        <v>6616405</v>
      </c>
      <c r="O25" s="195">
        <f t="shared" si="4"/>
        <v>7780214</v>
      </c>
      <c r="P25" s="195">
        <f t="shared" si="4"/>
        <v>17305229</v>
      </c>
      <c r="Q25" s="195">
        <f t="shared" si="4"/>
        <v>31701848</v>
      </c>
      <c r="R25" s="195">
        <f t="shared" si="4"/>
        <v>9822271</v>
      </c>
      <c r="S25" s="195">
        <f t="shared" si="4"/>
        <v>11025096</v>
      </c>
      <c r="T25" s="195">
        <f t="shared" si="4"/>
        <v>19341029</v>
      </c>
      <c r="U25" s="195">
        <f t="shared" si="4"/>
        <v>40188396</v>
      </c>
      <c r="V25" s="195">
        <f t="shared" si="4"/>
        <v>173059681</v>
      </c>
      <c r="W25" s="195">
        <f t="shared" si="4"/>
        <v>337147600</v>
      </c>
      <c r="X25" s="195">
        <f t="shared" si="4"/>
        <v>-164087919</v>
      </c>
      <c r="Y25" s="207">
        <f>+IF(W25&lt;&gt;0,+(X25/W25)*100,0)</f>
        <v>-48.66946079402612</v>
      </c>
      <c r="Z25" s="208">
        <f>+Z5+Z9+Z15+Z19+Z24</f>
        <v>337147600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7512374</v>
      </c>
      <c r="D28" s="122">
        <v>183157900</v>
      </c>
      <c r="E28" s="26">
        <v>183157900</v>
      </c>
      <c r="F28" s="26">
        <v>788884</v>
      </c>
      <c r="G28" s="26">
        <v>5053087</v>
      </c>
      <c r="H28" s="26">
        <v>8047859</v>
      </c>
      <c r="I28" s="26">
        <v>13889830</v>
      </c>
      <c r="J28" s="26">
        <v>5187717</v>
      </c>
      <c r="K28" s="26">
        <v>2987750</v>
      </c>
      <c r="L28" s="26">
        <v>10005005</v>
      </c>
      <c r="M28" s="26">
        <v>18180472</v>
      </c>
      <c r="N28" s="26">
        <v>5582549</v>
      </c>
      <c r="O28" s="26">
        <v>3355467</v>
      </c>
      <c r="P28" s="26">
        <v>12653962</v>
      </c>
      <c r="Q28" s="26">
        <v>21591978</v>
      </c>
      <c r="R28" s="26">
        <v>10787192</v>
      </c>
      <c r="S28" s="26">
        <v>10783890</v>
      </c>
      <c r="T28" s="26">
        <v>14400558</v>
      </c>
      <c r="U28" s="26">
        <v>35971640</v>
      </c>
      <c r="V28" s="26">
        <v>89633920</v>
      </c>
      <c r="W28" s="26">
        <v>183157900</v>
      </c>
      <c r="X28" s="26">
        <v>-93523980</v>
      </c>
      <c r="Y28" s="106">
        <v>-51.06</v>
      </c>
      <c r="Z28" s="121">
        <v>183157900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7512374</v>
      </c>
      <c r="D32" s="187">
        <f t="shared" si="5"/>
        <v>183157900</v>
      </c>
      <c r="E32" s="43">
        <f t="shared" si="5"/>
        <v>183157900</v>
      </c>
      <c r="F32" s="43">
        <f t="shared" si="5"/>
        <v>788884</v>
      </c>
      <c r="G32" s="43">
        <f t="shared" si="5"/>
        <v>5053087</v>
      </c>
      <c r="H32" s="43">
        <f t="shared" si="5"/>
        <v>8047859</v>
      </c>
      <c r="I32" s="43">
        <f t="shared" si="5"/>
        <v>13889830</v>
      </c>
      <c r="J32" s="43">
        <f t="shared" si="5"/>
        <v>5187717</v>
      </c>
      <c r="K32" s="43">
        <f t="shared" si="5"/>
        <v>2987750</v>
      </c>
      <c r="L32" s="43">
        <f t="shared" si="5"/>
        <v>10005005</v>
      </c>
      <c r="M32" s="43">
        <f t="shared" si="5"/>
        <v>18180472</v>
      </c>
      <c r="N32" s="43">
        <f t="shared" si="5"/>
        <v>5582549</v>
      </c>
      <c r="O32" s="43">
        <f t="shared" si="5"/>
        <v>3355467</v>
      </c>
      <c r="P32" s="43">
        <f t="shared" si="5"/>
        <v>12653962</v>
      </c>
      <c r="Q32" s="43">
        <f t="shared" si="5"/>
        <v>21591978</v>
      </c>
      <c r="R32" s="43">
        <f t="shared" si="5"/>
        <v>10787192</v>
      </c>
      <c r="S32" s="43">
        <f t="shared" si="5"/>
        <v>10783890</v>
      </c>
      <c r="T32" s="43">
        <f t="shared" si="5"/>
        <v>14400558</v>
      </c>
      <c r="U32" s="43">
        <f t="shared" si="5"/>
        <v>35971640</v>
      </c>
      <c r="V32" s="43">
        <f t="shared" si="5"/>
        <v>89633920</v>
      </c>
      <c r="W32" s="43">
        <f t="shared" si="5"/>
        <v>183157900</v>
      </c>
      <c r="X32" s="43">
        <f t="shared" si="5"/>
        <v>-93523980</v>
      </c>
      <c r="Y32" s="188">
        <f>+IF(W32&lt;&gt;0,+(X32/W32)*100,0)</f>
        <v>-51.0619416361511</v>
      </c>
      <c r="Z32" s="45">
        <f>SUM(Z28:Z31)</f>
        <v>183157900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>
        <v>31690038</v>
      </c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>
        <v>7142640</v>
      </c>
      <c r="D35" s="122">
        <v>153989700</v>
      </c>
      <c r="E35" s="26">
        <v>153989700</v>
      </c>
      <c r="F35" s="26">
        <v>225721</v>
      </c>
      <c r="G35" s="26">
        <v>10915247</v>
      </c>
      <c r="H35" s="26">
        <v>12836516</v>
      </c>
      <c r="I35" s="26">
        <v>23977484</v>
      </c>
      <c r="J35" s="26">
        <v>12518291</v>
      </c>
      <c r="K35" s="26">
        <v>9506429</v>
      </c>
      <c r="L35" s="26">
        <v>23096935</v>
      </c>
      <c r="M35" s="26">
        <v>45121655</v>
      </c>
      <c r="N35" s="26">
        <v>1033856</v>
      </c>
      <c r="O35" s="26">
        <v>4424746</v>
      </c>
      <c r="P35" s="26">
        <v>4651267</v>
      </c>
      <c r="Q35" s="26">
        <v>10109869</v>
      </c>
      <c r="R35" s="26">
        <v>-964922</v>
      </c>
      <c r="S35" s="26">
        <v>241205</v>
      </c>
      <c r="T35" s="26">
        <v>4940472</v>
      </c>
      <c r="U35" s="26">
        <v>4216755</v>
      </c>
      <c r="V35" s="26">
        <v>83425763</v>
      </c>
      <c r="W35" s="26">
        <v>153989700</v>
      </c>
      <c r="X35" s="26">
        <v>-70563937</v>
      </c>
      <c r="Y35" s="106">
        <v>-45.82</v>
      </c>
      <c r="Z35" s="28">
        <v>153989700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46345052</v>
      </c>
      <c r="D36" s="194">
        <f t="shared" si="6"/>
        <v>337147600</v>
      </c>
      <c r="E36" s="196">
        <f t="shared" si="6"/>
        <v>337147600</v>
      </c>
      <c r="F36" s="196">
        <f t="shared" si="6"/>
        <v>1014605</v>
      </c>
      <c r="G36" s="196">
        <f t="shared" si="6"/>
        <v>15968334</v>
      </c>
      <c r="H36" s="196">
        <f t="shared" si="6"/>
        <v>20884375</v>
      </c>
      <c r="I36" s="196">
        <f t="shared" si="6"/>
        <v>37867314</v>
      </c>
      <c r="J36" s="196">
        <f t="shared" si="6"/>
        <v>17706008</v>
      </c>
      <c r="K36" s="196">
        <f t="shared" si="6"/>
        <v>12494179</v>
      </c>
      <c r="L36" s="196">
        <f t="shared" si="6"/>
        <v>33101940</v>
      </c>
      <c r="M36" s="196">
        <f t="shared" si="6"/>
        <v>63302127</v>
      </c>
      <c r="N36" s="196">
        <f t="shared" si="6"/>
        <v>6616405</v>
      </c>
      <c r="O36" s="196">
        <f t="shared" si="6"/>
        <v>7780213</v>
      </c>
      <c r="P36" s="196">
        <f t="shared" si="6"/>
        <v>17305229</v>
      </c>
      <c r="Q36" s="196">
        <f t="shared" si="6"/>
        <v>31701847</v>
      </c>
      <c r="R36" s="196">
        <f t="shared" si="6"/>
        <v>9822270</v>
      </c>
      <c r="S36" s="196">
        <f t="shared" si="6"/>
        <v>11025095</v>
      </c>
      <c r="T36" s="196">
        <f t="shared" si="6"/>
        <v>19341030</v>
      </c>
      <c r="U36" s="196">
        <f t="shared" si="6"/>
        <v>40188395</v>
      </c>
      <c r="V36" s="196">
        <f t="shared" si="6"/>
        <v>173059683</v>
      </c>
      <c r="W36" s="196">
        <f t="shared" si="6"/>
        <v>337147600</v>
      </c>
      <c r="X36" s="196">
        <f t="shared" si="6"/>
        <v>-164087917</v>
      </c>
      <c r="Y36" s="197">
        <f>+IF(W36&lt;&gt;0,+(X36/W36)*100,0)</f>
        <v>-48.66946020081412</v>
      </c>
      <c r="Z36" s="215">
        <f>SUM(Z32:Z35)</f>
        <v>337147600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>
        <v>292528743</v>
      </c>
      <c r="E7" s="26">
        <v>292528743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292528743</v>
      </c>
      <c r="X7" s="26">
        <v>-292528743</v>
      </c>
      <c r="Y7" s="106">
        <v>-100</v>
      </c>
      <c r="Z7" s="28">
        <v>292528743</v>
      </c>
    </row>
    <row r="8" spans="1:26" ht="13.5">
      <c r="A8" s="225" t="s">
        <v>147</v>
      </c>
      <c r="B8" s="158" t="s">
        <v>71</v>
      </c>
      <c r="C8" s="121"/>
      <c r="D8" s="25">
        <v>147327760</v>
      </c>
      <c r="E8" s="26">
        <v>147327760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147327760</v>
      </c>
      <c r="X8" s="26">
        <v>-147327760</v>
      </c>
      <c r="Y8" s="106">
        <v>-100</v>
      </c>
      <c r="Z8" s="28">
        <v>147327760</v>
      </c>
    </row>
    <row r="9" spans="1:26" ht="13.5">
      <c r="A9" s="225" t="s">
        <v>148</v>
      </c>
      <c r="B9" s="158"/>
      <c r="C9" s="121"/>
      <c r="D9" s="25">
        <v>4090820</v>
      </c>
      <c r="E9" s="26">
        <v>4090820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4090820</v>
      </c>
      <c r="X9" s="26">
        <v>-4090820</v>
      </c>
      <c r="Y9" s="106">
        <v>-100</v>
      </c>
      <c r="Z9" s="28">
        <v>4090820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>
        <v>11030875</v>
      </c>
      <c r="E11" s="26">
        <v>11030875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11030875</v>
      </c>
      <c r="X11" s="26">
        <v>-11030875</v>
      </c>
      <c r="Y11" s="106">
        <v>-100</v>
      </c>
      <c r="Z11" s="28">
        <v>11030875</v>
      </c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454978198</v>
      </c>
      <c r="E12" s="39">
        <f t="shared" si="0"/>
        <v>454978198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454978198</v>
      </c>
      <c r="X12" s="39">
        <f t="shared" si="0"/>
        <v>-454978198</v>
      </c>
      <c r="Y12" s="140">
        <f>+IF(W12&lt;&gt;0,+(X12/W12)*100,0)</f>
        <v>-100</v>
      </c>
      <c r="Z12" s="40">
        <f>SUM(Z6:Z11)</f>
        <v>454978198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>
        <v>49265000</v>
      </c>
      <c r="E16" s="26">
        <v>49265000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49265000</v>
      </c>
      <c r="X16" s="125">
        <v>-49265000</v>
      </c>
      <c r="Y16" s="107">
        <v>-100</v>
      </c>
      <c r="Z16" s="200">
        <v>49265000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1942923299</v>
      </c>
      <c r="E19" s="26">
        <v>1942923299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1942923299</v>
      </c>
      <c r="X19" s="26">
        <v>-1942923299</v>
      </c>
      <c r="Y19" s="106">
        <v>-100</v>
      </c>
      <c r="Z19" s="28">
        <v>1942923299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1992188299</v>
      </c>
      <c r="E24" s="43">
        <f t="shared" si="1"/>
        <v>1992188299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1992188299</v>
      </c>
      <c r="X24" s="43">
        <f t="shared" si="1"/>
        <v>-1992188299</v>
      </c>
      <c r="Y24" s="188">
        <f>+IF(W24&lt;&gt;0,+(X24/W24)*100,0)</f>
        <v>-100</v>
      </c>
      <c r="Z24" s="45">
        <f>SUM(Z15:Z23)</f>
        <v>1992188299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2447166497</v>
      </c>
      <c r="E25" s="39">
        <f t="shared" si="2"/>
        <v>2447166497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2447166497</v>
      </c>
      <c r="X25" s="39">
        <f t="shared" si="2"/>
        <v>-2447166497</v>
      </c>
      <c r="Y25" s="140">
        <f>+IF(W25&lt;&gt;0,+(X25/W25)*100,0)</f>
        <v>-100</v>
      </c>
      <c r="Z25" s="40">
        <f>+Z12+Z24</f>
        <v>2447166497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>
        <v>55678598</v>
      </c>
      <c r="E30" s="26">
        <v>55678598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55678598</v>
      </c>
      <c r="X30" s="26">
        <v>-55678598</v>
      </c>
      <c r="Y30" s="106">
        <v>-100</v>
      </c>
      <c r="Z30" s="28">
        <v>55678598</v>
      </c>
    </row>
    <row r="31" spans="1:26" ht="13.5">
      <c r="A31" s="225" t="s">
        <v>165</v>
      </c>
      <c r="B31" s="158"/>
      <c r="C31" s="121"/>
      <c r="D31" s="25">
        <v>27705880</v>
      </c>
      <c r="E31" s="26">
        <v>27705880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27705880</v>
      </c>
      <c r="X31" s="26">
        <v>-27705880</v>
      </c>
      <c r="Y31" s="106">
        <v>-100</v>
      </c>
      <c r="Z31" s="28">
        <v>27705880</v>
      </c>
    </row>
    <row r="32" spans="1:26" ht="13.5">
      <c r="A32" s="225" t="s">
        <v>166</v>
      </c>
      <c r="B32" s="158" t="s">
        <v>93</v>
      </c>
      <c r="C32" s="121"/>
      <c r="D32" s="25">
        <v>350000000</v>
      </c>
      <c r="E32" s="26">
        <v>350000000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350000000</v>
      </c>
      <c r="X32" s="26">
        <v>-350000000</v>
      </c>
      <c r="Y32" s="106">
        <v>-100</v>
      </c>
      <c r="Z32" s="28">
        <v>350000000</v>
      </c>
    </row>
    <row r="33" spans="1:26" ht="13.5">
      <c r="A33" s="225" t="s">
        <v>167</v>
      </c>
      <c r="B33" s="158"/>
      <c r="C33" s="121"/>
      <c r="D33" s="25">
        <v>264701450</v>
      </c>
      <c r="E33" s="26">
        <v>264701450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264701450</v>
      </c>
      <c r="X33" s="26">
        <v>-264701450</v>
      </c>
      <c r="Y33" s="106">
        <v>-100</v>
      </c>
      <c r="Z33" s="28">
        <v>264701450</v>
      </c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698085928</v>
      </c>
      <c r="E34" s="39">
        <f t="shared" si="3"/>
        <v>698085928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698085928</v>
      </c>
      <c r="X34" s="39">
        <f t="shared" si="3"/>
        <v>-698085928</v>
      </c>
      <c r="Y34" s="140">
        <f>+IF(W34&lt;&gt;0,+(X34/W34)*100,0)</f>
        <v>-100</v>
      </c>
      <c r="Z34" s="40">
        <f>SUM(Z29:Z33)</f>
        <v>698085928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>
        <v>117929517</v>
      </c>
      <c r="E37" s="26">
        <v>117929517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117929517</v>
      </c>
      <c r="X37" s="26">
        <v>-117929517</v>
      </c>
      <c r="Y37" s="106">
        <v>-100</v>
      </c>
      <c r="Z37" s="28">
        <v>117929517</v>
      </c>
    </row>
    <row r="38" spans="1:26" ht="13.5">
      <c r="A38" s="225" t="s">
        <v>167</v>
      </c>
      <c r="B38" s="158"/>
      <c r="C38" s="121"/>
      <c r="D38" s="25">
        <v>1607688</v>
      </c>
      <c r="E38" s="26">
        <v>1607688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1607688</v>
      </c>
      <c r="X38" s="26">
        <v>-1607688</v>
      </c>
      <c r="Y38" s="106">
        <v>-100</v>
      </c>
      <c r="Z38" s="28">
        <v>1607688</v>
      </c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119537205</v>
      </c>
      <c r="E39" s="43">
        <f t="shared" si="4"/>
        <v>119537205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119537205</v>
      </c>
      <c r="X39" s="43">
        <f t="shared" si="4"/>
        <v>-119537205</v>
      </c>
      <c r="Y39" s="188">
        <f>+IF(W39&lt;&gt;0,+(X39/W39)*100,0)</f>
        <v>-100</v>
      </c>
      <c r="Z39" s="45">
        <f>SUM(Z37:Z38)</f>
        <v>119537205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817623133</v>
      </c>
      <c r="E40" s="39">
        <f t="shared" si="5"/>
        <v>817623133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817623133</v>
      </c>
      <c r="X40" s="39">
        <f t="shared" si="5"/>
        <v>-817623133</v>
      </c>
      <c r="Y40" s="140">
        <f>+IF(W40&lt;&gt;0,+(X40/W40)*100,0)</f>
        <v>-100</v>
      </c>
      <c r="Z40" s="40">
        <f>+Z34+Z39</f>
        <v>817623133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1629543364</v>
      </c>
      <c r="E42" s="235">
        <f t="shared" si="6"/>
        <v>1629543364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1629543364</v>
      </c>
      <c r="X42" s="235">
        <f t="shared" si="6"/>
        <v>-1629543364</v>
      </c>
      <c r="Y42" s="236">
        <f>+IF(W42&lt;&gt;0,+(X42/W42)*100,0)</f>
        <v>-100</v>
      </c>
      <c r="Z42" s="237">
        <f>+Z25-Z40</f>
        <v>1629543364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>
        <v>517543364</v>
      </c>
      <c r="E45" s="26">
        <v>517543364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517543364</v>
      </c>
      <c r="X45" s="26">
        <v>-517543364</v>
      </c>
      <c r="Y45" s="105">
        <v>-100</v>
      </c>
      <c r="Z45" s="28">
        <v>517543364</v>
      </c>
    </row>
    <row r="46" spans="1:26" ht="13.5">
      <c r="A46" s="225" t="s">
        <v>173</v>
      </c>
      <c r="B46" s="158" t="s">
        <v>93</v>
      </c>
      <c r="C46" s="121"/>
      <c r="D46" s="25">
        <v>1112000000</v>
      </c>
      <c r="E46" s="26">
        <v>1112000000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1112000000</v>
      </c>
      <c r="X46" s="26">
        <v>-1112000000</v>
      </c>
      <c r="Y46" s="105">
        <v>-100</v>
      </c>
      <c r="Z46" s="28">
        <v>1112000000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1629543364</v>
      </c>
      <c r="E48" s="195">
        <f t="shared" si="7"/>
        <v>1629543364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1629543364</v>
      </c>
      <c r="X48" s="195">
        <f t="shared" si="7"/>
        <v>-1629543364</v>
      </c>
      <c r="Y48" s="241">
        <f>+IF(W48&lt;&gt;0,+(X48/W48)*100,0)</f>
        <v>-100</v>
      </c>
      <c r="Z48" s="208">
        <f>SUM(Z45:Z47)</f>
        <v>1629543364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1647132709</v>
      </c>
      <c r="D6" s="25">
        <v>2413569143</v>
      </c>
      <c r="E6" s="26">
        <v>2413569143</v>
      </c>
      <c r="F6" s="26">
        <v>276278916</v>
      </c>
      <c r="G6" s="26">
        <v>193943485</v>
      </c>
      <c r="H6" s="26">
        <v>223869098</v>
      </c>
      <c r="I6" s="26">
        <v>694091499</v>
      </c>
      <c r="J6" s="26">
        <v>172544178</v>
      </c>
      <c r="K6" s="26">
        <v>170889922</v>
      </c>
      <c r="L6" s="26">
        <v>156113566</v>
      </c>
      <c r="M6" s="26">
        <v>499547666</v>
      </c>
      <c r="N6" s="26">
        <v>131032081</v>
      </c>
      <c r="O6" s="26">
        <v>160481859</v>
      </c>
      <c r="P6" s="26">
        <v>163388342</v>
      </c>
      <c r="Q6" s="26">
        <v>454902282</v>
      </c>
      <c r="R6" s="26">
        <v>134997511</v>
      </c>
      <c r="S6" s="26">
        <v>194374682</v>
      </c>
      <c r="T6" s="26"/>
      <c r="U6" s="26">
        <v>329372193</v>
      </c>
      <c r="V6" s="26">
        <v>1977913640</v>
      </c>
      <c r="W6" s="26">
        <v>2413569143</v>
      </c>
      <c r="X6" s="26">
        <v>-435655503</v>
      </c>
      <c r="Y6" s="106">
        <v>-18.05</v>
      </c>
      <c r="Z6" s="28">
        <v>2413569143</v>
      </c>
    </row>
    <row r="7" spans="1:26" ht="13.5">
      <c r="A7" s="225" t="s">
        <v>180</v>
      </c>
      <c r="B7" s="158" t="s">
        <v>71</v>
      </c>
      <c r="C7" s="121">
        <v>445602208</v>
      </c>
      <c r="D7" s="25">
        <v>694831295</v>
      </c>
      <c r="E7" s="26">
        <v>694831295</v>
      </c>
      <c r="F7" s="26">
        <v>185040000</v>
      </c>
      <c r="G7" s="26">
        <v>30750000</v>
      </c>
      <c r="H7" s="26"/>
      <c r="I7" s="26">
        <v>215790000</v>
      </c>
      <c r="J7" s="26"/>
      <c r="K7" s="26">
        <v>201272000</v>
      </c>
      <c r="L7" s="26"/>
      <c r="M7" s="26">
        <v>201272000</v>
      </c>
      <c r="N7" s="26">
        <v>503600</v>
      </c>
      <c r="O7" s="26">
        <v>13000000</v>
      </c>
      <c r="P7" s="26">
        <v>200371113</v>
      </c>
      <c r="Q7" s="26">
        <v>213874713</v>
      </c>
      <c r="R7" s="26"/>
      <c r="S7" s="26">
        <v>5244000</v>
      </c>
      <c r="T7" s="26"/>
      <c r="U7" s="26">
        <v>5244000</v>
      </c>
      <c r="V7" s="26">
        <v>636180713</v>
      </c>
      <c r="W7" s="26">
        <v>694831295</v>
      </c>
      <c r="X7" s="26">
        <v>-58650582</v>
      </c>
      <c r="Y7" s="106">
        <v>-8.44</v>
      </c>
      <c r="Z7" s="28">
        <v>694831295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>
        <v>74485316</v>
      </c>
      <c r="E9" s="26">
        <v>74485316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74485316</v>
      </c>
      <c r="X9" s="26">
        <v>-74485316</v>
      </c>
      <c r="Y9" s="106">
        <v>-100</v>
      </c>
      <c r="Z9" s="28">
        <v>74485316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-710144324</v>
      </c>
      <c r="D12" s="25">
        <v>-2773723031</v>
      </c>
      <c r="E12" s="26">
        <v>-2773723031</v>
      </c>
      <c r="F12" s="26">
        <v>-85874317</v>
      </c>
      <c r="G12" s="26">
        <v>-80187565</v>
      </c>
      <c r="H12" s="26">
        <v>-86423386</v>
      </c>
      <c r="I12" s="26">
        <v>-252485268</v>
      </c>
      <c r="J12" s="26">
        <v>-101589943</v>
      </c>
      <c r="K12" s="26">
        <v>-58251532</v>
      </c>
      <c r="L12" s="26">
        <v>-82663616</v>
      </c>
      <c r="M12" s="26">
        <v>-242505091</v>
      </c>
      <c r="N12" s="26">
        <v>-56528209</v>
      </c>
      <c r="O12" s="26">
        <v>-71759253</v>
      </c>
      <c r="P12" s="26">
        <v>-73649495</v>
      </c>
      <c r="Q12" s="26">
        <v>-201936957</v>
      </c>
      <c r="R12" s="26">
        <v>-62489360</v>
      </c>
      <c r="S12" s="26">
        <v>-79476262</v>
      </c>
      <c r="T12" s="26"/>
      <c r="U12" s="26">
        <v>-141965622</v>
      </c>
      <c r="V12" s="26">
        <v>-838892938</v>
      </c>
      <c r="W12" s="26">
        <v>-2773723031</v>
      </c>
      <c r="X12" s="26">
        <v>1934830093</v>
      </c>
      <c r="Y12" s="106">
        <v>-69.76</v>
      </c>
      <c r="Z12" s="28">
        <v>-2773723031</v>
      </c>
    </row>
    <row r="13" spans="1:26" ht="13.5">
      <c r="A13" s="225" t="s">
        <v>39</v>
      </c>
      <c r="B13" s="158"/>
      <c r="C13" s="121">
        <v>-1166355165</v>
      </c>
      <c r="D13" s="25">
        <v>-20227358</v>
      </c>
      <c r="E13" s="26">
        <v>-20227358</v>
      </c>
      <c r="F13" s="26">
        <v>-164091100</v>
      </c>
      <c r="G13" s="26">
        <v>-180657165</v>
      </c>
      <c r="H13" s="26">
        <v>-178460571</v>
      </c>
      <c r="I13" s="26">
        <v>-523208836</v>
      </c>
      <c r="J13" s="26">
        <v>-121781780</v>
      </c>
      <c r="K13" s="26">
        <v>-119617390</v>
      </c>
      <c r="L13" s="26">
        <v>-129485965</v>
      </c>
      <c r="M13" s="26">
        <v>-370885135</v>
      </c>
      <c r="N13" s="26">
        <v>-103107265</v>
      </c>
      <c r="O13" s="26">
        <v>-125624356</v>
      </c>
      <c r="P13" s="26">
        <v>-118790191</v>
      </c>
      <c r="Q13" s="26">
        <v>-347521812</v>
      </c>
      <c r="R13" s="26">
        <v>-120756292</v>
      </c>
      <c r="S13" s="26">
        <v>-108344730</v>
      </c>
      <c r="T13" s="26"/>
      <c r="U13" s="26">
        <v>-229101022</v>
      </c>
      <c r="V13" s="26">
        <v>-1470716805</v>
      </c>
      <c r="W13" s="26">
        <v>-20227358</v>
      </c>
      <c r="X13" s="26">
        <v>-1450489447</v>
      </c>
      <c r="Y13" s="106">
        <v>7170.93</v>
      </c>
      <c r="Z13" s="28">
        <v>-20227358</v>
      </c>
    </row>
    <row r="14" spans="1:26" ht="13.5">
      <c r="A14" s="225" t="s">
        <v>41</v>
      </c>
      <c r="B14" s="158" t="s">
        <v>71</v>
      </c>
      <c r="C14" s="121">
        <v>-1055737</v>
      </c>
      <c r="D14" s="25">
        <v>-105000001</v>
      </c>
      <c r="E14" s="26">
        <v>-105000001</v>
      </c>
      <c r="F14" s="26"/>
      <c r="G14" s="26"/>
      <c r="H14" s="26"/>
      <c r="I14" s="26"/>
      <c r="J14" s="26"/>
      <c r="K14" s="26">
        <v>-364408</v>
      </c>
      <c r="L14" s="26"/>
      <c r="M14" s="26">
        <v>-364408</v>
      </c>
      <c r="N14" s="26"/>
      <c r="O14" s="26"/>
      <c r="P14" s="26"/>
      <c r="Q14" s="26"/>
      <c r="R14" s="26"/>
      <c r="S14" s="26"/>
      <c r="T14" s="26"/>
      <c r="U14" s="26"/>
      <c r="V14" s="26">
        <v>-364408</v>
      </c>
      <c r="W14" s="26">
        <v>-105000001</v>
      </c>
      <c r="X14" s="26">
        <v>104635593</v>
      </c>
      <c r="Y14" s="106">
        <v>-99.65</v>
      </c>
      <c r="Z14" s="28">
        <v>-105000001</v>
      </c>
    </row>
    <row r="15" spans="1:26" ht="13.5">
      <c r="A15" s="226" t="s">
        <v>186</v>
      </c>
      <c r="B15" s="227"/>
      <c r="C15" s="138">
        <f aca="true" t="shared" si="0" ref="C15:X15">SUM(C6:C14)</f>
        <v>215179691</v>
      </c>
      <c r="D15" s="38">
        <f t="shared" si="0"/>
        <v>283935364</v>
      </c>
      <c r="E15" s="39">
        <f t="shared" si="0"/>
        <v>283935364</v>
      </c>
      <c r="F15" s="39">
        <f t="shared" si="0"/>
        <v>211353499</v>
      </c>
      <c r="G15" s="39">
        <f t="shared" si="0"/>
        <v>-36151245</v>
      </c>
      <c r="H15" s="39">
        <f t="shared" si="0"/>
        <v>-41014859</v>
      </c>
      <c r="I15" s="39">
        <f t="shared" si="0"/>
        <v>134187395</v>
      </c>
      <c r="J15" s="39">
        <f t="shared" si="0"/>
        <v>-50827545</v>
      </c>
      <c r="K15" s="39">
        <f t="shared" si="0"/>
        <v>193928592</v>
      </c>
      <c r="L15" s="39">
        <f t="shared" si="0"/>
        <v>-56036015</v>
      </c>
      <c r="M15" s="39">
        <f t="shared" si="0"/>
        <v>87065032</v>
      </c>
      <c r="N15" s="39">
        <f t="shared" si="0"/>
        <v>-28099793</v>
      </c>
      <c r="O15" s="39">
        <f t="shared" si="0"/>
        <v>-23901750</v>
      </c>
      <c r="P15" s="39">
        <f t="shared" si="0"/>
        <v>171319769</v>
      </c>
      <c r="Q15" s="39">
        <f t="shared" si="0"/>
        <v>119318226</v>
      </c>
      <c r="R15" s="39">
        <f t="shared" si="0"/>
        <v>-48248141</v>
      </c>
      <c r="S15" s="39">
        <f t="shared" si="0"/>
        <v>11797690</v>
      </c>
      <c r="T15" s="39">
        <f t="shared" si="0"/>
        <v>0</v>
      </c>
      <c r="U15" s="39">
        <f t="shared" si="0"/>
        <v>-36450451</v>
      </c>
      <c r="V15" s="39">
        <f t="shared" si="0"/>
        <v>304120202</v>
      </c>
      <c r="W15" s="39">
        <f t="shared" si="0"/>
        <v>283935364</v>
      </c>
      <c r="X15" s="39">
        <f t="shared" si="0"/>
        <v>20184838</v>
      </c>
      <c r="Y15" s="140">
        <f>+IF(W15&lt;&gt;0,+(X15/W15)*100,0)</f>
        <v>7.108955262085634</v>
      </c>
      <c r="Z15" s="40">
        <f>SUM(Z6:Z14)</f>
        <v>283935364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23353386</v>
      </c>
      <c r="D20" s="242"/>
      <c r="E20" s="125"/>
      <c r="F20" s="26">
        <v>2604890</v>
      </c>
      <c r="G20" s="26">
        <v>1795218</v>
      </c>
      <c r="H20" s="26">
        <v>3955600</v>
      </c>
      <c r="I20" s="26">
        <v>8355708</v>
      </c>
      <c r="J20" s="26">
        <v>3014089</v>
      </c>
      <c r="K20" s="26">
        <v>9532561</v>
      </c>
      <c r="L20" s="125">
        <v>5505342</v>
      </c>
      <c r="M20" s="26">
        <v>18051992</v>
      </c>
      <c r="N20" s="26">
        <v>4530187</v>
      </c>
      <c r="O20" s="26">
        <v>3052099</v>
      </c>
      <c r="P20" s="26">
        <v>9961112</v>
      </c>
      <c r="Q20" s="26">
        <v>17543398</v>
      </c>
      <c r="R20" s="26">
        <v>2477651</v>
      </c>
      <c r="S20" s="125">
        <v>15175428</v>
      </c>
      <c r="T20" s="26"/>
      <c r="U20" s="26">
        <v>17653079</v>
      </c>
      <c r="V20" s="26">
        <v>61604177</v>
      </c>
      <c r="W20" s="26"/>
      <c r="X20" s="26">
        <v>61604177</v>
      </c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-13703895</v>
      </c>
      <c r="D22" s="25"/>
      <c r="E22" s="26"/>
      <c r="F22" s="26">
        <v>-66492568</v>
      </c>
      <c r="G22" s="26">
        <v>59769123</v>
      </c>
      <c r="H22" s="26">
        <v>47742016</v>
      </c>
      <c r="I22" s="26">
        <v>41018571</v>
      </c>
      <c r="J22" s="26">
        <v>13859873</v>
      </c>
      <c r="K22" s="26">
        <v>-11716384</v>
      </c>
      <c r="L22" s="26">
        <v>-115297417</v>
      </c>
      <c r="M22" s="26">
        <v>-113153928</v>
      </c>
      <c r="N22" s="26">
        <v>16429442</v>
      </c>
      <c r="O22" s="26">
        <v>39629130</v>
      </c>
      <c r="P22" s="26">
        <v>-101419340</v>
      </c>
      <c r="Q22" s="26">
        <v>-45360768</v>
      </c>
      <c r="R22" s="26">
        <v>12432672</v>
      </c>
      <c r="S22" s="26">
        <v>14684155</v>
      </c>
      <c r="T22" s="26"/>
      <c r="U22" s="26">
        <v>27116827</v>
      </c>
      <c r="V22" s="26">
        <v>-90379298</v>
      </c>
      <c r="W22" s="26"/>
      <c r="X22" s="26">
        <v>-90379298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-176320206</v>
      </c>
      <c r="D24" s="25"/>
      <c r="E24" s="26"/>
      <c r="F24" s="26">
        <v>-32810532</v>
      </c>
      <c r="G24" s="26">
        <v>-107221726</v>
      </c>
      <c r="H24" s="26">
        <v>-8320453</v>
      </c>
      <c r="I24" s="26">
        <v>-148352711</v>
      </c>
      <c r="J24" s="26">
        <v>-23177539</v>
      </c>
      <c r="K24" s="26">
        <v>-10747430</v>
      </c>
      <c r="L24" s="26">
        <v>-31031551</v>
      </c>
      <c r="M24" s="26">
        <v>-64956520</v>
      </c>
      <c r="N24" s="26">
        <v>-5501732</v>
      </c>
      <c r="O24" s="26">
        <v>-5091059</v>
      </c>
      <c r="P24" s="26">
        <v>-20008782</v>
      </c>
      <c r="Q24" s="26">
        <v>-30601573</v>
      </c>
      <c r="R24" s="26">
        <v>-20707398</v>
      </c>
      <c r="S24" s="26">
        <v>-12458078</v>
      </c>
      <c r="T24" s="26"/>
      <c r="U24" s="26">
        <v>-33165476</v>
      </c>
      <c r="V24" s="26">
        <v>-277076280</v>
      </c>
      <c r="W24" s="26"/>
      <c r="X24" s="26">
        <v>-277076280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-166670715</v>
      </c>
      <c r="D25" s="38">
        <f t="shared" si="1"/>
        <v>0</v>
      </c>
      <c r="E25" s="39">
        <f t="shared" si="1"/>
        <v>0</v>
      </c>
      <c r="F25" s="39">
        <f t="shared" si="1"/>
        <v>-96698210</v>
      </c>
      <c r="G25" s="39">
        <f t="shared" si="1"/>
        <v>-45657385</v>
      </c>
      <c r="H25" s="39">
        <f t="shared" si="1"/>
        <v>43377163</v>
      </c>
      <c r="I25" s="39">
        <f t="shared" si="1"/>
        <v>-98978432</v>
      </c>
      <c r="J25" s="39">
        <f t="shared" si="1"/>
        <v>-6303577</v>
      </c>
      <c r="K25" s="39">
        <f t="shared" si="1"/>
        <v>-12931253</v>
      </c>
      <c r="L25" s="39">
        <f t="shared" si="1"/>
        <v>-140823626</v>
      </c>
      <c r="M25" s="39">
        <f t="shared" si="1"/>
        <v>-160058456</v>
      </c>
      <c r="N25" s="39">
        <f t="shared" si="1"/>
        <v>15457897</v>
      </c>
      <c r="O25" s="39">
        <f t="shared" si="1"/>
        <v>37590170</v>
      </c>
      <c r="P25" s="39">
        <f t="shared" si="1"/>
        <v>-111467010</v>
      </c>
      <c r="Q25" s="39">
        <f t="shared" si="1"/>
        <v>-58418943</v>
      </c>
      <c r="R25" s="39">
        <f t="shared" si="1"/>
        <v>-5797075</v>
      </c>
      <c r="S25" s="39">
        <f t="shared" si="1"/>
        <v>17401505</v>
      </c>
      <c r="T25" s="39">
        <f t="shared" si="1"/>
        <v>0</v>
      </c>
      <c r="U25" s="39">
        <f t="shared" si="1"/>
        <v>11604430</v>
      </c>
      <c r="V25" s="39">
        <f t="shared" si="1"/>
        <v>-305851401</v>
      </c>
      <c r="W25" s="39">
        <f t="shared" si="1"/>
        <v>0</v>
      </c>
      <c r="X25" s="39">
        <f t="shared" si="1"/>
        <v>-305851401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>
        <v>67000000</v>
      </c>
      <c r="K29" s="26">
        <v>53000000</v>
      </c>
      <c r="L29" s="26">
        <v>50000000</v>
      </c>
      <c r="M29" s="26">
        <v>170000000</v>
      </c>
      <c r="N29" s="26"/>
      <c r="O29" s="26">
        <v>50000000</v>
      </c>
      <c r="P29" s="26">
        <v>100000000</v>
      </c>
      <c r="Q29" s="26">
        <v>150000000</v>
      </c>
      <c r="R29" s="26">
        <v>57000000</v>
      </c>
      <c r="S29" s="26">
        <v>45000000</v>
      </c>
      <c r="T29" s="26"/>
      <c r="U29" s="26">
        <v>102000000</v>
      </c>
      <c r="V29" s="26">
        <v>422000000</v>
      </c>
      <c r="W29" s="26"/>
      <c r="X29" s="26">
        <v>422000000</v>
      </c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-71888483</v>
      </c>
      <c r="D33" s="25"/>
      <c r="E33" s="26"/>
      <c r="F33" s="26">
        <v>-6498038</v>
      </c>
      <c r="G33" s="26">
        <v>-4316025</v>
      </c>
      <c r="H33" s="26">
        <v>-8582178</v>
      </c>
      <c r="I33" s="26">
        <v>-19396241</v>
      </c>
      <c r="J33" s="26">
        <v>-30218425</v>
      </c>
      <c r="K33" s="26">
        <v>-54865907</v>
      </c>
      <c r="L33" s="26">
        <v>-10015392</v>
      </c>
      <c r="M33" s="26">
        <v>-95099724</v>
      </c>
      <c r="N33" s="26">
        <v>-4402090</v>
      </c>
      <c r="O33" s="26">
        <v>-62677897</v>
      </c>
      <c r="P33" s="26">
        <v>-161299960</v>
      </c>
      <c r="Q33" s="26">
        <v>-228379947</v>
      </c>
      <c r="R33" s="26">
        <v>-6728058</v>
      </c>
      <c r="S33" s="26">
        <v>-67795262</v>
      </c>
      <c r="T33" s="26"/>
      <c r="U33" s="26">
        <v>-74523320</v>
      </c>
      <c r="V33" s="26">
        <v>-417399232</v>
      </c>
      <c r="W33" s="26"/>
      <c r="X33" s="26">
        <v>-417399232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-71888483</v>
      </c>
      <c r="D34" s="38">
        <f t="shared" si="2"/>
        <v>0</v>
      </c>
      <c r="E34" s="39">
        <f t="shared" si="2"/>
        <v>0</v>
      </c>
      <c r="F34" s="39">
        <f t="shared" si="2"/>
        <v>-6498038</v>
      </c>
      <c r="G34" s="39">
        <f t="shared" si="2"/>
        <v>-4316025</v>
      </c>
      <c r="H34" s="39">
        <f t="shared" si="2"/>
        <v>-8582178</v>
      </c>
      <c r="I34" s="39">
        <f t="shared" si="2"/>
        <v>-19396241</v>
      </c>
      <c r="J34" s="39">
        <f t="shared" si="2"/>
        <v>36781575</v>
      </c>
      <c r="K34" s="39">
        <f t="shared" si="2"/>
        <v>-1865907</v>
      </c>
      <c r="L34" s="39">
        <f t="shared" si="2"/>
        <v>39984608</v>
      </c>
      <c r="M34" s="39">
        <f t="shared" si="2"/>
        <v>74900276</v>
      </c>
      <c r="N34" s="39">
        <f t="shared" si="2"/>
        <v>-4402090</v>
      </c>
      <c r="O34" s="39">
        <f t="shared" si="2"/>
        <v>-12677897</v>
      </c>
      <c r="P34" s="39">
        <f t="shared" si="2"/>
        <v>-61299960</v>
      </c>
      <c r="Q34" s="39">
        <f t="shared" si="2"/>
        <v>-78379947</v>
      </c>
      <c r="R34" s="39">
        <f t="shared" si="2"/>
        <v>50271942</v>
      </c>
      <c r="S34" s="39">
        <f t="shared" si="2"/>
        <v>-22795262</v>
      </c>
      <c r="T34" s="39">
        <f t="shared" si="2"/>
        <v>0</v>
      </c>
      <c r="U34" s="39">
        <f t="shared" si="2"/>
        <v>27476680</v>
      </c>
      <c r="V34" s="39">
        <f t="shared" si="2"/>
        <v>4600768</v>
      </c>
      <c r="W34" s="39">
        <f t="shared" si="2"/>
        <v>0</v>
      </c>
      <c r="X34" s="39">
        <f t="shared" si="2"/>
        <v>4600768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-23379507</v>
      </c>
      <c r="D36" s="65">
        <f t="shared" si="3"/>
        <v>283935364</v>
      </c>
      <c r="E36" s="66">
        <f t="shared" si="3"/>
        <v>283935364</v>
      </c>
      <c r="F36" s="66">
        <f t="shared" si="3"/>
        <v>108157251</v>
      </c>
      <c r="G36" s="66">
        <f t="shared" si="3"/>
        <v>-86124655</v>
      </c>
      <c r="H36" s="66">
        <f t="shared" si="3"/>
        <v>-6219874</v>
      </c>
      <c r="I36" s="66">
        <f t="shared" si="3"/>
        <v>15812722</v>
      </c>
      <c r="J36" s="66">
        <f t="shared" si="3"/>
        <v>-20349547</v>
      </c>
      <c r="K36" s="66">
        <f t="shared" si="3"/>
        <v>179131432</v>
      </c>
      <c r="L36" s="66">
        <f t="shared" si="3"/>
        <v>-156875033</v>
      </c>
      <c r="M36" s="66">
        <f t="shared" si="3"/>
        <v>1906852</v>
      </c>
      <c r="N36" s="66">
        <f t="shared" si="3"/>
        <v>-17043986</v>
      </c>
      <c r="O36" s="66">
        <f t="shared" si="3"/>
        <v>1010523</v>
      </c>
      <c r="P36" s="66">
        <f t="shared" si="3"/>
        <v>-1447201</v>
      </c>
      <c r="Q36" s="66">
        <f t="shared" si="3"/>
        <v>-17480664</v>
      </c>
      <c r="R36" s="66">
        <f t="shared" si="3"/>
        <v>-3773274</v>
      </c>
      <c r="S36" s="66">
        <f t="shared" si="3"/>
        <v>6403933</v>
      </c>
      <c r="T36" s="66">
        <f t="shared" si="3"/>
        <v>0</v>
      </c>
      <c r="U36" s="66">
        <f t="shared" si="3"/>
        <v>2630659</v>
      </c>
      <c r="V36" s="66">
        <f t="shared" si="3"/>
        <v>2869569</v>
      </c>
      <c r="W36" s="66">
        <f t="shared" si="3"/>
        <v>283935364</v>
      </c>
      <c r="X36" s="66">
        <f t="shared" si="3"/>
        <v>-281065795</v>
      </c>
      <c r="Y36" s="103">
        <f>+IF(W36&lt;&gt;0,+(X36/W36)*100,0)</f>
        <v>-98.9893583667866</v>
      </c>
      <c r="Z36" s="68">
        <f>+Z15+Z25+Z34</f>
        <v>283935364</v>
      </c>
    </row>
    <row r="37" spans="1:26" ht="13.5">
      <c r="A37" s="225" t="s">
        <v>201</v>
      </c>
      <c r="B37" s="158" t="s">
        <v>95</v>
      </c>
      <c r="C37" s="119">
        <v>137447056</v>
      </c>
      <c r="D37" s="65"/>
      <c r="E37" s="66"/>
      <c r="F37" s="66">
        <v>132412369</v>
      </c>
      <c r="G37" s="66">
        <v>240569620</v>
      </c>
      <c r="H37" s="66">
        <v>154444965</v>
      </c>
      <c r="I37" s="66">
        <v>132412369</v>
      </c>
      <c r="J37" s="66">
        <v>148225091</v>
      </c>
      <c r="K37" s="66">
        <v>127875544</v>
      </c>
      <c r="L37" s="66">
        <v>307006976</v>
      </c>
      <c r="M37" s="66">
        <v>148225091</v>
      </c>
      <c r="N37" s="66">
        <v>150131943</v>
      </c>
      <c r="O37" s="66">
        <v>133087957</v>
      </c>
      <c r="P37" s="66">
        <v>134098480</v>
      </c>
      <c r="Q37" s="66">
        <v>150131943</v>
      </c>
      <c r="R37" s="66">
        <v>132651279</v>
      </c>
      <c r="S37" s="66">
        <v>128878005</v>
      </c>
      <c r="T37" s="66">
        <v>135281938</v>
      </c>
      <c r="U37" s="66">
        <v>132651279</v>
      </c>
      <c r="V37" s="66">
        <v>132412369</v>
      </c>
      <c r="W37" s="66"/>
      <c r="X37" s="66">
        <v>132412369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114067549</v>
      </c>
      <c r="D38" s="234">
        <v>283935364</v>
      </c>
      <c r="E38" s="235">
        <v>283935364</v>
      </c>
      <c r="F38" s="235">
        <v>240569620</v>
      </c>
      <c r="G38" s="235">
        <v>154444965</v>
      </c>
      <c r="H38" s="235">
        <v>148225091</v>
      </c>
      <c r="I38" s="235">
        <v>148225091</v>
      </c>
      <c r="J38" s="235">
        <v>127875544</v>
      </c>
      <c r="K38" s="235">
        <v>307006976</v>
      </c>
      <c r="L38" s="235">
        <v>150131943</v>
      </c>
      <c r="M38" s="235">
        <v>150131943</v>
      </c>
      <c r="N38" s="235">
        <v>133087957</v>
      </c>
      <c r="O38" s="235">
        <v>134098480</v>
      </c>
      <c r="P38" s="235">
        <v>132651279</v>
      </c>
      <c r="Q38" s="235">
        <v>132651279</v>
      </c>
      <c r="R38" s="235">
        <v>128878005</v>
      </c>
      <c r="S38" s="235">
        <v>135281938</v>
      </c>
      <c r="T38" s="235">
        <v>135281938</v>
      </c>
      <c r="U38" s="235">
        <v>135281938</v>
      </c>
      <c r="V38" s="235">
        <v>135281938</v>
      </c>
      <c r="W38" s="235">
        <v>283935364</v>
      </c>
      <c r="X38" s="235">
        <v>-148653426</v>
      </c>
      <c r="Y38" s="236">
        <v>-52.35</v>
      </c>
      <c r="Z38" s="237">
        <v>283935364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2011-08-12T15:28:41Z</dcterms:created>
  <dcterms:modified xsi:type="dcterms:W3CDTF">2011-08-12T15:28:41Z</dcterms:modified>
  <cp:category/>
  <cp:version/>
  <cp:contentType/>
  <cp:contentStatus/>
</cp:coreProperties>
</file>