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<sst xmlns="http://schemas.openxmlformats.org/spreadsheetml/2006/main" count="497" uniqueCount="248">
  <si>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Gauteng: Mogale City(GT481)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</si>
  <si>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</si>
  <si>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</si>
  <si>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</si>
  <si>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</si>
  <si>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</si>
  <si>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</si>
  <si>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</si>
  <si>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</si>
  <si>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</si>
  <si>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</si>
  <si>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</si>
  <si>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</si>
  <si>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</si>
  <si>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</si>
  <si>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</si>
  <si>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</si>
  <si>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</si>
  <si>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</si>
  <si>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</si>
  <si>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</si>
  <si>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</si>
  <si>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</si>
  <si>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</si>
  <si>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</si>
  <si>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</si>
  <si>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</si>
  <si>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</si>
  <si>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</si>
  <si>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</si>
  <si>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</si>
  <si>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</si>
  <si>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</si>
  <si>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</si>
  <si>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</si>
  <si>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</si>
  <si>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</si>
  <si>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</si>
  <si>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</si>
  <si>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</si>
  <si>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</si>
  <si>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</si>
  <si>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</si>
  <si>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</si>
  <si>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</si>
  <si>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</si>
  <si>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</si>
  <si>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</si>
  <si>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</si>
  <si>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</si>
  <si>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</si>
  <si>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</si>
  <si>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</si>
  <si>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</si>
  <si>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</si>
  <si>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</si>
  <si>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</si>
  <si>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</si>
  <si>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</si>
  <si>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</si>
  <si>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</si>
  <si>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</si>
  <si>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</si>
  <si>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</si>
  <si>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</si>
  <si>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</si>
  <si>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</si>
  <si>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</si>
  <si>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</si>
  <si>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</si>
  <si>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</si>
  <si>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</si>
  <si>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</si>
  <si>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</si>
  <si>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</si>
  <si>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</si>
  <si>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</si>
  <si>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</si>
  <si>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</si>
  <si>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</si>
  <si>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</si>
  <si>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</si>
  <si>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</si>
  <si>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</si>
  <si>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</si>
  <si>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</si>
  <si>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</si>
  <si>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</si>
  <si>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</si>
  <si>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</si>
  <si>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</si>
  <si>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</si>
  <si>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</si>
  <si>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</si>
  <si>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</si>
  <si>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</si>
  <si>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</si>
  <si>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</si>
  <si>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</si>
  <si>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</si>
  <si>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</si>
  <si>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</si>
  <si>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</si>
  <si>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</si>
  <si>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</si>
  <si>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</si>
  <si>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</si>
  <si>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</si>
  <si>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</si>
  <si>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</si>
  <si>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</si>
  <si>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</si>
  <si>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</si>
  <si>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</si>
  <si>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</si>
  <si>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</si>
  <si>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</si>
  <si>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</si>
  <si>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</si>
  <si>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</si>
  <si>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</si>
  <si>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</si>
  <si>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</si>
  <si>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</si>
  <si>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</si>
  <si>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</si>
  <si>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</si>
  <si>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</si>
  <si>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</si>
  <si>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</si>
  <si>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</si>
  <si>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</si>
  <si>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Mogale City(GT481)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</si>
  <si>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</si>
  <si>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</si>
  <si>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</si>
  <si>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</si>
  <si>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</si>
  <si>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</si>
  <si>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</si>
  <si>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</si>
  <si>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</si>
  <si>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Mogale City(GT481)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</si>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</sst>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335596500</v>
      </c>
      <c r="C5" s="25">
        <v>400061766</v>
      </c>
      <c r="D5" s="26">
        <v>365626341</v>
      </c>
      <c r="E5" s="26">
        <v>16027972</v>
      </c>
      <c r="F5" s="26">
        <v>15419367</v>
      </c>
      <c r="G5" s="26">
        <v>18507526</v>
      </c>
      <c r="H5" s="26">
        <v>49954865</v>
      </c>
      <c r="I5" s="26">
        <v>15676265</v>
      </c>
      <c r="J5" s="26">
        <v>16002185</v>
      </c>
      <c r="K5" s="26">
        <v>18985152</v>
      </c>
      <c r="L5" s="26">
        <v>50663602</v>
      </c>
      <c r="M5" s="26">
        <v>18912635</v>
      </c>
      <c r="N5" s="26">
        <v>19285259</v>
      </c>
      <c r="O5" s="26">
        <v>19614184</v>
      </c>
      <c r="P5" s="26">
        <v>57812078</v>
      </c>
      <c r="Q5" s="26">
        <v>18218655</v>
      </c>
      <c r="R5" s="26">
        <v>18337274</v>
      </c>
      <c r="S5" s="26">
        <v>24611482</v>
      </c>
      <c r="T5" s="26">
        <v>61167411</v>
      </c>
      <c r="U5" s="26">
        <v>219597956</v>
      </c>
      <c r="V5" s="26">
        <v>365626341</v>
      </c>
      <c r="W5" s="26">
        <v>-146028385</v>
      </c>
      <c r="X5" s="27">
        <v>-39.94</v>
      </c>
      <c r="Y5" s="28">
        <v>365626341</v>
      </c>
    </row>
    <row r="6" spans="1:25" ht="13.5">
      <c r="A6" s="24" t="s">
        <v>31</v>
      </c>
      <c r="B6" s="2">
        <v>700773332</v>
      </c>
      <c r="C6" s="25">
        <v>814637182</v>
      </c>
      <c r="D6" s="26">
        <v>804044886</v>
      </c>
      <c r="E6" s="26">
        <v>60215217</v>
      </c>
      <c r="F6" s="26">
        <v>73861220</v>
      </c>
      <c r="G6" s="26">
        <v>76272004</v>
      </c>
      <c r="H6" s="26">
        <v>210348441</v>
      </c>
      <c r="I6" s="26">
        <v>73704404</v>
      </c>
      <c r="J6" s="26">
        <v>71977368</v>
      </c>
      <c r="K6" s="26">
        <v>68585103</v>
      </c>
      <c r="L6" s="26">
        <v>214266875</v>
      </c>
      <c r="M6" s="26">
        <v>64425700</v>
      </c>
      <c r="N6" s="26">
        <v>61360813</v>
      </c>
      <c r="O6" s="26">
        <v>62059305</v>
      </c>
      <c r="P6" s="26">
        <v>187845818</v>
      </c>
      <c r="Q6" s="26">
        <v>62594771</v>
      </c>
      <c r="R6" s="26">
        <v>64002462</v>
      </c>
      <c r="S6" s="26">
        <v>54628439</v>
      </c>
      <c r="T6" s="26">
        <v>181225672</v>
      </c>
      <c r="U6" s="26">
        <v>793686806</v>
      </c>
      <c r="V6" s="26">
        <v>804044886</v>
      </c>
      <c r="W6" s="26">
        <v>-10358080</v>
      </c>
      <c r="X6" s="27">
        <v>-1.29</v>
      </c>
      <c r="Y6" s="28">
        <v>804044886</v>
      </c>
    </row>
    <row r="7" spans="1:25" ht="13.5">
      <c r="A7" s="24" t="s">
        <v>32</v>
      </c>
      <c r="B7" s="2">
        <v>9631419</v>
      </c>
      <c r="C7" s="25">
        <v>2939784</v>
      </c>
      <c r="D7" s="26">
        <v>2272052</v>
      </c>
      <c r="E7" s="26">
        <v>323999</v>
      </c>
      <c r="F7" s="26">
        <v>280308</v>
      </c>
      <c r="G7" s="26">
        <v>232683</v>
      </c>
      <c r="H7" s="26">
        <v>836990</v>
      </c>
      <c r="I7" s="26">
        <v>19545</v>
      </c>
      <c r="J7" s="26">
        <v>279492</v>
      </c>
      <c r="K7" s="26">
        <v>0</v>
      </c>
      <c r="L7" s="26">
        <v>299037</v>
      </c>
      <c r="M7" s="26">
        <v>54774</v>
      </c>
      <c r="N7" s="26">
        <v>59465</v>
      </c>
      <c r="O7" s="26">
        <v>74767</v>
      </c>
      <c r="P7" s="26">
        <v>189006</v>
      </c>
      <c r="Q7" s="26">
        <v>24386</v>
      </c>
      <c r="R7" s="26">
        <v>123319</v>
      </c>
      <c r="S7" s="26">
        <v>8778</v>
      </c>
      <c r="T7" s="26">
        <v>156483</v>
      </c>
      <c r="U7" s="26">
        <v>1481516</v>
      </c>
      <c r="V7" s="26">
        <v>2272052</v>
      </c>
      <c r="W7" s="26">
        <v>-790536</v>
      </c>
      <c r="X7" s="27">
        <v>-34.79</v>
      </c>
      <c r="Y7" s="28">
        <v>2272052</v>
      </c>
    </row>
    <row r="8" spans="1:25" ht="13.5">
      <c r="A8" s="24" t="s">
        <v>33</v>
      </c>
      <c r="B8" s="2">
        <v>154930850</v>
      </c>
      <c r="C8" s="25">
        <v>195137747</v>
      </c>
      <c r="D8" s="26">
        <v>195607967</v>
      </c>
      <c r="E8" s="26">
        <v>72217141</v>
      </c>
      <c r="F8" s="26">
        <v>921886</v>
      </c>
      <c r="G8" s="26">
        <v>1032321</v>
      </c>
      <c r="H8" s="26">
        <v>74171348</v>
      </c>
      <c r="I8" s="26">
        <v>1070445</v>
      </c>
      <c r="J8" s="26">
        <v>1156194</v>
      </c>
      <c r="K8" s="26">
        <v>59565505</v>
      </c>
      <c r="L8" s="26">
        <v>61792144</v>
      </c>
      <c r="M8" s="26">
        <v>2639990</v>
      </c>
      <c r="N8" s="26">
        <v>3654080</v>
      </c>
      <c r="O8" s="26">
        <v>44783756</v>
      </c>
      <c r="P8" s="26">
        <v>51077826</v>
      </c>
      <c r="Q8" s="26">
        <v>1913116</v>
      </c>
      <c r="R8" s="26">
        <v>-639044</v>
      </c>
      <c r="S8" s="26">
        <v>882246</v>
      </c>
      <c r="T8" s="26">
        <v>2156318</v>
      </c>
      <c r="U8" s="26">
        <v>189197636</v>
      </c>
      <c r="V8" s="26">
        <v>195607967</v>
      </c>
      <c r="W8" s="26">
        <v>-6410331</v>
      </c>
      <c r="X8" s="27">
        <v>-3.28</v>
      </c>
      <c r="Y8" s="28">
        <v>195607967</v>
      </c>
    </row>
    <row r="9" spans="1:25" ht="13.5">
      <c r="A9" s="24" t="s">
        <v>34</v>
      </c>
      <c r="B9" s="2">
        <v>-50394085</v>
      </c>
      <c r="C9" s="25">
        <v>-44273180</v>
      </c>
      <c r="D9" s="26">
        <v>-59664357</v>
      </c>
      <c r="E9" s="26">
        <v>12719673</v>
      </c>
      <c r="F9" s="26">
        <v>5739473</v>
      </c>
      <c r="G9" s="26">
        <v>3906712</v>
      </c>
      <c r="H9" s="26">
        <v>22365858</v>
      </c>
      <c r="I9" s="26">
        <v>4418603</v>
      </c>
      <c r="J9" s="26">
        <v>3836201</v>
      </c>
      <c r="K9" s="26">
        <v>3912677</v>
      </c>
      <c r="L9" s="26">
        <v>12167481</v>
      </c>
      <c r="M9" s="26">
        <v>4963081</v>
      </c>
      <c r="N9" s="26">
        <v>6151207</v>
      </c>
      <c r="O9" s="26">
        <v>4692134</v>
      </c>
      <c r="P9" s="26">
        <v>15806422</v>
      </c>
      <c r="Q9" s="26">
        <v>3834110</v>
      </c>
      <c r="R9" s="26">
        <v>6788569</v>
      </c>
      <c r="S9" s="26">
        <v>4756804</v>
      </c>
      <c r="T9" s="26">
        <v>15379483</v>
      </c>
      <c r="U9" s="26">
        <v>65719244</v>
      </c>
      <c r="V9" s="26">
        <v>-59664357</v>
      </c>
      <c r="W9" s="26">
        <v>125383601</v>
      </c>
      <c r="X9" s="27">
        <v>-210.15</v>
      </c>
      <c r="Y9" s="28">
        <v>-59664357</v>
      </c>
    </row>
    <row r="10" spans="1:25" ht="25.5">
      <c r="A10" s="29" t="s">
        <v>212</v>
      </c>
      <c r="B10" s="30">
        <f>SUM(B5:B9)</f>
        <v>1150538016</v>
      </c>
      <c r="C10" s="31">
        <f aca="true" t="shared" si="0" ref="C10:Y10">SUM(C5:C9)</f>
        <v>1368503299</v>
      </c>
      <c r="D10" s="32">
        <f t="shared" si="0"/>
        <v>1307886889</v>
      </c>
      <c r="E10" s="32">
        <f t="shared" si="0"/>
        <v>161504002</v>
      </c>
      <c r="F10" s="32">
        <f t="shared" si="0"/>
        <v>96222254</v>
      </c>
      <c r="G10" s="32">
        <f t="shared" si="0"/>
        <v>99951246</v>
      </c>
      <c r="H10" s="32">
        <f t="shared" si="0"/>
        <v>357677502</v>
      </c>
      <c r="I10" s="32">
        <f t="shared" si="0"/>
        <v>94889262</v>
      </c>
      <c r="J10" s="32">
        <f t="shared" si="0"/>
        <v>93251440</v>
      </c>
      <c r="K10" s="32">
        <f t="shared" si="0"/>
        <v>151048437</v>
      </c>
      <c r="L10" s="32">
        <f t="shared" si="0"/>
        <v>339189139</v>
      </c>
      <c r="M10" s="32">
        <f t="shared" si="0"/>
        <v>90996180</v>
      </c>
      <c r="N10" s="32">
        <f t="shared" si="0"/>
        <v>90510824</v>
      </c>
      <c r="O10" s="32">
        <f t="shared" si="0"/>
        <v>131224146</v>
      </c>
      <c r="P10" s="32">
        <f t="shared" si="0"/>
        <v>312731150</v>
      </c>
      <c r="Q10" s="32">
        <f t="shared" si="0"/>
        <v>86585038</v>
      </c>
      <c r="R10" s="32">
        <f t="shared" si="0"/>
        <v>88612580</v>
      </c>
      <c r="S10" s="32">
        <f t="shared" si="0"/>
        <v>84887749</v>
      </c>
      <c r="T10" s="32">
        <f t="shared" si="0"/>
        <v>260085367</v>
      </c>
      <c r="U10" s="32">
        <f t="shared" si="0"/>
        <v>1269683158</v>
      </c>
      <c r="V10" s="32">
        <f t="shared" si="0"/>
        <v>1307886889</v>
      </c>
      <c r="W10" s="32">
        <f t="shared" si="0"/>
        <v>-38203731</v>
      </c>
      <c r="X10" s="33">
        <f>+IF(V10&lt;&gt;0,(W10/V10)*100,0)</f>
        <v>-2.921027140902855</v>
      </c>
      <c r="Y10" s="34">
        <f t="shared" si="0"/>
        <v>1307886889</v>
      </c>
    </row>
    <row r="11" spans="1:25" ht="13.5">
      <c r="A11" s="24" t="s">
        <v>36</v>
      </c>
      <c r="B11" s="2">
        <v>327613317</v>
      </c>
      <c r="C11" s="25">
        <v>376659608</v>
      </c>
      <c r="D11" s="26">
        <v>382738453</v>
      </c>
      <c r="E11" s="26">
        <v>29407414</v>
      </c>
      <c r="F11" s="26">
        <v>29559915</v>
      </c>
      <c r="G11" s="26">
        <v>29560961</v>
      </c>
      <c r="H11" s="26">
        <v>88528290</v>
      </c>
      <c r="I11" s="26">
        <v>29370707</v>
      </c>
      <c r="J11" s="26">
        <v>46509905</v>
      </c>
      <c r="K11" s="26">
        <v>29290193</v>
      </c>
      <c r="L11" s="26">
        <v>105170805</v>
      </c>
      <c r="M11" s="26">
        <v>30214440</v>
      </c>
      <c r="N11" s="26">
        <v>30096320</v>
      </c>
      <c r="O11" s="26">
        <v>31390745</v>
      </c>
      <c r="P11" s="26">
        <v>91701505</v>
      </c>
      <c r="Q11" s="26">
        <v>31029290</v>
      </c>
      <c r="R11" s="26">
        <v>30906866</v>
      </c>
      <c r="S11" s="26">
        <v>31772689</v>
      </c>
      <c r="T11" s="26">
        <v>93708845</v>
      </c>
      <c r="U11" s="26">
        <v>379109445</v>
      </c>
      <c r="V11" s="26">
        <v>382738453</v>
      </c>
      <c r="W11" s="26">
        <v>-3629008</v>
      </c>
      <c r="X11" s="27">
        <v>-0.95</v>
      </c>
      <c r="Y11" s="28">
        <v>382738453</v>
      </c>
    </row>
    <row r="12" spans="1:25" ht="13.5">
      <c r="A12" s="24" t="s">
        <v>37</v>
      </c>
      <c r="B12" s="2">
        <v>15336997</v>
      </c>
      <c r="C12" s="25">
        <v>16943381</v>
      </c>
      <c r="D12" s="26">
        <v>17006927</v>
      </c>
      <c r="E12" s="26">
        <v>1289300</v>
      </c>
      <c r="F12" s="26">
        <v>1289214</v>
      </c>
      <c r="G12" s="26">
        <v>1289214</v>
      </c>
      <c r="H12" s="26">
        <v>3867728</v>
      </c>
      <c r="I12" s="26">
        <v>1289214</v>
      </c>
      <c r="J12" s="26">
        <v>1289214</v>
      </c>
      <c r="K12" s="26">
        <v>1289214</v>
      </c>
      <c r="L12" s="26">
        <v>3867642</v>
      </c>
      <c r="M12" s="26">
        <v>1680586</v>
      </c>
      <c r="N12" s="26">
        <v>1676905</v>
      </c>
      <c r="O12" s="26">
        <v>1272163</v>
      </c>
      <c r="P12" s="26">
        <v>4629654</v>
      </c>
      <c r="Q12" s="26">
        <v>1268671</v>
      </c>
      <c r="R12" s="26">
        <v>847685</v>
      </c>
      <c r="S12" s="26">
        <v>1831708</v>
      </c>
      <c r="T12" s="26">
        <v>3948064</v>
      </c>
      <c r="U12" s="26">
        <v>16313088</v>
      </c>
      <c r="V12" s="26">
        <v>17006927</v>
      </c>
      <c r="W12" s="26">
        <v>-693839</v>
      </c>
      <c r="X12" s="27">
        <v>-4.08</v>
      </c>
      <c r="Y12" s="28">
        <v>17006927</v>
      </c>
    </row>
    <row r="13" spans="1:25" ht="13.5">
      <c r="A13" s="24" t="s">
        <v>213</v>
      </c>
      <c r="B13" s="2">
        <v>240708360</v>
      </c>
      <c r="C13" s="25">
        <v>10532804</v>
      </c>
      <c r="D13" s="26">
        <v>10453189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8710991</v>
      </c>
      <c r="R13" s="26">
        <v>871099</v>
      </c>
      <c r="S13" s="26">
        <v>871099</v>
      </c>
      <c r="T13" s="26">
        <v>10453189</v>
      </c>
      <c r="U13" s="26">
        <v>10453189</v>
      </c>
      <c r="V13" s="26">
        <v>10453189</v>
      </c>
      <c r="W13" s="26">
        <v>0</v>
      </c>
      <c r="X13" s="27">
        <v>0</v>
      </c>
      <c r="Y13" s="28">
        <v>10453189</v>
      </c>
    </row>
    <row r="14" spans="1:25" ht="13.5">
      <c r="A14" s="24" t="s">
        <v>39</v>
      </c>
      <c r="B14" s="2">
        <v>31393023</v>
      </c>
      <c r="C14" s="25">
        <v>20994321</v>
      </c>
      <c r="D14" s="26">
        <v>23307570</v>
      </c>
      <c r="E14" s="26">
        <v>250944</v>
      </c>
      <c r="F14" s="26">
        <v>1554643</v>
      </c>
      <c r="G14" s="26">
        <v>6590137</v>
      </c>
      <c r="H14" s="26">
        <v>8395724</v>
      </c>
      <c r="I14" s="26">
        <v>2012</v>
      </c>
      <c r="J14" s="26">
        <v>2986004</v>
      </c>
      <c r="K14" s="26">
        <v>682839</v>
      </c>
      <c r="L14" s="26">
        <v>3670855</v>
      </c>
      <c r="M14" s="26">
        <v>1664833</v>
      </c>
      <c r="N14" s="26">
        <v>165178</v>
      </c>
      <c r="O14" s="26">
        <v>6550789</v>
      </c>
      <c r="P14" s="26">
        <v>8380800</v>
      </c>
      <c r="Q14" s="26">
        <v>460</v>
      </c>
      <c r="R14" s="26">
        <v>1413255</v>
      </c>
      <c r="S14" s="26">
        <v>603867</v>
      </c>
      <c r="T14" s="26">
        <v>2017582</v>
      </c>
      <c r="U14" s="26">
        <v>22464961</v>
      </c>
      <c r="V14" s="26">
        <v>23307570</v>
      </c>
      <c r="W14" s="26">
        <v>-842609</v>
      </c>
      <c r="X14" s="27">
        <v>-3.62</v>
      </c>
      <c r="Y14" s="28">
        <v>23307570</v>
      </c>
    </row>
    <row r="15" spans="1:25" ht="13.5">
      <c r="A15" s="24" t="s">
        <v>40</v>
      </c>
      <c r="B15" s="2">
        <v>350205451</v>
      </c>
      <c r="C15" s="25">
        <v>399512109</v>
      </c>
      <c r="D15" s="26">
        <v>407512109</v>
      </c>
      <c r="E15" s="26">
        <v>0</v>
      </c>
      <c r="F15" s="26">
        <v>51748565</v>
      </c>
      <c r="G15" s="26">
        <v>43030053</v>
      </c>
      <c r="H15" s="26">
        <v>94778618</v>
      </c>
      <c r="I15" s="26">
        <v>38561292</v>
      </c>
      <c r="J15" s="26">
        <v>53425088</v>
      </c>
      <c r="K15" s="26">
        <v>16739833</v>
      </c>
      <c r="L15" s="26">
        <v>108726213</v>
      </c>
      <c r="M15" s="26">
        <v>32659033</v>
      </c>
      <c r="N15" s="26">
        <v>28187270</v>
      </c>
      <c r="O15" s="26">
        <v>22405824</v>
      </c>
      <c r="P15" s="26">
        <v>83252127</v>
      </c>
      <c r="Q15" s="26">
        <v>18225830</v>
      </c>
      <c r="R15" s="26">
        <v>33893006</v>
      </c>
      <c r="S15" s="26">
        <v>99782956</v>
      </c>
      <c r="T15" s="26">
        <v>151901792</v>
      </c>
      <c r="U15" s="26">
        <v>438658750</v>
      </c>
      <c r="V15" s="26">
        <v>407512109</v>
      </c>
      <c r="W15" s="26">
        <v>31146641</v>
      </c>
      <c r="X15" s="27">
        <v>7.64</v>
      </c>
      <c r="Y15" s="28">
        <v>407512109</v>
      </c>
    </row>
    <row r="16" spans="1:25" ht="13.5">
      <c r="A16" s="35" t="s">
        <v>41</v>
      </c>
      <c r="B16" s="2">
        <v>5648933</v>
      </c>
      <c r="C16" s="25">
        <v>10365107</v>
      </c>
      <c r="D16" s="26">
        <v>5717319</v>
      </c>
      <c r="E16" s="26">
        <v>168231</v>
      </c>
      <c r="F16" s="26">
        <v>213248</v>
      </c>
      <c r="G16" s="26">
        <v>212761</v>
      </c>
      <c r="H16" s="26">
        <v>594240</v>
      </c>
      <c r="I16" s="26">
        <v>281510</v>
      </c>
      <c r="J16" s="26">
        <v>319189</v>
      </c>
      <c r="K16" s="26">
        <v>669862</v>
      </c>
      <c r="L16" s="26">
        <v>1270561</v>
      </c>
      <c r="M16" s="26">
        <v>180108</v>
      </c>
      <c r="N16" s="26">
        <v>404473</v>
      </c>
      <c r="O16" s="26">
        <v>304643</v>
      </c>
      <c r="P16" s="26">
        <v>889224</v>
      </c>
      <c r="Q16" s="26">
        <v>413763</v>
      </c>
      <c r="R16" s="26">
        <v>438056</v>
      </c>
      <c r="S16" s="26">
        <v>1054661</v>
      </c>
      <c r="T16" s="26">
        <v>1906480</v>
      </c>
      <c r="U16" s="26">
        <v>4660505</v>
      </c>
      <c r="V16" s="26">
        <v>5717319</v>
      </c>
      <c r="W16" s="26">
        <v>-1056814</v>
      </c>
      <c r="X16" s="27">
        <v>-18.48</v>
      </c>
      <c r="Y16" s="28">
        <v>5717319</v>
      </c>
    </row>
    <row r="17" spans="1:25" ht="13.5">
      <c r="A17" s="24" t="s">
        <v>42</v>
      </c>
      <c r="B17" s="2">
        <v>397299011</v>
      </c>
      <c r="C17" s="25">
        <v>422824647</v>
      </c>
      <c r="D17" s="26">
        <v>461151323</v>
      </c>
      <c r="E17" s="26">
        <v>9329635</v>
      </c>
      <c r="F17" s="26">
        <v>19831022</v>
      </c>
      <c r="G17" s="26">
        <v>23658787</v>
      </c>
      <c r="H17" s="26">
        <v>52819444</v>
      </c>
      <c r="I17" s="26">
        <v>26514926</v>
      </c>
      <c r="J17" s="26">
        <v>27680908</v>
      </c>
      <c r="K17" s="26">
        <v>35808348</v>
      </c>
      <c r="L17" s="26">
        <v>90004182</v>
      </c>
      <c r="M17" s="26">
        <v>27440716</v>
      </c>
      <c r="N17" s="26">
        <v>19366398</v>
      </c>
      <c r="O17" s="26">
        <v>27566597</v>
      </c>
      <c r="P17" s="26">
        <v>74373711</v>
      </c>
      <c r="Q17" s="26">
        <v>105655440</v>
      </c>
      <c r="R17" s="26">
        <v>31485407</v>
      </c>
      <c r="S17" s="26">
        <v>59348413</v>
      </c>
      <c r="T17" s="26">
        <v>196489260</v>
      </c>
      <c r="U17" s="26">
        <v>413686597</v>
      </c>
      <c r="V17" s="26">
        <v>461151323</v>
      </c>
      <c r="W17" s="26">
        <v>-47464726</v>
      </c>
      <c r="X17" s="27">
        <v>-10.29</v>
      </c>
      <c r="Y17" s="28">
        <v>461151323</v>
      </c>
    </row>
    <row r="18" spans="1:25" ht="13.5">
      <c r="A18" s="36" t="s">
        <v>43</v>
      </c>
      <c r="B18" s="37">
        <f>SUM(B11:B17)</f>
        <v>1368205092</v>
      </c>
      <c r="C18" s="38">
        <f aca="true" t="shared" si="1" ref="C18:Y18">SUM(C11:C17)</f>
        <v>1257831977</v>
      </c>
      <c r="D18" s="39">
        <f t="shared" si="1"/>
        <v>1307886890</v>
      </c>
      <c r="E18" s="39">
        <f t="shared" si="1"/>
        <v>40445524</v>
      </c>
      <c r="F18" s="39">
        <f t="shared" si="1"/>
        <v>104196607</v>
      </c>
      <c r="G18" s="39">
        <f t="shared" si="1"/>
        <v>104341913</v>
      </c>
      <c r="H18" s="39">
        <f t="shared" si="1"/>
        <v>248984044</v>
      </c>
      <c r="I18" s="39">
        <f t="shared" si="1"/>
        <v>96019661</v>
      </c>
      <c r="J18" s="39">
        <f t="shared" si="1"/>
        <v>132210308</v>
      </c>
      <c r="K18" s="39">
        <f t="shared" si="1"/>
        <v>84480289</v>
      </c>
      <c r="L18" s="39">
        <f t="shared" si="1"/>
        <v>312710258</v>
      </c>
      <c r="M18" s="39">
        <f t="shared" si="1"/>
        <v>93839716</v>
      </c>
      <c r="N18" s="39">
        <f t="shared" si="1"/>
        <v>79896544</v>
      </c>
      <c r="O18" s="39">
        <f t="shared" si="1"/>
        <v>89490761</v>
      </c>
      <c r="P18" s="39">
        <f t="shared" si="1"/>
        <v>263227021</v>
      </c>
      <c r="Q18" s="39">
        <f t="shared" si="1"/>
        <v>165304445</v>
      </c>
      <c r="R18" s="39">
        <f t="shared" si="1"/>
        <v>99855374</v>
      </c>
      <c r="S18" s="39">
        <f t="shared" si="1"/>
        <v>195265393</v>
      </c>
      <c r="T18" s="39">
        <f t="shared" si="1"/>
        <v>460425212</v>
      </c>
      <c r="U18" s="39">
        <f t="shared" si="1"/>
        <v>1285346535</v>
      </c>
      <c r="V18" s="39">
        <f t="shared" si="1"/>
        <v>1307886890</v>
      </c>
      <c r="W18" s="39">
        <f t="shared" si="1"/>
        <v>-22540355</v>
      </c>
      <c r="X18" s="33">
        <f>+IF(V18&lt;&gt;0,(W18/V18)*100,0)</f>
        <v>-1.7234177643603417</v>
      </c>
      <c r="Y18" s="40">
        <f t="shared" si="1"/>
        <v>1307886890</v>
      </c>
    </row>
    <row r="19" spans="1:25" ht="13.5">
      <c r="A19" s="36" t="s">
        <v>44</v>
      </c>
      <c r="B19" s="41">
        <f>+B10-B18</f>
        <v>-217667076</v>
      </c>
      <c r="C19" s="42">
        <f aca="true" t="shared" si="2" ref="C19:Y19">+C10-C18</f>
        <v>110671322</v>
      </c>
      <c r="D19" s="43">
        <f t="shared" si="2"/>
        <v>-1</v>
      </c>
      <c r="E19" s="43">
        <f t="shared" si="2"/>
        <v>121058478</v>
      </c>
      <c r="F19" s="43">
        <f t="shared" si="2"/>
        <v>-7974353</v>
      </c>
      <c r="G19" s="43">
        <f t="shared" si="2"/>
        <v>-4390667</v>
      </c>
      <c r="H19" s="43">
        <f t="shared" si="2"/>
        <v>108693458</v>
      </c>
      <c r="I19" s="43">
        <f t="shared" si="2"/>
        <v>-1130399</v>
      </c>
      <c r="J19" s="43">
        <f t="shared" si="2"/>
        <v>-38958868</v>
      </c>
      <c r="K19" s="43">
        <f t="shared" si="2"/>
        <v>66568148</v>
      </c>
      <c r="L19" s="43">
        <f t="shared" si="2"/>
        <v>26478881</v>
      </c>
      <c r="M19" s="43">
        <f t="shared" si="2"/>
        <v>-2843536</v>
      </c>
      <c r="N19" s="43">
        <f t="shared" si="2"/>
        <v>10614280</v>
      </c>
      <c r="O19" s="43">
        <f t="shared" si="2"/>
        <v>41733385</v>
      </c>
      <c r="P19" s="43">
        <f t="shared" si="2"/>
        <v>49504129</v>
      </c>
      <c r="Q19" s="43">
        <f t="shared" si="2"/>
        <v>-78719407</v>
      </c>
      <c r="R19" s="43">
        <f t="shared" si="2"/>
        <v>-11242794</v>
      </c>
      <c r="S19" s="43">
        <f t="shared" si="2"/>
        <v>-110377644</v>
      </c>
      <c r="T19" s="43">
        <f t="shared" si="2"/>
        <v>-200339845</v>
      </c>
      <c r="U19" s="43">
        <f t="shared" si="2"/>
        <v>-15663377</v>
      </c>
      <c r="V19" s="43">
        <f>IF(D10=D18,0,V10-V18)</f>
        <v>-1</v>
      </c>
      <c r="W19" s="43">
        <f t="shared" si="2"/>
        <v>-15663376</v>
      </c>
      <c r="X19" s="44">
        <f>+IF(V19&lt;&gt;0,(W19/V19)*100,0)</f>
        <v>1566337600</v>
      </c>
      <c r="Y19" s="45">
        <f t="shared" si="2"/>
        <v>-1</v>
      </c>
    </row>
    <row r="20" spans="1:25" ht="13.5">
      <c r="A20" s="24" t="s">
        <v>45</v>
      </c>
      <c r="B20" s="2">
        <v>74364335</v>
      </c>
      <c r="C20" s="25">
        <v>103659068</v>
      </c>
      <c r="D20" s="26">
        <v>97405828</v>
      </c>
      <c r="E20" s="26">
        <v>0</v>
      </c>
      <c r="F20" s="26">
        <v>0</v>
      </c>
      <c r="G20" s="26">
        <v>2163026</v>
      </c>
      <c r="H20" s="26">
        <v>2163026</v>
      </c>
      <c r="I20" s="26">
        <v>4815689</v>
      </c>
      <c r="J20" s="26">
        <v>7535829</v>
      </c>
      <c r="K20" s="26">
        <v>0</v>
      </c>
      <c r="L20" s="26">
        <v>12351518</v>
      </c>
      <c r="M20" s="26">
        <v>12937214</v>
      </c>
      <c r="N20" s="26">
        <v>6353670</v>
      </c>
      <c r="O20" s="26">
        <v>2196556</v>
      </c>
      <c r="P20" s="26">
        <v>21487440</v>
      </c>
      <c r="Q20" s="26">
        <v>5895310</v>
      </c>
      <c r="R20" s="26">
        <v>10313199</v>
      </c>
      <c r="S20" s="26">
        <v>5988240</v>
      </c>
      <c r="T20" s="26">
        <v>22196749</v>
      </c>
      <c r="U20" s="26">
        <v>58198733</v>
      </c>
      <c r="V20" s="26">
        <v>97405828</v>
      </c>
      <c r="W20" s="26">
        <v>-39207095</v>
      </c>
      <c r="X20" s="27">
        <v>-40.25</v>
      </c>
      <c r="Y20" s="28">
        <v>97405828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-143302741</v>
      </c>
      <c r="C22" s="53">
        <f aca="true" t="shared" si="3" ref="C22:Y22">SUM(C19:C21)</f>
        <v>214330390</v>
      </c>
      <c r="D22" s="54">
        <f t="shared" si="3"/>
        <v>97405827</v>
      </c>
      <c r="E22" s="54">
        <f t="shared" si="3"/>
        <v>121058478</v>
      </c>
      <c r="F22" s="54">
        <f t="shared" si="3"/>
        <v>-7974353</v>
      </c>
      <c r="G22" s="54">
        <f t="shared" si="3"/>
        <v>-2227641</v>
      </c>
      <c r="H22" s="54">
        <f t="shared" si="3"/>
        <v>110856484</v>
      </c>
      <c r="I22" s="54">
        <f t="shared" si="3"/>
        <v>3685290</v>
      </c>
      <c r="J22" s="54">
        <f t="shared" si="3"/>
        <v>-31423039</v>
      </c>
      <c r="K22" s="54">
        <f t="shared" si="3"/>
        <v>66568148</v>
      </c>
      <c r="L22" s="54">
        <f t="shared" si="3"/>
        <v>38830399</v>
      </c>
      <c r="M22" s="54">
        <f t="shared" si="3"/>
        <v>10093678</v>
      </c>
      <c r="N22" s="54">
        <f t="shared" si="3"/>
        <v>16967950</v>
      </c>
      <c r="O22" s="54">
        <f t="shared" si="3"/>
        <v>43929941</v>
      </c>
      <c r="P22" s="54">
        <f t="shared" si="3"/>
        <v>70991569</v>
      </c>
      <c r="Q22" s="54">
        <f t="shared" si="3"/>
        <v>-72824097</v>
      </c>
      <c r="R22" s="54">
        <f t="shared" si="3"/>
        <v>-929595</v>
      </c>
      <c r="S22" s="54">
        <f t="shared" si="3"/>
        <v>-104389404</v>
      </c>
      <c r="T22" s="54">
        <f t="shared" si="3"/>
        <v>-178143096</v>
      </c>
      <c r="U22" s="54">
        <f t="shared" si="3"/>
        <v>42535356</v>
      </c>
      <c r="V22" s="54">
        <f t="shared" si="3"/>
        <v>97405827</v>
      </c>
      <c r="W22" s="54">
        <f t="shared" si="3"/>
        <v>-54870471</v>
      </c>
      <c r="X22" s="55">
        <f>+IF(V22&lt;&gt;0,(W22/V22)*100,0)</f>
        <v>-56.33181575471866</v>
      </c>
      <c r="Y22" s="56">
        <f t="shared" si="3"/>
        <v>97405827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-143302741</v>
      </c>
      <c r="C24" s="42">
        <f aca="true" t="shared" si="4" ref="C24:Y24">SUM(C22:C23)</f>
        <v>214330390</v>
      </c>
      <c r="D24" s="43">
        <f t="shared" si="4"/>
        <v>97405827</v>
      </c>
      <c r="E24" s="43">
        <f t="shared" si="4"/>
        <v>121058478</v>
      </c>
      <c r="F24" s="43">
        <f t="shared" si="4"/>
        <v>-7974353</v>
      </c>
      <c r="G24" s="43">
        <f t="shared" si="4"/>
        <v>-2227641</v>
      </c>
      <c r="H24" s="43">
        <f t="shared" si="4"/>
        <v>110856484</v>
      </c>
      <c r="I24" s="43">
        <f t="shared" si="4"/>
        <v>3685290</v>
      </c>
      <c r="J24" s="43">
        <f t="shared" si="4"/>
        <v>-31423039</v>
      </c>
      <c r="K24" s="43">
        <f t="shared" si="4"/>
        <v>66568148</v>
      </c>
      <c r="L24" s="43">
        <f t="shared" si="4"/>
        <v>38830399</v>
      </c>
      <c r="M24" s="43">
        <f t="shared" si="4"/>
        <v>10093678</v>
      </c>
      <c r="N24" s="43">
        <f t="shared" si="4"/>
        <v>16967950</v>
      </c>
      <c r="O24" s="43">
        <f t="shared" si="4"/>
        <v>43929941</v>
      </c>
      <c r="P24" s="43">
        <f t="shared" si="4"/>
        <v>70991569</v>
      </c>
      <c r="Q24" s="43">
        <f t="shared" si="4"/>
        <v>-72824097</v>
      </c>
      <c r="R24" s="43">
        <f t="shared" si="4"/>
        <v>-929595</v>
      </c>
      <c r="S24" s="43">
        <f t="shared" si="4"/>
        <v>-104389404</v>
      </c>
      <c r="T24" s="43">
        <f t="shared" si="4"/>
        <v>-178143096</v>
      </c>
      <c r="U24" s="43">
        <f t="shared" si="4"/>
        <v>42535356</v>
      </c>
      <c r="V24" s="43">
        <f t="shared" si="4"/>
        <v>97405827</v>
      </c>
      <c r="W24" s="43">
        <f t="shared" si="4"/>
        <v>-54870471</v>
      </c>
      <c r="X24" s="44">
        <f>+IF(V24&lt;&gt;0,(W24/V24)*100,0)</f>
        <v>-56.33181575471866</v>
      </c>
      <c r="Y24" s="45">
        <f t="shared" si="4"/>
        <v>97405827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117108797</v>
      </c>
      <c r="C27" s="65">
        <v>214330391</v>
      </c>
      <c r="D27" s="66">
        <v>200044035</v>
      </c>
      <c r="E27" s="66">
        <v>0</v>
      </c>
      <c r="F27" s="66">
        <v>3777643</v>
      </c>
      <c r="G27" s="66">
        <v>7252281</v>
      </c>
      <c r="H27" s="66">
        <v>11029924</v>
      </c>
      <c r="I27" s="66">
        <v>10586139</v>
      </c>
      <c r="J27" s="66">
        <v>10250421</v>
      </c>
      <c r="K27" s="66">
        <v>11339625</v>
      </c>
      <c r="L27" s="66">
        <v>32176185</v>
      </c>
      <c r="M27" s="66">
        <v>12038363</v>
      </c>
      <c r="N27" s="66">
        <v>8394641</v>
      </c>
      <c r="O27" s="66">
        <v>8472987</v>
      </c>
      <c r="P27" s="66">
        <v>28905991</v>
      </c>
      <c r="Q27" s="66">
        <v>13430199</v>
      </c>
      <c r="R27" s="66">
        <v>11308112</v>
      </c>
      <c r="S27" s="66">
        <v>27842159</v>
      </c>
      <c r="T27" s="66">
        <v>52580470</v>
      </c>
      <c r="U27" s="66">
        <v>124692570</v>
      </c>
      <c r="V27" s="66">
        <v>200044035</v>
      </c>
      <c r="W27" s="66">
        <v>-75351465</v>
      </c>
      <c r="X27" s="67">
        <v>-37.67</v>
      </c>
      <c r="Y27" s="68">
        <v>200044035</v>
      </c>
    </row>
    <row r="28" spans="1:25" ht="13.5">
      <c r="A28" s="69" t="s">
        <v>45</v>
      </c>
      <c r="B28" s="2">
        <v>67049308</v>
      </c>
      <c r="C28" s="25">
        <v>103349068</v>
      </c>
      <c r="D28" s="26">
        <v>97405829</v>
      </c>
      <c r="E28" s="26">
        <v>0</v>
      </c>
      <c r="F28" s="26">
        <v>3130905</v>
      </c>
      <c r="G28" s="26">
        <v>5096264</v>
      </c>
      <c r="H28" s="26">
        <v>8227169</v>
      </c>
      <c r="I28" s="26">
        <v>7727136</v>
      </c>
      <c r="J28" s="26">
        <v>8354763</v>
      </c>
      <c r="K28" s="26">
        <v>4978155</v>
      </c>
      <c r="L28" s="26">
        <v>21060054</v>
      </c>
      <c r="M28" s="26">
        <v>7448867</v>
      </c>
      <c r="N28" s="26">
        <v>5171475</v>
      </c>
      <c r="O28" s="26">
        <v>5863840</v>
      </c>
      <c r="P28" s="26">
        <v>18484182</v>
      </c>
      <c r="Q28" s="26">
        <v>7150906</v>
      </c>
      <c r="R28" s="26">
        <v>9533179</v>
      </c>
      <c r="S28" s="26">
        <v>4781494</v>
      </c>
      <c r="T28" s="26">
        <v>21465579</v>
      </c>
      <c r="U28" s="26">
        <v>69236984</v>
      </c>
      <c r="V28" s="26">
        <v>97405829</v>
      </c>
      <c r="W28" s="26">
        <v>-28168845</v>
      </c>
      <c r="X28" s="27">
        <v>-28.92</v>
      </c>
      <c r="Y28" s="28">
        <v>97405829</v>
      </c>
    </row>
    <row r="29" spans="1:25" ht="13.5">
      <c r="A29" s="24" t="s">
        <v>217</v>
      </c>
      <c r="B29" s="2">
        <v>10052</v>
      </c>
      <c r="C29" s="25">
        <v>310000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1706158</v>
      </c>
      <c r="C30" s="25">
        <v>0</v>
      </c>
      <c r="D30" s="26">
        <v>54286490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1827663</v>
      </c>
      <c r="O30" s="26">
        <v>2189173</v>
      </c>
      <c r="P30" s="26">
        <v>4016836</v>
      </c>
      <c r="Q30" s="26">
        <v>3587244</v>
      </c>
      <c r="R30" s="26">
        <v>0</v>
      </c>
      <c r="S30" s="26">
        <v>15325751</v>
      </c>
      <c r="T30" s="26">
        <v>18912995</v>
      </c>
      <c r="U30" s="26">
        <v>22929831</v>
      </c>
      <c r="V30" s="26">
        <v>54286490</v>
      </c>
      <c r="W30" s="26">
        <v>-31356659</v>
      </c>
      <c r="X30" s="27">
        <v>-57.76</v>
      </c>
      <c r="Y30" s="28">
        <v>54286490</v>
      </c>
    </row>
    <row r="31" spans="1:25" ht="13.5">
      <c r="A31" s="24" t="s">
        <v>52</v>
      </c>
      <c r="B31" s="2">
        <v>48343279</v>
      </c>
      <c r="C31" s="25">
        <v>110671323</v>
      </c>
      <c r="D31" s="26">
        <v>48351716</v>
      </c>
      <c r="E31" s="26">
        <v>0</v>
      </c>
      <c r="F31" s="26">
        <v>646738</v>
      </c>
      <c r="G31" s="26">
        <v>2156017</v>
      </c>
      <c r="H31" s="26">
        <v>2802755</v>
      </c>
      <c r="I31" s="26">
        <v>2859003</v>
      </c>
      <c r="J31" s="26">
        <v>1895658</v>
      </c>
      <c r="K31" s="26">
        <v>6361470</v>
      </c>
      <c r="L31" s="26">
        <v>11116131</v>
      </c>
      <c r="M31" s="26">
        <v>4589496</v>
      </c>
      <c r="N31" s="26">
        <v>1395503</v>
      </c>
      <c r="O31" s="26">
        <v>419974</v>
      </c>
      <c r="P31" s="26">
        <v>6404973</v>
      </c>
      <c r="Q31" s="26">
        <v>2692049</v>
      </c>
      <c r="R31" s="26">
        <v>1774933</v>
      </c>
      <c r="S31" s="26">
        <v>7734914</v>
      </c>
      <c r="T31" s="26">
        <v>12201896</v>
      </c>
      <c r="U31" s="26">
        <v>32525755</v>
      </c>
      <c r="V31" s="26">
        <v>48351716</v>
      </c>
      <c r="W31" s="26">
        <v>-15825961</v>
      </c>
      <c r="X31" s="27">
        <v>-32.73</v>
      </c>
      <c r="Y31" s="28">
        <v>48351716</v>
      </c>
    </row>
    <row r="32" spans="1:25" ht="13.5">
      <c r="A32" s="36" t="s">
        <v>53</v>
      </c>
      <c r="B32" s="3">
        <f>SUM(B28:B31)</f>
        <v>117108797</v>
      </c>
      <c r="C32" s="65">
        <f aca="true" t="shared" si="5" ref="C32:Y32">SUM(C28:C31)</f>
        <v>214330391</v>
      </c>
      <c r="D32" s="66">
        <f t="shared" si="5"/>
        <v>200044035</v>
      </c>
      <c r="E32" s="66">
        <f t="shared" si="5"/>
        <v>0</v>
      </c>
      <c r="F32" s="66">
        <f t="shared" si="5"/>
        <v>3777643</v>
      </c>
      <c r="G32" s="66">
        <f t="shared" si="5"/>
        <v>7252281</v>
      </c>
      <c r="H32" s="66">
        <f t="shared" si="5"/>
        <v>11029924</v>
      </c>
      <c r="I32" s="66">
        <f t="shared" si="5"/>
        <v>10586139</v>
      </c>
      <c r="J32" s="66">
        <f t="shared" si="5"/>
        <v>10250421</v>
      </c>
      <c r="K32" s="66">
        <f t="shared" si="5"/>
        <v>11339625</v>
      </c>
      <c r="L32" s="66">
        <f t="shared" si="5"/>
        <v>32176185</v>
      </c>
      <c r="M32" s="66">
        <f t="shared" si="5"/>
        <v>12038363</v>
      </c>
      <c r="N32" s="66">
        <f t="shared" si="5"/>
        <v>8394641</v>
      </c>
      <c r="O32" s="66">
        <f t="shared" si="5"/>
        <v>8472987</v>
      </c>
      <c r="P32" s="66">
        <f t="shared" si="5"/>
        <v>28905991</v>
      </c>
      <c r="Q32" s="66">
        <f t="shared" si="5"/>
        <v>13430199</v>
      </c>
      <c r="R32" s="66">
        <f t="shared" si="5"/>
        <v>11308112</v>
      </c>
      <c r="S32" s="66">
        <f t="shared" si="5"/>
        <v>27842159</v>
      </c>
      <c r="T32" s="66">
        <f t="shared" si="5"/>
        <v>52580470</v>
      </c>
      <c r="U32" s="66">
        <f t="shared" si="5"/>
        <v>124692570</v>
      </c>
      <c r="V32" s="66">
        <f t="shared" si="5"/>
        <v>200044035</v>
      </c>
      <c r="W32" s="66">
        <f t="shared" si="5"/>
        <v>-75351465</v>
      </c>
      <c r="X32" s="67">
        <f>+IF(V32&lt;&gt;0,(W32/V32)*100,0)</f>
        <v>-37.66743907160241</v>
      </c>
      <c r="Y32" s="68">
        <f t="shared" si="5"/>
        <v>200044035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501738277</v>
      </c>
      <c r="C35" s="25">
        <v>434445029</v>
      </c>
      <c r="D35" s="26">
        <v>501738277</v>
      </c>
      <c r="E35" s="26">
        <v>374735478</v>
      </c>
      <c r="F35" s="26">
        <v>413016070</v>
      </c>
      <c r="G35" s="26">
        <v>322632041</v>
      </c>
      <c r="H35" s="26">
        <v>1110383589</v>
      </c>
      <c r="I35" s="26">
        <v>418352604</v>
      </c>
      <c r="J35" s="26">
        <v>364886658</v>
      </c>
      <c r="K35" s="26">
        <v>1702192280</v>
      </c>
      <c r="L35" s="26">
        <v>2485431542</v>
      </c>
      <c r="M35" s="26">
        <v>417091534</v>
      </c>
      <c r="N35" s="26">
        <v>427789904</v>
      </c>
      <c r="O35" s="26">
        <v>427844014</v>
      </c>
      <c r="P35" s="26">
        <v>1272725452</v>
      </c>
      <c r="Q35" s="26">
        <v>445416060</v>
      </c>
      <c r="R35" s="26">
        <v>452039206</v>
      </c>
      <c r="S35" s="26">
        <v>472112183</v>
      </c>
      <c r="T35" s="26">
        <v>1369567449</v>
      </c>
      <c r="U35" s="26">
        <v>6238108032</v>
      </c>
      <c r="V35" s="26">
        <v>501738277</v>
      </c>
      <c r="W35" s="26">
        <v>5736369755</v>
      </c>
      <c r="X35" s="27">
        <v>1143.3</v>
      </c>
      <c r="Y35" s="28">
        <v>501738277</v>
      </c>
    </row>
    <row r="36" spans="1:25" ht="13.5">
      <c r="A36" s="24" t="s">
        <v>56</v>
      </c>
      <c r="B36" s="2">
        <v>5279184166</v>
      </c>
      <c r="C36" s="25">
        <v>5402386610</v>
      </c>
      <c r="D36" s="26">
        <v>5279184166</v>
      </c>
      <c r="E36" s="26">
        <v>5344603778</v>
      </c>
      <c r="F36" s="26">
        <v>5269057378</v>
      </c>
      <c r="G36" s="26">
        <v>5265639102</v>
      </c>
      <c r="H36" s="26">
        <v>15879300258</v>
      </c>
      <c r="I36" s="26">
        <v>5269464103</v>
      </c>
      <c r="J36" s="26">
        <v>5351680755</v>
      </c>
      <c r="K36" s="26">
        <v>5396734538</v>
      </c>
      <c r="L36" s="26">
        <v>16017879396</v>
      </c>
      <c r="M36" s="26">
        <v>5370482976</v>
      </c>
      <c r="N36" s="26">
        <v>5378969521</v>
      </c>
      <c r="O36" s="26">
        <v>5405847718</v>
      </c>
      <c r="P36" s="26">
        <v>16155300215</v>
      </c>
      <c r="Q36" s="26">
        <v>5408162974</v>
      </c>
      <c r="R36" s="26">
        <v>5409159346</v>
      </c>
      <c r="S36" s="26">
        <v>5436108355</v>
      </c>
      <c r="T36" s="26">
        <v>16253430675</v>
      </c>
      <c r="U36" s="26">
        <v>64305910544</v>
      </c>
      <c r="V36" s="26">
        <v>5279184166</v>
      </c>
      <c r="W36" s="26">
        <v>59026726378</v>
      </c>
      <c r="X36" s="27">
        <v>1118.1</v>
      </c>
      <c r="Y36" s="28">
        <v>5279184166</v>
      </c>
    </row>
    <row r="37" spans="1:25" ht="13.5">
      <c r="A37" s="24" t="s">
        <v>57</v>
      </c>
      <c r="B37" s="2">
        <v>410063074</v>
      </c>
      <c r="C37" s="25">
        <v>326692279</v>
      </c>
      <c r="D37" s="26">
        <v>410063074</v>
      </c>
      <c r="E37" s="26">
        <v>218479793</v>
      </c>
      <c r="F37" s="26">
        <v>228684815</v>
      </c>
      <c r="G37" s="26">
        <v>219122543</v>
      </c>
      <c r="H37" s="26">
        <v>666287151</v>
      </c>
      <c r="I37" s="26">
        <v>233203998</v>
      </c>
      <c r="J37" s="26">
        <v>261343628</v>
      </c>
      <c r="K37" s="26">
        <v>302890135</v>
      </c>
      <c r="L37" s="26">
        <v>797437761</v>
      </c>
      <c r="M37" s="26">
        <v>271796603</v>
      </c>
      <c r="N37" s="26">
        <v>270869431</v>
      </c>
      <c r="O37" s="26">
        <v>254186129</v>
      </c>
      <c r="P37" s="26">
        <v>796852163</v>
      </c>
      <c r="Q37" s="26">
        <v>263104656</v>
      </c>
      <c r="R37" s="26">
        <v>264774618</v>
      </c>
      <c r="S37" s="26">
        <v>347586243</v>
      </c>
      <c r="T37" s="26">
        <v>875465517</v>
      </c>
      <c r="U37" s="26">
        <v>3136042592</v>
      </c>
      <c r="V37" s="26">
        <v>410063074</v>
      </c>
      <c r="W37" s="26">
        <v>2725979518</v>
      </c>
      <c r="X37" s="27">
        <v>664.77</v>
      </c>
      <c r="Y37" s="28">
        <v>410063074</v>
      </c>
    </row>
    <row r="38" spans="1:25" ht="13.5">
      <c r="A38" s="24" t="s">
        <v>58</v>
      </c>
      <c r="B38" s="2">
        <v>277359711</v>
      </c>
      <c r="C38" s="25">
        <v>269215895</v>
      </c>
      <c r="D38" s="26">
        <v>277359711</v>
      </c>
      <c r="E38" s="26">
        <v>278280320</v>
      </c>
      <c r="F38" s="26">
        <v>264183958</v>
      </c>
      <c r="G38" s="26">
        <v>264091889</v>
      </c>
      <c r="H38" s="26">
        <v>806556167</v>
      </c>
      <c r="I38" s="26">
        <v>264107894</v>
      </c>
      <c r="J38" s="26">
        <v>273786928</v>
      </c>
      <c r="K38" s="26">
        <v>269478633</v>
      </c>
      <c r="L38" s="26">
        <v>807373455</v>
      </c>
      <c r="M38" s="26">
        <v>267933888</v>
      </c>
      <c r="N38" s="26">
        <v>269040957</v>
      </c>
      <c r="O38" s="26">
        <v>269001124</v>
      </c>
      <c r="P38" s="26">
        <v>805975969</v>
      </c>
      <c r="Q38" s="26">
        <v>269092671</v>
      </c>
      <c r="R38" s="26">
        <v>267611315</v>
      </c>
      <c r="S38" s="26">
        <v>320049969</v>
      </c>
      <c r="T38" s="26">
        <v>856753955</v>
      </c>
      <c r="U38" s="26">
        <v>3276659546</v>
      </c>
      <c r="V38" s="26">
        <v>277359711</v>
      </c>
      <c r="W38" s="26">
        <v>2999299835</v>
      </c>
      <c r="X38" s="27">
        <v>1081.38</v>
      </c>
      <c r="Y38" s="28">
        <v>277359711</v>
      </c>
    </row>
    <row r="39" spans="1:25" ht="13.5">
      <c r="A39" s="24" t="s">
        <v>59</v>
      </c>
      <c r="B39" s="2">
        <v>5093499658</v>
      </c>
      <c r="C39" s="25">
        <v>5240923465</v>
      </c>
      <c r="D39" s="26">
        <v>5093499658</v>
      </c>
      <c r="E39" s="26">
        <v>5222579143</v>
      </c>
      <c r="F39" s="26">
        <v>5189204675</v>
      </c>
      <c r="G39" s="26">
        <v>5105056711</v>
      </c>
      <c r="H39" s="26">
        <v>15516840529</v>
      </c>
      <c r="I39" s="26">
        <v>5190504815</v>
      </c>
      <c r="J39" s="26">
        <v>5181436857</v>
      </c>
      <c r="K39" s="26">
        <v>6526558050</v>
      </c>
      <c r="L39" s="26">
        <v>16898499722</v>
      </c>
      <c r="M39" s="26">
        <v>5247844019</v>
      </c>
      <c r="N39" s="26">
        <v>5266849037</v>
      </c>
      <c r="O39" s="26">
        <v>5310504479</v>
      </c>
      <c r="P39" s="26">
        <v>15825197535</v>
      </c>
      <c r="Q39" s="26">
        <v>5321381707</v>
      </c>
      <c r="R39" s="26">
        <v>5328812619</v>
      </c>
      <c r="S39" s="26">
        <v>5240584326</v>
      </c>
      <c r="T39" s="26">
        <v>15890778652</v>
      </c>
      <c r="U39" s="26">
        <v>64131316438</v>
      </c>
      <c r="V39" s="26">
        <v>5093499658</v>
      </c>
      <c r="W39" s="26">
        <v>59037816780</v>
      </c>
      <c r="X39" s="27">
        <v>1159.08</v>
      </c>
      <c r="Y39" s="28">
        <v>5093499658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196882196</v>
      </c>
      <c r="C42" s="25">
        <v>247665819</v>
      </c>
      <c r="D42" s="26">
        <v>96431343</v>
      </c>
      <c r="E42" s="26">
        <v>1131215</v>
      </c>
      <c r="F42" s="26">
        <v>-1000331</v>
      </c>
      <c r="G42" s="26">
        <v>-2575710</v>
      </c>
      <c r="H42" s="26">
        <v>-2444826</v>
      </c>
      <c r="I42" s="26">
        <v>-5275911</v>
      </c>
      <c r="J42" s="26">
        <v>64386052</v>
      </c>
      <c r="K42" s="26">
        <v>-17676584</v>
      </c>
      <c r="L42" s="26">
        <v>41433557</v>
      </c>
      <c r="M42" s="26">
        <v>357528</v>
      </c>
      <c r="N42" s="26">
        <v>2817763</v>
      </c>
      <c r="O42" s="26">
        <v>46658579</v>
      </c>
      <c r="P42" s="26">
        <v>49833870</v>
      </c>
      <c r="Q42" s="26">
        <v>-1783935</v>
      </c>
      <c r="R42" s="26">
        <v>3829669</v>
      </c>
      <c r="S42" s="26">
        <v>-29632605</v>
      </c>
      <c r="T42" s="26">
        <v>-27586871</v>
      </c>
      <c r="U42" s="26">
        <v>61235730</v>
      </c>
      <c r="V42" s="26">
        <v>96431343</v>
      </c>
      <c r="W42" s="26">
        <v>-35195613</v>
      </c>
      <c r="X42" s="27">
        <v>-36.5</v>
      </c>
      <c r="Y42" s="28">
        <v>96431343</v>
      </c>
    </row>
    <row r="43" spans="1:25" ht="13.5">
      <c r="A43" s="24" t="s">
        <v>62</v>
      </c>
      <c r="B43" s="2">
        <v>-115611931</v>
      </c>
      <c r="C43" s="25">
        <v>-212977386</v>
      </c>
      <c r="D43" s="26">
        <v>-200044034</v>
      </c>
      <c r="E43" s="26">
        <v>-10069768</v>
      </c>
      <c r="F43" s="26">
        <v>2006423</v>
      </c>
      <c r="G43" s="26">
        <v>3607374</v>
      </c>
      <c r="H43" s="26">
        <v>-4455971</v>
      </c>
      <c r="I43" s="26">
        <v>3848371</v>
      </c>
      <c r="J43" s="26">
        <v>-11234857</v>
      </c>
      <c r="K43" s="26">
        <v>-27404694</v>
      </c>
      <c r="L43" s="26">
        <v>-34791180</v>
      </c>
      <c r="M43" s="26">
        <v>9282743</v>
      </c>
      <c r="N43" s="26">
        <v>-10574646</v>
      </c>
      <c r="O43" s="26">
        <v>-25681462</v>
      </c>
      <c r="P43" s="26">
        <v>-26973365</v>
      </c>
      <c r="Q43" s="26">
        <v>368212</v>
      </c>
      <c r="R43" s="26">
        <v>-2476409</v>
      </c>
      <c r="S43" s="26">
        <v>-14057518</v>
      </c>
      <c r="T43" s="26">
        <v>-16165715</v>
      </c>
      <c r="U43" s="26">
        <v>-82386231</v>
      </c>
      <c r="V43" s="26">
        <v>-200044034</v>
      </c>
      <c r="W43" s="26">
        <v>117657803</v>
      </c>
      <c r="X43" s="27">
        <v>-58.82</v>
      </c>
      <c r="Y43" s="28">
        <v>-200044034</v>
      </c>
    </row>
    <row r="44" spans="1:25" ht="13.5">
      <c r="A44" s="24" t="s">
        <v>63</v>
      </c>
      <c r="B44" s="2">
        <v>-38313907</v>
      </c>
      <c r="C44" s="25">
        <v>-34383624</v>
      </c>
      <c r="D44" s="26">
        <v>40361415</v>
      </c>
      <c r="E44" s="26">
        <v>-267496</v>
      </c>
      <c r="F44" s="26">
        <v>-3833346</v>
      </c>
      <c r="G44" s="26">
        <v>-7184152</v>
      </c>
      <c r="H44" s="26">
        <v>-11284994</v>
      </c>
      <c r="I44" s="26">
        <v>107297</v>
      </c>
      <c r="J44" s="26">
        <v>-3238499</v>
      </c>
      <c r="K44" s="26">
        <v>-5430447</v>
      </c>
      <c r="L44" s="26">
        <v>-8561649</v>
      </c>
      <c r="M44" s="26">
        <v>-822041</v>
      </c>
      <c r="N44" s="26">
        <v>-2758897</v>
      </c>
      <c r="O44" s="26">
        <v>-7401129</v>
      </c>
      <c r="P44" s="26">
        <v>-10982067</v>
      </c>
      <c r="Q44" s="26">
        <v>-485178</v>
      </c>
      <c r="R44" s="26">
        <v>-3373542</v>
      </c>
      <c r="S44" s="26">
        <v>51178288</v>
      </c>
      <c r="T44" s="26">
        <v>47319568</v>
      </c>
      <c r="U44" s="26">
        <v>16490858</v>
      </c>
      <c r="V44" s="26">
        <v>40361415</v>
      </c>
      <c r="W44" s="26">
        <v>-23870557</v>
      </c>
      <c r="X44" s="27">
        <v>-59.14</v>
      </c>
      <c r="Y44" s="28">
        <v>40361415</v>
      </c>
    </row>
    <row r="45" spans="1:25" ht="13.5">
      <c r="A45" s="36" t="s">
        <v>64</v>
      </c>
      <c r="B45" s="3">
        <v>88990514</v>
      </c>
      <c r="C45" s="65">
        <v>304809</v>
      </c>
      <c r="D45" s="66">
        <v>1678725</v>
      </c>
      <c r="E45" s="66">
        <v>10299957</v>
      </c>
      <c r="F45" s="66">
        <v>7472703</v>
      </c>
      <c r="G45" s="66">
        <v>1320215</v>
      </c>
      <c r="H45" s="66">
        <v>1320215</v>
      </c>
      <c r="I45" s="66">
        <v>-28</v>
      </c>
      <c r="J45" s="66">
        <v>49912668</v>
      </c>
      <c r="K45" s="66">
        <v>-599057</v>
      </c>
      <c r="L45" s="66">
        <v>-599057</v>
      </c>
      <c r="M45" s="66">
        <v>8219173</v>
      </c>
      <c r="N45" s="66">
        <v>-2296607</v>
      </c>
      <c r="O45" s="66">
        <v>11279381</v>
      </c>
      <c r="P45" s="66">
        <v>11279381</v>
      </c>
      <c r="Q45" s="66">
        <v>9378480</v>
      </c>
      <c r="R45" s="66">
        <v>7358198</v>
      </c>
      <c r="S45" s="66">
        <v>14846363</v>
      </c>
      <c r="T45" s="66">
        <v>14846363</v>
      </c>
      <c r="U45" s="66">
        <v>14846363</v>
      </c>
      <c r="V45" s="66">
        <v>1678725</v>
      </c>
      <c r="W45" s="66">
        <v>13167638</v>
      </c>
      <c r="X45" s="67">
        <v>784.38</v>
      </c>
      <c r="Y45" s="68">
        <v>1678725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213239513</v>
      </c>
      <c r="C49" s="95">
        <v>12913793</v>
      </c>
      <c r="D49" s="20">
        <v>10688439</v>
      </c>
      <c r="E49" s="20">
        <v>0</v>
      </c>
      <c r="F49" s="20">
        <v>0</v>
      </c>
      <c r="G49" s="20">
        <v>0</v>
      </c>
      <c r="H49" s="20">
        <v>571406273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808248018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143965294</v>
      </c>
      <c r="C51" s="95">
        <v>60927</v>
      </c>
      <c r="D51" s="20">
        <v>0</v>
      </c>
      <c r="E51" s="20">
        <v>0</v>
      </c>
      <c r="F51" s="20">
        <v>0</v>
      </c>
      <c r="G51" s="20">
        <v>0</v>
      </c>
      <c r="H51" s="20">
        <v>1625</v>
      </c>
      <c r="I51" s="20">
        <v>0</v>
      </c>
      <c r="J51" s="20">
        <v>0</v>
      </c>
      <c r="K51" s="20">
        <v>0</v>
      </c>
      <c r="L51" s="20">
        <v>27820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144055666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333635744</v>
      </c>
      <c r="D5" s="120">
        <f t="shared" si="0"/>
        <v>323718550</v>
      </c>
      <c r="E5" s="66">
        <f t="shared" si="0"/>
        <v>284359098</v>
      </c>
      <c r="F5" s="66">
        <f t="shared" si="0"/>
        <v>25581390</v>
      </c>
      <c r="G5" s="66">
        <f t="shared" si="0"/>
        <v>16792118</v>
      </c>
      <c r="H5" s="66">
        <f t="shared" si="0"/>
        <v>20421326</v>
      </c>
      <c r="I5" s="66">
        <f t="shared" si="0"/>
        <v>62794834</v>
      </c>
      <c r="J5" s="66">
        <f t="shared" si="0"/>
        <v>17529275</v>
      </c>
      <c r="K5" s="66">
        <f t="shared" si="0"/>
        <v>17899941</v>
      </c>
      <c r="L5" s="66">
        <f t="shared" si="0"/>
        <v>27486870</v>
      </c>
      <c r="M5" s="66">
        <f t="shared" si="0"/>
        <v>62916086</v>
      </c>
      <c r="N5" s="66">
        <f t="shared" si="0"/>
        <v>21661676</v>
      </c>
      <c r="O5" s="66">
        <f t="shared" si="0"/>
        <v>21195505</v>
      </c>
      <c r="P5" s="66">
        <f t="shared" si="0"/>
        <v>26520601</v>
      </c>
      <c r="Q5" s="66">
        <f t="shared" si="0"/>
        <v>69377782</v>
      </c>
      <c r="R5" s="66">
        <f t="shared" si="0"/>
        <v>20052095</v>
      </c>
      <c r="S5" s="66">
        <f t="shared" si="0"/>
        <v>22083258</v>
      </c>
      <c r="T5" s="66">
        <f t="shared" si="0"/>
        <v>26220651</v>
      </c>
      <c r="U5" s="66">
        <f t="shared" si="0"/>
        <v>68356004</v>
      </c>
      <c r="V5" s="66">
        <f t="shared" si="0"/>
        <v>263444706</v>
      </c>
      <c r="W5" s="66">
        <f t="shared" si="0"/>
        <v>284359098</v>
      </c>
      <c r="X5" s="66">
        <f t="shared" si="0"/>
        <v>-20914392</v>
      </c>
      <c r="Y5" s="103">
        <f>+IF(W5&lt;&gt;0,+(X5/W5)*100,0)</f>
        <v>-7.354922753341973</v>
      </c>
      <c r="Z5" s="119">
        <f>SUM(Z6:Z8)</f>
        <v>284359098</v>
      </c>
    </row>
    <row r="6" spans="1:26" ht="13.5">
      <c r="A6" s="104" t="s">
        <v>74</v>
      </c>
      <c r="B6" s="102"/>
      <c r="C6" s="121">
        <v>2644169</v>
      </c>
      <c r="D6" s="122">
        <v>4465549</v>
      </c>
      <c r="E6" s="26">
        <v>4248111</v>
      </c>
      <c r="F6" s="26"/>
      <c r="G6" s="26">
        <v>354945</v>
      </c>
      <c r="H6" s="26">
        <v>190079</v>
      </c>
      <c r="I6" s="26">
        <v>545024</v>
      </c>
      <c r="J6" s="26">
        <v>219483</v>
      </c>
      <c r="K6" s="26">
        <v>212763</v>
      </c>
      <c r="L6" s="26">
        <v>381283</v>
      </c>
      <c r="M6" s="26">
        <v>813529</v>
      </c>
      <c r="N6" s="26">
        <v>164343</v>
      </c>
      <c r="O6" s="26">
        <v>196762</v>
      </c>
      <c r="P6" s="26">
        <v>157412</v>
      </c>
      <c r="Q6" s="26">
        <v>518517</v>
      </c>
      <c r="R6" s="26">
        <v>200483</v>
      </c>
      <c r="S6" s="26">
        <v>173838</v>
      </c>
      <c r="T6" s="26">
        <v>374946</v>
      </c>
      <c r="U6" s="26">
        <v>749267</v>
      </c>
      <c r="V6" s="26">
        <v>2626337</v>
      </c>
      <c r="W6" s="26">
        <v>4248111</v>
      </c>
      <c r="X6" s="26">
        <v>-1621774</v>
      </c>
      <c r="Y6" s="106">
        <v>-38.18</v>
      </c>
      <c r="Z6" s="121">
        <v>4248111</v>
      </c>
    </row>
    <row r="7" spans="1:26" ht="13.5">
      <c r="A7" s="104" t="s">
        <v>75</v>
      </c>
      <c r="B7" s="102"/>
      <c r="C7" s="123">
        <v>323634452</v>
      </c>
      <c r="D7" s="124">
        <v>314125961</v>
      </c>
      <c r="E7" s="125">
        <v>274144581</v>
      </c>
      <c r="F7" s="125">
        <v>25418937</v>
      </c>
      <c r="G7" s="125">
        <v>15840035</v>
      </c>
      <c r="H7" s="125">
        <v>19792187</v>
      </c>
      <c r="I7" s="125">
        <v>61051159</v>
      </c>
      <c r="J7" s="125">
        <v>16948216</v>
      </c>
      <c r="K7" s="125">
        <v>17293136</v>
      </c>
      <c r="L7" s="125">
        <v>26616096</v>
      </c>
      <c r="M7" s="125">
        <v>60857448</v>
      </c>
      <c r="N7" s="125">
        <v>20210894</v>
      </c>
      <c r="O7" s="125">
        <v>20676884</v>
      </c>
      <c r="P7" s="125">
        <v>25819128</v>
      </c>
      <c r="Q7" s="125">
        <v>66706906</v>
      </c>
      <c r="R7" s="125">
        <v>19275861</v>
      </c>
      <c r="S7" s="125">
        <v>19701842</v>
      </c>
      <c r="T7" s="125">
        <v>25308308</v>
      </c>
      <c r="U7" s="125">
        <v>64286011</v>
      </c>
      <c r="V7" s="125">
        <v>252901524</v>
      </c>
      <c r="W7" s="125">
        <v>274144581</v>
      </c>
      <c r="X7" s="125">
        <v>-21243057</v>
      </c>
      <c r="Y7" s="107">
        <v>-7.75</v>
      </c>
      <c r="Z7" s="123">
        <v>274144581</v>
      </c>
    </row>
    <row r="8" spans="1:26" ht="13.5">
      <c r="A8" s="104" t="s">
        <v>76</v>
      </c>
      <c r="B8" s="102"/>
      <c r="C8" s="121">
        <v>7357123</v>
      </c>
      <c r="D8" s="122">
        <v>5127040</v>
      </c>
      <c r="E8" s="26">
        <v>5966406</v>
      </c>
      <c r="F8" s="26">
        <v>162453</v>
      </c>
      <c r="G8" s="26">
        <v>597138</v>
      </c>
      <c r="H8" s="26">
        <v>439060</v>
      </c>
      <c r="I8" s="26">
        <v>1198651</v>
      </c>
      <c r="J8" s="26">
        <v>361576</v>
      </c>
      <c r="K8" s="26">
        <v>394042</v>
      </c>
      <c r="L8" s="26">
        <v>489491</v>
      </c>
      <c r="M8" s="26">
        <v>1245109</v>
      </c>
      <c r="N8" s="26">
        <v>1286439</v>
      </c>
      <c r="O8" s="26">
        <v>321859</v>
      </c>
      <c r="P8" s="26">
        <v>544061</v>
      </c>
      <c r="Q8" s="26">
        <v>2152359</v>
      </c>
      <c r="R8" s="26">
        <v>575751</v>
      </c>
      <c r="S8" s="26">
        <v>2207578</v>
      </c>
      <c r="T8" s="26">
        <v>537397</v>
      </c>
      <c r="U8" s="26">
        <v>3320726</v>
      </c>
      <c r="V8" s="26">
        <v>7916845</v>
      </c>
      <c r="W8" s="26">
        <v>5966406</v>
      </c>
      <c r="X8" s="26">
        <v>1950439</v>
      </c>
      <c r="Y8" s="106">
        <v>32.69</v>
      </c>
      <c r="Z8" s="121">
        <v>5966406</v>
      </c>
    </row>
    <row r="9" spans="1:26" ht="13.5">
      <c r="A9" s="101" t="s">
        <v>77</v>
      </c>
      <c r="B9" s="102"/>
      <c r="C9" s="119">
        <f aca="true" t="shared" si="1" ref="C9:X9">SUM(C10:C14)</f>
        <v>73732244</v>
      </c>
      <c r="D9" s="120">
        <f t="shared" si="1"/>
        <v>92300040</v>
      </c>
      <c r="E9" s="66">
        <f t="shared" si="1"/>
        <v>91671704</v>
      </c>
      <c r="F9" s="66">
        <f t="shared" si="1"/>
        <v>22409668</v>
      </c>
      <c r="G9" s="66">
        <f t="shared" si="1"/>
        <v>1774102</v>
      </c>
      <c r="H9" s="66">
        <f t="shared" si="1"/>
        <v>2883010</v>
      </c>
      <c r="I9" s="66">
        <f t="shared" si="1"/>
        <v>27066780</v>
      </c>
      <c r="J9" s="66">
        <f t="shared" si="1"/>
        <v>1193794</v>
      </c>
      <c r="K9" s="66">
        <f t="shared" si="1"/>
        <v>2005088</v>
      </c>
      <c r="L9" s="66">
        <f t="shared" si="1"/>
        <v>18393514</v>
      </c>
      <c r="M9" s="66">
        <f t="shared" si="1"/>
        <v>21592396</v>
      </c>
      <c r="N9" s="66">
        <f t="shared" si="1"/>
        <v>3825234</v>
      </c>
      <c r="O9" s="66">
        <f t="shared" si="1"/>
        <v>1816134</v>
      </c>
      <c r="P9" s="66">
        <f t="shared" si="1"/>
        <v>16661094</v>
      </c>
      <c r="Q9" s="66">
        <f t="shared" si="1"/>
        <v>22302462</v>
      </c>
      <c r="R9" s="66">
        <f t="shared" si="1"/>
        <v>3119067</v>
      </c>
      <c r="S9" s="66">
        <f t="shared" si="1"/>
        <v>2859423</v>
      </c>
      <c r="T9" s="66">
        <f t="shared" si="1"/>
        <v>2402705</v>
      </c>
      <c r="U9" s="66">
        <f t="shared" si="1"/>
        <v>8381195</v>
      </c>
      <c r="V9" s="66">
        <f t="shared" si="1"/>
        <v>79342833</v>
      </c>
      <c r="W9" s="66">
        <f t="shared" si="1"/>
        <v>91671704</v>
      </c>
      <c r="X9" s="66">
        <f t="shared" si="1"/>
        <v>-12328871</v>
      </c>
      <c r="Y9" s="103">
        <f>+IF(W9&lt;&gt;0,+(X9/W9)*100,0)</f>
        <v>-13.448938398701523</v>
      </c>
      <c r="Z9" s="119">
        <f>SUM(Z10:Z14)</f>
        <v>91671704</v>
      </c>
    </row>
    <row r="10" spans="1:26" ht="13.5">
      <c r="A10" s="104" t="s">
        <v>78</v>
      </c>
      <c r="B10" s="102"/>
      <c r="C10" s="121">
        <v>37116464</v>
      </c>
      <c r="D10" s="122">
        <v>71570405</v>
      </c>
      <c r="E10" s="26">
        <v>76011683</v>
      </c>
      <c r="F10" s="26">
        <v>21313942</v>
      </c>
      <c r="G10" s="26">
        <v>414176</v>
      </c>
      <c r="H10" s="26">
        <v>758722</v>
      </c>
      <c r="I10" s="26">
        <v>22486840</v>
      </c>
      <c r="J10" s="26">
        <v>635582</v>
      </c>
      <c r="K10" s="26">
        <v>891460</v>
      </c>
      <c r="L10" s="26">
        <v>17663174</v>
      </c>
      <c r="M10" s="26">
        <v>19190216</v>
      </c>
      <c r="N10" s="26">
        <v>1123596</v>
      </c>
      <c r="O10" s="26">
        <v>1458081</v>
      </c>
      <c r="P10" s="26">
        <v>14361057</v>
      </c>
      <c r="Q10" s="26">
        <v>16942734</v>
      </c>
      <c r="R10" s="26">
        <v>1212733</v>
      </c>
      <c r="S10" s="26">
        <v>1719270</v>
      </c>
      <c r="T10" s="26">
        <v>1479717</v>
      </c>
      <c r="U10" s="26">
        <v>4411720</v>
      </c>
      <c r="V10" s="26">
        <v>63031510</v>
      </c>
      <c r="W10" s="26">
        <v>76011683</v>
      </c>
      <c r="X10" s="26">
        <v>-12980173</v>
      </c>
      <c r="Y10" s="106">
        <v>-17.08</v>
      </c>
      <c r="Z10" s="121">
        <v>76011683</v>
      </c>
    </row>
    <row r="11" spans="1:26" ht="13.5">
      <c r="A11" s="104" t="s">
        <v>79</v>
      </c>
      <c r="B11" s="102"/>
      <c r="C11" s="121">
        <v>7959039</v>
      </c>
      <c r="D11" s="122">
        <v>14314086</v>
      </c>
      <c r="E11" s="26">
        <v>10889847</v>
      </c>
      <c r="F11" s="26"/>
      <c r="G11" s="26">
        <v>2407</v>
      </c>
      <c r="H11" s="26">
        <v>1108709</v>
      </c>
      <c r="I11" s="26">
        <v>1111116</v>
      </c>
      <c r="J11" s="26">
        <v>148534</v>
      </c>
      <c r="K11" s="26">
        <v>729856</v>
      </c>
      <c r="L11" s="26">
        <v>32790</v>
      </c>
      <c r="M11" s="26">
        <v>911180</v>
      </c>
      <c r="N11" s="26">
        <v>2349035</v>
      </c>
      <c r="O11" s="26">
        <v>-8784</v>
      </c>
      <c r="P11" s="26">
        <v>2227216</v>
      </c>
      <c r="Q11" s="26">
        <v>4567467</v>
      </c>
      <c r="R11" s="26">
        <v>1900168</v>
      </c>
      <c r="S11" s="26">
        <v>737325</v>
      </c>
      <c r="T11" s="26">
        <v>908532</v>
      </c>
      <c r="U11" s="26">
        <v>3546025</v>
      </c>
      <c r="V11" s="26">
        <v>10135788</v>
      </c>
      <c r="W11" s="26">
        <v>10889847</v>
      </c>
      <c r="X11" s="26">
        <v>-754059</v>
      </c>
      <c r="Y11" s="106">
        <v>-6.92</v>
      </c>
      <c r="Z11" s="121">
        <v>10889847</v>
      </c>
    </row>
    <row r="12" spans="1:26" ht="13.5">
      <c r="A12" s="104" t="s">
        <v>80</v>
      </c>
      <c r="B12" s="102"/>
      <c r="C12" s="121">
        <v>23139500</v>
      </c>
      <c r="D12" s="122">
        <v>81474</v>
      </c>
      <c r="E12" s="26">
        <v>87569</v>
      </c>
      <c r="F12" s="26">
        <v>1086538</v>
      </c>
      <c r="G12" s="26">
        <v>898676</v>
      </c>
      <c r="H12" s="26">
        <v>609751</v>
      </c>
      <c r="I12" s="26">
        <v>2594965</v>
      </c>
      <c r="J12" s="26">
        <v>8507</v>
      </c>
      <c r="K12" s="26">
        <v>8957</v>
      </c>
      <c r="L12" s="26">
        <v>4808</v>
      </c>
      <c r="M12" s="26">
        <v>22272</v>
      </c>
      <c r="N12" s="26">
        <v>5347</v>
      </c>
      <c r="O12" s="26">
        <v>8001</v>
      </c>
      <c r="P12" s="26">
        <v>9037</v>
      </c>
      <c r="Q12" s="26">
        <v>22385</v>
      </c>
      <c r="R12" s="26">
        <v>6112</v>
      </c>
      <c r="S12" s="26">
        <v>10742</v>
      </c>
      <c r="T12" s="26">
        <v>7556</v>
      </c>
      <c r="U12" s="26">
        <v>24410</v>
      </c>
      <c r="V12" s="26">
        <v>2664032</v>
      </c>
      <c r="W12" s="26">
        <v>87569</v>
      </c>
      <c r="X12" s="26">
        <v>2576463</v>
      </c>
      <c r="Y12" s="106">
        <v>2942.21</v>
      </c>
      <c r="Z12" s="121">
        <v>87569</v>
      </c>
    </row>
    <row r="13" spans="1:26" ht="13.5">
      <c r="A13" s="104" t="s">
        <v>81</v>
      </c>
      <c r="B13" s="102"/>
      <c r="C13" s="121">
        <v>88410</v>
      </c>
      <c r="D13" s="122">
        <v>92730</v>
      </c>
      <c r="E13" s="26">
        <v>2374280</v>
      </c>
      <c r="F13" s="26">
        <v>6660</v>
      </c>
      <c r="G13" s="26">
        <v>6660</v>
      </c>
      <c r="H13" s="26">
        <v>6660</v>
      </c>
      <c r="I13" s="26">
        <v>19980</v>
      </c>
      <c r="J13" s="26">
        <v>6630</v>
      </c>
      <c r="K13" s="26">
        <v>6540</v>
      </c>
      <c r="L13" s="26">
        <v>6520</v>
      </c>
      <c r="M13" s="26">
        <v>19690</v>
      </c>
      <c r="N13" s="26">
        <v>6450</v>
      </c>
      <c r="O13" s="26">
        <v>10890</v>
      </c>
      <c r="P13" s="26">
        <v>6360</v>
      </c>
      <c r="Q13" s="26">
        <v>23700</v>
      </c>
      <c r="R13" s="26"/>
      <c r="S13" s="26"/>
      <c r="T13" s="26">
        <v>6900</v>
      </c>
      <c r="U13" s="26">
        <v>6900</v>
      </c>
      <c r="V13" s="26">
        <v>70270</v>
      </c>
      <c r="W13" s="26">
        <v>2374280</v>
      </c>
      <c r="X13" s="26">
        <v>-2304010</v>
      </c>
      <c r="Y13" s="106">
        <v>-97.04</v>
      </c>
      <c r="Z13" s="121">
        <v>2374280</v>
      </c>
    </row>
    <row r="14" spans="1:26" ht="13.5">
      <c r="A14" s="104" t="s">
        <v>82</v>
      </c>
      <c r="B14" s="102"/>
      <c r="C14" s="123">
        <v>5428831</v>
      </c>
      <c r="D14" s="124">
        <v>6241345</v>
      </c>
      <c r="E14" s="125">
        <v>2308325</v>
      </c>
      <c r="F14" s="125">
        <v>2528</v>
      </c>
      <c r="G14" s="125">
        <v>452183</v>
      </c>
      <c r="H14" s="125">
        <v>399168</v>
      </c>
      <c r="I14" s="125">
        <v>853879</v>
      </c>
      <c r="J14" s="125">
        <v>394541</v>
      </c>
      <c r="K14" s="125">
        <v>368275</v>
      </c>
      <c r="L14" s="125">
        <v>686222</v>
      </c>
      <c r="M14" s="125">
        <v>1449038</v>
      </c>
      <c r="N14" s="125">
        <v>340806</v>
      </c>
      <c r="O14" s="125">
        <v>347946</v>
      </c>
      <c r="P14" s="125">
        <v>57424</v>
      </c>
      <c r="Q14" s="125">
        <v>746176</v>
      </c>
      <c r="R14" s="125">
        <v>54</v>
      </c>
      <c r="S14" s="125">
        <v>392086</v>
      </c>
      <c r="T14" s="125"/>
      <c r="U14" s="125">
        <v>392140</v>
      </c>
      <c r="V14" s="125">
        <v>3441233</v>
      </c>
      <c r="W14" s="125">
        <v>2308325</v>
      </c>
      <c r="X14" s="125">
        <v>1132908</v>
      </c>
      <c r="Y14" s="107">
        <v>49.08</v>
      </c>
      <c r="Z14" s="123">
        <v>2308325</v>
      </c>
    </row>
    <row r="15" spans="1:26" ht="13.5">
      <c r="A15" s="101" t="s">
        <v>83</v>
      </c>
      <c r="B15" s="108"/>
      <c r="C15" s="119">
        <f aca="true" t="shared" si="2" ref="C15:X15">SUM(C16:C18)</f>
        <v>36039898</v>
      </c>
      <c r="D15" s="120">
        <f t="shared" si="2"/>
        <v>66918840</v>
      </c>
      <c r="E15" s="66">
        <f t="shared" si="2"/>
        <v>47805424</v>
      </c>
      <c r="F15" s="66">
        <f t="shared" si="2"/>
        <v>6280496</v>
      </c>
      <c r="G15" s="66">
        <f t="shared" si="2"/>
        <v>924803</v>
      </c>
      <c r="H15" s="66">
        <f t="shared" si="2"/>
        <v>1868149</v>
      </c>
      <c r="I15" s="66">
        <f t="shared" si="2"/>
        <v>9073448</v>
      </c>
      <c r="J15" s="66">
        <f t="shared" si="2"/>
        <v>2148040</v>
      </c>
      <c r="K15" s="66">
        <f t="shared" si="2"/>
        <v>2188767</v>
      </c>
      <c r="L15" s="66">
        <f t="shared" si="2"/>
        <v>1984896</v>
      </c>
      <c r="M15" s="66">
        <f t="shared" si="2"/>
        <v>6321703</v>
      </c>
      <c r="N15" s="66">
        <f t="shared" si="2"/>
        <v>3335127</v>
      </c>
      <c r="O15" s="66">
        <f t="shared" si="2"/>
        <v>3279704</v>
      </c>
      <c r="P15" s="66">
        <f t="shared" si="2"/>
        <v>1477422</v>
      </c>
      <c r="Q15" s="66">
        <f t="shared" si="2"/>
        <v>8092253</v>
      </c>
      <c r="R15" s="66">
        <f t="shared" si="2"/>
        <v>2106798</v>
      </c>
      <c r="S15" s="66">
        <f t="shared" si="2"/>
        <v>5344675</v>
      </c>
      <c r="T15" s="66">
        <f t="shared" si="2"/>
        <v>3689127</v>
      </c>
      <c r="U15" s="66">
        <f t="shared" si="2"/>
        <v>11140600</v>
      </c>
      <c r="V15" s="66">
        <f t="shared" si="2"/>
        <v>34628004</v>
      </c>
      <c r="W15" s="66">
        <f t="shared" si="2"/>
        <v>47805424</v>
      </c>
      <c r="X15" s="66">
        <f t="shared" si="2"/>
        <v>-13177420</v>
      </c>
      <c r="Y15" s="103">
        <f>+IF(W15&lt;&gt;0,+(X15/W15)*100,0)</f>
        <v>-27.56469642440573</v>
      </c>
      <c r="Z15" s="119">
        <f>SUM(Z16:Z18)</f>
        <v>47805424</v>
      </c>
    </row>
    <row r="16" spans="1:26" ht="13.5">
      <c r="A16" s="104" t="s">
        <v>84</v>
      </c>
      <c r="B16" s="102"/>
      <c r="C16" s="121">
        <v>1899149</v>
      </c>
      <c r="D16" s="122">
        <v>22337436</v>
      </c>
      <c r="E16" s="26">
        <v>12204586</v>
      </c>
      <c r="F16" s="26">
        <v>227777</v>
      </c>
      <c r="G16" s="26">
        <v>182071</v>
      </c>
      <c r="H16" s="26">
        <v>155661</v>
      </c>
      <c r="I16" s="26">
        <v>565509</v>
      </c>
      <c r="J16" s="26">
        <v>160306</v>
      </c>
      <c r="K16" s="26">
        <v>301126</v>
      </c>
      <c r="L16" s="26">
        <v>81415</v>
      </c>
      <c r="M16" s="26">
        <v>542847</v>
      </c>
      <c r="N16" s="26">
        <v>72254</v>
      </c>
      <c r="O16" s="26">
        <v>161604</v>
      </c>
      <c r="P16" s="26">
        <v>152178</v>
      </c>
      <c r="Q16" s="26">
        <v>386036</v>
      </c>
      <c r="R16" s="26">
        <v>312919</v>
      </c>
      <c r="S16" s="26">
        <v>223234</v>
      </c>
      <c r="T16" s="26">
        <v>328924</v>
      </c>
      <c r="U16" s="26">
        <v>865077</v>
      </c>
      <c r="V16" s="26">
        <v>2359469</v>
      </c>
      <c r="W16" s="26">
        <v>12204586</v>
      </c>
      <c r="X16" s="26">
        <v>-9845117</v>
      </c>
      <c r="Y16" s="106">
        <v>-80.67</v>
      </c>
      <c r="Z16" s="121">
        <v>12204586</v>
      </c>
    </row>
    <row r="17" spans="1:26" ht="13.5">
      <c r="A17" s="104" t="s">
        <v>85</v>
      </c>
      <c r="B17" s="102"/>
      <c r="C17" s="121">
        <v>33931765</v>
      </c>
      <c r="D17" s="122">
        <v>43531012</v>
      </c>
      <c r="E17" s="26">
        <v>34194400</v>
      </c>
      <c r="F17" s="26">
        <v>6052719</v>
      </c>
      <c r="G17" s="26">
        <v>742732</v>
      </c>
      <c r="H17" s="26">
        <v>1712137</v>
      </c>
      <c r="I17" s="26">
        <v>8507588</v>
      </c>
      <c r="J17" s="26">
        <v>1934576</v>
      </c>
      <c r="K17" s="26">
        <v>1886963</v>
      </c>
      <c r="L17" s="26">
        <v>1892103</v>
      </c>
      <c r="M17" s="26">
        <v>5713642</v>
      </c>
      <c r="N17" s="26">
        <v>3255515</v>
      </c>
      <c r="O17" s="26">
        <v>3163162</v>
      </c>
      <c r="P17" s="26">
        <v>684970</v>
      </c>
      <c r="Q17" s="26">
        <v>7103647</v>
      </c>
      <c r="R17" s="26">
        <v>1793879</v>
      </c>
      <c r="S17" s="26">
        <v>4821835</v>
      </c>
      <c r="T17" s="26">
        <v>3288700</v>
      </c>
      <c r="U17" s="26">
        <v>9904414</v>
      </c>
      <c r="V17" s="26">
        <v>31229291</v>
      </c>
      <c r="W17" s="26">
        <v>34194400</v>
      </c>
      <c r="X17" s="26">
        <v>-2965109</v>
      </c>
      <c r="Y17" s="106">
        <v>-8.67</v>
      </c>
      <c r="Z17" s="121">
        <v>34194400</v>
      </c>
    </row>
    <row r="18" spans="1:26" ht="13.5">
      <c r="A18" s="104" t="s">
        <v>86</v>
      </c>
      <c r="B18" s="102"/>
      <c r="C18" s="121">
        <v>208984</v>
      </c>
      <c r="D18" s="122">
        <v>1050392</v>
      </c>
      <c r="E18" s="26">
        <v>1406438</v>
      </c>
      <c r="F18" s="26"/>
      <c r="G18" s="26"/>
      <c r="H18" s="26">
        <v>351</v>
      </c>
      <c r="I18" s="26">
        <v>351</v>
      </c>
      <c r="J18" s="26">
        <v>53158</v>
      </c>
      <c r="K18" s="26">
        <v>678</v>
      </c>
      <c r="L18" s="26">
        <v>11378</v>
      </c>
      <c r="M18" s="26">
        <v>65214</v>
      </c>
      <c r="N18" s="26">
        <v>7358</v>
      </c>
      <c r="O18" s="26">
        <v>-45062</v>
      </c>
      <c r="P18" s="26">
        <v>640274</v>
      </c>
      <c r="Q18" s="26">
        <v>602570</v>
      </c>
      <c r="R18" s="26"/>
      <c r="S18" s="26">
        <v>299606</v>
      </c>
      <c r="T18" s="26">
        <v>71503</v>
      </c>
      <c r="U18" s="26">
        <v>371109</v>
      </c>
      <c r="V18" s="26">
        <v>1039244</v>
      </c>
      <c r="W18" s="26">
        <v>1406438</v>
      </c>
      <c r="X18" s="26">
        <v>-367194</v>
      </c>
      <c r="Y18" s="106">
        <v>-26.11</v>
      </c>
      <c r="Z18" s="121">
        <v>1406438</v>
      </c>
    </row>
    <row r="19" spans="1:26" ht="13.5">
      <c r="A19" s="101" t="s">
        <v>87</v>
      </c>
      <c r="B19" s="108"/>
      <c r="C19" s="119">
        <f aca="true" t="shared" si="3" ref="C19:X19">SUM(C20:C23)</f>
        <v>781494465</v>
      </c>
      <c r="D19" s="120">
        <f t="shared" si="3"/>
        <v>989224937</v>
      </c>
      <c r="E19" s="66">
        <f t="shared" si="3"/>
        <v>981456491</v>
      </c>
      <c r="F19" s="66">
        <f t="shared" si="3"/>
        <v>107232448</v>
      </c>
      <c r="G19" s="66">
        <f t="shared" si="3"/>
        <v>76731231</v>
      </c>
      <c r="H19" s="66">
        <f t="shared" si="3"/>
        <v>76941787</v>
      </c>
      <c r="I19" s="66">
        <f t="shared" si="3"/>
        <v>260905466</v>
      </c>
      <c r="J19" s="66">
        <f t="shared" si="3"/>
        <v>78833842</v>
      </c>
      <c r="K19" s="66">
        <f t="shared" si="3"/>
        <v>78693473</v>
      </c>
      <c r="L19" s="66">
        <f t="shared" si="3"/>
        <v>103183157</v>
      </c>
      <c r="M19" s="66">
        <f t="shared" si="3"/>
        <v>260710472</v>
      </c>
      <c r="N19" s="66">
        <f t="shared" si="3"/>
        <v>75111357</v>
      </c>
      <c r="O19" s="66">
        <f t="shared" si="3"/>
        <v>70573151</v>
      </c>
      <c r="P19" s="66">
        <f t="shared" si="3"/>
        <v>88761585</v>
      </c>
      <c r="Q19" s="66">
        <f t="shared" si="3"/>
        <v>234446093</v>
      </c>
      <c r="R19" s="66">
        <f t="shared" si="3"/>
        <v>67202388</v>
      </c>
      <c r="S19" s="66">
        <f t="shared" si="3"/>
        <v>68638423</v>
      </c>
      <c r="T19" s="66">
        <f t="shared" si="3"/>
        <v>58563506</v>
      </c>
      <c r="U19" s="66">
        <f t="shared" si="3"/>
        <v>194404317</v>
      </c>
      <c r="V19" s="66">
        <f t="shared" si="3"/>
        <v>950466348</v>
      </c>
      <c r="W19" s="66">
        <f t="shared" si="3"/>
        <v>981456491</v>
      </c>
      <c r="X19" s="66">
        <f t="shared" si="3"/>
        <v>-30990143</v>
      </c>
      <c r="Y19" s="103">
        <f>+IF(W19&lt;&gt;0,+(X19/W19)*100,0)</f>
        <v>-3.1575666658869754</v>
      </c>
      <c r="Z19" s="119">
        <f>SUM(Z20:Z23)</f>
        <v>981456491</v>
      </c>
    </row>
    <row r="20" spans="1:26" ht="13.5">
      <c r="A20" s="104" t="s">
        <v>88</v>
      </c>
      <c r="B20" s="102"/>
      <c r="C20" s="121">
        <v>457241359</v>
      </c>
      <c r="D20" s="122">
        <v>569196249</v>
      </c>
      <c r="E20" s="26">
        <v>567850604</v>
      </c>
      <c r="F20" s="26">
        <v>53907391</v>
      </c>
      <c r="G20" s="26">
        <v>55410644</v>
      </c>
      <c r="H20" s="26">
        <v>47318955</v>
      </c>
      <c r="I20" s="26">
        <v>156636990</v>
      </c>
      <c r="J20" s="26">
        <v>45462665</v>
      </c>
      <c r="K20" s="26">
        <v>43885197</v>
      </c>
      <c r="L20" s="26">
        <v>52282840</v>
      </c>
      <c r="M20" s="26">
        <v>141630702</v>
      </c>
      <c r="N20" s="26">
        <v>38947395</v>
      </c>
      <c r="O20" s="26">
        <v>39756376</v>
      </c>
      <c r="P20" s="26">
        <v>47414374</v>
      </c>
      <c r="Q20" s="26">
        <v>126118145</v>
      </c>
      <c r="R20" s="26">
        <v>39805193</v>
      </c>
      <c r="S20" s="26">
        <v>41618870</v>
      </c>
      <c r="T20" s="26">
        <v>42580454</v>
      </c>
      <c r="U20" s="26">
        <v>124004517</v>
      </c>
      <c r="V20" s="26">
        <v>548390354</v>
      </c>
      <c r="W20" s="26">
        <v>567850604</v>
      </c>
      <c r="X20" s="26">
        <v>-19460250</v>
      </c>
      <c r="Y20" s="106">
        <v>-3.43</v>
      </c>
      <c r="Z20" s="121">
        <v>567850604</v>
      </c>
    </row>
    <row r="21" spans="1:26" ht="13.5">
      <c r="A21" s="104" t="s">
        <v>89</v>
      </c>
      <c r="B21" s="102"/>
      <c r="C21" s="121">
        <v>155785045</v>
      </c>
      <c r="D21" s="122">
        <v>177127585</v>
      </c>
      <c r="E21" s="26">
        <v>165168711</v>
      </c>
      <c r="F21" s="26">
        <v>15176433</v>
      </c>
      <c r="G21" s="26">
        <v>10772843</v>
      </c>
      <c r="H21" s="26">
        <v>18293010</v>
      </c>
      <c r="I21" s="26">
        <v>44242286</v>
      </c>
      <c r="J21" s="26">
        <v>18168432</v>
      </c>
      <c r="K21" s="26">
        <v>17779154</v>
      </c>
      <c r="L21" s="26">
        <v>17501220</v>
      </c>
      <c r="M21" s="26">
        <v>53448806</v>
      </c>
      <c r="N21" s="26">
        <v>15588348</v>
      </c>
      <c r="O21" s="26">
        <v>11677462</v>
      </c>
      <c r="P21" s="26">
        <v>13565562</v>
      </c>
      <c r="Q21" s="26">
        <v>40831372</v>
      </c>
      <c r="R21" s="26">
        <v>12316893</v>
      </c>
      <c r="S21" s="26">
        <v>11714364</v>
      </c>
      <c r="T21" s="26">
        <v>2810171</v>
      </c>
      <c r="U21" s="26">
        <v>26841428</v>
      </c>
      <c r="V21" s="26">
        <v>165363892</v>
      </c>
      <c r="W21" s="26">
        <v>165168711</v>
      </c>
      <c r="X21" s="26">
        <v>195181</v>
      </c>
      <c r="Y21" s="106">
        <v>0.12</v>
      </c>
      <c r="Z21" s="121">
        <v>165168711</v>
      </c>
    </row>
    <row r="22" spans="1:26" ht="13.5">
      <c r="A22" s="104" t="s">
        <v>90</v>
      </c>
      <c r="B22" s="102"/>
      <c r="C22" s="123">
        <v>95875642</v>
      </c>
      <c r="D22" s="124">
        <v>115578843</v>
      </c>
      <c r="E22" s="125">
        <v>135844345</v>
      </c>
      <c r="F22" s="125">
        <v>16197438</v>
      </c>
      <c r="G22" s="125">
        <v>5425954</v>
      </c>
      <c r="H22" s="125">
        <v>5924647</v>
      </c>
      <c r="I22" s="125">
        <v>27548039</v>
      </c>
      <c r="J22" s="125">
        <v>9305326</v>
      </c>
      <c r="K22" s="125">
        <v>9133111</v>
      </c>
      <c r="L22" s="125">
        <v>14551112</v>
      </c>
      <c r="M22" s="125">
        <v>32989549</v>
      </c>
      <c r="N22" s="125">
        <v>12223414</v>
      </c>
      <c r="O22" s="125">
        <v>10925964</v>
      </c>
      <c r="P22" s="125">
        <v>12482368</v>
      </c>
      <c r="Q22" s="125">
        <v>35631746</v>
      </c>
      <c r="R22" s="125">
        <v>10283103</v>
      </c>
      <c r="S22" s="125">
        <v>9715400</v>
      </c>
      <c r="T22" s="125">
        <v>7505942</v>
      </c>
      <c r="U22" s="125">
        <v>27504445</v>
      </c>
      <c r="V22" s="125">
        <v>123673779</v>
      </c>
      <c r="W22" s="125">
        <v>135844345</v>
      </c>
      <c r="X22" s="125">
        <v>-12170566</v>
      </c>
      <c r="Y22" s="107">
        <v>-8.96</v>
      </c>
      <c r="Z22" s="123">
        <v>135844345</v>
      </c>
    </row>
    <row r="23" spans="1:26" ht="13.5">
      <c r="A23" s="104" t="s">
        <v>91</v>
      </c>
      <c r="B23" s="102"/>
      <c r="C23" s="121">
        <v>72592419</v>
      </c>
      <c r="D23" s="122">
        <v>127322260</v>
      </c>
      <c r="E23" s="26">
        <v>112592831</v>
      </c>
      <c r="F23" s="26">
        <v>21951186</v>
      </c>
      <c r="G23" s="26">
        <v>5121790</v>
      </c>
      <c r="H23" s="26">
        <v>5405175</v>
      </c>
      <c r="I23" s="26">
        <v>32478151</v>
      </c>
      <c r="J23" s="26">
        <v>5897419</v>
      </c>
      <c r="K23" s="26">
        <v>7896011</v>
      </c>
      <c r="L23" s="26">
        <v>18847985</v>
      </c>
      <c r="M23" s="26">
        <v>32641415</v>
      </c>
      <c r="N23" s="26">
        <v>8352200</v>
      </c>
      <c r="O23" s="26">
        <v>8213349</v>
      </c>
      <c r="P23" s="26">
        <v>15299281</v>
      </c>
      <c r="Q23" s="26">
        <v>31864830</v>
      </c>
      <c r="R23" s="26">
        <v>4797199</v>
      </c>
      <c r="S23" s="26">
        <v>5589789</v>
      </c>
      <c r="T23" s="26">
        <v>5666939</v>
      </c>
      <c r="U23" s="26">
        <v>16053927</v>
      </c>
      <c r="V23" s="26">
        <v>113038323</v>
      </c>
      <c r="W23" s="26">
        <v>112592831</v>
      </c>
      <c r="X23" s="26">
        <v>445492</v>
      </c>
      <c r="Y23" s="106">
        <v>0.4</v>
      </c>
      <c r="Z23" s="121">
        <v>112592831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1224902351</v>
      </c>
      <c r="D25" s="139">
        <f t="shared" si="4"/>
        <v>1472162367</v>
      </c>
      <c r="E25" s="39">
        <f t="shared" si="4"/>
        <v>1405292717</v>
      </c>
      <c r="F25" s="39">
        <f t="shared" si="4"/>
        <v>161504002</v>
      </c>
      <c r="G25" s="39">
        <f t="shared" si="4"/>
        <v>96222254</v>
      </c>
      <c r="H25" s="39">
        <f t="shared" si="4"/>
        <v>102114272</v>
      </c>
      <c r="I25" s="39">
        <f t="shared" si="4"/>
        <v>359840528</v>
      </c>
      <c r="J25" s="39">
        <f t="shared" si="4"/>
        <v>99704951</v>
      </c>
      <c r="K25" s="39">
        <f t="shared" si="4"/>
        <v>100787269</v>
      </c>
      <c r="L25" s="39">
        <f t="shared" si="4"/>
        <v>151048437</v>
      </c>
      <c r="M25" s="39">
        <f t="shared" si="4"/>
        <v>351540657</v>
      </c>
      <c r="N25" s="39">
        <f t="shared" si="4"/>
        <v>103933394</v>
      </c>
      <c r="O25" s="39">
        <f t="shared" si="4"/>
        <v>96864494</v>
      </c>
      <c r="P25" s="39">
        <f t="shared" si="4"/>
        <v>133420702</v>
      </c>
      <c r="Q25" s="39">
        <f t="shared" si="4"/>
        <v>334218590</v>
      </c>
      <c r="R25" s="39">
        <f t="shared" si="4"/>
        <v>92480348</v>
      </c>
      <c r="S25" s="39">
        <f t="shared" si="4"/>
        <v>98925779</v>
      </c>
      <c r="T25" s="39">
        <f t="shared" si="4"/>
        <v>90875989</v>
      </c>
      <c r="U25" s="39">
        <f t="shared" si="4"/>
        <v>282282116</v>
      </c>
      <c r="V25" s="39">
        <f t="shared" si="4"/>
        <v>1327881891</v>
      </c>
      <c r="W25" s="39">
        <f t="shared" si="4"/>
        <v>1405292717</v>
      </c>
      <c r="X25" s="39">
        <f t="shared" si="4"/>
        <v>-77410826</v>
      </c>
      <c r="Y25" s="140">
        <f>+IF(W25&lt;&gt;0,+(X25/W25)*100,0)</f>
        <v>-5.508519688713365</v>
      </c>
      <c r="Z25" s="138">
        <f>+Z5+Z9+Z15+Z19+Z24</f>
        <v>1405292717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308232897</v>
      </c>
      <c r="D28" s="120">
        <f t="shared" si="5"/>
        <v>316811337</v>
      </c>
      <c r="E28" s="66">
        <f t="shared" si="5"/>
        <v>288520830</v>
      </c>
      <c r="F28" s="66">
        <f t="shared" si="5"/>
        <v>16435341</v>
      </c>
      <c r="G28" s="66">
        <f t="shared" si="5"/>
        <v>22589566</v>
      </c>
      <c r="H28" s="66">
        <f t="shared" si="5"/>
        <v>25969649</v>
      </c>
      <c r="I28" s="66">
        <f t="shared" si="5"/>
        <v>64994556</v>
      </c>
      <c r="J28" s="66">
        <f t="shared" si="5"/>
        <v>19379098</v>
      </c>
      <c r="K28" s="66">
        <f t="shared" si="5"/>
        <v>23631586</v>
      </c>
      <c r="L28" s="66">
        <f t="shared" si="5"/>
        <v>23302432</v>
      </c>
      <c r="M28" s="66">
        <f t="shared" si="5"/>
        <v>66313116</v>
      </c>
      <c r="N28" s="66">
        <f t="shared" si="5"/>
        <v>16036801</v>
      </c>
      <c r="O28" s="66">
        <f t="shared" si="5"/>
        <v>13216278</v>
      </c>
      <c r="P28" s="66">
        <f t="shared" si="5"/>
        <v>21703544</v>
      </c>
      <c r="Q28" s="66">
        <f t="shared" si="5"/>
        <v>50956623</v>
      </c>
      <c r="R28" s="66">
        <f t="shared" si="5"/>
        <v>41041237</v>
      </c>
      <c r="S28" s="66">
        <f t="shared" si="5"/>
        <v>13628162</v>
      </c>
      <c r="T28" s="66">
        <f t="shared" si="5"/>
        <v>33838606</v>
      </c>
      <c r="U28" s="66">
        <f t="shared" si="5"/>
        <v>88508005</v>
      </c>
      <c r="V28" s="66">
        <f t="shared" si="5"/>
        <v>270772300</v>
      </c>
      <c r="W28" s="66">
        <f t="shared" si="5"/>
        <v>288520830</v>
      </c>
      <c r="X28" s="66">
        <f t="shared" si="5"/>
        <v>-17748530</v>
      </c>
      <c r="Y28" s="103">
        <f>+IF(W28&lt;&gt;0,+(X28/W28)*100,0)</f>
        <v>-6.151559317225034</v>
      </c>
      <c r="Z28" s="119">
        <f>SUM(Z29:Z31)</f>
        <v>288520830</v>
      </c>
    </row>
    <row r="29" spans="1:26" ht="13.5">
      <c r="A29" s="104" t="s">
        <v>74</v>
      </c>
      <c r="B29" s="102"/>
      <c r="C29" s="121">
        <v>33309945</v>
      </c>
      <c r="D29" s="122">
        <v>48569353</v>
      </c>
      <c r="E29" s="26">
        <v>43577185</v>
      </c>
      <c r="F29" s="26">
        <v>2694311</v>
      </c>
      <c r="G29" s="26">
        <v>5255503</v>
      </c>
      <c r="H29" s="26">
        <v>3374180</v>
      </c>
      <c r="I29" s="26">
        <v>11323994</v>
      </c>
      <c r="J29" s="26">
        <v>3595941</v>
      </c>
      <c r="K29" s="26">
        <v>3163730</v>
      </c>
      <c r="L29" s="26">
        <v>3249665</v>
      </c>
      <c r="M29" s="26">
        <v>10009336</v>
      </c>
      <c r="N29" s="26">
        <v>2975211</v>
      </c>
      <c r="O29" s="26">
        <v>2541944</v>
      </c>
      <c r="P29" s="26">
        <v>3099984</v>
      </c>
      <c r="Q29" s="26">
        <v>8617139</v>
      </c>
      <c r="R29" s="26">
        <v>3261960</v>
      </c>
      <c r="S29" s="26">
        <v>2356281</v>
      </c>
      <c r="T29" s="26">
        <v>4571485</v>
      </c>
      <c r="U29" s="26">
        <v>10189726</v>
      </c>
      <c r="V29" s="26">
        <v>40140195</v>
      </c>
      <c r="W29" s="26">
        <v>43577185</v>
      </c>
      <c r="X29" s="26">
        <v>-3436990</v>
      </c>
      <c r="Y29" s="106">
        <v>-7.89</v>
      </c>
      <c r="Z29" s="121">
        <v>43577185</v>
      </c>
    </row>
    <row r="30" spans="1:26" ht="13.5">
      <c r="A30" s="104" t="s">
        <v>75</v>
      </c>
      <c r="B30" s="102"/>
      <c r="C30" s="123">
        <v>150938670</v>
      </c>
      <c r="D30" s="124">
        <v>140609091</v>
      </c>
      <c r="E30" s="125">
        <v>116021388</v>
      </c>
      <c r="F30" s="125">
        <v>6853920</v>
      </c>
      <c r="G30" s="125">
        <v>8540553</v>
      </c>
      <c r="H30" s="125">
        <v>12902122</v>
      </c>
      <c r="I30" s="125">
        <v>28296595</v>
      </c>
      <c r="J30" s="125">
        <v>7026601</v>
      </c>
      <c r="K30" s="125">
        <v>10433993</v>
      </c>
      <c r="L30" s="125">
        <v>10344267</v>
      </c>
      <c r="M30" s="125">
        <v>27804861</v>
      </c>
      <c r="N30" s="125">
        <v>5019174</v>
      </c>
      <c r="O30" s="125">
        <v>4041750</v>
      </c>
      <c r="P30" s="125">
        <v>10088716</v>
      </c>
      <c r="Q30" s="125">
        <v>19149640</v>
      </c>
      <c r="R30" s="125">
        <v>26197374</v>
      </c>
      <c r="S30" s="125">
        <v>3583686</v>
      </c>
      <c r="T30" s="125">
        <v>12295643</v>
      </c>
      <c r="U30" s="125">
        <v>42076703</v>
      </c>
      <c r="V30" s="125">
        <v>117327799</v>
      </c>
      <c r="W30" s="125">
        <v>116021388</v>
      </c>
      <c r="X30" s="125">
        <v>1306411</v>
      </c>
      <c r="Y30" s="107">
        <v>1.13</v>
      </c>
      <c r="Z30" s="123">
        <v>116021388</v>
      </c>
    </row>
    <row r="31" spans="1:26" ht="13.5">
      <c r="A31" s="104" t="s">
        <v>76</v>
      </c>
      <c r="B31" s="102"/>
      <c r="C31" s="121">
        <v>123984282</v>
      </c>
      <c r="D31" s="122">
        <v>127632893</v>
      </c>
      <c r="E31" s="26">
        <v>128922257</v>
      </c>
      <c r="F31" s="26">
        <v>6887110</v>
      </c>
      <c r="G31" s="26">
        <v>8793510</v>
      </c>
      <c r="H31" s="26">
        <v>9693347</v>
      </c>
      <c r="I31" s="26">
        <v>25373967</v>
      </c>
      <c r="J31" s="26">
        <v>8756556</v>
      </c>
      <c r="K31" s="26">
        <v>10033863</v>
      </c>
      <c r="L31" s="26">
        <v>9708500</v>
      </c>
      <c r="M31" s="26">
        <v>28498919</v>
      </c>
      <c r="N31" s="26">
        <v>8042416</v>
      </c>
      <c r="O31" s="26">
        <v>6632584</v>
      </c>
      <c r="P31" s="26">
        <v>8514844</v>
      </c>
      <c r="Q31" s="26">
        <v>23189844</v>
      </c>
      <c r="R31" s="26">
        <v>11581903</v>
      </c>
      <c r="S31" s="26">
        <v>7688195</v>
      </c>
      <c r="T31" s="26">
        <v>16971478</v>
      </c>
      <c r="U31" s="26">
        <v>36241576</v>
      </c>
      <c r="V31" s="26">
        <v>113304306</v>
      </c>
      <c r="W31" s="26">
        <v>128922257</v>
      </c>
      <c r="X31" s="26">
        <v>-15617951</v>
      </c>
      <c r="Y31" s="106">
        <v>-12.11</v>
      </c>
      <c r="Z31" s="121">
        <v>128922257</v>
      </c>
    </row>
    <row r="32" spans="1:26" ht="13.5">
      <c r="A32" s="101" t="s">
        <v>77</v>
      </c>
      <c r="B32" s="102"/>
      <c r="C32" s="119">
        <f aca="true" t="shared" si="6" ref="C32:X32">SUM(C33:C37)</f>
        <v>180468849</v>
      </c>
      <c r="D32" s="120">
        <f t="shared" si="6"/>
        <v>163808432</v>
      </c>
      <c r="E32" s="66">
        <f t="shared" si="6"/>
        <v>140554262</v>
      </c>
      <c r="F32" s="66">
        <f t="shared" si="6"/>
        <v>11309062</v>
      </c>
      <c r="G32" s="66">
        <f t="shared" si="6"/>
        <v>12815617</v>
      </c>
      <c r="H32" s="66">
        <f t="shared" si="6"/>
        <v>10996917</v>
      </c>
      <c r="I32" s="66">
        <f t="shared" si="6"/>
        <v>35121596</v>
      </c>
      <c r="J32" s="66">
        <f t="shared" si="6"/>
        <v>9580934</v>
      </c>
      <c r="K32" s="66">
        <f t="shared" si="6"/>
        <v>13343535</v>
      </c>
      <c r="L32" s="66">
        <f t="shared" si="6"/>
        <v>11305252</v>
      </c>
      <c r="M32" s="66">
        <f t="shared" si="6"/>
        <v>34229721</v>
      </c>
      <c r="N32" s="66">
        <f t="shared" si="6"/>
        <v>8924316</v>
      </c>
      <c r="O32" s="66">
        <f t="shared" si="6"/>
        <v>9823714</v>
      </c>
      <c r="P32" s="66">
        <f t="shared" si="6"/>
        <v>12121226</v>
      </c>
      <c r="Q32" s="66">
        <f t="shared" si="6"/>
        <v>30869256</v>
      </c>
      <c r="R32" s="66">
        <f t="shared" si="6"/>
        <v>12156745</v>
      </c>
      <c r="S32" s="66">
        <f t="shared" si="6"/>
        <v>11531716</v>
      </c>
      <c r="T32" s="66">
        <f t="shared" si="6"/>
        <v>15374770</v>
      </c>
      <c r="U32" s="66">
        <f t="shared" si="6"/>
        <v>39063231</v>
      </c>
      <c r="V32" s="66">
        <f t="shared" si="6"/>
        <v>139283804</v>
      </c>
      <c r="W32" s="66">
        <f t="shared" si="6"/>
        <v>140554262</v>
      </c>
      <c r="X32" s="66">
        <f t="shared" si="6"/>
        <v>-1270458</v>
      </c>
      <c r="Y32" s="103">
        <f>+IF(W32&lt;&gt;0,+(X32/W32)*100,0)</f>
        <v>-0.9038914807151135</v>
      </c>
      <c r="Z32" s="119">
        <f>SUM(Z33:Z37)</f>
        <v>140554262</v>
      </c>
    </row>
    <row r="33" spans="1:26" ht="13.5">
      <c r="A33" s="104" t="s">
        <v>78</v>
      </c>
      <c r="B33" s="102"/>
      <c r="C33" s="121">
        <v>26673222</v>
      </c>
      <c r="D33" s="122">
        <v>36008156</v>
      </c>
      <c r="E33" s="26">
        <v>36733434</v>
      </c>
      <c r="F33" s="26">
        <v>1818540</v>
      </c>
      <c r="G33" s="26">
        <v>2144106</v>
      </c>
      <c r="H33" s="26">
        <v>2846681</v>
      </c>
      <c r="I33" s="26">
        <v>6809327</v>
      </c>
      <c r="J33" s="26">
        <v>2106858</v>
      </c>
      <c r="K33" s="26">
        <v>3507320</v>
      </c>
      <c r="L33" s="26">
        <v>2378409</v>
      </c>
      <c r="M33" s="26">
        <v>7992587</v>
      </c>
      <c r="N33" s="26">
        <v>2032569</v>
      </c>
      <c r="O33" s="26">
        <v>2194580</v>
      </c>
      <c r="P33" s="26">
        <v>3746036</v>
      </c>
      <c r="Q33" s="26">
        <v>7973185</v>
      </c>
      <c r="R33" s="26">
        <v>2868556</v>
      </c>
      <c r="S33" s="26">
        <v>2780361</v>
      </c>
      <c r="T33" s="26">
        <v>3971820</v>
      </c>
      <c r="U33" s="26">
        <v>9620737</v>
      </c>
      <c r="V33" s="26">
        <v>32395836</v>
      </c>
      <c r="W33" s="26">
        <v>36733434</v>
      </c>
      <c r="X33" s="26">
        <v>-4337598</v>
      </c>
      <c r="Y33" s="106">
        <v>-11.81</v>
      </c>
      <c r="Z33" s="121">
        <v>36733434</v>
      </c>
    </row>
    <row r="34" spans="1:26" ht="13.5">
      <c r="A34" s="104" t="s">
        <v>79</v>
      </c>
      <c r="B34" s="102"/>
      <c r="C34" s="121">
        <v>66808093</v>
      </c>
      <c r="D34" s="122">
        <v>49815430</v>
      </c>
      <c r="E34" s="26">
        <v>57974797</v>
      </c>
      <c r="F34" s="26">
        <v>3442578</v>
      </c>
      <c r="G34" s="26">
        <v>3827502</v>
      </c>
      <c r="H34" s="26">
        <v>4140004</v>
      </c>
      <c r="I34" s="26">
        <v>11410084</v>
      </c>
      <c r="J34" s="26">
        <v>3644759</v>
      </c>
      <c r="K34" s="26">
        <v>5163528</v>
      </c>
      <c r="L34" s="26">
        <v>4199673</v>
      </c>
      <c r="M34" s="26">
        <v>13007960</v>
      </c>
      <c r="N34" s="26">
        <v>3847518</v>
      </c>
      <c r="O34" s="26">
        <v>4111329</v>
      </c>
      <c r="P34" s="26">
        <v>4753286</v>
      </c>
      <c r="Q34" s="26">
        <v>12712133</v>
      </c>
      <c r="R34" s="26">
        <v>4802731</v>
      </c>
      <c r="S34" s="26">
        <v>4776911</v>
      </c>
      <c r="T34" s="26">
        <v>4393892</v>
      </c>
      <c r="U34" s="26">
        <v>13973534</v>
      </c>
      <c r="V34" s="26">
        <v>51103711</v>
      </c>
      <c r="W34" s="26">
        <v>57974797</v>
      </c>
      <c r="X34" s="26">
        <v>-6871086</v>
      </c>
      <c r="Y34" s="106">
        <v>-11.85</v>
      </c>
      <c r="Z34" s="121">
        <v>57974797</v>
      </c>
    </row>
    <row r="35" spans="1:26" ht="13.5">
      <c r="A35" s="104" t="s">
        <v>80</v>
      </c>
      <c r="B35" s="102"/>
      <c r="C35" s="121">
        <v>70183211</v>
      </c>
      <c r="D35" s="122">
        <v>57835430</v>
      </c>
      <c r="E35" s="26">
        <v>26417084</v>
      </c>
      <c r="F35" s="26">
        <v>4800963</v>
      </c>
      <c r="G35" s="26">
        <v>5709712</v>
      </c>
      <c r="H35" s="26">
        <v>2434849</v>
      </c>
      <c r="I35" s="26">
        <v>12945524</v>
      </c>
      <c r="J35" s="26">
        <v>2433948</v>
      </c>
      <c r="K35" s="26">
        <v>2542499</v>
      </c>
      <c r="L35" s="26">
        <v>3188679</v>
      </c>
      <c r="M35" s="26">
        <v>8165126</v>
      </c>
      <c r="N35" s="26">
        <v>1668782</v>
      </c>
      <c r="O35" s="26">
        <v>2381872</v>
      </c>
      <c r="P35" s="26">
        <v>2425726</v>
      </c>
      <c r="Q35" s="26">
        <v>6476380</v>
      </c>
      <c r="R35" s="26">
        <v>3125983</v>
      </c>
      <c r="S35" s="26">
        <v>2620225</v>
      </c>
      <c r="T35" s="26">
        <v>5946780</v>
      </c>
      <c r="U35" s="26">
        <v>11692988</v>
      </c>
      <c r="V35" s="26">
        <v>39280018</v>
      </c>
      <c r="W35" s="26">
        <v>26417084</v>
      </c>
      <c r="X35" s="26">
        <v>12862934</v>
      </c>
      <c r="Y35" s="106">
        <v>48.69</v>
      </c>
      <c r="Z35" s="121">
        <v>26417084</v>
      </c>
    </row>
    <row r="36" spans="1:26" ht="13.5">
      <c r="A36" s="104" t="s">
        <v>81</v>
      </c>
      <c r="B36" s="102"/>
      <c r="C36" s="121">
        <v>7027167</v>
      </c>
      <c r="D36" s="122">
        <v>8015244</v>
      </c>
      <c r="E36" s="26">
        <v>11917070</v>
      </c>
      <c r="F36" s="26">
        <v>440240</v>
      </c>
      <c r="G36" s="26">
        <v>393021</v>
      </c>
      <c r="H36" s="26">
        <v>569021</v>
      </c>
      <c r="I36" s="26">
        <v>1402282</v>
      </c>
      <c r="J36" s="26">
        <v>616521</v>
      </c>
      <c r="K36" s="26">
        <v>884126</v>
      </c>
      <c r="L36" s="26">
        <v>796611</v>
      </c>
      <c r="M36" s="26">
        <v>2297258</v>
      </c>
      <c r="N36" s="26">
        <v>623003</v>
      </c>
      <c r="O36" s="26">
        <v>601134</v>
      </c>
      <c r="P36" s="26">
        <v>657765</v>
      </c>
      <c r="Q36" s="26">
        <v>1881902</v>
      </c>
      <c r="R36" s="26">
        <v>719472</v>
      </c>
      <c r="S36" s="26">
        <v>902867</v>
      </c>
      <c r="T36" s="26">
        <v>491966</v>
      </c>
      <c r="U36" s="26">
        <v>2114305</v>
      </c>
      <c r="V36" s="26">
        <v>7695747</v>
      </c>
      <c r="W36" s="26">
        <v>11917070</v>
      </c>
      <c r="X36" s="26">
        <v>-4221323</v>
      </c>
      <c r="Y36" s="106">
        <v>-35.42</v>
      </c>
      <c r="Z36" s="121">
        <v>11917070</v>
      </c>
    </row>
    <row r="37" spans="1:26" ht="13.5">
      <c r="A37" s="104" t="s">
        <v>82</v>
      </c>
      <c r="B37" s="102"/>
      <c r="C37" s="123">
        <v>9777156</v>
      </c>
      <c r="D37" s="124">
        <v>12134172</v>
      </c>
      <c r="E37" s="125">
        <v>7511877</v>
      </c>
      <c r="F37" s="125">
        <v>806741</v>
      </c>
      <c r="G37" s="125">
        <v>741276</v>
      </c>
      <c r="H37" s="125">
        <v>1006362</v>
      </c>
      <c r="I37" s="125">
        <v>2554379</v>
      </c>
      <c r="J37" s="125">
        <v>778848</v>
      </c>
      <c r="K37" s="125">
        <v>1246062</v>
      </c>
      <c r="L37" s="125">
        <v>741880</v>
      </c>
      <c r="M37" s="125">
        <v>2766790</v>
      </c>
      <c r="N37" s="125">
        <v>752444</v>
      </c>
      <c r="O37" s="125">
        <v>534799</v>
      </c>
      <c r="P37" s="125">
        <v>538413</v>
      </c>
      <c r="Q37" s="125">
        <v>1825656</v>
      </c>
      <c r="R37" s="125">
        <v>640003</v>
      </c>
      <c r="S37" s="125">
        <v>451352</v>
      </c>
      <c r="T37" s="125">
        <v>570312</v>
      </c>
      <c r="U37" s="125">
        <v>1661667</v>
      </c>
      <c r="V37" s="125">
        <v>8808492</v>
      </c>
      <c r="W37" s="125">
        <v>7511877</v>
      </c>
      <c r="X37" s="125">
        <v>1296615</v>
      </c>
      <c r="Y37" s="107">
        <v>17.26</v>
      </c>
      <c r="Z37" s="123">
        <v>7511877</v>
      </c>
    </row>
    <row r="38" spans="1:26" ht="13.5">
      <c r="A38" s="101" t="s">
        <v>83</v>
      </c>
      <c r="B38" s="108"/>
      <c r="C38" s="119">
        <f aca="true" t="shared" si="7" ref="C38:X38">SUM(C39:C41)</f>
        <v>173340010</v>
      </c>
      <c r="D38" s="120">
        <f t="shared" si="7"/>
        <v>84604207</v>
      </c>
      <c r="E38" s="66">
        <f t="shared" si="7"/>
        <v>129813917</v>
      </c>
      <c r="F38" s="66">
        <f t="shared" si="7"/>
        <v>4128656</v>
      </c>
      <c r="G38" s="66">
        <f t="shared" si="7"/>
        <v>5183688</v>
      </c>
      <c r="H38" s="66">
        <f t="shared" si="7"/>
        <v>8627633</v>
      </c>
      <c r="I38" s="66">
        <f t="shared" si="7"/>
        <v>17939977</v>
      </c>
      <c r="J38" s="66">
        <f t="shared" si="7"/>
        <v>10189460</v>
      </c>
      <c r="K38" s="66">
        <f t="shared" si="7"/>
        <v>14807598</v>
      </c>
      <c r="L38" s="66">
        <f t="shared" si="7"/>
        <v>10333364</v>
      </c>
      <c r="M38" s="66">
        <f t="shared" si="7"/>
        <v>35330422</v>
      </c>
      <c r="N38" s="66">
        <f t="shared" si="7"/>
        <v>13067187</v>
      </c>
      <c r="O38" s="66">
        <f t="shared" si="7"/>
        <v>8191701</v>
      </c>
      <c r="P38" s="66">
        <f t="shared" si="7"/>
        <v>8871701</v>
      </c>
      <c r="Q38" s="66">
        <f t="shared" si="7"/>
        <v>30130589</v>
      </c>
      <c r="R38" s="66">
        <f t="shared" si="7"/>
        <v>11328442</v>
      </c>
      <c r="S38" s="66">
        <f t="shared" si="7"/>
        <v>10146773</v>
      </c>
      <c r="T38" s="66">
        <f t="shared" si="7"/>
        <v>14242310</v>
      </c>
      <c r="U38" s="66">
        <f t="shared" si="7"/>
        <v>35717525</v>
      </c>
      <c r="V38" s="66">
        <f t="shared" si="7"/>
        <v>119118513</v>
      </c>
      <c r="W38" s="66">
        <f t="shared" si="7"/>
        <v>129813917</v>
      </c>
      <c r="X38" s="66">
        <f t="shared" si="7"/>
        <v>-10695404</v>
      </c>
      <c r="Y38" s="103">
        <f>+IF(W38&lt;&gt;0,+(X38/W38)*100,0)</f>
        <v>-8.239027253141124</v>
      </c>
      <c r="Z38" s="119">
        <f>SUM(Z39:Z41)</f>
        <v>129813917</v>
      </c>
    </row>
    <row r="39" spans="1:26" ht="13.5">
      <c r="A39" s="104" t="s">
        <v>84</v>
      </c>
      <c r="B39" s="102"/>
      <c r="C39" s="121">
        <v>22815354</v>
      </c>
      <c r="D39" s="122">
        <v>31562226</v>
      </c>
      <c r="E39" s="26">
        <v>32489342</v>
      </c>
      <c r="F39" s="26">
        <v>1626934</v>
      </c>
      <c r="G39" s="26">
        <v>2278068</v>
      </c>
      <c r="H39" s="26">
        <v>2014545</v>
      </c>
      <c r="I39" s="26">
        <v>5919547</v>
      </c>
      <c r="J39" s="26">
        <v>2308449</v>
      </c>
      <c r="K39" s="26">
        <v>2859638</v>
      </c>
      <c r="L39" s="26">
        <v>2602186</v>
      </c>
      <c r="M39" s="26">
        <v>7770273</v>
      </c>
      <c r="N39" s="26">
        <v>2334804</v>
      </c>
      <c r="O39" s="26">
        <v>1425793</v>
      </c>
      <c r="P39" s="26">
        <v>2567075</v>
      </c>
      <c r="Q39" s="26">
        <v>6327672</v>
      </c>
      <c r="R39" s="26">
        <v>1961191</v>
      </c>
      <c r="S39" s="26">
        <v>2757563</v>
      </c>
      <c r="T39" s="26">
        <v>2459822</v>
      </c>
      <c r="U39" s="26">
        <v>7178576</v>
      </c>
      <c r="V39" s="26">
        <v>27196068</v>
      </c>
      <c r="W39" s="26">
        <v>32489342</v>
      </c>
      <c r="X39" s="26">
        <v>-5293274</v>
      </c>
      <c r="Y39" s="106">
        <v>-16.29</v>
      </c>
      <c r="Z39" s="121">
        <v>32489342</v>
      </c>
    </row>
    <row r="40" spans="1:26" ht="13.5">
      <c r="A40" s="104" t="s">
        <v>85</v>
      </c>
      <c r="B40" s="102"/>
      <c r="C40" s="121">
        <v>146491357</v>
      </c>
      <c r="D40" s="122">
        <v>47131228</v>
      </c>
      <c r="E40" s="26">
        <v>90195073</v>
      </c>
      <c r="F40" s="26">
        <v>2067519</v>
      </c>
      <c r="G40" s="26">
        <v>2491167</v>
      </c>
      <c r="H40" s="26">
        <v>6101837</v>
      </c>
      <c r="I40" s="26">
        <v>10660523</v>
      </c>
      <c r="J40" s="26">
        <v>7483887</v>
      </c>
      <c r="K40" s="26">
        <v>11312369</v>
      </c>
      <c r="L40" s="26">
        <v>7409234</v>
      </c>
      <c r="M40" s="26">
        <v>26205490</v>
      </c>
      <c r="N40" s="26">
        <v>10153350</v>
      </c>
      <c r="O40" s="26">
        <v>6226205</v>
      </c>
      <c r="P40" s="26">
        <v>5865270</v>
      </c>
      <c r="Q40" s="26">
        <v>22244825</v>
      </c>
      <c r="R40" s="26">
        <v>8835895</v>
      </c>
      <c r="S40" s="26">
        <v>6902873</v>
      </c>
      <c r="T40" s="26">
        <v>10998678</v>
      </c>
      <c r="U40" s="26">
        <v>26737446</v>
      </c>
      <c r="V40" s="26">
        <v>85848284</v>
      </c>
      <c r="W40" s="26">
        <v>90195073</v>
      </c>
      <c r="X40" s="26">
        <v>-4346789</v>
      </c>
      <c r="Y40" s="106">
        <v>-4.82</v>
      </c>
      <c r="Z40" s="121">
        <v>90195073</v>
      </c>
    </row>
    <row r="41" spans="1:26" ht="13.5">
      <c r="A41" s="104" t="s">
        <v>86</v>
      </c>
      <c r="B41" s="102"/>
      <c r="C41" s="121">
        <v>4033299</v>
      </c>
      <c r="D41" s="122">
        <v>5910753</v>
      </c>
      <c r="E41" s="26">
        <v>7129502</v>
      </c>
      <c r="F41" s="26">
        <v>434203</v>
      </c>
      <c r="G41" s="26">
        <v>414453</v>
      </c>
      <c r="H41" s="26">
        <v>511251</v>
      </c>
      <c r="I41" s="26">
        <v>1359907</v>
      </c>
      <c r="J41" s="26">
        <v>397124</v>
      </c>
      <c r="K41" s="26">
        <v>635591</v>
      </c>
      <c r="L41" s="26">
        <v>321944</v>
      </c>
      <c r="M41" s="26">
        <v>1354659</v>
      </c>
      <c r="N41" s="26">
        <v>579033</v>
      </c>
      <c r="O41" s="26">
        <v>539703</v>
      </c>
      <c r="P41" s="26">
        <v>439356</v>
      </c>
      <c r="Q41" s="26">
        <v>1558092</v>
      </c>
      <c r="R41" s="26">
        <v>531356</v>
      </c>
      <c r="S41" s="26">
        <v>486337</v>
      </c>
      <c r="T41" s="26">
        <v>783810</v>
      </c>
      <c r="U41" s="26">
        <v>1801503</v>
      </c>
      <c r="V41" s="26">
        <v>6074161</v>
      </c>
      <c r="W41" s="26">
        <v>7129502</v>
      </c>
      <c r="X41" s="26">
        <v>-1055341</v>
      </c>
      <c r="Y41" s="106">
        <v>-14.8</v>
      </c>
      <c r="Z41" s="121">
        <v>7129502</v>
      </c>
    </row>
    <row r="42" spans="1:26" ht="13.5">
      <c r="A42" s="101" t="s">
        <v>87</v>
      </c>
      <c r="B42" s="108"/>
      <c r="C42" s="119">
        <f aca="true" t="shared" si="8" ref="C42:X42">SUM(C43:C46)</f>
        <v>705573681</v>
      </c>
      <c r="D42" s="120">
        <f t="shared" si="8"/>
        <v>691306186</v>
      </c>
      <c r="E42" s="66">
        <f t="shared" si="8"/>
        <v>748301920</v>
      </c>
      <c r="F42" s="66">
        <f t="shared" si="8"/>
        <v>8516238</v>
      </c>
      <c r="G42" s="66">
        <f t="shared" si="8"/>
        <v>63554624</v>
      </c>
      <c r="H42" s="66">
        <f t="shared" si="8"/>
        <v>58667810</v>
      </c>
      <c r="I42" s="66">
        <f t="shared" si="8"/>
        <v>130738672</v>
      </c>
      <c r="J42" s="66">
        <f t="shared" si="8"/>
        <v>56749102</v>
      </c>
      <c r="K42" s="66">
        <f t="shared" si="8"/>
        <v>80366354</v>
      </c>
      <c r="L42" s="66">
        <f t="shared" si="8"/>
        <v>39501440</v>
      </c>
      <c r="M42" s="66">
        <f t="shared" si="8"/>
        <v>176616896</v>
      </c>
      <c r="N42" s="66">
        <f t="shared" si="8"/>
        <v>55764592</v>
      </c>
      <c r="O42" s="66">
        <f t="shared" si="8"/>
        <v>48626169</v>
      </c>
      <c r="P42" s="66">
        <f t="shared" si="8"/>
        <v>46750368</v>
      </c>
      <c r="Q42" s="66">
        <f t="shared" si="8"/>
        <v>151141129</v>
      </c>
      <c r="R42" s="66">
        <f t="shared" si="8"/>
        <v>100735359</v>
      </c>
      <c r="S42" s="66">
        <f t="shared" si="8"/>
        <v>64480671</v>
      </c>
      <c r="T42" s="66">
        <f t="shared" si="8"/>
        <v>131761358</v>
      </c>
      <c r="U42" s="66">
        <f t="shared" si="8"/>
        <v>296977388</v>
      </c>
      <c r="V42" s="66">
        <f t="shared" si="8"/>
        <v>755474085</v>
      </c>
      <c r="W42" s="66">
        <f t="shared" si="8"/>
        <v>748301920</v>
      </c>
      <c r="X42" s="66">
        <f t="shared" si="8"/>
        <v>7172165</v>
      </c>
      <c r="Y42" s="103">
        <f>+IF(W42&lt;&gt;0,+(X42/W42)*100,0)</f>
        <v>0.9584587194430826</v>
      </c>
      <c r="Z42" s="119">
        <f>SUM(Z43:Z46)</f>
        <v>748301920</v>
      </c>
    </row>
    <row r="43" spans="1:26" ht="13.5">
      <c r="A43" s="104" t="s">
        <v>88</v>
      </c>
      <c r="B43" s="102"/>
      <c r="C43" s="121">
        <v>368744753</v>
      </c>
      <c r="D43" s="122">
        <v>391409464</v>
      </c>
      <c r="E43" s="26">
        <v>441011588</v>
      </c>
      <c r="F43" s="26">
        <v>1587096</v>
      </c>
      <c r="G43" s="26">
        <v>44142677</v>
      </c>
      <c r="H43" s="26">
        <v>36661698</v>
      </c>
      <c r="I43" s="26">
        <v>82391471</v>
      </c>
      <c r="J43" s="26">
        <v>37593643</v>
      </c>
      <c r="K43" s="26">
        <v>48731186</v>
      </c>
      <c r="L43" s="26">
        <v>11177591</v>
      </c>
      <c r="M43" s="26">
        <v>97502420</v>
      </c>
      <c r="N43" s="26">
        <v>29050070</v>
      </c>
      <c r="O43" s="26">
        <v>26360634</v>
      </c>
      <c r="P43" s="26">
        <v>30404434</v>
      </c>
      <c r="Q43" s="26">
        <v>85815138</v>
      </c>
      <c r="R43" s="26">
        <v>53835045</v>
      </c>
      <c r="S43" s="26">
        <v>28784619</v>
      </c>
      <c r="T43" s="26">
        <v>91687839</v>
      </c>
      <c r="U43" s="26">
        <v>174307503</v>
      </c>
      <c r="V43" s="26">
        <v>440016532</v>
      </c>
      <c r="W43" s="26">
        <v>441011588</v>
      </c>
      <c r="X43" s="26">
        <v>-995056</v>
      </c>
      <c r="Y43" s="106">
        <v>-0.23</v>
      </c>
      <c r="Z43" s="121">
        <v>441011588</v>
      </c>
    </row>
    <row r="44" spans="1:26" ht="13.5">
      <c r="A44" s="104" t="s">
        <v>89</v>
      </c>
      <c r="B44" s="102"/>
      <c r="C44" s="121">
        <v>202479971</v>
      </c>
      <c r="D44" s="122">
        <v>151615161</v>
      </c>
      <c r="E44" s="26">
        <v>174089238</v>
      </c>
      <c r="F44" s="26">
        <v>1797318</v>
      </c>
      <c r="G44" s="26">
        <v>12137360</v>
      </c>
      <c r="H44" s="26">
        <v>12830525</v>
      </c>
      <c r="I44" s="26">
        <v>26765203</v>
      </c>
      <c r="J44" s="26">
        <v>10768550</v>
      </c>
      <c r="K44" s="26">
        <v>19087103</v>
      </c>
      <c r="L44" s="26">
        <v>17788995</v>
      </c>
      <c r="M44" s="26">
        <v>47644648</v>
      </c>
      <c r="N44" s="26">
        <v>15587085</v>
      </c>
      <c r="O44" s="26">
        <v>12461987</v>
      </c>
      <c r="P44" s="26">
        <v>4958418</v>
      </c>
      <c r="Q44" s="26">
        <v>33007490</v>
      </c>
      <c r="R44" s="26">
        <v>27305966</v>
      </c>
      <c r="S44" s="26">
        <v>24422407</v>
      </c>
      <c r="T44" s="26">
        <v>24279020</v>
      </c>
      <c r="U44" s="26">
        <v>76007393</v>
      </c>
      <c r="V44" s="26">
        <v>183424734</v>
      </c>
      <c r="W44" s="26">
        <v>174089238</v>
      </c>
      <c r="X44" s="26">
        <v>9335496</v>
      </c>
      <c r="Y44" s="106">
        <v>5.36</v>
      </c>
      <c r="Z44" s="121">
        <v>174089238</v>
      </c>
    </row>
    <row r="45" spans="1:26" ht="13.5">
      <c r="A45" s="104" t="s">
        <v>90</v>
      </c>
      <c r="B45" s="102"/>
      <c r="C45" s="123">
        <v>56877525</v>
      </c>
      <c r="D45" s="124">
        <v>61463925</v>
      </c>
      <c r="E45" s="125">
        <v>60162275</v>
      </c>
      <c r="F45" s="125">
        <v>2129790</v>
      </c>
      <c r="G45" s="125">
        <v>3385196</v>
      </c>
      <c r="H45" s="125">
        <v>4419253</v>
      </c>
      <c r="I45" s="125">
        <v>9934239</v>
      </c>
      <c r="J45" s="125">
        <v>3433366</v>
      </c>
      <c r="K45" s="125">
        <v>4884427</v>
      </c>
      <c r="L45" s="125">
        <v>5263670</v>
      </c>
      <c r="M45" s="125">
        <v>13581463</v>
      </c>
      <c r="N45" s="125">
        <v>5393786</v>
      </c>
      <c r="O45" s="125">
        <v>9803548</v>
      </c>
      <c r="P45" s="125">
        <v>5537419</v>
      </c>
      <c r="Q45" s="125">
        <v>20734753</v>
      </c>
      <c r="R45" s="125">
        <v>9984551</v>
      </c>
      <c r="S45" s="125">
        <v>3517205</v>
      </c>
      <c r="T45" s="125">
        <v>7850368</v>
      </c>
      <c r="U45" s="125">
        <v>21352124</v>
      </c>
      <c r="V45" s="125">
        <v>65602579</v>
      </c>
      <c r="W45" s="125">
        <v>60162275</v>
      </c>
      <c r="X45" s="125">
        <v>5440304</v>
      </c>
      <c r="Y45" s="107">
        <v>9.04</v>
      </c>
      <c r="Z45" s="123">
        <v>60162275</v>
      </c>
    </row>
    <row r="46" spans="1:26" ht="13.5">
      <c r="A46" s="104" t="s">
        <v>91</v>
      </c>
      <c r="B46" s="102"/>
      <c r="C46" s="121">
        <v>77471432</v>
      </c>
      <c r="D46" s="122">
        <v>86817636</v>
      </c>
      <c r="E46" s="26">
        <v>73038819</v>
      </c>
      <c r="F46" s="26">
        <v>3002034</v>
      </c>
      <c r="G46" s="26">
        <v>3889391</v>
      </c>
      <c r="H46" s="26">
        <v>4756334</v>
      </c>
      <c r="I46" s="26">
        <v>11647759</v>
      </c>
      <c r="J46" s="26">
        <v>4953543</v>
      </c>
      <c r="K46" s="26">
        <v>7663638</v>
      </c>
      <c r="L46" s="26">
        <v>5271184</v>
      </c>
      <c r="M46" s="26">
        <v>17888365</v>
      </c>
      <c r="N46" s="26">
        <v>5733651</v>
      </c>
      <c r="O46" s="26"/>
      <c r="P46" s="26">
        <v>5850097</v>
      </c>
      <c r="Q46" s="26">
        <v>11583748</v>
      </c>
      <c r="R46" s="26">
        <v>9609797</v>
      </c>
      <c r="S46" s="26">
        <v>7756440</v>
      </c>
      <c r="T46" s="26">
        <v>7944131</v>
      </c>
      <c r="U46" s="26">
        <v>25310368</v>
      </c>
      <c r="V46" s="26">
        <v>66430240</v>
      </c>
      <c r="W46" s="26">
        <v>73038819</v>
      </c>
      <c r="X46" s="26">
        <v>-6608579</v>
      </c>
      <c r="Y46" s="106">
        <v>-9.05</v>
      </c>
      <c r="Z46" s="121">
        <v>73038819</v>
      </c>
    </row>
    <row r="47" spans="1:26" ht="13.5">
      <c r="A47" s="101" t="s">
        <v>92</v>
      </c>
      <c r="B47" s="108" t="s">
        <v>93</v>
      </c>
      <c r="C47" s="119">
        <v>589655</v>
      </c>
      <c r="D47" s="120">
        <v>1301815</v>
      </c>
      <c r="E47" s="66">
        <v>695961</v>
      </c>
      <c r="F47" s="66">
        <v>56227</v>
      </c>
      <c r="G47" s="66">
        <v>53112</v>
      </c>
      <c r="H47" s="66">
        <v>79904</v>
      </c>
      <c r="I47" s="66">
        <v>189243</v>
      </c>
      <c r="J47" s="66">
        <v>121067</v>
      </c>
      <c r="K47" s="66">
        <v>61235</v>
      </c>
      <c r="L47" s="66">
        <v>37801</v>
      </c>
      <c r="M47" s="66">
        <v>220103</v>
      </c>
      <c r="N47" s="66">
        <v>46820</v>
      </c>
      <c r="O47" s="66">
        <v>38682</v>
      </c>
      <c r="P47" s="66">
        <v>43922</v>
      </c>
      <c r="Q47" s="66">
        <v>129424</v>
      </c>
      <c r="R47" s="66">
        <v>42662</v>
      </c>
      <c r="S47" s="66">
        <v>68052</v>
      </c>
      <c r="T47" s="66">
        <v>48349</v>
      </c>
      <c r="U47" s="66">
        <v>159063</v>
      </c>
      <c r="V47" s="66">
        <v>697833</v>
      </c>
      <c r="W47" s="66">
        <v>695961</v>
      </c>
      <c r="X47" s="66">
        <v>1872</v>
      </c>
      <c r="Y47" s="103">
        <v>0.27</v>
      </c>
      <c r="Z47" s="119">
        <v>695961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1368205092</v>
      </c>
      <c r="D48" s="139">
        <f t="shared" si="9"/>
        <v>1257831977</v>
      </c>
      <c r="E48" s="39">
        <f t="shared" si="9"/>
        <v>1307886890</v>
      </c>
      <c r="F48" s="39">
        <f t="shared" si="9"/>
        <v>40445524</v>
      </c>
      <c r="G48" s="39">
        <f t="shared" si="9"/>
        <v>104196607</v>
      </c>
      <c r="H48" s="39">
        <f t="shared" si="9"/>
        <v>104341913</v>
      </c>
      <c r="I48" s="39">
        <f t="shared" si="9"/>
        <v>248984044</v>
      </c>
      <c r="J48" s="39">
        <f t="shared" si="9"/>
        <v>96019661</v>
      </c>
      <c r="K48" s="39">
        <f t="shared" si="9"/>
        <v>132210308</v>
      </c>
      <c r="L48" s="39">
        <f t="shared" si="9"/>
        <v>84480289</v>
      </c>
      <c r="M48" s="39">
        <f t="shared" si="9"/>
        <v>312710258</v>
      </c>
      <c r="N48" s="39">
        <f t="shared" si="9"/>
        <v>93839716</v>
      </c>
      <c r="O48" s="39">
        <f t="shared" si="9"/>
        <v>79896544</v>
      </c>
      <c r="P48" s="39">
        <f t="shared" si="9"/>
        <v>89490761</v>
      </c>
      <c r="Q48" s="39">
        <f t="shared" si="9"/>
        <v>263227021</v>
      </c>
      <c r="R48" s="39">
        <f t="shared" si="9"/>
        <v>165304445</v>
      </c>
      <c r="S48" s="39">
        <f t="shared" si="9"/>
        <v>99855374</v>
      </c>
      <c r="T48" s="39">
        <f t="shared" si="9"/>
        <v>195265393</v>
      </c>
      <c r="U48" s="39">
        <f t="shared" si="9"/>
        <v>460425212</v>
      </c>
      <c r="V48" s="39">
        <f t="shared" si="9"/>
        <v>1285346535</v>
      </c>
      <c r="W48" s="39">
        <f t="shared" si="9"/>
        <v>1307886890</v>
      </c>
      <c r="X48" s="39">
        <f t="shared" si="9"/>
        <v>-22540355</v>
      </c>
      <c r="Y48" s="140">
        <f>+IF(W48&lt;&gt;0,+(X48/W48)*100,0)</f>
        <v>-1.7234177643603417</v>
      </c>
      <c r="Z48" s="138">
        <f>+Z28+Z32+Z38+Z42+Z47</f>
        <v>1307886890</v>
      </c>
    </row>
    <row r="49" spans="1:26" ht="13.5">
      <c r="A49" s="114" t="s">
        <v>48</v>
      </c>
      <c r="B49" s="115"/>
      <c r="C49" s="141">
        <f aca="true" t="shared" si="10" ref="C49:X49">+C25-C48</f>
        <v>-143302741</v>
      </c>
      <c r="D49" s="142">
        <f t="shared" si="10"/>
        <v>214330390</v>
      </c>
      <c r="E49" s="143">
        <f t="shared" si="10"/>
        <v>97405827</v>
      </c>
      <c r="F49" s="143">
        <f t="shared" si="10"/>
        <v>121058478</v>
      </c>
      <c r="G49" s="143">
        <f t="shared" si="10"/>
        <v>-7974353</v>
      </c>
      <c r="H49" s="143">
        <f t="shared" si="10"/>
        <v>-2227641</v>
      </c>
      <c r="I49" s="143">
        <f t="shared" si="10"/>
        <v>110856484</v>
      </c>
      <c r="J49" s="143">
        <f t="shared" si="10"/>
        <v>3685290</v>
      </c>
      <c r="K49" s="143">
        <f t="shared" si="10"/>
        <v>-31423039</v>
      </c>
      <c r="L49" s="143">
        <f t="shared" si="10"/>
        <v>66568148</v>
      </c>
      <c r="M49" s="143">
        <f t="shared" si="10"/>
        <v>38830399</v>
      </c>
      <c r="N49" s="143">
        <f t="shared" si="10"/>
        <v>10093678</v>
      </c>
      <c r="O49" s="143">
        <f t="shared" si="10"/>
        <v>16967950</v>
      </c>
      <c r="P49" s="143">
        <f t="shared" si="10"/>
        <v>43929941</v>
      </c>
      <c r="Q49" s="143">
        <f t="shared" si="10"/>
        <v>70991569</v>
      </c>
      <c r="R49" s="143">
        <f t="shared" si="10"/>
        <v>-72824097</v>
      </c>
      <c r="S49" s="143">
        <f t="shared" si="10"/>
        <v>-929595</v>
      </c>
      <c r="T49" s="143">
        <f t="shared" si="10"/>
        <v>-104389404</v>
      </c>
      <c r="U49" s="143">
        <f t="shared" si="10"/>
        <v>-178143096</v>
      </c>
      <c r="V49" s="143">
        <f t="shared" si="10"/>
        <v>42535356</v>
      </c>
      <c r="W49" s="143">
        <f>IF(E25=E48,0,W25-W48)</f>
        <v>97405827</v>
      </c>
      <c r="X49" s="143">
        <f t="shared" si="10"/>
        <v>-54870471</v>
      </c>
      <c r="Y49" s="144">
        <f>+IF(W49&lt;&gt;0,+(X49/W49)*100,0)</f>
        <v>-56.33181575471866</v>
      </c>
      <c r="Z49" s="141">
        <f>+Z25-Z48</f>
        <v>97405827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324003442</v>
      </c>
      <c r="D5" s="122">
        <v>387064942</v>
      </c>
      <c r="E5" s="26">
        <v>351464498</v>
      </c>
      <c r="F5" s="26">
        <v>15035621</v>
      </c>
      <c r="G5" s="26">
        <v>14406806</v>
      </c>
      <c r="H5" s="26">
        <v>17377505</v>
      </c>
      <c r="I5" s="26">
        <v>46819932</v>
      </c>
      <c r="J5" s="26">
        <v>14571214</v>
      </c>
      <c r="K5" s="26">
        <v>14754284</v>
      </c>
      <c r="L5" s="26">
        <v>17892115</v>
      </c>
      <c r="M5" s="26">
        <v>47217613</v>
      </c>
      <c r="N5" s="26">
        <v>18925776</v>
      </c>
      <c r="O5" s="26">
        <v>16817282</v>
      </c>
      <c r="P5" s="26">
        <v>18585436</v>
      </c>
      <c r="Q5" s="26">
        <v>54328494</v>
      </c>
      <c r="R5" s="26">
        <v>17582292</v>
      </c>
      <c r="S5" s="26">
        <v>17337526</v>
      </c>
      <c r="T5" s="26">
        <v>23395242</v>
      </c>
      <c r="U5" s="26">
        <v>58315060</v>
      </c>
      <c r="V5" s="26">
        <v>206681099</v>
      </c>
      <c r="W5" s="26">
        <v>351464498</v>
      </c>
      <c r="X5" s="26">
        <v>-144783399</v>
      </c>
      <c r="Y5" s="106">
        <v>-41.19</v>
      </c>
      <c r="Z5" s="121">
        <v>351464498</v>
      </c>
    </row>
    <row r="6" spans="1:26" ht="13.5">
      <c r="A6" s="157" t="s">
        <v>101</v>
      </c>
      <c r="B6" s="158"/>
      <c r="C6" s="121">
        <v>11593058</v>
      </c>
      <c r="D6" s="122">
        <v>12996824</v>
      </c>
      <c r="E6" s="26">
        <v>14161843</v>
      </c>
      <c r="F6" s="26">
        <v>992351</v>
      </c>
      <c r="G6" s="26">
        <v>1012561</v>
      </c>
      <c r="H6" s="26">
        <v>1130021</v>
      </c>
      <c r="I6" s="26">
        <v>3134933</v>
      </c>
      <c r="J6" s="26">
        <v>1105051</v>
      </c>
      <c r="K6" s="26">
        <v>1247901</v>
      </c>
      <c r="L6" s="26">
        <v>1093037</v>
      </c>
      <c r="M6" s="26">
        <v>3445989</v>
      </c>
      <c r="N6" s="26">
        <v>-13141</v>
      </c>
      <c r="O6" s="26">
        <v>2467977</v>
      </c>
      <c r="P6" s="26">
        <v>1028748</v>
      </c>
      <c r="Q6" s="26">
        <v>3483584</v>
      </c>
      <c r="R6" s="26">
        <v>636363</v>
      </c>
      <c r="S6" s="26">
        <v>999748</v>
      </c>
      <c r="T6" s="26">
        <v>1216240</v>
      </c>
      <c r="U6" s="26">
        <v>2852351</v>
      </c>
      <c r="V6" s="26">
        <v>12916857</v>
      </c>
      <c r="W6" s="26">
        <v>14161843</v>
      </c>
      <c r="X6" s="26">
        <v>-1244986</v>
      </c>
      <c r="Y6" s="106">
        <v>-8.79</v>
      </c>
      <c r="Z6" s="121">
        <v>14161843</v>
      </c>
    </row>
    <row r="7" spans="1:26" ht="13.5">
      <c r="A7" s="159" t="s">
        <v>102</v>
      </c>
      <c r="B7" s="158" t="s">
        <v>95</v>
      </c>
      <c r="C7" s="121">
        <v>439968111</v>
      </c>
      <c r="D7" s="122">
        <v>524983901</v>
      </c>
      <c r="E7" s="26">
        <v>521737766</v>
      </c>
      <c r="F7" s="26">
        <v>38460589</v>
      </c>
      <c r="G7" s="26">
        <v>52873812</v>
      </c>
      <c r="H7" s="26">
        <v>48585084</v>
      </c>
      <c r="I7" s="26">
        <v>139919485</v>
      </c>
      <c r="J7" s="26">
        <v>45254416</v>
      </c>
      <c r="K7" s="26">
        <v>42254093</v>
      </c>
      <c r="L7" s="26">
        <v>42875747</v>
      </c>
      <c r="M7" s="26">
        <v>130384256</v>
      </c>
      <c r="N7" s="26">
        <v>38093091</v>
      </c>
      <c r="O7" s="26">
        <v>38732428</v>
      </c>
      <c r="P7" s="26">
        <v>40064400</v>
      </c>
      <c r="Q7" s="26">
        <v>116889919</v>
      </c>
      <c r="R7" s="26">
        <v>39427680</v>
      </c>
      <c r="S7" s="26">
        <v>41554657</v>
      </c>
      <c r="T7" s="26">
        <v>40483824</v>
      </c>
      <c r="U7" s="26">
        <v>121466161</v>
      </c>
      <c r="V7" s="26">
        <v>508659821</v>
      </c>
      <c r="W7" s="26">
        <v>521737766</v>
      </c>
      <c r="X7" s="26">
        <v>-13077945</v>
      </c>
      <c r="Y7" s="106">
        <v>-2.51</v>
      </c>
      <c r="Z7" s="121">
        <v>521737766</v>
      </c>
    </row>
    <row r="8" spans="1:26" ht="13.5">
      <c r="A8" s="159" t="s">
        <v>103</v>
      </c>
      <c r="B8" s="158" t="s">
        <v>95</v>
      </c>
      <c r="C8" s="121">
        <v>134627603</v>
      </c>
      <c r="D8" s="122">
        <v>157618006</v>
      </c>
      <c r="E8" s="26">
        <v>149287643</v>
      </c>
      <c r="F8" s="26">
        <v>11140184</v>
      </c>
      <c r="G8" s="26">
        <v>10726664</v>
      </c>
      <c r="H8" s="26">
        <v>17422810</v>
      </c>
      <c r="I8" s="26">
        <v>39289658</v>
      </c>
      <c r="J8" s="26">
        <v>17416150</v>
      </c>
      <c r="K8" s="26">
        <v>17611724</v>
      </c>
      <c r="L8" s="26">
        <v>14350772</v>
      </c>
      <c r="M8" s="26">
        <v>49378646</v>
      </c>
      <c r="N8" s="26">
        <v>15187271</v>
      </c>
      <c r="O8" s="26">
        <v>11611402</v>
      </c>
      <c r="P8" s="26">
        <v>11171062</v>
      </c>
      <c r="Q8" s="26">
        <v>37969735</v>
      </c>
      <c r="R8" s="26">
        <v>12276947</v>
      </c>
      <c r="S8" s="26">
        <v>11579382</v>
      </c>
      <c r="T8" s="26">
        <v>2608244</v>
      </c>
      <c r="U8" s="26">
        <v>26464573</v>
      </c>
      <c r="V8" s="26">
        <v>153102612</v>
      </c>
      <c r="W8" s="26">
        <v>149287643</v>
      </c>
      <c r="X8" s="26">
        <v>3814969</v>
      </c>
      <c r="Y8" s="106">
        <v>2.56</v>
      </c>
      <c r="Z8" s="121">
        <v>149287643</v>
      </c>
    </row>
    <row r="9" spans="1:26" ht="13.5">
      <c r="A9" s="159" t="s">
        <v>104</v>
      </c>
      <c r="B9" s="158" t="s">
        <v>95</v>
      </c>
      <c r="C9" s="121">
        <v>69937863</v>
      </c>
      <c r="D9" s="122">
        <v>55534935</v>
      </c>
      <c r="E9" s="26">
        <v>73034036</v>
      </c>
      <c r="F9" s="26">
        <v>5940608</v>
      </c>
      <c r="G9" s="26">
        <v>5408474</v>
      </c>
      <c r="H9" s="26">
        <v>5688302</v>
      </c>
      <c r="I9" s="26">
        <v>17037384</v>
      </c>
      <c r="J9" s="26">
        <v>6828897</v>
      </c>
      <c r="K9" s="26">
        <v>6685023</v>
      </c>
      <c r="L9" s="26">
        <v>6338486</v>
      </c>
      <c r="M9" s="26">
        <v>19852406</v>
      </c>
      <c r="N9" s="26">
        <v>6139872</v>
      </c>
      <c r="O9" s="26">
        <v>5960133</v>
      </c>
      <c r="P9" s="26">
        <v>6061893</v>
      </c>
      <c r="Q9" s="26">
        <v>18161898</v>
      </c>
      <c r="R9" s="26">
        <v>6092945</v>
      </c>
      <c r="S9" s="26">
        <v>6170448</v>
      </c>
      <c r="T9" s="26">
        <v>5869432</v>
      </c>
      <c r="U9" s="26">
        <v>18132825</v>
      </c>
      <c r="V9" s="26">
        <v>73184513</v>
      </c>
      <c r="W9" s="26">
        <v>73034036</v>
      </c>
      <c r="X9" s="26">
        <v>150477</v>
      </c>
      <c r="Y9" s="106">
        <v>0.21</v>
      </c>
      <c r="Z9" s="121">
        <v>73034036</v>
      </c>
    </row>
    <row r="10" spans="1:26" ht="13.5">
      <c r="A10" s="159" t="s">
        <v>105</v>
      </c>
      <c r="B10" s="158" t="s">
        <v>95</v>
      </c>
      <c r="C10" s="121">
        <v>56237540</v>
      </c>
      <c r="D10" s="122">
        <v>76500340</v>
      </c>
      <c r="E10" s="20">
        <v>59985441</v>
      </c>
      <c r="F10" s="20">
        <v>4673836</v>
      </c>
      <c r="G10" s="20">
        <v>4852270</v>
      </c>
      <c r="H10" s="20">
        <v>4575808</v>
      </c>
      <c r="I10" s="20">
        <v>14101914</v>
      </c>
      <c r="J10" s="20">
        <v>4204941</v>
      </c>
      <c r="K10" s="20">
        <v>5426528</v>
      </c>
      <c r="L10" s="20">
        <v>5020098</v>
      </c>
      <c r="M10" s="20">
        <v>14651567</v>
      </c>
      <c r="N10" s="20">
        <v>5005466</v>
      </c>
      <c r="O10" s="20">
        <v>5056850</v>
      </c>
      <c r="P10" s="20">
        <v>4761950</v>
      </c>
      <c r="Q10" s="20">
        <v>14824266</v>
      </c>
      <c r="R10" s="20">
        <v>4797199</v>
      </c>
      <c r="S10" s="20">
        <v>4697975</v>
      </c>
      <c r="T10" s="20">
        <v>5666939</v>
      </c>
      <c r="U10" s="20">
        <v>15162113</v>
      </c>
      <c r="V10" s="20">
        <v>58739860</v>
      </c>
      <c r="W10" s="20">
        <v>59985441</v>
      </c>
      <c r="X10" s="20">
        <v>-1245581</v>
      </c>
      <c r="Y10" s="160">
        <v>-2.08</v>
      </c>
      <c r="Z10" s="96">
        <v>59985441</v>
      </c>
    </row>
    <row r="11" spans="1:26" ht="13.5">
      <c r="A11" s="159" t="s">
        <v>106</v>
      </c>
      <c r="B11" s="161"/>
      <c r="C11" s="121">
        <v>2215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1601347</v>
      </c>
      <c r="D12" s="122">
        <v>4184621</v>
      </c>
      <c r="E12" s="26">
        <v>4596335</v>
      </c>
      <c r="F12" s="26">
        <v>178499</v>
      </c>
      <c r="G12" s="26">
        <v>615244</v>
      </c>
      <c r="H12" s="26">
        <v>371453</v>
      </c>
      <c r="I12" s="26">
        <v>1165196</v>
      </c>
      <c r="J12" s="26">
        <v>390385</v>
      </c>
      <c r="K12" s="26">
        <v>353214</v>
      </c>
      <c r="L12" s="26">
        <v>389372</v>
      </c>
      <c r="M12" s="26">
        <v>1132971</v>
      </c>
      <c r="N12" s="26">
        <v>339018</v>
      </c>
      <c r="O12" s="26">
        <v>349140</v>
      </c>
      <c r="P12" s="26">
        <v>337885</v>
      </c>
      <c r="Q12" s="26">
        <v>1026043</v>
      </c>
      <c r="R12" s="26">
        <v>387637</v>
      </c>
      <c r="S12" s="26">
        <v>410586</v>
      </c>
      <c r="T12" s="26">
        <v>353284</v>
      </c>
      <c r="U12" s="26">
        <v>1151507</v>
      </c>
      <c r="V12" s="26">
        <v>4475717</v>
      </c>
      <c r="W12" s="26">
        <v>4596335</v>
      </c>
      <c r="X12" s="26">
        <v>-120618</v>
      </c>
      <c r="Y12" s="106">
        <v>-2.62</v>
      </c>
      <c r="Z12" s="121">
        <v>4596335</v>
      </c>
    </row>
    <row r="13" spans="1:26" ht="13.5">
      <c r="A13" s="157" t="s">
        <v>108</v>
      </c>
      <c r="B13" s="161"/>
      <c r="C13" s="121">
        <v>9631419</v>
      </c>
      <c r="D13" s="122">
        <v>2939784</v>
      </c>
      <c r="E13" s="26">
        <v>2272052</v>
      </c>
      <c r="F13" s="26">
        <v>323999</v>
      </c>
      <c r="G13" s="26">
        <v>280308</v>
      </c>
      <c r="H13" s="26">
        <v>232683</v>
      </c>
      <c r="I13" s="26">
        <v>836990</v>
      </c>
      <c r="J13" s="26">
        <v>19545</v>
      </c>
      <c r="K13" s="26">
        <v>279492</v>
      </c>
      <c r="L13" s="26">
        <v>0</v>
      </c>
      <c r="M13" s="26">
        <v>299037</v>
      </c>
      <c r="N13" s="26">
        <v>54774</v>
      </c>
      <c r="O13" s="26">
        <v>59465</v>
      </c>
      <c r="P13" s="26">
        <v>74767</v>
      </c>
      <c r="Q13" s="26">
        <v>189006</v>
      </c>
      <c r="R13" s="26">
        <v>24386</v>
      </c>
      <c r="S13" s="26">
        <v>123319</v>
      </c>
      <c r="T13" s="26">
        <v>8778</v>
      </c>
      <c r="U13" s="26">
        <v>156483</v>
      </c>
      <c r="V13" s="26">
        <v>1481516</v>
      </c>
      <c r="W13" s="26">
        <v>2272052</v>
      </c>
      <c r="X13" s="26">
        <v>-790536</v>
      </c>
      <c r="Y13" s="106">
        <v>-34.79</v>
      </c>
      <c r="Z13" s="121">
        <v>2272052</v>
      </c>
    </row>
    <row r="14" spans="1:26" ht="13.5">
      <c r="A14" s="157" t="s">
        <v>109</v>
      </c>
      <c r="B14" s="161"/>
      <c r="C14" s="121">
        <v>12171238</v>
      </c>
      <c r="D14" s="122">
        <v>16920126</v>
      </c>
      <c r="E14" s="26">
        <v>6249682</v>
      </c>
      <c r="F14" s="26">
        <v>460154</v>
      </c>
      <c r="G14" s="26">
        <v>-259862</v>
      </c>
      <c r="H14" s="26">
        <v>696346</v>
      </c>
      <c r="I14" s="26">
        <v>896638</v>
      </c>
      <c r="J14" s="26">
        <v>882436</v>
      </c>
      <c r="K14" s="26">
        <v>659233</v>
      </c>
      <c r="L14" s="26">
        <v>690293</v>
      </c>
      <c r="M14" s="26">
        <v>2231962</v>
      </c>
      <c r="N14" s="26">
        <v>619540</v>
      </c>
      <c r="O14" s="26">
        <v>735275</v>
      </c>
      <c r="P14" s="26">
        <v>733594</v>
      </c>
      <c r="Q14" s="26">
        <v>2088409</v>
      </c>
      <c r="R14" s="26">
        <v>684351</v>
      </c>
      <c r="S14" s="26">
        <v>847610</v>
      </c>
      <c r="T14" s="26">
        <v>1082988</v>
      </c>
      <c r="U14" s="26">
        <v>2614949</v>
      </c>
      <c r="V14" s="26">
        <v>7831958</v>
      </c>
      <c r="W14" s="26">
        <v>6249682</v>
      </c>
      <c r="X14" s="26">
        <v>1582276</v>
      </c>
      <c r="Y14" s="106">
        <v>25.32</v>
      </c>
      <c r="Z14" s="121">
        <v>6249682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22797757</v>
      </c>
      <c r="D16" s="122">
        <v>20594527</v>
      </c>
      <c r="E16" s="26">
        <v>12822960</v>
      </c>
      <c r="F16" s="26">
        <v>1064144</v>
      </c>
      <c r="G16" s="26">
        <v>860071</v>
      </c>
      <c r="H16" s="26">
        <v>573239</v>
      </c>
      <c r="I16" s="26">
        <v>2497454</v>
      </c>
      <c r="J16" s="26">
        <v>1133954</v>
      </c>
      <c r="K16" s="26">
        <v>394585</v>
      </c>
      <c r="L16" s="26">
        <v>1385487</v>
      </c>
      <c r="M16" s="26">
        <v>2914026</v>
      </c>
      <c r="N16" s="26">
        <v>210699</v>
      </c>
      <c r="O16" s="26">
        <v>2245873</v>
      </c>
      <c r="P16" s="26">
        <v>1630383</v>
      </c>
      <c r="Q16" s="26">
        <v>4086955</v>
      </c>
      <c r="R16" s="26">
        <v>1017610</v>
      </c>
      <c r="S16" s="26">
        <v>746214</v>
      </c>
      <c r="T16" s="26">
        <v>2046873</v>
      </c>
      <c r="U16" s="26">
        <v>3810697</v>
      </c>
      <c r="V16" s="26">
        <v>13309132</v>
      </c>
      <c r="W16" s="26">
        <v>12822960</v>
      </c>
      <c r="X16" s="26">
        <v>486172</v>
      </c>
      <c r="Y16" s="106">
        <v>3.79</v>
      </c>
      <c r="Z16" s="121">
        <v>12822960</v>
      </c>
    </row>
    <row r="17" spans="1:26" ht="13.5">
      <c r="A17" s="157" t="s">
        <v>112</v>
      </c>
      <c r="B17" s="161"/>
      <c r="C17" s="121">
        <v>20846</v>
      </c>
      <c r="D17" s="122">
        <v>31341</v>
      </c>
      <c r="E17" s="26">
        <v>26004</v>
      </c>
      <c r="F17" s="26">
        <v>1125</v>
      </c>
      <c r="G17" s="26">
        <v>2317</v>
      </c>
      <c r="H17" s="26">
        <v>2622</v>
      </c>
      <c r="I17" s="26">
        <v>6064</v>
      </c>
      <c r="J17" s="26">
        <v>1956</v>
      </c>
      <c r="K17" s="26">
        <v>3880</v>
      </c>
      <c r="L17" s="26">
        <v>1103</v>
      </c>
      <c r="M17" s="26">
        <v>6939</v>
      </c>
      <c r="N17" s="26">
        <v>1726</v>
      </c>
      <c r="O17" s="26">
        <v>2359</v>
      </c>
      <c r="P17" s="26">
        <v>4518</v>
      </c>
      <c r="Q17" s="26">
        <v>8603</v>
      </c>
      <c r="R17" s="26">
        <v>1189</v>
      </c>
      <c r="S17" s="26">
        <v>5263</v>
      </c>
      <c r="T17" s="26">
        <v>2832</v>
      </c>
      <c r="U17" s="26">
        <v>9284</v>
      </c>
      <c r="V17" s="26">
        <v>30890</v>
      </c>
      <c r="W17" s="26">
        <v>26004</v>
      </c>
      <c r="X17" s="26">
        <v>4886</v>
      </c>
      <c r="Y17" s="106">
        <v>18.79</v>
      </c>
      <c r="Z17" s="121">
        <v>26004</v>
      </c>
    </row>
    <row r="18" spans="1:26" ht="13.5">
      <c r="A18" s="159" t="s">
        <v>113</v>
      </c>
      <c r="B18" s="158"/>
      <c r="C18" s="121">
        <v>10590503</v>
      </c>
      <c r="D18" s="122">
        <v>16135131</v>
      </c>
      <c r="E18" s="26">
        <v>16135131</v>
      </c>
      <c r="F18" s="26">
        <v>5884414</v>
      </c>
      <c r="G18" s="26">
        <v>737093</v>
      </c>
      <c r="H18" s="26">
        <v>1478095</v>
      </c>
      <c r="I18" s="26">
        <v>8099602</v>
      </c>
      <c r="J18" s="26">
        <v>742736</v>
      </c>
      <c r="K18" s="26">
        <v>1290453</v>
      </c>
      <c r="L18" s="26">
        <v>454709</v>
      </c>
      <c r="M18" s="26">
        <v>2487898</v>
      </c>
      <c r="N18" s="26">
        <v>2968947</v>
      </c>
      <c r="O18" s="26">
        <v>842166</v>
      </c>
      <c r="P18" s="26">
        <v>998055</v>
      </c>
      <c r="Q18" s="26">
        <v>4809168</v>
      </c>
      <c r="R18" s="26">
        <v>747979</v>
      </c>
      <c r="S18" s="26">
        <v>3808273</v>
      </c>
      <c r="T18" s="26">
        <v>672620</v>
      </c>
      <c r="U18" s="26">
        <v>5228872</v>
      </c>
      <c r="V18" s="26">
        <v>20625540</v>
      </c>
      <c r="W18" s="26">
        <v>16135131</v>
      </c>
      <c r="X18" s="26">
        <v>4490409</v>
      </c>
      <c r="Y18" s="106">
        <v>27.83</v>
      </c>
      <c r="Z18" s="121">
        <v>16135131</v>
      </c>
    </row>
    <row r="19" spans="1:26" ht="13.5">
      <c r="A19" s="157" t="s">
        <v>33</v>
      </c>
      <c r="B19" s="161"/>
      <c r="C19" s="121">
        <v>154930850</v>
      </c>
      <c r="D19" s="122">
        <v>195137747</v>
      </c>
      <c r="E19" s="26">
        <v>195607967</v>
      </c>
      <c r="F19" s="26">
        <v>72217141</v>
      </c>
      <c r="G19" s="26">
        <v>921886</v>
      </c>
      <c r="H19" s="26">
        <v>1032321</v>
      </c>
      <c r="I19" s="26">
        <v>74171348</v>
      </c>
      <c r="J19" s="26">
        <v>1070445</v>
      </c>
      <c r="K19" s="26">
        <v>1156194</v>
      </c>
      <c r="L19" s="26">
        <v>59565505</v>
      </c>
      <c r="M19" s="26">
        <v>61792144</v>
      </c>
      <c r="N19" s="26">
        <v>2639990</v>
      </c>
      <c r="O19" s="26">
        <v>3654080</v>
      </c>
      <c r="P19" s="26">
        <v>44783756</v>
      </c>
      <c r="Q19" s="26">
        <v>51077826</v>
      </c>
      <c r="R19" s="26">
        <v>1913116</v>
      </c>
      <c r="S19" s="26">
        <v>-639044</v>
      </c>
      <c r="T19" s="26">
        <v>882246</v>
      </c>
      <c r="U19" s="26">
        <v>2156318</v>
      </c>
      <c r="V19" s="26">
        <v>189197636</v>
      </c>
      <c r="W19" s="26">
        <v>195607967</v>
      </c>
      <c r="X19" s="26">
        <v>-6410331</v>
      </c>
      <c r="Y19" s="106">
        <v>-3.28</v>
      </c>
      <c r="Z19" s="121">
        <v>195607967</v>
      </c>
    </row>
    <row r="20" spans="1:26" ht="13.5">
      <c r="A20" s="157" t="s">
        <v>34</v>
      </c>
      <c r="B20" s="161" t="s">
        <v>95</v>
      </c>
      <c r="C20" s="121">
        <v>-99665211</v>
      </c>
      <c r="D20" s="122">
        <v>-102138926</v>
      </c>
      <c r="E20" s="20">
        <v>-99494469</v>
      </c>
      <c r="F20" s="20">
        <v>5131337</v>
      </c>
      <c r="G20" s="20">
        <v>3784610</v>
      </c>
      <c r="H20" s="20">
        <v>784957</v>
      </c>
      <c r="I20" s="20">
        <v>9700904</v>
      </c>
      <c r="J20" s="20">
        <v>1267136</v>
      </c>
      <c r="K20" s="20">
        <v>1134836</v>
      </c>
      <c r="L20" s="20">
        <v>991713</v>
      </c>
      <c r="M20" s="20">
        <v>3393685</v>
      </c>
      <c r="N20" s="20">
        <v>823151</v>
      </c>
      <c r="O20" s="20">
        <v>1976394</v>
      </c>
      <c r="P20" s="20">
        <v>987699</v>
      </c>
      <c r="Q20" s="20">
        <v>3787244</v>
      </c>
      <c r="R20" s="20">
        <v>995344</v>
      </c>
      <c r="S20" s="20">
        <v>970623</v>
      </c>
      <c r="T20" s="20">
        <v>598207</v>
      </c>
      <c r="U20" s="20">
        <v>2564174</v>
      </c>
      <c r="V20" s="20">
        <v>19446007</v>
      </c>
      <c r="W20" s="20">
        <v>-99494469</v>
      </c>
      <c r="X20" s="20">
        <v>118940476</v>
      </c>
      <c r="Y20" s="160">
        <v>-119.54</v>
      </c>
      <c r="Z20" s="96">
        <v>-99494469</v>
      </c>
    </row>
    <row r="21" spans="1:26" ht="13.5">
      <c r="A21" s="157" t="s">
        <v>114</v>
      </c>
      <c r="B21" s="161"/>
      <c r="C21" s="121">
        <v>2089435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1150538016</v>
      </c>
      <c r="D22" s="165">
        <f t="shared" si="0"/>
        <v>1368503299</v>
      </c>
      <c r="E22" s="166">
        <f t="shared" si="0"/>
        <v>1307886889</v>
      </c>
      <c r="F22" s="166">
        <f t="shared" si="0"/>
        <v>161504002</v>
      </c>
      <c r="G22" s="166">
        <f t="shared" si="0"/>
        <v>96222254</v>
      </c>
      <c r="H22" s="166">
        <f t="shared" si="0"/>
        <v>99951246</v>
      </c>
      <c r="I22" s="166">
        <f t="shared" si="0"/>
        <v>357677502</v>
      </c>
      <c r="J22" s="166">
        <f t="shared" si="0"/>
        <v>94889262</v>
      </c>
      <c r="K22" s="166">
        <f t="shared" si="0"/>
        <v>93251440</v>
      </c>
      <c r="L22" s="166">
        <f t="shared" si="0"/>
        <v>151048437</v>
      </c>
      <c r="M22" s="166">
        <f t="shared" si="0"/>
        <v>339189139</v>
      </c>
      <c r="N22" s="166">
        <f t="shared" si="0"/>
        <v>90996180</v>
      </c>
      <c r="O22" s="166">
        <f t="shared" si="0"/>
        <v>90510824</v>
      </c>
      <c r="P22" s="166">
        <f t="shared" si="0"/>
        <v>131224146</v>
      </c>
      <c r="Q22" s="166">
        <f t="shared" si="0"/>
        <v>312731150</v>
      </c>
      <c r="R22" s="166">
        <f t="shared" si="0"/>
        <v>86585038</v>
      </c>
      <c r="S22" s="166">
        <f t="shared" si="0"/>
        <v>88612580</v>
      </c>
      <c r="T22" s="166">
        <f t="shared" si="0"/>
        <v>84887749</v>
      </c>
      <c r="U22" s="166">
        <f t="shared" si="0"/>
        <v>260085367</v>
      </c>
      <c r="V22" s="166">
        <f t="shared" si="0"/>
        <v>1269683158</v>
      </c>
      <c r="W22" s="166">
        <f t="shared" si="0"/>
        <v>1307886889</v>
      </c>
      <c r="X22" s="166">
        <f t="shared" si="0"/>
        <v>-38203731</v>
      </c>
      <c r="Y22" s="167">
        <f>+IF(W22&lt;&gt;0,+(X22/W22)*100,0)</f>
        <v>-2.921027140902855</v>
      </c>
      <c r="Z22" s="164">
        <f>SUM(Z5:Z21)</f>
        <v>1307886889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327613317</v>
      </c>
      <c r="D25" s="122">
        <v>376659608</v>
      </c>
      <c r="E25" s="26">
        <v>382738453</v>
      </c>
      <c r="F25" s="26">
        <v>29407414</v>
      </c>
      <c r="G25" s="26">
        <v>29559915</v>
      </c>
      <c r="H25" s="26">
        <v>29560961</v>
      </c>
      <c r="I25" s="26">
        <v>88528290</v>
      </c>
      <c r="J25" s="26">
        <v>29370707</v>
      </c>
      <c r="K25" s="26">
        <v>46509905</v>
      </c>
      <c r="L25" s="26">
        <v>29290193</v>
      </c>
      <c r="M25" s="26">
        <v>105170805</v>
      </c>
      <c r="N25" s="26">
        <v>30214440</v>
      </c>
      <c r="O25" s="26">
        <v>30096320</v>
      </c>
      <c r="P25" s="26">
        <v>31390745</v>
      </c>
      <c r="Q25" s="26">
        <v>91701505</v>
      </c>
      <c r="R25" s="26">
        <v>31029290</v>
      </c>
      <c r="S25" s="26">
        <v>30906866</v>
      </c>
      <c r="T25" s="26">
        <v>31772689</v>
      </c>
      <c r="U25" s="26">
        <v>93708845</v>
      </c>
      <c r="V25" s="26">
        <v>379109445</v>
      </c>
      <c r="W25" s="26">
        <v>382738453</v>
      </c>
      <c r="X25" s="26">
        <v>-3629008</v>
      </c>
      <c r="Y25" s="106">
        <v>-0.95</v>
      </c>
      <c r="Z25" s="121">
        <v>382738453</v>
      </c>
    </row>
    <row r="26" spans="1:26" ht="13.5">
      <c r="A26" s="159" t="s">
        <v>37</v>
      </c>
      <c r="B26" s="158"/>
      <c r="C26" s="121">
        <v>15336997</v>
      </c>
      <c r="D26" s="122">
        <v>16943381</v>
      </c>
      <c r="E26" s="26">
        <v>17006927</v>
      </c>
      <c r="F26" s="26">
        <v>1289300</v>
      </c>
      <c r="G26" s="26">
        <v>1289214</v>
      </c>
      <c r="H26" s="26">
        <v>1289214</v>
      </c>
      <c r="I26" s="26">
        <v>3867728</v>
      </c>
      <c r="J26" s="26">
        <v>1289214</v>
      </c>
      <c r="K26" s="26">
        <v>1289214</v>
      </c>
      <c r="L26" s="26">
        <v>1289214</v>
      </c>
      <c r="M26" s="26">
        <v>3867642</v>
      </c>
      <c r="N26" s="26">
        <v>1680586</v>
      </c>
      <c r="O26" s="26">
        <v>1676905</v>
      </c>
      <c r="P26" s="26">
        <v>1272163</v>
      </c>
      <c r="Q26" s="26">
        <v>4629654</v>
      </c>
      <c r="R26" s="26">
        <v>1268671</v>
      </c>
      <c r="S26" s="26">
        <v>847685</v>
      </c>
      <c r="T26" s="26">
        <v>1831708</v>
      </c>
      <c r="U26" s="26">
        <v>3948064</v>
      </c>
      <c r="V26" s="26">
        <v>16313088</v>
      </c>
      <c r="W26" s="26">
        <v>17006927</v>
      </c>
      <c r="X26" s="26">
        <v>-693839</v>
      </c>
      <c r="Y26" s="106">
        <v>-4.08</v>
      </c>
      <c r="Z26" s="121">
        <v>17006927</v>
      </c>
    </row>
    <row r="27" spans="1:26" ht="13.5">
      <c r="A27" s="159" t="s">
        <v>117</v>
      </c>
      <c r="B27" s="158" t="s">
        <v>98</v>
      </c>
      <c r="C27" s="121">
        <v>88191020</v>
      </c>
      <c r="D27" s="122">
        <v>99907885</v>
      </c>
      <c r="E27" s="26">
        <v>89005019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74170850</v>
      </c>
      <c r="S27" s="26">
        <v>7417085</v>
      </c>
      <c r="T27" s="26">
        <v>7417085</v>
      </c>
      <c r="U27" s="26">
        <v>89005020</v>
      </c>
      <c r="V27" s="26">
        <v>89005020</v>
      </c>
      <c r="W27" s="26">
        <v>89005019</v>
      </c>
      <c r="X27" s="26">
        <v>1</v>
      </c>
      <c r="Y27" s="106">
        <v>0</v>
      </c>
      <c r="Z27" s="121">
        <v>89005019</v>
      </c>
    </row>
    <row r="28" spans="1:26" ht="13.5">
      <c r="A28" s="159" t="s">
        <v>38</v>
      </c>
      <c r="B28" s="158" t="s">
        <v>95</v>
      </c>
      <c r="C28" s="121">
        <v>240708360</v>
      </c>
      <c r="D28" s="122">
        <v>10532804</v>
      </c>
      <c r="E28" s="26">
        <v>10453189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8710991</v>
      </c>
      <c r="S28" s="26">
        <v>871099</v>
      </c>
      <c r="T28" s="26">
        <v>871099</v>
      </c>
      <c r="U28" s="26">
        <v>10453189</v>
      </c>
      <c r="V28" s="26">
        <v>10453189</v>
      </c>
      <c r="W28" s="26">
        <v>10453189</v>
      </c>
      <c r="X28" s="26">
        <v>0</v>
      </c>
      <c r="Y28" s="106">
        <v>0</v>
      </c>
      <c r="Z28" s="121">
        <v>10453189</v>
      </c>
    </row>
    <row r="29" spans="1:26" ht="13.5">
      <c r="A29" s="159" t="s">
        <v>39</v>
      </c>
      <c r="B29" s="158"/>
      <c r="C29" s="121">
        <v>31393023</v>
      </c>
      <c r="D29" s="122">
        <v>20994321</v>
      </c>
      <c r="E29" s="26">
        <v>23307570</v>
      </c>
      <c r="F29" s="26">
        <v>250944</v>
      </c>
      <c r="G29" s="26">
        <v>1554643</v>
      </c>
      <c r="H29" s="26">
        <v>6590137</v>
      </c>
      <c r="I29" s="26">
        <v>8395724</v>
      </c>
      <c r="J29" s="26">
        <v>2012</v>
      </c>
      <c r="K29" s="26">
        <v>2986004</v>
      </c>
      <c r="L29" s="26">
        <v>682839</v>
      </c>
      <c r="M29" s="26">
        <v>3670855</v>
      </c>
      <c r="N29" s="26">
        <v>1664833</v>
      </c>
      <c r="O29" s="26">
        <v>165178</v>
      </c>
      <c r="P29" s="26">
        <v>6550789</v>
      </c>
      <c r="Q29" s="26">
        <v>8380800</v>
      </c>
      <c r="R29" s="26">
        <v>460</v>
      </c>
      <c r="S29" s="26">
        <v>1413255</v>
      </c>
      <c r="T29" s="26">
        <v>603867</v>
      </c>
      <c r="U29" s="26">
        <v>2017582</v>
      </c>
      <c r="V29" s="26">
        <v>22464961</v>
      </c>
      <c r="W29" s="26">
        <v>23307570</v>
      </c>
      <c r="X29" s="26">
        <v>-842609</v>
      </c>
      <c r="Y29" s="106">
        <v>-3.62</v>
      </c>
      <c r="Z29" s="121">
        <v>23307570</v>
      </c>
    </row>
    <row r="30" spans="1:26" ht="13.5">
      <c r="A30" s="159" t="s">
        <v>118</v>
      </c>
      <c r="B30" s="158" t="s">
        <v>95</v>
      </c>
      <c r="C30" s="121">
        <v>350205451</v>
      </c>
      <c r="D30" s="122">
        <v>399512109</v>
      </c>
      <c r="E30" s="26">
        <v>407512109</v>
      </c>
      <c r="F30" s="26">
        <v>0</v>
      </c>
      <c r="G30" s="26">
        <v>51748565</v>
      </c>
      <c r="H30" s="26">
        <v>43030053</v>
      </c>
      <c r="I30" s="26">
        <v>94778618</v>
      </c>
      <c r="J30" s="26">
        <v>38561292</v>
      </c>
      <c r="K30" s="26">
        <v>53425088</v>
      </c>
      <c r="L30" s="26">
        <v>16739833</v>
      </c>
      <c r="M30" s="26">
        <v>108726213</v>
      </c>
      <c r="N30" s="26">
        <v>32659033</v>
      </c>
      <c r="O30" s="26">
        <v>28187270</v>
      </c>
      <c r="P30" s="26">
        <v>22405824</v>
      </c>
      <c r="Q30" s="26">
        <v>83252127</v>
      </c>
      <c r="R30" s="26">
        <v>18225830</v>
      </c>
      <c r="S30" s="26">
        <v>33893006</v>
      </c>
      <c r="T30" s="26">
        <v>99782956</v>
      </c>
      <c r="U30" s="26">
        <v>151901792</v>
      </c>
      <c r="V30" s="26">
        <v>438658750</v>
      </c>
      <c r="W30" s="26">
        <v>407512109</v>
      </c>
      <c r="X30" s="26">
        <v>31146641</v>
      </c>
      <c r="Y30" s="106">
        <v>7.64</v>
      </c>
      <c r="Z30" s="121">
        <v>407512109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51685118</v>
      </c>
      <c r="D32" s="122">
        <v>72134324</v>
      </c>
      <c r="E32" s="26">
        <v>126002050</v>
      </c>
      <c r="F32" s="26">
        <v>2511801</v>
      </c>
      <c r="G32" s="26">
        <v>6288681</v>
      </c>
      <c r="H32" s="26">
        <v>3986593</v>
      </c>
      <c r="I32" s="26">
        <v>12787075</v>
      </c>
      <c r="J32" s="26">
        <v>9984740</v>
      </c>
      <c r="K32" s="26">
        <v>4412591</v>
      </c>
      <c r="L32" s="26">
        <v>12355515</v>
      </c>
      <c r="M32" s="26">
        <v>26752846</v>
      </c>
      <c r="N32" s="26">
        <v>7707582</v>
      </c>
      <c r="O32" s="26">
        <v>7842148</v>
      </c>
      <c r="P32" s="26">
        <v>6111206</v>
      </c>
      <c r="Q32" s="26">
        <v>21660936</v>
      </c>
      <c r="R32" s="26">
        <v>15829942</v>
      </c>
      <c r="S32" s="26">
        <v>7210920</v>
      </c>
      <c r="T32" s="26">
        <v>18882719</v>
      </c>
      <c r="U32" s="26">
        <v>41923581</v>
      </c>
      <c r="V32" s="26">
        <v>103124438</v>
      </c>
      <c r="W32" s="26">
        <v>126002050</v>
      </c>
      <c r="X32" s="26">
        <v>-22877612</v>
      </c>
      <c r="Y32" s="106">
        <v>-18.16</v>
      </c>
      <c r="Z32" s="121">
        <v>126002050</v>
      </c>
    </row>
    <row r="33" spans="1:26" ht="13.5">
      <c r="A33" s="159" t="s">
        <v>41</v>
      </c>
      <c r="B33" s="158"/>
      <c r="C33" s="121">
        <v>5648933</v>
      </c>
      <c r="D33" s="122">
        <v>10365107</v>
      </c>
      <c r="E33" s="26">
        <v>5717319</v>
      </c>
      <c r="F33" s="26">
        <v>168231</v>
      </c>
      <c r="G33" s="26">
        <v>213248</v>
      </c>
      <c r="H33" s="26">
        <v>212761</v>
      </c>
      <c r="I33" s="26">
        <v>594240</v>
      </c>
      <c r="J33" s="26">
        <v>281510</v>
      </c>
      <c r="K33" s="26">
        <v>319189</v>
      </c>
      <c r="L33" s="26">
        <v>669862</v>
      </c>
      <c r="M33" s="26">
        <v>1270561</v>
      </c>
      <c r="N33" s="26">
        <v>180108</v>
      </c>
      <c r="O33" s="26">
        <v>404473</v>
      </c>
      <c r="P33" s="26">
        <v>304643</v>
      </c>
      <c r="Q33" s="26">
        <v>889224</v>
      </c>
      <c r="R33" s="26">
        <v>413763</v>
      </c>
      <c r="S33" s="26">
        <v>438056</v>
      </c>
      <c r="T33" s="26">
        <v>1054661</v>
      </c>
      <c r="U33" s="26">
        <v>1906480</v>
      </c>
      <c r="V33" s="26">
        <v>4660505</v>
      </c>
      <c r="W33" s="26">
        <v>5717319</v>
      </c>
      <c r="X33" s="26">
        <v>-1056814</v>
      </c>
      <c r="Y33" s="106">
        <v>-18.48</v>
      </c>
      <c r="Z33" s="121">
        <v>5717319</v>
      </c>
    </row>
    <row r="34" spans="1:26" ht="13.5">
      <c r="A34" s="159" t="s">
        <v>42</v>
      </c>
      <c r="B34" s="158" t="s">
        <v>122</v>
      </c>
      <c r="C34" s="121">
        <v>257422873</v>
      </c>
      <c r="D34" s="122">
        <v>250782438</v>
      </c>
      <c r="E34" s="26">
        <v>246144254</v>
      </c>
      <c r="F34" s="26">
        <v>6817834</v>
      </c>
      <c r="G34" s="26">
        <v>13542341</v>
      </c>
      <c r="H34" s="26">
        <v>19672194</v>
      </c>
      <c r="I34" s="26">
        <v>40032369</v>
      </c>
      <c r="J34" s="26">
        <v>16530186</v>
      </c>
      <c r="K34" s="26">
        <v>23268317</v>
      </c>
      <c r="L34" s="26">
        <v>23452833</v>
      </c>
      <c r="M34" s="26">
        <v>63251336</v>
      </c>
      <c r="N34" s="26">
        <v>19733134</v>
      </c>
      <c r="O34" s="26">
        <v>11524250</v>
      </c>
      <c r="P34" s="26">
        <v>21455391</v>
      </c>
      <c r="Q34" s="26">
        <v>52712775</v>
      </c>
      <c r="R34" s="26">
        <v>15654648</v>
      </c>
      <c r="S34" s="26">
        <v>16857402</v>
      </c>
      <c r="T34" s="26">
        <v>33048609</v>
      </c>
      <c r="U34" s="26">
        <v>65560659</v>
      </c>
      <c r="V34" s="26">
        <v>221557139</v>
      </c>
      <c r="W34" s="26">
        <v>246144254</v>
      </c>
      <c r="X34" s="26">
        <v>-24587115</v>
      </c>
      <c r="Y34" s="106">
        <v>-9.99</v>
      </c>
      <c r="Z34" s="121">
        <v>246144254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1368205092</v>
      </c>
      <c r="D36" s="165">
        <f t="shared" si="1"/>
        <v>1257831977</v>
      </c>
      <c r="E36" s="166">
        <f t="shared" si="1"/>
        <v>1307886890</v>
      </c>
      <c r="F36" s="166">
        <f t="shared" si="1"/>
        <v>40445524</v>
      </c>
      <c r="G36" s="166">
        <f t="shared" si="1"/>
        <v>104196607</v>
      </c>
      <c r="H36" s="166">
        <f t="shared" si="1"/>
        <v>104341913</v>
      </c>
      <c r="I36" s="166">
        <f t="shared" si="1"/>
        <v>248984044</v>
      </c>
      <c r="J36" s="166">
        <f t="shared" si="1"/>
        <v>96019661</v>
      </c>
      <c r="K36" s="166">
        <f t="shared" si="1"/>
        <v>132210308</v>
      </c>
      <c r="L36" s="166">
        <f t="shared" si="1"/>
        <v>84480289</v>
      </c>
      <c r="M36" s="166">
        <f t="shared" si="1"/>
        <v>312710258</v>
      </c>
      <c r="N36" s="166">
        <f t="shared" si="1"/>
        <v>93839716</v>
      </c>
      <c r="O36" s="166">
        <f t="shared" si="1"/>
        <v>79896544</v>
      </c>
      <c r="P36" s="166">
        <f t="shared" si="1"/>
        <v>89490761</v>
      </c>
      <c r="Q36" s="166">
        <f t="shared" si="1"/>
        <v>263227021</v>
      </c>
      <c r="R36" s="166">
        <f t="shared" si="1"/>
        <v>165304445</v>
      </c>
      <c r="S36" s="166">
        <f t="shared" si="1"/>
        <v>99855374</v>
      </c>
      <c r="T36" s="166">
        <f t="shared" si="1"/>
        <v>195265393</v>
      </c>
      <c r="U36" s="166">
        <f t="shared" si="1"/>
        <v>460425212</v>
      </c>
      <c r="V36" s="166">
        <f t="shared" si="1"/>
        <v>1285346535</v>
      </c>
      <c r="W36" s="166">
        <f t="shared" si="1"/>
        <v>1307886890</v>
      </c>
      <c r="X36" s="166">
        <f t="shared" si="1"/>
        <v>-22540355</v>
      </c>
      <c r="Y36" s="167">
        <f>+IF(W36&lt;&gt;0,+(X36/W36)*100,0)</f>
        <v>-1.7234177643603417</v>
      </c>
      <c r="Z36" s="164">
        <f>SUM(Z25:Z35)</f>
        <v>1307886890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-217667076</v>
      </c>
      <c r="D38" s="176">
        <f t="shared" si="2"/>
        <v>110671322</v>
      </c>
      <c r="E38" s="72">
        <f t="shared" si="2"/>
        <v>-1</v>
      </c>
      <c r="F38" s="72">
        <f t="shared" si="2"/>
        <v>121058478</v>
      </c>
      <c r="G38" s="72">
        <f t="shared" si="2"/>
        <v>-7974353</v>
      </c>
      <c r="H38" s="72">
        <f t="shared" si="2"/>
        <v>-4390667</v>
      </c>
      <c r="I38" s="72">
        <f t="shared" si="2"/>
        <v>108693458</v>
      </c>
      <c r="J38" s="72">
        <f t="shared" si="2"/>
        <v>-1130399</v>
      </c>
      <c r="K38" s="72">
        <f t="shared" si="2"/>
        <v>-38958868</v>
      </c>
      <c r="L38" s="72">
        <f t="shared" si="2"/>
        <v>66568148</v>
      </c>
      <c r="M38" s="72">
        <f t="shared" si="2"/>
        <v>26478881</v>
      </c>
      <c r="N38" s="72">
        <f t="shared" si="2"/>
        <v>-2843536</v>
      </c>
      <c r="O38" s="72">
        <f t="shared" si="2"/>
        <v>10614280</v>
      </c>
      <c r="P38" s="72">
        <f t="shared" si="2"/>
        <v>41733385</v>
      </c>
      <c r="Q38" s="72">
        <f t="shared" si="2"/>
        <v>49504129</v>
      </c>
      <c r="R38" s="72">
        <f t="shared" si="2"/>
        <v>-78719407</v>
      </c>
      <c r="S38" s="72">
        <f t="shared" si="2"/>
        <v>-11242794</v>
      </c>
      <c r="T38" s="72">
        <f t="shared" si="2"/>
        <v>-110377644</v>
      </c>
      <c r="U38" s="72">
        <f t="shared" si="2"/>
        <v>-200339845</v>
      </c>
      <c r="V38" s="72">
        <f t="shared" si="2"/>
        <v>-15663377</v>
      </c>
      <c r="W38" s="72">
        <f>IF(E22=E36,0,W22-W36)</f>
        <v>-1</v>
      </c>
      <c r="X38" s="72">
        <f t="shared" si="2"/>
        <v>-15663376</v>
      </c>
      <c r="Y38" s="177">
        <f>+IF(W38&lt;&gt;0,+(X38/W38)*100,0)</f>
        <v>1566337600</v>
      </c>
      <c r="Z38" s="175">
        <f>+Z22-Z36</f>
        <v>-1</v>
      </c>
    </row>
    <row r="39" spans="1:26" ht="13.5">
      <c r="A39" s="157" t="s">
        <v>45</v>
      </c>
      <c r="B39" s="161"/>
      <c r="C39" s="121">
        <v>74364335</v>
      </c>
      <c r="D39" s="122">
        <v>103659068</v>
      </c>
      <c r="E39" s="26">
        <v>97405828</v>
      </c>
      <c r="F39" s="26">
        <v>0</v>
      </c>
      <c r="G39" s="26">
        <v>0</v>
      </c>
      <c r="H39" s="26">
        <v>2163026</v>
      </c>
      <c r="I39" s="26">
        <v>2163026</v>
      </c>
      <c r="J39" s="26">
        <v>4815689</v>
      </c>
      <c r="K39" s="26">
        <v>7535829</v>
      </c>
      <c r="L39" s="26">
        <v>0</v>
      </c>
      <c r="M39" s="26">
        <v>12351518</v>
      </c>
      <c r="N39" s="26">
        <v>12937214</v>
      </c>
      <c r="O39" s="26">
        <v>6353670</v>
      </c>
      <c r="P39" s="26">
        <v>2196556</v>
      </c>
      <c r="Q39" s="26">
        <v>21487440</v>
      </c>
      <c r="R39" s="26">
        <v>5895310</v>
      </c>
      <c r="S39" s="26">
        <v>10313199</v>
      </c>
      <c r="T39" s="26">
        <v>5988240</v>
      </c>
      <c r="U39" s="26">
        <v>22196749</v>
      </c>
      <c r="V39" s="26">
        <v>58198733</v>
      </c>
      <c r="W39" s="26">
        <v>97405828</v>
      </c>
      <c r="X39" s="26">
        <v>-39207095</v>
      </c>
      <c r="Y39" s="106">
        <v>-40.25</v>
      </c>
      <c r="Z39" s="121">
        <v>97405828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-143302741</v>
      </c>
      <c r="D42" s="183">
        <f t="shared" si="3"/>
        <v>214330390</v>
      </c>
      <c r="E42" s="54">
        <f t="shared" si="3"/>
        <v>97405827</v>
      </c>
      <c r="F42" s="54">
        <f t="shared" si="3"/>
        <v>121058478</v>
      </c>
      <c r="G42" s="54">
        <f t="shared" si="3"/>
        <v>-7974353</v>
      </c>
      <c r="H42" s="54">
        <f t="shared" si="3"/>
        <v>-2227641</v>
      </c>
      <c r="I42" s="54">
        <f t="shared" si="3"/>
        <v>110856484</v>
      </c>
      <c r="J42" s="54">
        <f t="shared" si="3"/>
        <v>3685290</v>
      </c>
      <c r="K42" s="54">
        <f t="shared" si="3"/>
        <v>-31423039</v>
      </c>
      <c r="L42" s="54">
        <f t="shared" si="3"/>
        <v>66568148</v>
      </c>
      <c r="M42" s="54">
        <f t="shared" si="3"/>
        <v>38830399</v>
      </c>
      <c r="N42" s="54">
        <f t="shared" si="3"/>
        <v>10093678</v>
      </c>
      <c r="O42" s="54">
        <f t="shared" si="3"/>
        <v>16967950</v>
      </c>
      <c r="P42" s="54">
        <f t="shared" si="3"/>
        <v>43929941</v>
      </c>
      <c r="Q42" s="54">
        <f t="shared" si="3"/>
        <v>70991569</v>
      </c>
      <c r="R42" s="54">
        <f t="shared" si="3"/>
        <v>-72824097</v>
      </c>
      <c r="S42" s="54">
        <f t="shared" si="3"/>
        <v>-929595</v>
      </c>
      <c r="T42" s="54">
        <f t="shared" si="3"/>
        <v>-104389404</v>
      </c>
      <c r="U42" s="54">
        <f t="shared" si="3"/>
        <v>-178143096</v>
      </c>
      <c r="V42" s="54">
        <f t="shared" si="3"/>
        <v>42535356</v>
      </c>
      <c r="W42" s="54">
        <f t="shared" si="3"/>
        <v>97405827</v>
      </c>
      <c r="X42" s="54">
        <f t="shared" si="3"/>
        <v>-54870471</v>
      </c>
      <c r="Y42" s="184">
        <f>+IF(W42&lt;&gt;0,+(X42/W42)*100,0)</f>
        <v>-56.33181575471866</v>
      </c>
      <c r="Z42" s="182">
        <f>SUM(Z38:Z41)</f>
        <v>97405827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-143302741</v>
      </c>
      <c r="D44" s="187">
        <f t="shared" si="4"/>
        <v>214330390</v>
      </c>
      <c r="E44" s="43">
        <f t="shared" si="4"/>
        <v>97405827</v>
      </c>
      <c r="F44" s="43">
        <f t="shared" si="4"/>
        <v>121058478</v>
      </c>
      <c r="G44" s="43">
        <f t="shared" si="4"/>
        <v>-7974353</v>
      </c>
      <c r="H44" s="43">
        <f t="shared" si="4"/>
        <v>-2227641</v>
      </c>
      <c r="I44" s="43">
        <f t="shared" si="4"/>
        <v>110856484</v>
      </c>
      <c r="J44" s="43">
        <f t="shared" si="4"/>
        <v>3685290</v>
      </c>
      <c r="K44" s="43">
        <f t="shared" si="4"/>
        <v>-31423039</v>
      </c>
      <c r="L44" s="43">
        <f t="shared" si="4"/>
        <v>66568148</v>
      </c>
      <c r="M44" s="43">
        <f t="shared" si="4"/>
        <v>38830399</v>
      </c>
      <c r="N44" s="43">
        <f t="shared" si="4"/>
        <v>10093678</v>
      </c>
      <c r="O44" s="43">
        <f t="shared" si="4"/>
        <v>16967950</v>
      </c>
      <c r="P44" s="43">
        <f t="shared" si="4"/>
        <v>43929941</v>
      </c>
      <c r="Q44" s="43">
        <f t="shared" si="4"/>
        <v>70991569</v>
      </c>
      <c r="R44" s="43">
        <f t="shared" si="4"/>
        <v>-72824097</v>
      </c>
      <c r="S44" s="43">
        <f t="shared" si="4"/>
        <v>-929595</v>
      </c>
      <c r="T44" s="43">
        <f t="shared" si="4"/>
        <v>-104389404</v>
      </c>
      <c r="U44" s="43">
        <f t="shared" si="4"/>
        <v>-178143096</v>
      </c>
      <c r="V44" s="43">
        <f t="shared" si="4"/>
        <v>42535356</v>
      </c>
      <c r="W44" s="43">
        <f t="shared" si="4"/>
        <v>97405827</v>
      </c>
      <c r="X44" s="43">
        <f t="shared" si="4"/>
        <v>-54870471</v>
      </c>
      <c r="Y44" s="188">
        <f>+IF(W44&lt;&gt;0,+(X44/W44)*100,0)</f>
        <v>-56.33181575471866</v>
      </c>
      <c r="Z44" s="186">
        <f>+Z42-Z43</f>
        <v>97405827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-143302741</v>
      </c>
      <c r="D46" s="183">
        <f t="shared" si="5"/>
        <v>214330390</v>
      </c>
      <c r="E46" s="54">
        <f t="shared" si="5"/>
        <v>97405827</v>
      </c>
      <c r="F46" s="54">
        <f t="shared" si="5"/>
        <v>121058478</v>
      </c>
      <c r="G46" s="54">
        <f t="shared" si="5"/>
        <v>-7974353</v>
      </c>
      <c r="H46" s="54">
        <f t="shared" si="5"/>
        <v>-2227641</v>
      </c>
      <c r="I46" s="54">
        <f t="shared" si="5"/>
        <v>110856484</v>
      </c>
      <c r="J46" s="54">
        <f t="shared" si="5"/>
        <v>3685290</v>
      </c>
      <c r="K46" s="54">
        <f t="shared" si="5"/>
        <v>-31423039</v>
      </c>
      <c r="L46" s="54">
        <f t="shared" si="5"/>
        <v>66568148</v>
      </c>
      <c r="M46" s="54">
        <f t="shared" si="5"/>
        <v>38830399</v>
      </c>
      <c r="N46" s="54">
        <f t="shared" si="5"/>
        <v>10093678</v>
      </c>
      <c r="O46" s="54">
        <f t="shared" si="5"/>
        <v>16967950</v>
      </c>
      <c r="P46" s="54">
        <f t="shared" si="5"/>
        <v>43929941</v>
      </c>
      <c r="Q46" s="54">
        <f t="shared" si="5"/>
        <v>70991569</v>
      </c>
      <c r="R46" s="54">
        <f t="shared" si="5"/>
        <v>-72824097</v>
      </c>
      <c r="S46" s="54">
        <f t="shared" si="5"/>
        <v>-929595</v>
      </c>
      <c r="T46" s="54">
        <f t="shared" si="5"/>
        <v>-104389404</v>
      </c>
      <c r="U46" s="54">
        <f t="shared" si="5"/>
        <v>-178143096</v>
      </c>
      <c r="V46" s="54">
        <f t="shared" si="5"/>
        <v>42535356</v>
      </c>
      <c r="W46" s="54">
        <f t="shared" si="5"/>
        <v>97405827</v>
      </c>
      <c r="X46" s="54">
        <f t="shared" si="5"/>
        <v>-54870471</v>
      </c>
      <c r="Y46" s="184">
        <f>+IF(W46&lt;&gt;0,+(X46/W46)*100,0)</f>
        <v>-56.33181575471866</v>
      </c>
      <c r="Z46" s="182">
        <f>SUM(Z44:Z45)</f>
        <v>97405827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-143302741</v>
      </c>
      <c r="D48" s="194">
        <f t="shared" si="6"/>
        <v>214330390</v>
      </c>
      <c r="E48" s="195">
        <f t="shared" si="6"/>
        <v>97405827</v>
      </c>
      <c r="F48" s="195">
        <f t="shared" si="6"/>
        <v>121058478</v>
      </c>
      <c r="G48" s="196">
        <f t="shared" si="6"/>
        <v>-7974353</v>
      </c>
      <c r="H48" s="196">
        <f t="shared" si="6"/>
        <v>-2227641</v>
      </c>
      <c r="I48" s="196">
        <f t="shared" si="6"/>
        <v>110856484</v>
      </c>
      <c r="J48" s="196">
        <f t="shared" si="6"/>
        <v>3685290</v>
      </c>
      <c r="K48" s="196">
        <f t="shared" si="6"/>
        <v>-31423039</v>
      </c>
      <c r="L48" s="195">
        <f t="shared" si="6"/>
        <v>66568148</v>
      </c>
      <c r="M48" s="195">
        <f t="shared" si="6"/>
        <v>38830399</v>
      </c>
      <c r="N48" s="196">
        <f t="shared" si="6"/>
        <v>10093678</v>
      </c>
      <c r="O48" s="196">
        <f t="shared" si="6"/>
        <v>16967950</v>
      </c>
      <c r="P48" s="196">
        <f t="shared" si="6"/>
        <v>43929941</v>
      </c>
      <c r="Q48" s="196">
        <f t="shared" si="6"/>
        <v>70991569</v>
      </c>
      <c r="R48" s="196">
        <f t="shared" si="6"/>
        <v>-72824097</v>
      </c>
      <c r="S48" s="195">
        <f t="shared" si="6"/>
        <v>-929595</v>
      </c>
      <c r="T48" s="195">
        <f t="shared" si="6"/>
        <v>-104389404</v>
      </c>
      <c r="U48" s="196">
        <f t="shared" si="6"/>
        <v>-178143096</v>
      </c>
      <c r="V48" s="196">
        <f t="shared" si="6"/>
        <v>42535356</v>
      </c>
      <c r="W48" s="196">
        <f t="shared" si="6"/>
        <v>97405827</v>
      </c>
      <c r="X48" s="196">
        <f t="shared" si="6"/>
        <v>-54870471</v>
      </c>
      <c r="Y48" s="197">
        <f>+IF(W48&lt;&gt;0,+(X48/W48)*100,0)</f>
        <v>-56.33181575471866</v>
      </c>
      <c r="Z48" s="198">
        <f>SUM(Z46:Z47)</f>
        <v>97405827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12101119</v>
      </c>
      <c r="D5" s="120">
        <f t="shared" si="0"/>
        <v>4870312</v>
      </c>
      <c r="E5" s="66">
        <f t="shared" si="0"/>
        <v>13640890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11581</v>
      </c>
      <c r="L5" s="66">
        <f t="shared" si="0"/>
        <v>3508772</v>
      </c>
      <c r="M5" s="66">
        <f t="shared" si="0"/>
        <v>3520353</v>
      </c>
      <c r="N5" s="66">
        <f t="shared" si="0"/>
        <v>2478141</v>
      </c>
      <c r="O5" s="66">
        <f t="shared" si="0"/>
        <v>0</v>
      </c>
      <c r="P5" s="66">
        <f t="shared" si="0"/>
        <v>14064</v>
      </c>
      <c r="Q5" s="66">
        <f t="shared" si="0"/>
        <v>2492205</v>
      </c>
      <c r="R5" s="66">
        <f t="shared" si="0"/>
        <v>12000</v>
      </c>
      <c r="S5" s="66">
        <f t="shared" si="0"/>
        <v>10344</v>
      </c>
      <c r="T5" s="66">
        <f t="shared" si="0"/>
        <v>54060</v>
      </c>
      <c r="U5" s="66">
        <f t="shared" si="0"/>
        <v>76404</v>
      </c>
      <c r="V5" s="66">
        <f t="shared" si="0"/>
        <v>6088962</v>
      </c>
      <c r="W5" s="66">
        <f t="shared" si="0"/>
        <v>13640890</v>
      </c>
      <c r="X5" s="66">
        <f t="shared" si="0"/>
        <v>-7551928</v>
      </c>
      <c r="Y5" s="103">
        <f>+IF(W5&lt;&gt;0,+(X5/W5)*100,0)</f>
        <v>-55.36242869783423</v>
      </c>
      <c r="Z5" s="119">
        <f>SUM(Z6:Z8)</f>
        <v>13640890</v>
      </c>
    </row>
    <row r="6" spans="1:26" ht="13.5">
      <c r="A6" s="104" t="s">
        <v>74</v>
      </c>
      <c r="B6" s="102"/>
      <c r="C6" s="121">
        <v>283645</v>
      </c>
      <c r="D6" s="122">
        <v>200000</v>
      </c>
      <c r="E6" s="26">
        <v>61581</v>
      </c>
      <c r="F6" s="26"/>
      <c r="G6" s="26"/>
      <c r="H6" s="26"/>
      <c r="I6" s="26"/>
      <c r="J6" s="26"/>
      <c r="K6" s="26">
        <v>11581</v>
      </c>
      <c r="L6" s="26"/>
      <c r="M6" s="26">
        <v>11581</v>
      </c>
      <c r="N6" s="26"/>
      <c r="O6" s="26"/>
      <c r="P6" s="26">
        <v>11566</v>
      </c>
      <c r="Q6" s="26">
        <v>11566</v>
      </c>
      <c r="R6" s="26"/>
      <c r="S6" s="26"/>
      <c r="T6" s="26">
        <v>68798</v>
      </c>
      <c r="U6" s="26">
        <v>68798</v>
      </c>
      <c r="V6" s="26">
        <v>91945</v>
      </c>
      <c r="W6" s="26">
        <v>61581</v>
      </c>
      <c r="X6" s="26">
        <v>30364</v>
      </c>
      <c r="Y6" s="106">
        <v>49.31</v>
      </c>
      <c r="Z6" s="28">
        <v>61581</v>
      </c>
    </row>
    <row r="7" spans="1:26" ht="13.5">
      <c r="A7" s="104" t="s">
        <v>75</v>
      </c>
      <c r="B7" s="102"/>
      <c r="C7" s="123">
        <v>444104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>
        <v>3400</v>
      </c>
      <c r="O7" s="125"/>
      <c r="P7" s="125"/>
      <c r="Q7" s="125">
        <v>3400</v>
      </c>
      <c r="R7" s="125"/>
      <c r="S7" s="125">
        <v>15400</v>
      </c>
      <c r="T7" s="125"/>
      <c r="U7" s="125">
        <v>15400</v>
      </c>
      <c r="V7" s="125">
        <v>18800</v>
      </c>
      <c r="W7" s="125"/>
      <c r="X7" s="125">
        <v>18800</v>
      </c>
      <c r="Y7" s="107"/>
      <c r="Z7" s="200"/>
    </row>
    <row r="8" spans="1:26" ht="13.5">
      <c r="A8" s="104" t="s">
        <v>76</v>
      </c>
      <c r="B8" s="102"/>
      <c r="C8" s="121">
        <v>11373370</v>
      </c>
      <c r="D8" s="122">
        <v>4670312</v>
      </c>
      <c r="E8" s="26">
        <v>13579309</v>
      </c>
      <c r="F8" s="26"/>
      <c r="G8" s="26"/>
      <c r="H8" s="26"/>
      <c r="I8" s="26"/>
      <c r="J8" s="26"/>
      <c r="K8" s="26"/>
      <c r="L8" s="26">
        <v>3508772</v>
      </c>
      <c r="M8" s="26">
        <v>3508772</v>
      </c>
      <c r="N8" s="26">
        <v>2474741</v>
      </c>
      <c r="O8" s="26"/>
      <c r="P8" s="26">
        <v>2498</v>
      </c>
      <c r="Q8" s="26">
        <v>2477239</v>
      </c>
      <c r="R8" s="26">
        <v>12000</v>
      </c>
      <c r="S8" s="26">
        <v>-5056</v>
      </c>
      <c r="T8" s="26">
        <v>-14738</v>
      </c>
      <c r="U8" s="26">
        <v>-7794</v>
      </c>
      <c r="V8" s="26">
        <v>5978217</v>
      </c>
      <c r="W8" s="26">
        <v>13579309</v>
      </c>
      <c r="X8" s="26">
        <v>-7601092</v>
      </c>
      <c r="Y8" s="106">
        <v>-55.98</v>
      </c>
      <c r="Z8" s="28">
        <v>13579309</v>
      </c>
    </row>
    <row r="9" spans="1:26" ht="13.5">
      <c r="A9" s="101" t="s">
        <v>77</v>
      </c>
      <c r="B9" s="102"/>
      <c r="C9" s="119">
        <f aca="true" t="shared" si="1" ref="C9:X9">SUM(C10:C14)</f>
        <v>23614164</v>
      </c>
      <c r="D9" s="120">
        <f t="shared" si="1"/>
        <v>31666088</v>
      </c>
      <c r="E9" s="66">
        <f t="shared" si="1"/>
        <v>32970762</v>
      </c>
      <c r="F9" s="66">
        <f t="shared" si="1"/>
        <v>0</v>
      </c>
      <c r="G9" s="66">
        <f t="shared" si="1"/>
        <v>1475188</v>
      </c>
      <c r="H9" s="66">
        <f t="shared" si="1"/>
        <v>532171</v>
      </c>
      <c r="I9" s="66">
        <f t="shared" si="1"/>
        <v>2007359</v>
      </c>
      <c r="J9" s="66">
        <f t="shared" si="1"/>
        <v>1402709</v>
      </c>
      <c r="K9" s="66">
        <f t="shared" si="1"/>
        <v>1741599</v>
      </c>
      <c r="L9" s="66">
        <f t="shared" si="1"/>
        <v>2383103</v>
      </c>
      <c r="M9" s="66">
        <f t="shared" si="1"/>
        <v>5527411</v>
      </c>
      <c r="N9" s="66">
        <f t="shared" si="1"/>
        <v>331521</v>
      </c>
      <c r="O9" s="66">
        <f t="shared" si="1"/>
        <v>3045607</v>
      </c>
      <c r="P9" s="66">
        <f t="shared" si="1"/>
        <v>3147639</v>
      </c>
      <c r="Q9" s="66">
        <f t="shared" si="1"/>
        <v>6524767</v>
      </c>
      <c r="R9" s="66">
        <f t="shared" si="1"/>
        <v>2074254</v>
      </c>
      <c r="S9" s="66">
        <f t="shared" si="1"/>
        <v>2225619</v>
      </c>
      <c r="T9" s="66">
        <f t="shared" si="1"/>
        <v>3127087</v>
      </c>
      <c r="U9" s="66">
        <f t="shared" si="1"/>
        <v>7426960</v>
      </c>
      <c r="V9" s="66">
        <f t="shared" si="1"/>
        <v>21486497</v>
      </c>
      <c r="W9" s="66">
        <f t="shared" si="1"/>
        <v>32970762</v>
      </c>
      <c r="X9" s="66">
        <f t="shared" si="1"/>
        <v>-11484265</v>
      </c>
      <c r="Y9" s="103">
        <f>+IF(W9&lt;&gt;0,+(X9/W9)*100,0)</f>
        <v>-34.8316638845047</v>
      </c>
      <c r="Z9" s="68">
        <f>SUM(Z10:Z14)</f>
        <v>32970762</v>
      </c>
    </row>
    <row r="10" spans="1:26" ht="13.5">
      <c r="A10" s="104" t="s">
        <v>78</v>
      </c>
      <c r="B10" s="102"/>
      <c r="C10" s="121">
        <v>13711205</v>
      </c>
      <c r="D10" s="122">
        <v>13716335</v>
      </c>
      <c r="E10" s="26">
        <v>19836394</v>
      </c>
      <c r="F10" s="26"/>
      <c r="G10" s="26">
        <v>391403</v>
      </c>
      <c r="H10" s="26">
        <v>381213</v>
      </c>
      <c r="I10" s="26">
        <v>772616</v>
      </c>
      <c r="J10" s="26">
        <v>623854</v>
      </c>
      <c r="K10" s="26">
        <v>170796</v>
      </c>
      <c r="L10" s="26">
        <v>934084</v>
      </c>
      <c r="M10" s="26">
        <v>1728734</v>
      </c>
      <c r="N10" s="26">
        <v>331521</v>
      </c>
      <c r="O10" s="26">
        <v>1182407</v>
      </c>
      <c r="P10" s="26">
        <v>552629</v>
      </c>
      <c r="Q10" s="26">
        <v>2066557</v>
      </c>
      <c r="R10" s="26">
        <v>1027872</v>
      </c>
      <c r="S10" s="26">
        <v>832649</v>
      </c>
      <c r="T10" s="26">
        <v>868970</v>
      </c>
      <c r="U10" s="26">
        <v>2729491</v>
      </c>
      <c r="V10" s="26">
        <v>7297398</v>
      </c>
      <c r="W10" s="26">
        <v>19836394</v>
      </c>
      <c r="X10" s="26">
        <v>-12538996</v>
      </c>
      <c r="Y10" s="106">
        <v>-63.21</v>
      </c>
      <c r="Z10" s="28">
        <v>19836394</v>
      </c>
    </row>
    <row r="11" spans="1:26" ht="13.5">
      <c r="A11" s="104" t="s">
        <v>79</v>
      </c>
      <c r="B11" s="102"/>
      <c r="C11" s="121">
        <v>8853542</v>
      </c>
      <c r="D11" s="122">
        <v>17949753</v>
      </c>
      <c r="E11" s="26">
        <v>13134368</v>
      </c>
      <c r="F11" s="26"/>
      <c r="G11" s="26">
        <v>1083785</v>
      </c>
      <c r="H11" s="26">
        <v>150958</v>
      </c>
      <c r="I11" s="26">
        <v>1234743</v>
      </c>
      <c r="J11" s="26">
        <v>778855</v>
      </c>
      <c r="K11" s="26">
        <v>1570803</v>
      </c>
      <c r="L11" s="26">
        <v>1449019</v>
      </c>
      <c r="M11" s="26">
        <v>3798677</v>
      </c>
      <c r="N11" s="26"/>
      <c r="O11" s="26">
        <v>1863200</v>
      </c>
      <c r="P11" s="26">
        <v>2595010</v>
      </c>
      <c r="Q11" s="26">
        <v>4458210</v>
      </c>
      <c r="R11" s="26">
        <v>1046382</v>
      </c>
      <c r="S11" s="26">
        <v>1392970</v>
      </c>
      <c r="T11" s="26">
        <v>2258117</v>
      </c>
      <c r="U11" s="26">
        <v>4697469</v>
      </c>
      <c r="V11" s="26">
        <v>14189099</v>
      </c>
      <c r="W11" s="26">
        <v>13134368</v>
      </c>
      <c r="X11" s="26">
        <v>1054731</v>
      </c>
      <c r="Y11" s="106">
        <v>8.03</v>
      </c>
      <c r="Z11" s="28">
        <v>13134368</v>
      </c>
    </row>
    <row r="12" spans="1:26" ht="13.5">
      <c r="A12" s="104" t="s">
        <v>80</v>
      </c>
      <c r="B12" s="102"/>
      <c r="C12" s="121">
        <v>853300</v>
      </c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>
        <v>5554</v>
      </c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190563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34863407</v>
      </c>
      <c r="D15" s="120">
        <f t="shared" si="2"/>
        <v>74970815</v>
      </c>
      <c r="E15" s="66">
        <f t="shared" si="2"/>
        <v>50414341</v>
      </c>
      <c r="F15" s="66">
        <f t="shared" si="2"/>
        <v>0</v>
      </c>
      <c r="G15" s="66">
        <f t="shared" si="2"/>
        <v>64667</v>
      </c>
      <c r="H15" s="66">
        <f t="shared" si="2"/>
        <v>300000</v>
      </c>
      <c r="I15" s="66">
        <f t="shared" si="2"/>
        <v>364667</v>
      </c>
      <c r="J15" s="66">
        <f t="shared" si="2"/>
        <v>1920763</v>
      </c>
      <c r="K15" s="66">
        <f t="shared" si="2"/>
        <v>-142500</v>
      </c>
      <c r="L15" s="66">
        <f t="shared" si="2"/>
        <v>1492985</v>
      </c>
      <c r="M15" s="66">
        <f t="shared" si="2"/>
        <v>3271248</v>
      </c>
      <c r="N15" s="66">
        <f t="shared" si="2"/>
        <v>1244046</v>
      </c>
      <c r="O15" s="66">
        <f t="shared" si="2"/>
        <v>470823</v>
      </c>
      <c r="P15" s="66">
        <f t="shared" si="2"/>
        <v>1403237</v>
      </c>
      <c r="Q15" s="66">
        <f t="shared" si="2"/>
        <v>3118106</v>
      </c>
      <c r="R15" s="66">
        <f t="shared" si="2"/>
        <v>2277617</v>
      </c>
      <c r="S15" s="66">
        <f t="shared" si="2"/>
        <v>3401555</v>
      </c>
      <c r="T15" s="66">
        <f t="shared" si="2"/>
        <v>8714431</v>
      </c>
      <c r="U15" s="66">
        <f t="shared" si="2"/>
        <v>14393603</v>
      </c>
      <c r="V15" s="66">
        <f t="shared" si="2"/>
        <v>21147624</v>
      </c>
      <c r="W15" s="66">
        <f t="shared" si="2"/>
        <v>50414341</v>
      </c>
      <c r="X15" s="66">
        <f t="shared" si="2"/>
        <v>-29266717</v>
      </c>
      <c r="Y15" s="103">
        <f>+IF(W15&lt;&gt;0,+(X15/W15)*100,0)</f>
        <v>-58.052364504774545</v>
      </c>
      <c r="Z15" s="68">
        <f>SUM(Z16:Z18)</f>
        <v>50414341</v>
      </c>
    </row>
    <row r="16" spans="1:26" ht="13.5">
      <c r="A16" s="104" t="s">
        <v>84</v>
      </c>
      <c r="B16" s="102"/>
      <c r="C16" s="121">
        <v>10877230</v>
      </c>
      <c r="D16" s="122">
        <v>39825000</v>
      </c>
      <c r="E16" s="26">
        <v>13925000</v>
      </c>
      <c r="F16" s="26"/>
      <c r="G16" s="26"/>
      <c r="H16" s="26">
        <v>300000</v>
      </c>
      <c r="I16" s="26">
        <v>300000</v>
      </c>
      <c r="J16" s="26"/>
      <c r="K16" s="26"/>
      <c r="L16" s="26"/>
      <c r="M16" s="26"/>
      <c r="N16" s="26"/>
      <c r="O16" s="26"/>
      <c r="P16" s="26"/>
      <c r="Q16" s="26"/>
      <c r="R16" s="26"/>
      <c r="S16" s="26">
        <v>2017</v>
      </c>
      <c r="T16" s="26">
        <v>207974</v>
      </c>
      <c r="U16" s="26">
        <v>209991</v>
      </c>
      <c r="V16" s="26">
        <v>509991</v>
      </c>
      <c r="W16" s="26">
        <v>13925000</v>
      </c>
      <c r="X16" s="26">
        <v>-13415009</v>
      </c>
      <c r="Y16" s="106">
        <v>-96.34</v>
      </c>
      <c r="Z16" s="28">
        <v>13925000</v>
      </c>
    </row>
    <row r="17" spans="1:26" ht="13.5">
      <c r="A17" s="104" t="s">
        <v>85</v>
      </c>
      <c r="B17" s="102"/>
      <c r="C17" s="121">
        <v>23986177</v>
      </c>
      <c r="D17" s="122">
        <v>35145815</v>
      </c>
      <c r="E17" s="26">
        <v>36371689</v>
      </c>
      <c r="F17" s="26"/>
      <c r="G17" s="26">
        <v>64667</v>
      </c>
      <c r="H17" s="26"/>
      <c r="I17" s="26">
        <v>64667</v>
      </c>
      <c r="J17" s="26">
        <v>1920763</v>
      </c>
      <c r="K17" s="26">
        <v>-142500</v>
      </c>
      <c r="L17" s="26">
        <v>1492985</v>
      </c>
      <c r="M17" s="26">
        <v>3271248</v>
      </c>
      <c r="N17" s="26">
        <v>1244046</v>
      </c>
      <c r="O17" s="26">
        <v>470823</v>
      </c>
      <c r="P17" s="26">
        <v>1403237</v>
      </c>
      <c r="Q17" s="26">
        <v>3118106</v>
      </c>
      <c r="R17" s="26">
        <v>2277617</v>
      </c>
      <c r="S17" s="26">
        <v>3399538</v>
      </c>
      <c r="T17" s="26">
        <v>8506457</v>
      </c>
      <c r="U17" s="26">
        <v>14183612</v>
      </c>
      <c r="V17" s="26">
        <v>20637633</v>
      </c>
      <c r="W17" s="26">
        <v>36371689</v>
      </c>
      <c r="X17" s="26">
        <v>-15734056</v>
      </c>
      <c r="Y17" s="106">
        <v>-43.26</v>
      </c>
      <c r="Z17" s="28">
        <v>36371689</v>
      </c>
    </row>
    <row r="18" spans="1:26" ht="13.5">
      <c r="A18" s="104" t="s">
        <v>86</v>
      </c>
      <c r="B18" s="102"/>
      <c r="C18" s="121"/>
      <c r="D18" s="122"/>
      <c r="E18" s="26">
        <v>117652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117652</v>
      </c>
      <c r="X18" s="26">
        <v>-117652</v>
      </c>
      <c r="Y18" s="106">
        <v>-100</v>
      </c>
      <c r="Z18" s="28">
        <v>117652</v>
      </c>
    </row>
    <row r="19" spans="1:26" ht="13.5">
      <c r="A19" s="101" t="s">
        <v>87</v>
      </c>
      <c r="B19" s="108"/>
      <c r="C19" s="119">
        <f aca="true" t="shared" si="3" ref="C19:X19">SUM(C20:C23)</f>
        <v>46530107</v>
      </c>
      <c r="D19" s="120">
        <f t="shared" si="3"/>
        <v>102823176</v>
      </c>
      <c r="E19" s="66">
        <f t="shared" si="3"/>
        <v>103018042</v>
      </c>
      <c r="F19" s="66">
        <f t="shared" si="3"/>
        <v>0</v>
      </c>
      <c r="G19" s="66">
        <f t="shared" si="3"/>
        <v>2237788</v>
      </c>
      <c r="H19" s="66">
        <f t="shared" si="3"/>
        <v>6420110</v>
      </c>
      <c r="I19" s="66">
        <f t="shared" si="3"/>
        <v>8657898</v>
      </c>
      <c r="J19" s="66">
        <f t="shared" si="3"/>
        <v>7262667</v>
      </c>
      <c r="K19" s="66">
        <f t="shared" si="3"/>
        <v>8639741</v>
      </c>
      <c r="L19" s="66">
        <f t="shared" si="3"/>
        <v>3954765</v>
      </c>
      <c r="M19" s="66">
        <f t="shared" si="3"/>
        <v>19857173</v>
      </c>
      <c r="N19" s="66">
        <f t="shared" si="3"/>
        <v>7984655</v>
      </c>
      <c r="O19" s="66">
        <f t="shared" si="3"/>
        <v>4878211</v>
      </c>
      <c r="P19" s="66">
        <f t="shared" si="3"/>
        <v>3908047</v>
      </c>
      <c r="Q19" s="66">
        <f t="shared" si="3"/>
        <v>16770913</v>
      </c>
      <c r="R19" s="66">
        <f t="shared" si="3"/>
        <v>9066328</v>
      </c>
      <c r="S19" s="66">
        <f t="shared" si="3"/>
        <v>5670594</v>
      </c>
      <c r="T19" s="66">
        <f t="shared" si="3"/>
        <v>15946581</v>
      </c>
      <c r="U19" s="66">
        <f t="shared" si="3"/>
        <v>30683503</v>
      </c>
      <c r="V19" s="66">
        <f t="shared" si="3"/>
        <v>75969487</v>
      </c>
      <c r="W19" s="66">
        <f t="shared" si="3"/>
        <v>103018042</v>
      </c>
      <c r="X19" s="66">
        <f t="shared" si="3"/>
        <v>-27048555</v>
      </c>
      <c r="Y19" s="103">
        <f>+IF(W19&lt;&gt;0,+(X19/W19)*100,0)</f>
        <v>-26.256133852747855</v>
      </c>
      <c r="Z19" s="68">
        <f>SUM(Z20:Z23)</f>
        <v>103018042</v>
      </c>
    </row>
    <row r="20" spans="1:26" ht="13.5">
      <c r="A20" s="104" t="s">
        <v>88</v>
      </c>
      <c r="B20" s="102"/>
      <c r="C20" s="121">
        <v>12546612</v>
      </c>
      <c r="D20" s="122">
        <v>25400000</v>
      </c>
      <c r="E20" s="26">
        <v>21321000</v>
      </c>
      <c r="F20" s="26"/>
      <c r="G20" s="26"/>
      <c r="H20" s="26">
        <v>403240</v>
      </c>
      <c r="I20" s="26">
        <v>403240</v>
      </c>
      <c r="J20" s="26">
        <v>1600258</v>
      </c>
      <c r="K20" s="26">
        <v>637605</v>
      </c>
      <c r="L20" s="26">
        <v>393210</v>
      </c>
      <c r="M20" s="26">
        <v>2631073</v>
      </c>
      <c r="N20" s="26">
        <v>11011</v>
      </c>
      <c r="O20" s="26">
        <v>1521980</v>
      </c>
      <c r="P20" s="26">
        <v>806043</v>
      </c>
      <c r="Q20" s="26">
        <v>2339034</v>
      </c>
      <c r="R20" s="26">
        <v>795026</v>
      </c>
      <c r="S20" s="26">
        <v>2862440</v>
      </c>
      <c r="T20" s="26">
        <v>9281111</v>
      </c>
      <c r="U20" s="26">
        <v>12938577</v>
      </c>
      <c r="V20" s="26">
        <v>18311924</v>
      </c>
      <c r="W20" s="26">
        <v>21321000</v>
      </c>
      <c r="X20" s="26">
        <v>-3009076</v>
      </c>
      <c r="Y20" s="106">
        <v>-14.11</v>
      </c>
      <c r="Z20" s="28">
        <v>21321000</v>
      </c>
    </row>
    <row r="21" spans="1:26" ht="13.5">
      <c r="A21" s="104" t="s">
        <v>89</v>
      </c>
      <c r="B21" s="102"/>
      <c r="C21" s="121">
        <v>12694626</v>
      </c>
      <c r="D21" s="122">
        <v>13832655</v>
      </c>
      <c r="E21" s="26">
        <v>8733044</v>
      </c>
      <c r="F21" s="26"/>
      <c r="G21" s="26"/>
      <c r="H21" s="26">
        <v>690496</v>
      </c>
      <c r="I21" s="26">
        <v>690496</v>
      </c>
      <c r="J21" s="26">
        <v>62419</v>
      </c>
      <c r="K21" s="26">
        <v>214355</v>
      </c>
      <c r="L21" s="26">
        <v>112462</v>
      </c>
      <c r="M21" s="26">
        <v>389236</v>
      </c>
      <c r="N21" s="26"/>
      <c r="O21" s="26"/>
      <c r="P21" s="26"/>
      <c r="Q21" s="26"/>
      <c r="R21" s="26">
        <v>-75479</v>
      </c>
      <c r="S21" s="26">
        <v>26723</v>
      </c>
      <c r="T21" s="26"/>
      <c r="U21" s="26">
        <v>-48756</v>
      </c>
      <c r="V21" s="26">
        <v>1030976</v>
      </c>
      <c r="W21" s="26">
        <v>8733044</v>
      </c>
      <c r="X21" s="26">
        <v>-7702068</v>
      </c>
      <c r="Y21" s="106">
        <v>-88.19</v>
      </c>
      <c r="Z21" s="28">
        <v>8733044</v>
      </c>
    </row>
    <row r="22" spans="1:26" ht="13.5">
      <c r="A22" s="104" t="s">
        <v>90</v>
      </c>
      <c r="B22" s="102"/>
      <c r="C22" s="123">
        <v>18461078</v>
      </c>
      <c r="D22" s="124">
        <v>56199094</v>
      </c>
      <c r="E22" s="125">
        <v>56285195</v>
      </c>
      <c r="F22" s="125"/>
      <c r="G22" s="125">
        <v>1665746</v>
      </c>
      <c r="H22" s="125">
        <v>3920857</v>
      </c>
      <c r="I22" s="125">
        <v>5586603</v>
      </c>
      <c r="J22" s="125">
        <v>3131033</v>
      </c>
      <c r="K22" s="125">
        <v>4298106</v>
      </c>
      <c r="L22" s="125">
        <v>3449093</v>
      </c>
      <c r="M22" s="125">
        <v>10878232</v>
      </c>
      <c r="N22" s="125">
        <v>4819426</v>
      </c>
      <c r="O22" s="125">
        <v>3187837</v>
      </c>
      <c r="P22" s="125">
        <v>3102004</v>
      </c>
      <c r="Q22" s="125">
        <v>11109267</v>
      </c>
      <c r="R22" s="125">
        <v>7454792</v>
      </c>
      <c r="S22" s="125">
        <v>2781431</v>
      </c>
      <c r="T22" s="125">
        <v>6491837</v>
      </c>
      <c r="U22" s="125">
        <v>16728060</v>
      </c>
      <c r="V22" s="125">
        <v>44302162</v>
      </c>
      <c r="W22" s="125">
        <v>56285195</v>
      </c>
      <c r="X22" s="125">
        <v>-11983033</v>
      </c>
      <c r="Y22" s="107">
        <v>-21.29</v>
      </c>
      <c r="Z22" s="200">
        <v>56285195</v>
      </c>
    </row>
    <row r="23" spans="1:26" ht="13.5">
      <c r="A23" s="104" t="s">
        <v>91</v>
      </c>
      <c r="B23" s="102"/>
      <c r="C23" s="121">
        <v>2827791</v>
      </c>
      <c r="D23" s="122">
        <v>7391427</v>
      </c>
      <c r="E23" s="26">
        <v>16678803</v>
      </c>
      <c r="F23" s="26"/>
      <c r="G23" s="26">
        <v>572042</v>
      </c>
      <c r="H23" s="26">
        <v>1405517</v>
      </c>
      <c r="I23" s="26">
        <v>1977559</v>
      </c>
      <c r="J23" s="26">
        <v>2468957</v>
      </c>
      <c r="K23" s="26">
        <v>3489675</v>
      </c>
      <c r="L23" s="26"/>
      <c r="M23" s="26">
        <v>5958632</v>
      </c>
      <c r="N23" s="26">
        <v>3154218</v>
      </c>
      <c r="O23" s="26">
        <v>168394</v>
      </c>
      <c r="P23" s="26"/>
      <c r="Q23" s="26">
        <v>3322612</v>
      </c>
      <c r="R23" s="26">
        <v>891989</v>
      </c>
      <c r="S23" s="26"/>
      <c r="T23" s="26">
        <v>173633</v>
      </c>
      <c r="U23" s="26">
        <v>1065622</v>
      </c>
      <c r="V23" s="26">
        <v>12324425</v>
      </c>
      <c r="W23" s="26">
        <v>16678803</v>
      </c>
      <c r="X23" s="26">
        <v>-4354378</v>
      </c>
      <c r="Y23" s="106">
        <v>-26.11</v>
      </c>
      <c r="Z23" s="28">
        <v>16678803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117108797</v>
      </c>
      <c r="D25" s="206">
        <f t="shared" si="4"/>
        <v>214330391</v>
      </c>
      <c r="E25" s="195">
        <f t="shared" si="4"/>
        <v>200044035</v>
      </c>
      <c r="F25" s="195">
        <f t="shared" si="4"/>
        <v>0</v>
      </c>
      <c r="G25" s="195">
        <f t="shared" si="4"/>
        <v>3777643</v>
      </c>
      <c r="H25" s="195">
        <f t="shared" si="4"/>
        <v>7252281</v>
      </c>
      <c r="I25" s="195">
        <f t="shared" si="4"/>
        <v>11029924</v>
      </c>
      <c r="J25" s="195">
        <f t="shared" si="4"/>
        <v>10586139</v>
      </c>
      <c r="K25" s="195">
        <f t="shared" si="4"/>
        <v>10250421</v>
      </c>
      <c r="L25" s="195">
        <f t="shared" si="4"/>
        <v>11339625</v>
      </c>
      <c r="M25" s="195">
        <f t="shared" si="4"/>
        <v>32176185</v>
      </c>
      <c r="N25" s="195">
        <f t="shared" si="4"/>
        <v>12038363</v>
      </c>
      <c r="O25" s="195">
        <f t="shared" si="4"/>
        <v>8394641</v>
      </c>
      <c r="P25" s="195">
        <f t="shared" si="4"/>
        <v>8472987</v>
      </c>
      <c r="Q25" s="195">
        <f t="shared" si="4"/>
        <v>28905991</v>
      </c>
      <c r="R25" s="195">
        <f t="shared" si="4"/>
        <v>13430199</v>
      </c>
      <c r="S25" s="195">
        <f t="shared" si="4"/>
        <v>11308112</v>
      </c>
      <c r="T25" s="195">
        <f t="shared" si="4"/>
        <v>27842159</v>
      </c>
      <c r="U25" s="195">
        <f t="shared" si="4"/>
        <v>52580470</v>
      </c>
      <c r="V25" s="195">
        <f t="shared" si="4"/>
        <v>124692570</v>
      </c>
      <c r="W25" s="195">
        <f t="shared" si="4"/>
        <v>200044035</v>
      </c>
      <c r="X25" s="195">
        <f t="shared" si="4"/>
        <v>-75351465</v>
      </c>
      <c r="Y25" s="207">
        <f>+IF(W25&lt;&gt;0,+(X25/W25)*100,0)</f>
        <v>-37.66743907160241</v>
      </c>
      <c r="Z25" s="208">
        <f>+Z5+Z9+Z15+Z19+Z24</f>
        <v>200044035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53744909</v>
      </c>
      <c r="D28" s="122">
        <v>103349068</v>
      </c>
      <c r="E28" s="26">
        <v>95340068</v>
      </c>
      <c r="F28" s="26"/>
      <c r="G28" s="26">
        <v>3130905</v>
      </c>
      <c r="H28" s="26">
        <v>4815689</v>
      </c>
      <c r="I28" s="26">
        <v>7946594</v>
      </c>
      <c r="J28" s="26">
        <v>7535829</v>
      </c>
      <c r="K28" s="26">
        <v>8174188</v>
      </c>
      <c r="L28" s="26">
        <v>4978155</v>
      </c>
      <c r="M28" s="26">
        <v>20688172</v>
      </c>
      <c r="N28" s="26">
        <v>7143580</v>
      </c>
      <c r="O28" s="26">
        <v>3989068</v>
      </c>
      <c r="P28" s="26">
        <v>5490912</v>
      </c>
      <c r="Q28" s="26">
        <v>16623560</v>
      </c>
      <c r="R28" s="26">
        <v>6627763</v>
      </c>
      <c r="S28" s="26">
        <v>4310109</v>
      </c>
      <c r="T28" s="26">
        <v>3822456</v>
      </c>
      <c r="U28" s="26">
        <v>14760328</v>
      </c>
      <c r="V28" s="26">
        <v>60018654</v>
      </c>
      <c r="W28" s="26">
        <v>95340068</v>
      </c>
      <c r="X28" s="26">
        <v>-35321414</v>
      </c>
      <c r="Y28" s="106">
        <v>-37.05</v>
      </c>
      <c r="Z28" s="121">
        <v>95340068</v>
      </c>
    </row>
    <row r="29" spans="1:26" ht="13.5">
      <c r="A29" s="210" t="s">
        <v>137</v>
      </c>
      <c r="B29" s="102"/>
      <c r="C29" s="121">
        <v>13295150</v>
      </c>
      <c r="D29" s="122"/>
      <c r="E29" s="26">
        <v>1989877</v>
      </c>
      <c r="F29" s="26"/>
      <c r="G29" s="26"/>
      <c r="H29" s="26">
        <v>280575</v>
      </c>
      <c r="I29" s="26">
        <v>280575</v>
      </c>
      <c r="J29" s="26">
        <v>191307</v>
      </c>
      <c r="K29" s="26">
        <v>180575</v>
      </c>
      <c r="L29" s="26"/>
      <c r="M29" s="26">
        <v>371882</v>
      </c>
      <c r="N29" s="26">
        <v>305287</v>
      </c>
      <c r="O29" s="26">
        <v>1182407</v>
      </c>
      <c r="P29" s="26">
        <v>372928</v>
      </c>
      <c r="Q29" s="26">
        <v>1860622</v>
      </c>
      <c r="R29" s="26">
        <v>523143</v>
      </c>
      <c r="S29" s="26">
        <v>5223070</v>
      </c>
      <c r="T29" s="26">
        <v>959038</v>
      </c>
      <c r="U29" s="26">
        <v>6705251</v>
      </c>
      <c r="V29" s="26">
        <v>9218330</v>
      </c>
      <c r="W29" s="26">
        <v>1989877</v>
      </c>
      <c r="X29" s="26">
        <v>7228453</v>
      </c>
      <c r="Y29" s="106">
        <v>363.26</v>
      </c>
      <c r="Z29" s="28">
        <v>1989877</v>
      </c>
    </row>
    <row r="30" spans="1:26" ht="13.5">
      <c r="A30" s="210" t="s">
        <v>138</v>
      </c>
      <c r="B30" s="102"/>
      <c r="C30" s="123">
        <v>9249</v>
      </c>
      <c r="D30" s="124"/>
      <c r="E30" s="125">
        <v>75884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>
        <v>75884</v>
      </c>
      <c r="X30" s="125">
        <v>-75884</v>
      </c>
      <c r="Y30" s="107">
        <v>-100</v>
      </c>
      <c r="Z30" s="200">
        <v>75884</v>
      </c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67049308</v>
      </c>
      <c r="D32" s="187">
        <f t="shared" si="5"/>
        <v>103349068</v>
      </c>
      <c r="E32" s="43">
        <f t="shared" si="5"/>
        <v>97405829</v>
      </c>
      <c r="F32" s="43">
        <f t="shared" si="5"/>
        <v>0</v>
      </c>
      <c r="G32" s="43">
        <f t="shared" si="5"/>
        <v>3130905</v>
      </c>
      <c r="H32" s="43">
        <f t="shared" si="5"/>
        <v>5096264</v>
      </c>
      <c r="I32" s="43">
        <f t="shared" si="5"/>
        <v>8227169</v>
      </c>
      <c r="J32" s="43">
        <f t="shared" si="5"/>
        <v>7727136</v>
      </c>
      <c r="K32" s="43">
        <f t="shared" si="5"/>
        <v>8354763</v>
      </c>
      <c r="L32" s="43">
        <f t="shared" si="5"/>
        <v>4978155</v>
      </c>
      <c r="M32" s="43">
        <f t="shared" si="5"/>
        <v>21060054</v>
      </c>
      <c r="N32" s="43">
        <f t="shared" si="5"/>
        <v>7448867</v>
      </c>
      <c r="O32" s="43">
        <f t="shared" si="5"/>
        <v>5171475</v>
      </c>
      <c r="P32" s="43">
        <f t="shared" si="5"/>
        <v>5863840</v>
      </c>
      <c r="Q32" s="43">
        <f t="shared" si="5"/>
        <v>18484182</v>
      </c>
      <c r="R32" s="43">
        <f t="shared" si="5"/>
        <v>7150906</v>
      </c>
      <c r="S32" s="43">
        <f t="shared" si="5"/>
        <v>9533179</v>
      </c>
      <c r="T32" s="43">
        <f t="shared" si="5"/>
        <v>4781494</v>
      </c>
      <c r="U32" s="43">
        <f t="shared" si="5"/>
        <v>21465579</v>
      </c>
      <c r="V32" s="43">
        <f t="shared" si="5"/>
        <v>69236984</v>
      </c>
      <c r="W32" s="43">
        <f t="shared" si="5"/>
        <v>97405829</v>
      </c>
      <c r="X32" s="43">
        <f t="shared" si="5"/>
        <v>-28168845</v>
      </c>
      <c r="Y32" s="188">
        <f>+IF(W32&lt;&gt;0,+(X32/W32)*100,0)</f>
        <v>-28.91905473131387</v>
      </c>
      <c r="Z32" s="45">
        <f>SUM(Z28:Z31)</f>
        <v>97405829</v>
      </c>
    </row>
    <row r="33" spans="1:26" ht="13.5">
      <c r="A33" s="213" t="s">
        <v>50</v>
      </c>
      <c r="B33" s="102" t="s">
        <v>140</v>
      </c>
      <c r="C33" s="121">
        <v>10052</v>
      </c>
      <c r="D33" s="122">
        <v>310000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>
        <v>1706158</v>
      </c>
      <c r="D34" s="122"/>
      <c r="E34" s="26">
        <v>54286490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v>1827663</v>
      </c>
      <c r="P34" s="26">
        <v>2189173</v>
      </c>
      <c r="Q34" s="26">
        <v>4016836</v>
      </c>
      <c r="R34" s="26">
        <v>3587244</v>
      </c>
      <c r="S34" s="26"/>
      <c r="T34" s="26">
        <v>15325751</v>
      </c>
      <c r="U34" s="26">
        <v>18912995</v>
      </c>
      <c r="V34" s="26">
        <v>22929831</v>
      </c>
      <c r="W34" s="26">
        <v>54286490</v>
      </c>
      <c r="X34" s="26">
        <v>-31356659</v>
      </c>
      <c r="Y34" s="106">
        <v>-57.76</v>
      </c>
      <c r="Z34" s="28">
        <v>54286490</v>
      </c>
    </row>
    <row r="35" spans="1:26" ht="13.5">
      <c r="A35" s="213" t="s">
        <v>52</v>
      </c>
      <c r="B35" s="102"/>
      <c r="C35" s="121">
        <v>48343279</v>
      </c>
      <c r="D35" s="122">
        <v>110671323</v>
      </c>
      <c r="E35" s="26">
        <v>48351716</v>
      </c>
      <c r="F35" s="26"/>
      <c r="G35" s="26">
        <v>646738</v>
      </c>
      <c r="H35" s="26">
        <v>2156017</v>
      </c>
      <c r="I35" s="26">
        <v>2802755</v>
      </c>
      <c r="J35" s="26">
        <v>2859003</v>
      </c>
      <c r="K35" s="26">
        <v>1895658</v>
      </c>
      <c r="L35" s="26">
        <v>6361470</v>
      </c>
      <c r="M35" s="26">
        <v>11116131</v>
      </c>
      <c r="N35" s="26">
        <v>4589496</v>
      </c>
      <c r="O35" s="26">
        <v>1395503</v>
      </c>
      <c r="P35" s="26">
        <v>419974</v>
      </c>
      <c r="Q35" s="26">
        <v>6404973</v>
      </c>
      <c r="R35" s="26">
        <v>2692049</v>
      </c>
      <c r="S35" s="26">
        <v>1774933</v>
      </c>
      <c r="T35" s="26">
        <v>7734914</v>
      </c>
      <c r="U35" s="26">
        <v>12201896</v>
      </c>
      <c r="V35" s="26">
        <v>32525755</v>
      </c>
      <c r="W35" s="26">
        <v>48351716</v>
      </c>
      <c r="X35" s="26">
        <v>-15825961</v>
      </c>
      <c r="Y35" s="106">
        <v>-32.73</v>
      </c>
      <c r="Z35" s="28">
        <v>48351716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117108797</v>
      </c>
      <c r="D36" s="194">
        <f t="shared" si="6"/>
        <v>214330391</v>
      </c>
      <c r="E36" s="196">
        <f t="shared" si="6"/>
        <v>200044035</v>
      </c>
      <c r="F36" s="196">
        <f t="shared" si="6"/>
        <v>0</v>
      </c>
      <c r="G36" s="196">
        <f t="shared" si="6"/>
        <v>3777643</v>
      </c>
      <c r="H36" s="196">
        <f t="shared" si="6"/>
        <v>7252281</v>
      </c>
      <c r="I36" s="196">
        <f t="shared" si="6"/>
        <v>11029924</v>
      </c>
      <c r="J36" s="196">
        <f t="shared" si="6"/>
        <v>10586139</v>
      </c>
      <c r="K36" s="196">
        <f t="shared" si="6"/>
        <v>10250421</v>
      </c>
      <c r="L36" s="196">
        <f t="shared" si="6"/>
        <v>11339625</v>
      </c>
      <c r="M36" s="196">
        <f t="shared" si="6"/>
        <v>32176185</v>
      </c>
      <c r="N36" s="196">
        <f t="shared" si="6"/>
        <v>12038363</v>
      </c>
      <c r="O36" s="196">
        <f t="shared" si="6"/>
        <v>8394641</v>
      </c>
      <c r="P36" s="196">
        <f t="shared" si="6"/>
        <v>8472987</v>
      </c>
      <c r="Q36" s="196">
        <f t="shared" si="6"/>
        <v>28905991</v>
      </c>
      <c r="R36" s="196">
        <f t="shared" si="6"/>
        <v>13430199</v>
      </c>
      <c r="S36" s="196">
        <f t="shared" si="6"/>
        <v>11308112</v>
      </c>
      <c r="T36" s="196">
        <f t="shared" si="6"/>
        <v>27842159</v>
      </c>
      <c r="U36" s="196">
        <f t="shared" si="6"/>
        <v>52580470</v>
      </c>
      <c r="V36" s="196">
        <f t="shared" si="6"/>
        <v>124692570</v>
      </c>
      <c r="W36" s="196">
        <f t="shared" si="6"/>
        <v>200044035</v>
      </c>
      <c r="X36" s="196">
        <f t="shared" si="6"/>
        <v>-75351465</v>
      </c>
      <c r="Y36" s="197">
        <f>+IF(W36&lt;&gt;0,+(X36/W36)*100,0)</f>
        <v>-37.66743907160241</v>
      </c>
      <c r="Z36" s="215">
        <f>SUM(Z32:Z35)</f>
        <v>200044035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88990514</v>
      </c>
      <c r="D6" s="25">
        <v>46034156</v>
      </c>
      <c r="E6" s="26">
        <v>88990514</v>
      </c>
      <c r="F6" s="26">
        <v>-15939905</v>
      </c>
      <c r="G6" s="26">
        <v>-14207208</v>
      </c>
      <c r="H6" s="26">
        <v>-38063110</v>
      </c>
      <c r="I6" s="26">
        <v>-68210223</v>
      </c>
      <c r="J6" s="26">
        <v>-22899298</v>
      </c>
      <c r="K6" s="26">
        <v>-51201618</v>
      </c>
      <c r="L6" s="26">
        <v>24738</v>
      </c>
      <c r="M6" s="26">
        <v>-74076178</v>
      </c>
      <c r="N6" s="26">
        <v>27239</v>
      </c>
      <c r="O6" s="26">
        <v>25320</v>
      </c>
      <c r="P6" s="26">
        <v>25370</v>
      </c>
      <c r="Q6" s="26">
        <v>77929</v>
      </c>
      <c r="R6" s="26">
        <v>26954</v>
      </c>
      <c r="S6" s="26">
        <v>25619</v>
      </c>
      <c r="T6" s="26">
        <v>27625</v>
      </c>
      <c r="U6" s="26">
        <v>80198</v>
      </c>
      <c r="V6" s="26">
        <v>-142128274</v>
      </c>
      <c r="W6" s="26">
        <v>88990514</v>
      </c>
      <c r="X6" s="26">
        <v>-231118788</v>
      </c>
      <c r="Y6" s="106">
        <v>-259.71</v>
      </c>
      <c r="Z6" s="28">
        <v>88990514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232728242</v>
      </c>
      <c r="D8" s="25">
        <v>197076442</v>
      </c>
      <c r="E8" s="26">
        <v>232728242</v>
      </c>
      <c r="F8" s="26">
        <v>193176789</v>
      </c>
      <c r="G8" s="26">
        <v>213105847</v>
      </c>
      <c r="H8" s="26">
        <v>147528414</v>
      </c>
      <c r="I8" s="26">
        <v>553811050</v>
      </c>
      <c r="J8" s="26">
        <v>237722352</v>
      </c>
      <c r="K8" s="26">
        <v>228955570</v>
      </c>
      <c r="L8" s="26">
        <v>1514098957</v>
      </c>
      <c r="M8" s="26">
        <v>1980776879</v>
      </c>
      <c r="N8" s="26">
        <v>228650103</v>
      </c>
      <c r="O8" s="26">
        <v>239160005</v>
      </c>
      <c r="P8" s="26">
        <v>240035399</v>
      </c>
      <c r="Q8" s="26">
        <v>707845507</v>
      </c>
      <c r="R8" s="26">
        <v>256906065</v>
      </c>
      <c r="S8" s="26">
        <v>255810244</v>
      </c>
      <c r="T8" s="26">
        <v>273877781</v>
      </c>
      <c r="U8" s="26">
        <v>786594090</v>
      </c>
      <c r="V8" s="26">
        <v>4029027526</v>
      </c>
      <c r="W8" s="26">
        <v>232728242</v>
      </c>
      <c r="X8" s="26">
        <v>3796299284</v>
      </c>
      <c r="Y8" s="106">
        <v>1631.22</v>
      </c>
      <c r="Z8" s="28">
        <v>232728242</v>
      </c>
    </row>
    <row r="9" spans="1:26" ht="13.5">
      <c r="A9" s="225" t="s">
        <v>148</v>
      </c>
      <c r="B9" s="158"/>
      <c r="C9" s="121">
        <v>26944266</v>
      </c>
      <c r="D9" s="25">
        <v>20802598</v>
      </c>
      <c r="E9" s="26">
        <v>26944266</v>
      </c>
      <c r="F9" s="26">
        <v>46191797</v>
      </c>
      <c r="G9" s="26">
        <v>40610045</v>
      </c>
      <c r="H9" s="26">
        <v>40197655</v>
      </c>
      <c r="I9" s="26">
        <v>126999497</v>
      </c>
      <c r="J9" s="26">
        <v>30878608</v>
      </c>
      <c r="K9" s="26">
        <v>33056932</v>
      </c>
      <c r="L9" s="26">
        <v>33627105</v>
      </c>
      <c r="M9" s="26">
        <v>97562645</v>
      </c>
      <c r="N9" s="26">
        <v>34600220</v>
      </c>
      <c r="O9" s="26">
        <v>35333949</v>
      </c>
      <c r="P9" s="26">
        <v>35023201</v>
      </c>
      <c r="Q9" s="26">
        <v>104957370</v>
      </c>
      <c r="R9" s="26">
        <v>36296872</v>
      </c>
      <c r="S9" s="26">
        <v>43868057</v>
      </c>
      <c r="T9" s="26">
        <v>45808749</v>
      </c>
      <c r="U9" s="26">
        <v>125973678</v>
      </c>
      <c r="V9" s="26">
        <v>455493190</v>
      </c>
      <c r="W9" s="26">
        <v>26944266</v>
      </c>
      <c r="X9" s="26">
        <v>428548924</v>
      </c>
      <c r="Y9" s="106">
        <v>1590.5</v>
      </c>
      <c r="Z9" s="28">
        <v>26944266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153075255</v>
      </c>
      <c r="D11" s="25">
        <v>170531833</v>
      </c>
      <c r="E11" s="26">
        <v>153075255</v>
      </c>
      <c r="F11" s="26">
        <v>151306797</v>
      </c>
      <c r="G11" s="26">
        <v>173507386</v>
      </c>
      <c r="H11" s="26">
        <v>172969082</v>
      </c>
      <c r="I11" s="26">
        <v>497783265</v>
      </c>
      <c r="J11" s="26">
        <v>172650942</v>
      </c>
      <c r="K11" s="26">
        <v>154075774</v>
      </c>
      <c r="L11" s="26">
        <v>154441480</v>
      </c>
      <c r="M11" s="26">
        <v>481168196</v>
      </c>
      <c r="N11" s="26">
        <v>153813972</v>
      </c>
      <c r="O11" s="26">
        <v>153270630</v>
      </c>
      <c r="P11" s="26">
        <v>152760044</v>
      </c>
      <c r="Q11" s="26">
        <v>459844646</v>
      </c>
      <c r="R11" s="26">
        <v>152186169</v>
      </c>
      <c r="S11" s="26">
        <v>152335286</v>
      </c>
      <c r="T11" s="26">
        <v>152398028</v>
      </c>
      <c r="U11" s="26">
        <v>456919483</v>
      </c>
      <c r="V11" s="26">
        <v>1895715590</v>
      </c>
      <c r="W11" s="26">
        <v>153075255</v>
      </c>
      <c r="X11" s="26">
        <v>1742640335</v>
      </c>
      <c r="Y11" s="106">
        <v>1138.42</v>
      </c>
      <c r="Z11" s="28">
        <v>153075255</v>
      </c>
    </row>
    <row r="12" spans="1:26" ht="13.5">
      <c r="A12" s="226" t="s">
        <v>55</v>
      </c>
      <c r="B12" s="227"/>
      <c r="C12" s="138">
        <f aca="true" t="shared" si="0" ref="C12:X12">SUM(C6:C11)</f>
        <v>501738277</v>
      </c>
      <c r="D12" s="38">
        <f t="shared" si="0"/>
        <v>434445029</v>
      </c>
      <c r="E12" s="39">
        <f t="shared" si="0"/>
        <v>501738277</v>
      </c>
      <c r="F12" s="39">
        <f t="shared" si="0"/>
        <v>374735478</v>
      </c>
      <c r="G12" s="39">
        <f t="shared" si="0"/>
        <v>413016070</v>
      </c>
      <c r="H12" s="39">
        <f t="shared" si="0"/>
        <v>322632041</v>
      </c>
      <c r="I12" s="39">
        <f t="shared" si="0"/>
        <v>1110383589</v>
      </c>
      <c r="J12" s="39">
        <f t="shared" si="0"/>
        <v>418352604</v>
      </c>
      <c r="K12" s="39">
        <f t="shared" si="0"/>
        <v>364886658</v>
      </c>
      <c r="L12" s="39">
        <f t="shared" si="0"/>
        <v>1702192280</v>
      </c>
      <c r="M12" s="39">
        <f t="shared" si="0"/>
        <v>2485431542</v>
      </c>
      <c r="N12" s="39">
        <f t="shared" si="0"/>
        <v>417091534</v>
      </c>
      <c r="O12" s="39">
        <f t="shared" si="0"/>
        <v>427789904</v>
      </c>
      <c r="P12" s="39">
        <f t="shared" si="0"/>
        <v>427844014</v>
      </c>
      <c r="Q12" s="39">
        <f t="shared" si="0"/>
        <v>1272725452</v>
      </c>
      <c r="R12" s="39">
        <f t="shared" si="0"/>
        <v>445416060</v>
      </c>
      <c r="S12" s="39">
        <f t="shared" si="0"/>
        <v>452039206</v>
      </c>
      <c r="T12" s="39">
        <f t="shared" si="0"/>
        <v>472112183</v>
      </c>
      <c r="U12" s="39">
        <f t="shared" si="0"/>
        <v>1369567449</v>
      </c>
      <c r="V12" s="39">
        <f t="shared" si="0"/>
        <v>6238108032</v>
      </c>
      <c r="W12" s="39">
        <f t="shared" si="0"/>
        <v>501738277</v>
      </c>
      <c r="X12" s="39">
        <f t="shared" si="0"/>
        <v>5736369755</v>
      </c>
      <c r="Y12" s="140">
        <f>+IF(W12&lt;&gt;0,+(X12/W12)*100,0)</f>
        <v>1143.2992095598079</v>
      </c>
      <c r="Z12" s="40">
        <f>SUM(Z6:Z11)</f>
        <v>501738277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>
        <v>99413</v>
      </c>
      <c r="E15" s="26"/>
      <c r="F15" s="26">
        <v>20613043</v>
      </c>
      <c r="G15" s="26">
        <v>20589562</v>
      </c>
      <c r="H15" s="26">
        <v>20582569</v>
      </c>
      <c r="I15" s="26">
        <v>61785174</v>
      </c>
      <c r="J15" s="26">
        <v>20569940</v>
      </c>
      <c r="K15" s="26">
        <v>20560253</v>
      </c>
      <c r="L15" s="26">
        <v>20553418</v>
      </c>
      <c r="M15" s="26">
        <v>61683611</v>
      </c>
      <c r="N15" s="26">
        <v>20544648</v>
      </c>
      <c r="O15" s="26">
        <v>20463332</v>
      </c>
      <c r="P15" s="26">
        <v>20449588</v>
      </c>
      <c r="Q15" s="26">
        <v>61457568</v>
      </c>
      <c r="R15" s="26">
        <v>20436574</v>
      </c>
      <c r="S15" s="26">
        <v>20423232</v>
      </c>
      <c r="T15" s="26">
        <v>20394713</v>
      </c>
      <c r="U15" s="26">
        <v>61254519</v>
      </c>
      <c r="V15" s="26">
        <v>246180872</v>
      </c>
      <c r="W15" s="26"/>
      <c r="X15" s="26">
        <v>246180872</v>
      </c>
      <c r="Y15" s="106"/>
      <c r="Z15" s="28"/>
    </row>
    <row r="16" spans="1:26" ht="13.5">
      <c r="A16" s="225" t="s">
        <v>153</v>
      </c>
      <c r="B16" s="158"/>
      <c r="C16" s="121">
        <v>33965695</v>
      </c>
      <c r="D16" s="25">
        <v>29646201</v>
      </c>
      <c r="E16" s="26">
        <v>33965695</v>
      </c>
      <c r="F16" s="125"/>
      <c r="G16" s="125"/>
      <c r="H16" s="125"/>
      <c r="I16" s="26"/>
      <c r="J16" s="125"/>
      <c r="K16" s="125"/>
      <c r="L16" s="26"/>
      <c r="M16" s="125"/>
      <c r="N16" s="125">
        <v>56550368</v>
      </c>
      <c r="O16" s="125">
        <v>56550368</v>
      </c>
      <c r="P16" s="26">
        <v>75550366</v>
      </c>
      <c r="Q16" s="125">
        <v>188651102</v>
      </c>
      <c r="R16" s="125">
        <v>65550366</v>
      </c>
      <c r="S16" s="26">
        <v>55550366</v>
      </c>
      <c r="T16" s="125">
        <v>55550366</v>
      </c>
      <c r="U16" s="125">
        <v>176651098</v>
      </c>
      <c r="V16" s="125">
        <v>365302200</v>
      </c>
      <c r="W16" s="26">
        <v>33965695</v>
      </c>
      <c r="X16" s="125">
        <v>331336505</v>
      </c>
      <c r="Y16" s="107">
        <v>975.5</v>
      </c>
      <c r="Z16" s="200">
        <v>33965695</v>
      </c>
    </row>
    <row r="17" spans="1:26" ht="13.5">
      <c r="A17" s="225" t="s">
        <v>154</v>
      </c>
      <c r="B17" s="158"/>
      <c r="C17" s="121">
        <v>475513420</v>
      </c>
      <c r="D17" s="25">
        <v>475513420</v>
      </c>
      <c r="E17" s="26">
        <v>475513420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475513420</v>
      </c>
      <c r="X17" s="26">
        <v>-475513420</v>
      </c>
      <c r="Y17" s="106">
        <v>-100</v>
      </c>
      <c r="Z17" s="28">
        <v>475513420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4767455289</v>
      </c>
      <c r="D19" s="25">
        <v>4894050297</v>
      </c>
      <c r="E19" s="26">
        <v>4767455289</v>
      </c>
      <c r="F19" s="26">
        <v>5245224970</v>
      </c>
      <c r="G19" s="26">
        <v>5164932329</v>
      </c>
      <c r="H19" s="26">
        <v>5171558753</v>
      </c>
      <c r="I19" s="26">
        <v>15581716052</v>
      </c>
      <c r="J19" s="26">
        <v>5181396383</v>
      </c>
      <c r="K19" s="26">
        <v>5273292443</v>
      </c>
      <c r="L19" s="26">
        <v>5284034501</v>
      </c>
      <c r="M19" s="26">
        <v>15738723327</v>
      </c>
      <c r="N19" s="26">
        <v>5293387960</v>
      </c>
      <c r="O19" s="26">
        <v>5301955821</v>
      </c>
      <c r="P19" s="26">
        <v>5309847764</v>
      </c>
      <c r="Q19" s="26">
        <v>15905191545</v>
      </c>
      <c r="R19" s="26">
        <v>5322176034</v>
      </c>
      <c r="S19" s="26">
        <v>5333185748</v>
      </c>
      <c r="T19" s="26">
        <v>5360163276</v>
      </c>
      <c r="U19" s="26">
        <v>16015525058</v>
      </c>
      <c r="V19" s="26">
        <v>63241155982</v>
      </c>
      <c r="W19" s="26">
        <v>4767455289</v>
      </c>
      <c r="X19" s="26">
        <v>58473700693</v>
      </c>
      <c r="Y19" s="106">
        <v>1226.52</v>
      </c>
      <c r="Z19" s="28">
        <v>4767455289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2249762</v>
      </c>
      <c r="D22" s="25">
        <v>3077279</v>
      </c>
      <c r="E22" s="26">
        <v>2249762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2249762</v>
      </c>
      <c r="X22" s="26">
        <v>-2249762</v>
      </c>
      <c r="Y22" s="106">
        <v>-100</v>
      </c>
      <c r="Z22" s="28">
        <v>2249762</v>
      </c>
    </row>
    <row r="23" spans="1:26" ht="13.5">
      <c r="A23" s="225" t="s">
        <v>160</v>
      </c>
      <c r="B23" s="158"/>
      <c r="C23" s="121"/>
      <c r="D23" s="25"/>
      <c r="E23" s="26"/>
      <c r="F23" s="125">
        <v>78765765</v>
      </c>
      <c r="G23" s="125">
        <v>83535487</v>
      </c>
      <c r="H23" s="125">
        <v>73497780</v>
      </c>
      <c r="I23" s="26">
        <v>235799032</v>
      </c>
      <c r="J23" s="125">
        <v>67497780</v>
      </c>
      <c r="K23" s="125">
        <v>57828059</v>
      </c>
      <c r="L23" s="26">
        <v>92146619</v>
      </c>
      <c r="M23" s="125">
        <v>217472458</v>
      </c>
      <c r="N23" s="125"/>
      <c r="O23" s="125"/>
      <c r="P23" s="26"/>
      <c r="Q23" s="125"/>
      <c r="R23" s="125"/>
      <c r="S23" s="26"/>
      <c r="T23" s="125"/>
      <c r="U23" s="125"/>
      <c r="V23" s="125">
        <v>453271490</v>
      </c>
      <c r="W23" s="26"/>
      <c r="X23" s="125">
        <v>453271490</v>
      </c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5279184166</v>
      </c>
      <c r="D24" s="42">
        <f t="shared" si="1"/>
        <v>5402386610</v>
      </c>
      <c r="E24" s="43">
        <f t="shared" si="1"/>
        <v>5279184166</v>
      </c>
      <c r="F24" s="43">
        <f t="shared" si="1"/>
        <v>5344603778</v>
      </c>
      <c r="G24" s="43">
        <f t="shared" si="1"/>
        <v>5269057378</v>
      </c>
      <c r="H24" s="43">
        <f t="shared" si="1"/>
        <v>5265639102</v>
      </c>
      <c r="I24" s="43">
        <f t="shared" si="1"/>
        <v>15879300258</v>
      </c>
      <c r="J24" s="43">
        <f t="shared" si="1"/>
        <v>5269464103</v>
      </c>
      <c r="K24" s="43">
        <f t="shared" si="1"/>
        <v>5351680755</v>
      </c>
      <c r="L24" s="43">
        <f t="shared" si="1"/>
        <v>5396734538</v>
      </c>
      <c r="M24" s="43">
        <f t="shared" si="1"/>
        <v>16017879396</v>
      </c>
      <c r="N24" s="43">
        <f t="shared" si="1"/>
        <v>5370482976</v>
      </c>
      <c r="O24" s="43">
        <f t="shared" si="1"/>
        <v>5378969521</v>
      </c>
      <c r="P24" s="43">
        <f t="shared" si="1"/>
        <v>5405847718</v>
      </c>
      <c r="Q24" s="43">
        <f t="shared" si="1"/>
        <v>16155300215</v>
      </c>
      <c r="R24" s="43">
        <f t="shared" si="1"/>
        <v>5408162974</v>
      </c>
      <c r="S24" s="43">
        <f t="shared" si="1"/>
        <v>5409159346</v>
      </c>
      <c r="T24" s="43">
        <f t="shared" si="1"/>
        <v>5436108355</v>
      </c>
      <c r="U24" s="43">
        <f t="shared" si="1"/>
        <v>16253430675</v>
      </c>
      <c r="V24" s="43">
        <f t="shared" si="1"/>
        <v>64305910544</v>
      </c>
      <c r="W24" s="43">
        <f t="shared" si="1"/>
        <v>5279184166</v>
      </c>
      <c r="X24" s="43">
        <f t="shared" si="1"/>
        <v>59026726378</v>
      </c>
      <c r="Y24" s="188">
        <f>+IF(W24&lt;&gt;0,+(X24/W24)*100,0)</f>
        <v>1118.103186438448</v>
      </c>
      <c r="Z24" s="45">
        <f>SUM(Z15:Z23)</f>
        <v>5279184166</v>
      </c>
    </row>
    <row r="25" spans="1:26" ht="13.5">
      <c r="A25" s="226" t="s">
        <v>161</v>
      </c>
      <c r="B25" s="227"/>
      <c r="C25" s="138">
        <f aca="true" t="shared" si="2" ref="C25:X25">+C12+C24</f>
        <v>5780922443</v>
      </c>
      <c r="D25" s="38">
        <f t="shared" si="2"/>
        <v>5836831639</v>
      </c>
      <c r="E25" s="39">
        <f t="shared" si="2"/>
        <v>5780922443</v>
      </c>
      <c r="F25" s="39">
        <f t="shared" si="2"/>
        <v>5719339256</v>
      </c>
      <c r="G25" s="39">
        <f t="shared" si="2"/>
        <v>5682073448</v>
      </c>
      <c r="H25" s="39">
        <f t="shared" si="2"/>
        <v>5588271143</v>
      </c>
      <c r="I25" s="39">
        <f t="shared" si="2"/>
        <v>16989683847</v>
      </c>
      <c r="J25" s="39">
        <f t="shared" si="2"/>
        <v>5687816707</v>
      </c>
      <c r="K25" s="39">
        <f t="shared" si="2"/>
        <v>5716567413</v>
      </c>
      <c r="L25" s="39">
        <f t="shared" si="2"/>
        <v>7098926818</v>
      </c>
      <c r="M25" s="39">
        <f t="shared" si="2"/>
        <v>18503310938</v>
      </c>
      <c r="N25" s="39">
        <f t="shared" si="2"/>
        <v>5787574510</v>
      </c>
      <c r="O25" s="39">
        <f t="shared" si="2"/>
        <v>5806759425</v>
      </c>
      <c r="P25" s="39">
        <f t="shared" si="2"/>
        <v>5833691732</v>
      </c>
      <c r="Q25" s="39">
        <f t="shared" si="2"/>
        <v>17428025667</v>
      </c>
      <c r="R25" s="39">
        <f t="shared" si="2"/>
        <v>5853579034</v>
      </c>
      <c r="S25" s="39">
        <f t="shared" si="2"/>
        <v>5861198552</v>
      </c>
      <c r="T25" s="39">
        <f t="shared" si="2"/>
        <v>5908220538</v>
      </c>
      <c r="U25" s="39">
        <f t="shared" si="2"/>
        <v>17622998124</v>
      </c>
      <c r="V25" s="39">
        <f t="shared" si="2"/>
        <v>70544018576</v>
      </c>
      <c r="W25" s="39">
        <f t="shared" si="2"/>
        <v>5780922443</v>
      </c>
      <c r="X25" s="39">
        <f t="shared" si="2"/>
        <v>64763096133</v>
      </c>
      <c r="Y25" s="140">
        <f>+IF(W25&lt;&gt;0,+(X25/W25)*100,0)</f>
        <v>1120.2900016660888</v>
      </c>
      <c r="Z25" s="40">
        <f>+Z12+Z24</f>
        <v>5780922443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>
        <v>51655435</v>
      </c>
      <c r="M29" s="26">
        <v>51655435</v>
      </c>
      <c r="N29" s="26">
        <v>26888968</v>
      </c>
      <c r="O29" s="26">
        <v>21618597</v>
      </c>
      <c r="P29" s="26">
        <v>11521154</v>
      </c>
      <c r="Q29" s="26">
        <v>60028719</v>
      </c>
      <c r="R29" s="26">
        <v>16491713</v>
      </c>
      <c r="S29" s="26">
        <v>17214936</v>
      </c>
      <c r="T29" s="26">
        <v>4819233</v>
      </c>
      <c r="U29" s="26">
        <v>38525882</v>
      </c>
      <c r="V29" s="26">
        <v>150210036</v>
      </c>
      <c r="W29" s="26"/>
      <c r="X29" s="26">
        <v>150210036</v>
      </c>
      <c r="Y29" s="106"/>
      <c r="Z29" s="28"/>
    </row>
    <row r="30" spans="1:26" ht="13.5">
      <c r="A30" s="225" t="s">
        <v>51</v>
      </c>
      <c r="B30" s="158" t="s">
        <v>93</v>
      </c>
      <c r="C30" s="121">
        <v>12301354</v>
      </c>
      <c r="D30" s="25">
        <v>37825772</v>
      </c>
      <c r="E30" s="26">
        <v>12301354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12301354</v>
      </c>
      <c r="X30" s="26">
        <v>-12301354</v>
      </c>
      <c r="Y30" s="106">
        <v>-100</v>
      </c>
      <c r="Z30" s="28">
        <v>12301354</v>
      </c>
    </row>
    <row r="31" spans="1:26" ht="13.5">
      <c r="A31" s="225" t="s">
        <v>165</v>
      </c>
      <c r="B31" s="158"/>
      <c r="C31" s="121">
        <v>32846315</v>
      </c>
      <c r="D31" s="25">
        <v>32421595</v>
      </c>
      <c r="E31" s="26">
        <v>32846315</v>
      </c>
      <c r="F31" s="26">
        <v>32963781</v>
      </c>
      <c r="G31" s="26">
        <v>33025157</v>
      </c>
      <c r="H31" s="26">
        <v>33248966</v>
      </c>
      <c r="I31" s="26">
        <v>99237904</v>
      </c>
      <c r="J31" s="26">
        <v>33172487</v>
      </c>
      <c r="K31" s="26">
        <v>33212958</v>
      </c>
      <c r="L31" s="26">
        <v>33259613</v>
      </c>
      <c r="M31" s="26">
        <v>99645058</v>
      </c>
      <c r="N31" s="26">
        <v>33268755</v>
      </c>
      <c r="O31" s="26">
        <v>33318229</v>
      </c>
      <c r="P31" s="26">
        <v>33308868</v>
      </c>
      <c r="Q31" s="26">
        <v>99895852</v>
      </c>
      <c r="R31" s="26">
        <v>33350846</v>
      </c>
      <c r="S31" s="26">
        <v>33223182</v>
      </c>
      <c r="T31" s="26">
        <v>33294313</v>
      </c>
      <c r="U31" s="26">
        <v>99868341</v>
      </c>
      <c r="V31" s="26">
        <v>398647155</v>
      </c>
      <c r="W31" s="26">
        <v>32846315</v>
      </c>
      <c r="X31" s="26">
        <v>365800840</v>
      </c>
      <c r="Y31" s="106">
        <v>1113.67</v>
      </c>
      <c r="Z31" s="28">
        <v>32846315</v>
      </c>
    </row>
    <row r="32" spans="1:26" ht="13.5">
      <c r="A32" s="225" t="s">
        <v>166</v>
      </c>
      <c r="B32" s="158" t="s">
        <v>93</v>
      </c>
      <c r="C32" s="121">
        <v>344498947</v>
      </c>
      <c r="D32" s="25">
        <v>239819679</v>
      </c>
      <c r="E32" s="26">
        <v>344498947</v>
      </c>
      <c r="F32" s="26">
        <v>43452712</v>
      </c>
      <c r="G32" s="26">
        <v>34332845</v>
      </c>
      <c r="H32" s="26">
        <v>31808811</v>
      </c>
      <c r="I32" s="26">
        <v>109594368</v>
      </c>
      <c r="J32" s="26">
        <v>40039227</v>
      </c>
      <c r="K32" s="26">
        <v>78797459</v>
      </c>
      <c r="L32" s="26">
        <v>169858811</v>
      </c>
      <c r="M32" s="26">
        <v>288695497</v>
      </c>
      <c r="N32" s="26">
        <v>163522604</v>
      </c>
      <c r="O32" s="26">
        <v>167816329</v>
      </c>
      <c r="P32" s="26">
        <v>161239831</v>
      </c>
      <c r="Q32" s="26">
        <v>492578764</v>
      </c>
      <c r="R32" s="26">
        <v>165145821</v>
      </c>
      <c r="S32" s="26">
        <v>166220224</v>
      </c>
      <c r="T32" s="26">
        <v>261356421</v>
      </c>
      <c r="U32" s="26">
        <v>592722466</v>
      </c>
      <c r="V32" s="26">
        <v>1483591095</v>
      </c>
      <c r="W32" s="26">
        <v>344498947</v>
      </c>
      <c r="X32" s="26">
        <v>1139092148</v>
      </c>
      <c r="Y32" s="106">
        <v>330.65</v>
      </c>
      <c r="Z32" s="28">
        <v>344498947</v>
      </c>
    </row>
    <row r="33" spans="1:26" ht="13.5">
      <c r="A33" s="225" t="s">
        <v>167</v>
      </c>
      <c r="B33" s="158"/>
      <c r="C33" s="121">
        <v>20416458</v>
      </c>
      <c r="D33" s="25">
        <v>16625233</v>
      </c>
      <c r="E33" s="26">
        <v>20416458</v>
      </c>
      <c r="F33" s="26">
        <v>142063300</v>
      </c>
      <c r="G33" s="26">
        <v>161326813</v>
      </c>
      <c r="H33" s="26">
        <v>154064766</v>
      </c>
      <c r="I33" s="26">
        <v>457454879</v>
      </c>
      <c r="J33" s="26">
        <v>159992284</v>
      </c>
      <c r="K33" s="26">
        <v>149333211</v>
      </c>
      <c r="L33" s="26">
        <v>48116276</v>
      </c>
      <c r="M33" s="26">
        <v>357441771</v>
      </c>
      <c r="N33" s="26">
        <v>48116276</v>
      </c>
      <c r="O33" s="26">
        <v>48116276</v>
      </c>
      <c r="P33" s="26">
        <v>48116276</v>
      </c>
      <c r="Q33" s="26">
        <v>144348828</v>
      </c>
      <c r="R33" s="26">
        <v>48116276</v>
      </c>
      <c r="S33" s="26">
        <v>48116276</v>
      </c>
      <c r="T33" s="26">
        <v>48116276</v>
      </c>
      <c r="U33" s="26">
        <v>144348828</v>
      </c>
      <c r="V33" s="26">
        <v>1103594306</v>
      </c>
      <c r="W33" s="26">
        <v>20416458</v>
      </c>
      <c r="X33" s="26">
        <v>1083177848</v>
      </c>
      <c r="Y33" s="106">
        <v>5305.42</v>
      </c>
      <c r="Z33" s="28">
        <v>20416458</v>
      </c>
    </row>
    <row r="34" spans="1:26" ht="13.5">
      <c r="A34" s="226" t="s">
        <v>57</v>
      </c>
      <c r="B34" s="227"/>
      <c r="C34" s="138">
        <f aca="true" t="shared" si="3" ref="C34:X34">SUM(C29:C33)</f>
        <v>410063074</v>
      </c>
      <c r="D34" s="38">
        <f t="shared" si="3"/>
        <v>326692279</v>
      </c>
      <c r="E34" s="39">
        <f t="shared" si="3"/>
        <v>410063074</v>
      </c>
      <c r="F34" s="39">
        <f t="shared" si="3"/>
        <v>218479793</v>
      </c>
      <c r="G34" s="39">
        <f t="shared" si="3"/>
        <v>228684815</v>
      </c>
      <c r="H34" s="39">
        <f t="shared" si="3"/>
        <v>219122543</v>
      </c>
      <c r="I34" s="39">
        <f t="shared" si="3"/>
        <v>666287151</v>
      </c>
      <c r="J34" s="39">
        <f t="shared" si="3"/>
        <v>233203998</v>
      </c>
      <c r="K34" s="39">
        <f t="shared" si="3"/>
        <v>261343628</v>
      </c>
      <c r="L34" s="39">
        <f t="shared" si="3"/>
        <v>302890135</v>
      </c>
      <c r="M34" s="39">
        <f t="shared" si="3"/>
        <v>797437761</v>
      </c>
      <c r="N34" s="39">
        <f t="shared" si="3"/>
        <v>271796603</v>
      </c>
      <c r="O34" s="39">
        <f t="shared" si="3"/>
        <v>270869431</v>
      </c>
      <c r="P34" s="39">
        <f t="shared" si="3"/>
        <v>254186129</v>
      </c>
      <c r="Q34" s="39">
        <f t="shared" si="3"/>
        <v>796852163</v>
      </c>
      <c r="R34" s="39">
        <f t="shared" si="3"/>
        <v>263104656</v>
      </c>
      <c r="S34" s="39">
        <f t="shared" si="3"/>
        <v>264774618</v>
      </c>
      <c r="T34" s="39">
        <f t="shared" si="3"/>
        <v>347586243</v>
      </c>
      <c r="U34" s="39">
        <f t="shared" si="3"/>
        <v>875465517</v>
      </c>
      <c r="V34" s="39">
        <f t="shared" si="3"/>
        <v>3136042592</v>
      </c>
      <c r="W34" s="39">
        <f t="shared" si="3"/>
        <v>410063074</v>
      </c>
      <c r="X34" s="39">
        <f t="shared" si="3"/>
        <v>2725979518</v>
      </c>
      <c r="Y34" s="140">
        <f>+IF(W34&lt;&gt;0,+(X34/W34)*100,0)</f>
        <v>664.77078548165</v>
      </c>
      <c r="Z34" s="40">
        <f>SUM(Z29:Z33)</f>
        <v>410063074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152651293</v>
      </c>
      <c r="D37" s="25">
        <v>165440782</v>
      </c>
      <c r="E37" s="26">
        <v>152651293</v>
      </c>
      <c r="F37" s="26">
        <v>164779988</v>
      </c>
      <c r="G37" s="26">
        <v>163911646</v>
      </c>
      <c r="H37" s="26">
        <v>163740256</v>
      </c>
      <c r="I37" s="26">
        <v>492431890</v>
      </c>
      <c r="J37" s="26">
        <v>163715415</v>
      </c>
      <c r="K37" s="26">
        <v>160085759</v>
      </c>
      <c r="L37" s="26">
        <v>155617057</v>
      </c>
      <c r="M37" s="26">
        <v>479418231</v>
      </c>
      <c r="N37" s="26">
        <v>155434716</v>
      </c>
      <c r="O37" s="26">
        <v>155175115</v>
      </c>
      <c r="P37" s="26">
        <v>154989247</v>
      </c>
      <c r="Q37" s="26">
        <v>465599078</v>
      </c>
      <c r="R37" s="26">
        <v>154976313</v>
      </c>
      <c r="S37" s="26">
        <v>153386062</v>
      </c>
      <c r="T37" s="26">
        <v>205843786</v>
      </c>
      <c r="U37" s="26">
        <v>514206161</v>
      </c>
      <c r="V37" s="26">
        <v>1951655360</v>
      </c>
      <c r="W37" s="26">
        <v>152651293</v>
      </c>
      <c r="X37" s="26">
        <v>1799004067</v>
      </c>
      <c r="Y37" s="106">
        <v>1178.51</v>
      </c>
      <c r="Z37" s="28">
        <v>152651293</v>
      </c>
    </row>
    <row r="38" spans="1:26" ht="13.5">
      <c r="A38" s="225" t="s">
        <v>167</v>
      </c>
      <c r="B38" s="158"/>
      <c r="C38" s="121">
        <v>124708418</v>
      </c>
      <c r="D38" s="25">
        <v>103775113</v>
      </c>
      <c r="E38" s="26">
        <v>124708418</v>
      </c>
      <c r="F38" s="26">
        <v>113500332</v>
      </c>
      <c r="G38" s="26">
        <v>100272312</v>
      </c>
      <c r="H38" s="26">
        <v>100351633</v>
      </c>
      <c r="I38" s="26">
        <v>314124277</v>
      </c>
      <c r="J38" s="26">
        <v>100392479</v>
      </c>
      <c r="K38" s="26">
        <v>113701169</v>
      </c>
      <c r="L38" s="26">
        <v>113861576</v>
      </c>
      <c r="M38" s="26">
        <v>327955224</v>
      </c>
      <c r="N38" s="26">
        <v>112499172</v>
      </c>
      <c r="O38" s="26">
        <v>113865842</v>
      </c>
      <c r="P38" s="26">
        <v>114011877</v>
      </c>
      <c r="Q38" s="26">
        <v>340376891</v>
      </c>
      <c r="R38" s="26">
        <v>114116358</v>
      </c>
      <c r="S38" s="26">
        <v>114225253</v>
      </c>
      <c r="T38" s="26">
        <v>114206183</v>
      </c>
      <c r="U38" s="26">
        <v>342547794</v>
      </c>
      <c r="V38" s="26">
        <v>1325004186</v>
      </c>
      <c r="W38" s="26">
        <v>124708418</v>
      </c>
      <c r="X38" s="26">
        <v>1200295768</v>
      </c>
      <c r="Y38" s="106">
        <v>962.48</v>
      </c>
      <c r="Z38" s="28">
        <v>124708418</v>
      </c>
    </row>
    <row r="39" spans="1:26" ht="13.5">
      <c r="A39" s="226" t="s">
        <v>58</v>
      </c>
      <c r="B39" s="229"/>
      <c r="C39" s="138">
        <f aca="true" t="shared" si="4" ref="C39:X39">SUM(C37:C38)</f>
        <v>277359711</v>
      </c>
      <c r="D39" s="42">
        <f t="shared" si="4"/>
        <v>269215895</v>
      </c>
      <c r="E39" s="43">
        <f t="shared" si="4"/>
        <v>277359711</v>
      </c>
      <c r="F39" s="43">
        <f t="shared" si="4"/>
        <v>278280320</v>
      </c>
      <c r="G39" s="43">
        <f t="shared" si="4"/>
        <v>264183958</v>
      </c>
      <c r="H39" s="43">
        <f t="shared" si="4"/>
        <v>264091889</v>
      </c>
      <c r="I39" s="43">
        <f t="shared" si="4"/>
        <v>806556167</v>
      </c>
      <c r="J39" s="43">
        <f t="shared" si="4"/>
        <v>264107894</v>
      </c>
      <c r="K39" s="43">
        <f t="shared" si="4"/>
        <v>273786928</v>
      </c>
      <c r="L39" s="43">
        <f t="shared" si="4"/>
        <v>269478633</v>
      </c>
      <c r="M39" s="43">
        <f t="shared" si="4"/>
        <v>807373455</v>
      </c>
      <c r="N39" s="43">
        <f t="shared" si="4"/>
        <v>267933888</v>
      </c>
      <c r="O39" s="43">
        <f t="shared" si="4"/>
        <v>269040957</v>
      </c>
      <c r="P39" s="43">
        <f t="shared" si="4"/>
        <v>269001124</v>
      </c>
      <c r="Q39" s="43">
        <f t="shared" si="4"/>
        <v>805975969</v>
      </c>
      <c r="R39" s="43">
        <f t="shared" si="4"/>
        <v>269092671</v>
      </c>
      <c r="S39" s="43">
        <f t="shared" si="4"/>
        <v>267611315</v>
      </c>
      <c r="T39" s="43">
        <f t="shared" si="4"/>
        <v>320049969</v>
      </c>
      <c r="U39" s="43">
        <f t="shared" si="4"/>
        <v>856753955</v>
      </c>
      <c r="V39" s="43">
        <f t="shared" si="4"/>
        <v>3276659546</v>
      </c>
      <c r="W39" s="43">
        <f t="shared" si="4"/>
        <v>277359711</v>
      </c>
      <c r="X39" s="43">
        <f t="shared" si="4"/>
        <v>2999299835</v>
      </c>
      <c r="Y39" s="188">
        <f>+IF(W39&lt;&gt;0,+(X39/W39)*100,0)</f>
        <v>1081.3754543463597</v>
      </c>
      <c r="Z39" s="45">
        <f>SUM(Z37:Z38)</f>
        <v>277359711</v>
      </c>
    </row>
    <row r="40" spans="1:26" ht="13.5">
      <c r="A40" s="226" t="s">
        <v>169</v>
      </c>
      <c r="B40" s="227"/>
      <c r="C40" s="138">
        <f aca="true" t="shared" si="5" ref="C40:X40">+C34+C39</f>
        <v>687422785</v>
      </c>
      <c r="D40" s="38">
        <f t="shared" si="5"/>
        <v>595908174</v>
      </c>
      <c r="E40" s="39">
        <f t="shared" si="5"/>
        <v>687422785</v>
      </c>
      <c r="F40" s="39">
        <f t="shared" si="5"/>
        <v>496760113</v>
      </c>
      <c r="G40" s="39">
        <f t="shared" si="5"/>
        <v>492868773</v>
      </c>
      <c r="H40" s="39">
        <f t="shared" si="5"/>
        <v>483214432</v>
      </c>
      <c r="I40" s="39">
        <f t="shared" si="5"/>
        <v>1472843318</v>
      </c>
      <c r="J40" s="39">
        <f t="shared" si="5"/>
        <v>497311892</v>
      </c>
      <c r="K40" s="39">
        <f t="shared" si="5"/>
        <v>535130556</v>
      </c>
      <c r="L40" s="39">
        <f t="shared" si="5"/>
        <v>572368768</v>
      </c>
      <c r="M40" s="39">
        <f t="shared" si="5"/>
        <v>1604811216</v>
      </c>
      <c r="N40" s="39">
        <f t="shared" si="5"/>
        <v>539730491</v>
      </c>
      <c r="O40" s="39">
        <f t="shared" si="5"/>
        <v>539910388</v>
      </c>
      <c r="P40" s="39">
        <f t="shared" si="5"/>
        <v>523187253</v>
      </c>
      <c r="Q40" s="39">
        <f t="shared" si="5"/>
        <v>1602828132</v>
      </c>
      <c r="R40" s="39">
        <f t="shared" si="5"/>
        <v>532197327</v>
      </c>
      <c r="S40" s="39">
        <f t="shared" si="5"/>
        <v>532385933</v>
      </c>
      <c r="T40" s="39">
        <f t="shared" si="5"/>
        <v>667636212</v>
      </c>
      <c r="U40" s="39">
        <f t="shared" si="5"/>
        <v>1732219472</v>
      </c>
      <c r="V40" s="39">
        <f t="shared" si="5"/>
        <v>6412702138</v>
      </c>
      <c r="W40" s="39">
        <f t="shared" si="5"/>
        <v>687422785</v>
      </c>
      <c r="X40" s="39">
        <f t="shared" si="5"/>
        <v>5725279353</v>
      </c>
      <c r="Y40" s="140">
        <f>+IF(W40&lt;&gt;0,+(X40/W40)*100,0)</f>
        <v>832.8614468314431</v>
      </c>
      <c r="Z40" s="40">
        <f>+Z34+Z39</f>
        <v>687422785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5093499658</v>
      </c>
      <c r="D42" s="234">
        <f t="shared" si="6"/>
        <v>5240923465</v>
      </c>
      <c r="E42" s="235">
        <f t="shared" si="6"/>
        <v>5093499658</v>
      </c>
      <c r="F42" s="235">
        <f t="shared" si="6"/>
        <v>5222579143</v>
      </c>
      <c r="G42" s="235">
        <f t="shared" si="6"/>
        <v>5189204675</v>
      </c>
      <c r="H42" s="235">
        <f t="shared" si="6"/>
        <v>5105056711</v>
      </c>
      <c r="I42" s="235">
        <f t="shared" si="6"/>
        <v>15516840529</v>
      </c>
      <c r="J42" s="235">
        <f t="shared" si="6"/>
        <v>5190504815</v>
      </c>
      <c r="K42" s="235">
        <f t="shared" si="6"/>
        <v>5181436857</v>
      </c>
      <c r="L42" s="235">
        <f t="shared" si="6"/>
        <v>6526558050</v>
      </c>
      <c r="M42" s="235">
        <f t="shared" si="6"/>
        <v>16898499722</v>
      </c>
      <c r="N42" s="235">
        <f t="shared" si="6"/>
        <v>5247844019</v>
      </c>
      <c r="O42" s="235">
        <f t="shared" si="6"/>
        <v>5266849037</v>
      </c>
      <c r="P42" s="235">
        <f t="shared" si="6"/>
        <v>5310504479</v>
      </c>
      <c r="Q42" s="235">
        <f t="shared" si="6"/>
        <v>15825197535</v>
      </c>
      <c r="R42" s="235">
        <f t="shared" si="6"/>
        <v>5321381707</v>
      </c>
      <c r="S42" s="235">
        <f t="shared" si="6"/>
        <v>5328812619</v>
      </c>
      <c r="T42" s="235">
        <f t="shared" si="6"/>
        <v>5240584326</v>
      </c>
      <c r="U42" s="235">
        <f t="shared" si="6"/>
        <v>15890778652</v>
      </c>
      <c r="V42" s="235">
        <f t="shared" si="6"/>
        <v>64131316438</v>
      </c>
      <c r="W42" s="235">
        <f t="shared" si="6"/>
        <v>5093499658</v>
      </c>
      <c r="X42" s="235">
        <f t="shared" si="6"/>
        <v>59037816780</v>
      </c>
      <c r="Y42" s="236">
        <f>+IF(W42&lt;&gt;0,+(X42/W42)*100,0)</f>
        <v>1159.0815891638172</v>
      </c>
      <c r="Z42" s="237">
        <f>+Z25-Z40</f>
        <v>5093499658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5093499658</v>
      </c>
      <c r="D45" s="25">
        <v>5240923465</v>
      </c>
      <c r="E45" s="26">
        <v>5093499658</v>
      </c>
      <c r="F45" s="26">
        <v>272214023</v>
      </c>
      <c r="G45" s="26">
        <v>322002860</v>
      </c>
      <c r="H45" s="26">
        <v>237854896</v>
      </c>
      <c r="I45" s="26">
        <v>832071779</v>
      </c>
      <c r="J45" s="26">
        <v>323303000</v>
      </c>
      <c r="K45" s="26"/>
      <c r="L45" s="26"/>
      <c r="M45" s="26">
        <v>323303000</v>
      </c>
      <c r="N45" s="26">
        <v>4975629996</v>
      </c>
      <c r="O45" s="26">
        <v>4994635014</v>
      </c>
      <c r="P45" s="26">
        <v>5038290456</v>
      </c>
      <c r="Q45" s="26">
        <v>15008555466</v>
      </c>
      <c r="R45" s="26">
        <v>5049167684</v>
      </c>
      <c r="S45" s="26">
        <v>5056598596</v>
      </c>
      <c r="T45" s="26">
        <v>4968370303</v>
      </c>
      <c r="U45" s="26">
        <v>15074136583</v>
      </c>
      <c r="V45" s="26">
        <v>31238066828</v>
      </c>
      <c r="W45" s="26">
        <v>5093499658</v>
      </c>
      <c r="X45" s="26">
        <v>26144567170</v>
      </c>
      <c r="Y45" s="105">
        <v>513.29</v>
      </c>
      <c r="Z45" s="28">
        <v>5093499658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>
        <v>4950365120</v>
      </c>
      <c r="G46" s="26">
        <v>4867201815</v>
      </c>
      <c r="H46" s="26">
        <v>4867201815</v>
      </c>
      <c r="I46" s="26">
        <v>14684768750</v>
      </c>
      <c r="J46" s="26">
        <v>4867201815</v>
      </c>
      <c r="K46" s="26">
        <v>5181436857</v>
      </c>
      <c r="L46" s="26">
        <v>6526558050</v>
      </c>
      <c r="M46" s="26">
        <v>16575196722</v>
      </c>
      <c r="N46" s="26">
        <v>272214023</v>
      </c>
      <c r="O46" s="26">
        <v>272214023</v>
      </c>
      <c r="P46" s="26">
        <v>272214023</v>
      </c>
      <c r="Q46" s="26">
        <v>816642069</v>
      </c>
      <c r="R46" s="26">
        <v>272214023</v>
      </c>
      <c r="S46" s="26">
        <v>272214023</v>
      </c>
      <c r="T46" s="26">
        <v>272214023</v>
      </c>
      <c r="U46" s="26">
        <v>816642069</v>
      </c>
      <c r="V46" s="26">
        <v>32893249610</v>
      </c>
      <c r="W46" s="26"/>
      <c r="X46" s="26">
        <v>32893249610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5093499658</v>
      </c>
      <c r="D48" s="240">
        <f t="shared" si="7"/>
        <v>5240923465</v>
      </c>
      <c r="E48" s="195">
        <f t="shared" si="7"/>
        <v>5093499658</v>
      </c>
      <c r="F48" s="195">
        <f t="shared" si="7"/>
        <v>5222579143</v>
      </c>
      <c r="G48" s="195">
        <f t="shared" si="7"/>
        <v>5189204675</v>
      </c>
      <c r="H48" s="195">
        <f t="shared" si="7"/>
        <v>5105056711</v>
      </c>
      <c r="I48" s="195">
        <f t="shared" si="7"/>
        <v>15516840529</v>
      </c>
      <c r="J48" s="195">
        <f t="shared" si="7"/>
        <v>5190504815</v>
      </c>
      <c r="K48" s="195">
        <f t="shared" si="7"/>
        <v>5181436857</v>
      </c>
      <c r="L48" s="195">
        <f t="shared" si="7"/>
        <v>6526558050</v>
      </c>
      <c r="M48" s="195">
        <f t="shared" si="7"/>
        <v>16898499722</v>
      </c>
      <c r="N48" s="195">
        <f t="shared" si="7"/>
        <v>5247844019</v>
      </c>
      <c r="O48" s="195">
        <f t="shared" si="7"/>
        <v>5266849037</v>
      </c>
      <c r="P48" s="195">
        <f t="shared" si="7"/>
        <v>5310504479</v>
      </c>
      <c r="Q48" s="195">
        <f t="shared" si="7"/>
        <v>15825197535</v>
      </c>
      <c r="R48" s="195">
        <f t="shared" si="7"/>
        <v>5321381707</v>
      </c>
      <c r="S48" s="195">
        <f t="shared" si="7"/>
        <v>5328812619</v>
      </c>
      <c r="T48" s="195">
        <f t="shared" si="7"/>
        <v>5240584326</v>
      </c>
      <c r="U48" s="195">
        <f t="shared" si="7"/>
        <v>15890778652</v>
      </c>
      <c r="V48" s="195">
        <f t="shared" si="7"/>
        <v>64131316438</v>
      </c>
      <c r="W48" s="195">
        <f t="shared" si="7"/>
        <v>5093499658</v>
      </c>
      <c r="X48" s="195">
        <f t="shared" si="7"/>
        <v>59037816780</v>
      </c>
      <c r="Y48" s="241">
        <f>+IF(W48&lt;&gt;0,+(X48/W48)*100,0)</f>
        <v>1159.0815891638172</v>
      </c>
      <c r="Z48" s="208">
        <f>SUM(Z45:Z47)</f>
        <v>5093499658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995207729</v>
      </c>
      <c r="D6" s="25">
        <v>1263384696</v>
      </c>
      <c r="E6" s="26">
        <v>1230622257</v>
      </c>
      <c r="F6" s="26">
        <v>92528080</v>
      </c>
      <c r="G6" s="26">
        <v>102013433</v>
      </c>
      <c r="H6" s="26">
        <v>103674484</v>
      </c>
      <c r="I6" s="26">
        <v>298215997</v>
      </c>
      <c r="J6" s="26">
        <v>88297738</v>
      </c>
      <c r="K6" s="26">
        <v>105929943</v>
      </c>
      <c r="L6" s="26">
        <v>95865748</v>
      </c>
      <c r="M6" s="26">
        <v>290093429</v>
      </c>
      <c r="N6" s="26">
        <v>91029990</v>
      </c>
      <c r="O6" s="26">
        <v>86892857</v>
      </c>
      <c r="P6" s="26">
        <v>100400648</v>
      </c>
      <c r="Q6" s="26">
        <v>278323495</v>
      </c>
      <c r="R6" s="26">
        <v>84956122</v>
      </c>
      <c r="S6" s="26">
        <v>101245790</v>
      </c>
      <c r="T6" s="26">
        <v>88480955</v>
      </c>
      <c r="U6" s="26">
        <v>274682867</v>
      </c>
      <c r="V6" s="26">
        <v>1141315788</v>
      </c>
      <c r="W6" s="26">
        <v>1230622257</v>
      </c>
      <c r="X6" s="26">
        <v>-89306469</v>
      </c>
      <c r="Y6" s="106">
        <v>-7.26</v>
      </c>
      <c r="Z6" s="28">
        <v>1230622257</v>
      </c>
    </row>
    <row r="7" spans="1:26" ht="13.5">
      <c r="A7" s="225" t="s">
        <v>180</v>
      </c>
      <c r="B7" s="158" t="s">
        <v>71</v>
      </c>
      <c r="C7" s="121">
        <v>154930853</v>
      </c>
      <c r="D7" s="25">
        <v>298762106</v>
      </c>
      <c r="E7" s="26">
        <v>195607966</v>
      </c>
      <c r="F7" s="26">
        <v>78300474</v>
      </c>
      <c r="G7" s="26">
        <v>16959622</v>
      </c>
      <c r="H7" s="26">
        <v>1444029</v>
      </c>
      <c r="I7" s="26">
        <v>96704125</v>
      </c>
      <c r="J7" s="26">
        <v>5000000</v>
      </c>
      <c r="K7" s="26">
        <v>67147367</v>
      </c>
      <c r="L7" s="26">
        <v>16200957</v>
      </c>
      <c r="M7" s="26">
        <v>88348324</v>
      </c>
      <c r="N7" s="26">
        <v>2137670</v>
      </c>
      <c r="O7" s="26">
        <v>17281423</v>
      </c>
      <c r="P7" s="26">
        <v>55219215</v>
      </c>
      <c r="Q7" s="26">
        <v>74638308</v>
      </c>
      <c r="R7" s="26"/>
      <c r="S7" s="26">
        <v>156000</v>
      </c>
      <c r="T7" s="26">
        <v>181000</v>
      </c>
      <c r="U7" s="26">
        <v>337000</v>
      </c>
      <c r="V7" s="26">
        <v>260027757</v>
      </c>
      <c r="W7" s="26">
        <v>195607966</v>
      </c>
      <c r="X7" s="26">
        <v>64419791</v>
      </c>
      <c r="Y7" s="106">
        <v>32.93</v>
      </c>
      <c r="Z7" s="28">
        <v>195607966</v>
      </c>
    </row>
    <row r="8" spans="1:26" ht="13.5">
      <c r="A8" s="225" t="s">
        <v>181</v>
      </c>
      <c r="B8" s="158" t="s">
        <v>71</v>
      </c>
      <c r="C8" s="121">
        <v>74364335</v>
      </c>
      <c r="D8" s="25"/>
      <c r="E8" s="26">
        <v>97405829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97405829</v>
      </c>
      <c r="X8" s="26">
        <v>-97405829</v>
      </c>
      <c r="Y8" s="106">
        <v>-100</v>
      </c>
      <c r="Z8" s="28">
        <v>97405829</v>
      </c>
    </row>
    <row r="9" spans="1:26" ht="13.5">
      <c r="A9" s="225" t="s">
        <v>182</v>
      </c>
      <c r="B9" s="158"/>
      <c r="C9" s="121">
        <v>21802656</v>
      </c>
      <c r="D9" s="25"/>
      <c r="E9" s="26">
        <v>8521733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8521733</v>
      </c>
      <c r="X9" s="26">
        <v>-8521733</v>
      </c>
      <c r="Y9" s="106">
        <v>-100</v>
      </c>
      <c r="Z9" s="28">
        <v>8521733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-1007951928</v>
      </c>
      <c r="D12" s="25">
        <v>-399919756</v>
      </c>
      <c r="E12" s="26">
        <v>-1404896834</v>
      </c>
      <c r="F12" s="26">
        <v>-34332221</v>
      </c>
      <c r="G12" s="26">
        <v>-34712292</v>
      </c>
      <c r="H12" s="26">
        <v>-34255542</v>
      </c>
      <c r="I12" s="26">
        <v>-103300055</v>
      </c>
      <c r="J12" s="26">
        <v>-34311908</v>
      </c>
      <c r="K12" s="26">
        <v>-54712380</v>
      </c>
      <c r="L12" s="26">
        <v>-34926277</v>
      </c>
      <c r="M12" s="26">
        <v>-123950565</v>
      </c>
      <c r="N12" s="26">
        <v>-31590649</v>
      </c>
      <c r="O12" s="26">
        <v>-31510396</v>
      </c>
      <c r="P12" s="26">
        <v>-31333957</v>
      </c>
      <c r="Q12" s="26">
        <v>-94435002</v>
      </c>
      <c r="R12" s="26">
        <v>-32005721</v>
      </c>
      <c r="S12" s="26">
        <v>-31447760</v>
      </c>
      <c r="T12" s="26">
        <v>-34028276</v>
      </c>
      <c r="U12" s="26">
        <v>-97481757</v>
      </c>
      <c r="V12" s="26">
        <v>-419167379</v>
      </c>
      <c r="W12" s="26">
        <v>-1404896834</v>
      </c>
      <c r="X12" s="26">
        <v>985729455</v>
      </c>
      <c r="Y12" s="106">
        <v>-70.16</v>
      </c>
      <c r="Z12" s="28">
        <v>-1404896834</v>
      </c>
    </row>
    <row r="13" spans="1:26" ht="13.5">
      <c r="A13" s="225" t="s">
        <v>39</v>
      </c>
      <c r="B13" s="158"/>
      <c r="C13" s="121">
        <v>-35822516</v>
      </c>
      <c r="D13" s="25">
        <v>-791937223</v>
      </c>
      <c r="E13" s="26">
        <v>-23300395</v>
      </c>
      <c r="F13" s="26">
        <v>-129293310</v>
      </c>
      <c r="G13" s="26">
        <v>-70040921</v>
      </c>
      <c r="H13" s="26">
        <v>-62919819</v>
      </c>
      <c r="I13" s="26">
        <v>-262254050</v>
      </c>
      <c r="J13" s="26">
        <v>-56628364</v>
      </c>
      <c r="K13" s="26">
        <v>-41368628</v>
      </c>
      <c r="L13" s="26">
        <v>-86170328</v>
      </c>
      <c r="M13" s="26">
        <v>-184167320</v>
      </c>
      <c r="N13" s="26">
        <v>-49457018</v>
      </c>
      <c r="O13" s="26">
        <v>-61703397</v>
      </c>
      <c r="P13" s="26">
        <v>-75205093</v>
      </c>
      <c r="Q13" s="26">
        <v>-186365508</v>
      </c>
      <c r="R13" s="26">
        <v>-45387248</v>
      </c>
      <c r="S13" s="26">
        <v>-59113143</v>
      </c>
      <c r="T13" s="26">
        <v>-76005108</v>
      </c>
      <c r="U13" s="26">
        <v>-180505499</v>
      </c>
      <c r="V13" s="26">
        <v>-813292377</v>
      </c>
      <c r="W13" s="26">
        <v>-23300395</v>
      </c>
      <c r="X13" s="26">
        <v>-789991982</v>
      </c>
      <c r="Y13" s="106">
        <v>3390.47</v>
      </c>
      <c r="Z13" s="28">
        <v>-23300395</v>
      </c>
    </row>
    <row r="14" spans="1:26" ht="13.5">
      <c r="A14" s="225" t="s">
        <v>41</v>
      </c>
      <c r="B14" s="158" t="s">
        <v>71</v>
      </c>
      <c r="C14" s="121">
        <v>-5648933</v>
      </c>
      <c r="D14" s="25">
        <v>-122624004</v>
      </c>
      <c r="E14" s="26">
        <v>-7529213</v>
      </c>
      <c r="F14" s="26">
        <v>-6071808</v>
      </c>
      <c r="G14" s="26">
        <v>-15220173</v>
      </c>
      <c r="H14" s="26">
        <v>-10518862</v>
      </c>
      <c r="I14" s="26">
        <v>-31810843</v>
      </c>
      <c r="J14" s="26">
        <v>-7633377</v>
      </c>
      <c r="K14" s="26">
        <v>-12610250</v>
      </c>
      <c r="L14" s="26">
        <v>-8646684</v>
      </c>
      <c r="M14" s="26">
        <v>-28890311</v>
      </c>
      <c r="N14" s="26">
        <v>-11762465</v>
      </c>
      <c r="O14" s="26">
        <v>-8142724</v>
      </c>
      <c r="P14" s="26">
        <v>-2422234</v>
      </c>
      <c r="Q14" s="26">
        <v>-22327423</v>
      </c>
      <c r="R14" s="26">
        <v>-9347088</v>
      </c>
      <c r="S14" s="26">
        <v>-7011218</v>
      </c>
      <c r="T14" s="26">
        <v>-8261176</v>
      </c>
      <c r="U14" s="26">
        <v>-24619482</v>
      </c>
      <c r="V14" s="26">
        <v>-107648059</v>
      </c>
      <c r="W14" s="26">
        <v>-7529213</v>
      </c>
      <c r="X14" s="26">
        <v>-100118846</v>
      </c>
      <c r="Y14" s="106">
        <v>1329.74</v>
      </c>
      <c r="Z14" s="28">
        <v>-7529213</v>
      </c>
    </row>
    <row r="15" spans="1:26" ht="13.5">
      <c r="A15" s="226" t="s">
        <v>186</v>
      </c>
      <c r="B15" s="227"/>
      <c r="C15" s="138">
        <f aca="true" t="shared" si="0" ref="C15:X15">SUM(C6:C14)</f>
        <v>196882196</v>
      </c>
      <c r="D15" s="38">
        <f t="shared" si="0"/>
        <v>247665819</v>
      </c>
      <c r="E15" s="39">
        <f t="shared" si="0"/>
        <v>96431343</v>
      </c>
      <c r="F15" s="39">
        <f t="shared" si="0"/>
        <v>1131215</v>
      </c>
      <c r="G15" s="39">
        <f t="shared" si="0"/>
        <v>-1000331</v>
      </c>
      <c r="H15" s="39">
        <f t="shared" si="0"/>
        <v>-2575710</v>
      </c>
      <c r="I15" s="39">
        <f t="shared" si="0"/>
        <v>-2444826</v>
      </c>
      <c r="J15" s="39">
        <f t="shared" si="0"/>
        <v>-5275911</v>
      </c>
      <c r="K15" s="39">
        <f t="shared" si="0"/>
        <v>64386052</v>
      </c>
      <c r="L15" s="39">
        <f t="shared" si="0"/>
        <v>-17676584</v>
      </c>
      <c r="M15" s="39">
        <f t="shared" si="0"/>
        <v>41433557</v>
      </c>
      <c r="N15" s="39">
        <f t="shared" si="0"/>
        <v>357528</v>
      </c>
      <c r="O15" s="39">
        <f t="shared" si="0"/>
        <v>2817763</v>
      </c>
      <c r="P15" s="39">
        <f t="shared" si="0"/>
        <v>46658579</v>
      </c>
      <c r="Q15" s="39">
        <f t="shared" si="0"/>
        <v>49833870</v>
      </c>
      <c r="R15" s="39">
        <f t="shared" si="0"/>
        <v>-1783935</v>
      </c>
      <c r="S15" s="39">
        <f t="shared" si="0"/>
        <v>3829669</v>
      </c>
      <c r="T15" s="39">
        <f t="shared" si="0"/>
        <v>-29632605</v>
      </c>
      <c r="U15" s="39">
        <f t="shared" si="0"/>
        <v>-27586871</v>
      </c>
      <c r="V15" s="39">
        <f t="shared" si="0"/>
        <v>61235730</v>
      </c>
      <c r="W15" s="39">
        <f t="shared" si="0"/>
        <v>96431343</v>
      </c>
      <c r="X15" s="39">
        <f t="shared" si="0"/>
        <v>-35195613</v>
      </c>
      <c r="Y15" s="140">
        <f>+IF(W15&lt;&gt;0,+(X15/W15)*100,0)</f>
        <v>-36.498105185572285</v>
      </c>
      <c r="Z15" s="40">
        <f>SUM(Z6:Z14)</f>
        <v>96431343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1312000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1353000</v>
      </c>
      <c r="E20" s="125"/>
      <c r="F20" s="26">
        <v>112750</v>
      </c>
      <c r="G20" s="26"/>
      <c r="H20" s="26">
        <v>20557</v>
      </c>
      <c r="I20" s="26">
        <v>133307</v>
      </c>
      <c r="J20" s="26">
        <v>13417</v>
      </c>
      <c r="K20" s="26">
        <v>14285</v>
      </c>
      <c r="L20" s="125"/>
      <c r="M20" s="26">
        <v>27702</v>
      </c>
      <c r="N20" s="26"/>
      <c r="O20" s="26">
        <v>170285</v>
      </c>
      <c r="P20" s="26"/>
      <c r="Q20" s="26">
        <v>170285</v>
      </c>
      <c r="R20" s="26"/>
      <c r="S20" s="125"/>
      <c r="T20" s="26"/>
      <c r="U20" s="26"/>
      <c r="V20" s="26">
        <v>331294</v>
      </c>
      <c r="W20" s="26"/>
      <c r="X20" s="26">
        <v>331294</v>
      </c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13451792</v>
      </c>
      <c r="G22" s="26">
        <v>10900000</v>
      </c>
      <c r="H22" s="26">
        <v>10037707</v>
      </c>
      <c r="I22" s="26">
        <v>34389499</v>
      </c>
      <c r="J22" s="26">
        <v>10000000</v>
      </c>
      <c r="K22" s="26"/>
      <c r="L22" s="26">
        <v>-15318559</v>
      </c>
      <c r="M22" s="26">
        <v>-5318559</v>
      </c>
      <c r="N22" s="26">
        <v>12500000</v>
      </c>
      <c r="O22" s="26"/>
      <c r="P22" s="26">
        <v>-19000000</v>
      </c>
      <c r="Q22" s="26">
        <v>-6500000</v>
      </c>
      <c r="R22" s="26">
        <v>10000000</v>
      </c>
      <c r="S22" s="26">
        <v>10000000</v>
      </c>
      <c r="T22" s="26">
        <v>-333657</v>
      </c>
      <c r="U22" s="26">
        <v>19666343</v>
      </c>
      <c r="V22" s="26">
        <v>42237283</v>
      </c>
      <c r="W22" s="26"/>
      <c r="X22" s="26">
        <v>42237283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-116923931</v>
      </c>
      <c r="D24" s="25">
        <v>-214330386</v>
      </c>
      <c r="E24" s="26">
        <v>-200044034</v>
      </c>
      <c r="F24" s="26">
        <v>-23634310</v>
      </c>
      <c r="G24" s="26">
        <v>-8893577</v>
      </c>
      <c r="H24" s="26">
        <v>-6450890</v>
      </c>
      <c r="I24" s="26">
        <v>-38978777</v>
      </c>
      <c r="J24" s="26">
        <v>-6165046</v>
      </c>
      <c r="K24" s="26">
        <v>-11249142</v>
      </c>
      <c r="L24" s="26">
        <v>-12086135</v>
      </c>
      <c r="M24" s="26">
        <v>-29500323</v>
      </c>
      <c r="N24" s="26">
        <v>-3217257</v>
      </c>
      <c r="O24" s="26">
        <v>-10744931</v>
      </c>
      <c r="P24" s="26">
        <v>-6681462</v>
      </c>
      <c r="Q24" s="26">
        <v>-20643650</v>
      </c>
      <c r="R24" s="26">
        <v>-9631788</v>
      </c>
      <c r="S24" s="26">
        <v>-12476409</v>
      </c>
      <c r="T24" s="26">
        <v>-13723861</v>
      </c>
      <c r="U24" s="26">
        <v>-35832058</v>
      </c>
      <c r="V24" s="26">
        <v>-124954808</v>
      </c>
      <c r="W24" s="26">
        <v>-200044034</v>
      </c>
      <c r="X24" s="26">
        <v>75089226</v>
      </c>
      <c r="Y24" s="106">
        <v>-37.54</v>
      </c>
      <c r="Z24" s="28">
        <v>-200044034</v>
      </c>
    </row>
    <row r="25" spans="1:26" ht="13.5">
      <c r="A25" s="226" t="s">
        <v>193</v>
      </c>
      <c r="B25" s="227"/>
      <c r="C25" s="138">
        <f aca="true" t="shared" si="1" ref="C25:X25">SUM(C19:C24)</f>
        <v>-115611931</v>
      </c>
      <c r="D25" s="38">
        <f t="shared" si="1"/>
        <v>-212977386</v>
      </c>
      <c r="E25" s="39">
        <f t="shared" si="1"/>
        <v>-200044034</v>
      </c>
      <c r="F25" s="39">
        <f t="shared" si="1"/>
        <v>-10069768</v>
      </c>
      <c r="G25" s="39">
        <f t="shared" si="1"/>
        <v>2006423</v>
      </c>
      <c r="H25" s="39">
        <f t="shared" si="1"/>
        <v>3607374</v>
      </c>
      <c r="I25" s="39">
        <f t="shared" si="1"/>
        <v>-4455971</v>
      </c>
      <c r="J25" s="39">
        <f t="shared" si="1"/>
        <v>3848371</v>
      </c>
      <c r="K25" s="39">
        <f t="shared" si="1"/>
        <v>-11234857</v>
      </c>
      <c r="L25" s="39">
        <f t="shared" si="1"/>
        <v>-27404694</v>
      </c>
      <c r="M25" s="39">
        <f t="shared" si="1"/>
        <v>-34791180</v>
      </c>
      <c r="N25" s="39">
        <f t="shared" si="1"/>
        <v>9282743</v>
      </c>
      <c r="O25" s="39">
        <f t="shared" si="1"/>
        <v>-10574646</v>
      </c>
      <c r="P25" s="39">
        <f t="shared" si="1"/>
        <v>-25681462</v>
      </c>
      <c r="Q25" s="39">
        <f t="shared" si="1"/>
        <v>-26973365</v>
      </c>
      <c r="R25" s="39">
        <f t="shared" si="1"/>
        <v>368212</v>
      </c>
      <c r="S25" s="39">
        <f t="shared" si="1"/>
        <v>-2476409</v>
      </c>
      <c r="T25" s="39">
        <f t="shared" si="1"/>
        <v>-14057518</v>
      </c>
      <c r="U25" s="39">
        <f t="shared" si="1"/>
        <v>-16165715</v>
      </c>
      <c r="V25" s="39">
        <f t="shared" si="1"/>
        <v>-82386231</v>
      </c>
      <c r="W25" s="39">
        <f t="shared" si="1"/>
        <v>-200044034</v>
      </c>
      <c r="X25" s="39">
        <f t="shared" si="1"/>
        <v>117657803</v>
      </c>
      <c r="Y25" s="140">
        <f>+IF(W25&lt;&gt;0,+(X25/W25)*100,0)</f>
        <v>-58.81595199184996</v>
      </c>
      <c r="Z25" s="40">
        <f>SUM(Z19:Z24)</f>
        <v>-200044034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53000000</v>
      </c>
      <c r="U29" s="26">
        <v>53000000</v>
      </c>
      <c r="V29" s="26">
        <v>53000000</v>
      </c>
      <c r="W29" s="26"/>
      <c r="X29" s="26">
        <v>53000000</v>
      </c>
      <c r="Y29" s="106"/>
      <c r="Z29" s="28"/>
    </row>
    <row r="30" spans="1:26" ht="13.5">
      <c r="A30" s="225" t="s">
        <v>196</v>
      </c>
      <c r="B30" s="158"/>
      <c r="C30" s="121"/>
      <c r="D30" s="25"/>
      <c r="E30" s="26">
        <v>53000000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53000000</v>
      </c>
      <c r="X30" s="26">
        <v>-53000000</v>
      </c>
      <c r="Y30" s="106">
        <v>-100</v>
      </c>
      <c r="Z30" s="28">
        <v>53000000</v>
      </c>
    </row>
    <row r="31" spans="1:26" ht="13.5">
      <c r="A31" s="225" t="s">
        <v>197</v>
      </c>
      <c r="B31" s="158"/>
      <c r="C31" s="121"/>
      <c r="D31" s="25">
        <v>-1277472</v>
      </c>
      <c r="E31" s="26"/>
      <c r="F31" s="26">
        <v>-254034</v>
      </c>
      <c r="G31" s="125">
        <v>-404999</v>
      </c>
      <c r="H31" s="125">
        <v>-412786</v>
      </c>
      <c r="I31" s="125">
        <v>-1071819</v>
      </c>
      <c r="J31" s="26">
        <v>120723</v>
      </c>
      <c r="K31" s="26">
        <v>189818</v>
      </c>
      <c r="L31" s="26">
        <v>-278908</v>
      </c>
      <c r="M31" s="26">
        <v>31633</v>
      </c>
      <c r="N31" s="125">
        <v>-397262</v>
      </c>
      <c r="O31" s="125">
        <v>258003</v>
      </c>
      <c r="P31" s="125">
        <v>-664473</v>
      </c>
      <c r="Q31" s="26">
        <v>-803732</v>
      </c>
      <c r="R31" s="26">
        <v>-471784</v>
      </c>
      <c r="S31" s="26">
        <v>-356642</v>
      </c>
      <c r="T31" s="26">
        <v>-737151</v>
      </c>
      <c r="U31" s="125">
        <v>-1565577</v>
      </c>
      <c r="V31" s="125">
        <v>-3409495</v>
      </c>
      <c r="W31" s="125"/>
      <c r="X31" s="26">
        <v>-3409495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-38313907</v>
      </c>
      <c r="D33" s="25">
        <v>-33106152</v>
      </c>
      <c r="E33" s="26">
        <v>-12638585</v>
      </c>
      <c r="F33" s="26">
        <v>-13462</v>
      </c>
      <c r="G33" s="26">
        <v>-3428347</v>
      </c>
      <c r="H33" s="26">
        <v>-6771366</v>
      </c>
      <c r="I33" s="26">
        <v>-10213175</v>
      </c>
      <c r="J33" s="26">
        <v>-13426</v>
      </c>
      <c r="K33" s="26">
        <v>-3428317</v>
      </c>
      <c r="L33" s="26">
        <v>-5151539</v>
      </c>
      <c r="M33" s="26">
        <v>-8593282</v>
      </c>
      <c r="N33" s="26">
        <v>-424779</v>
      </c>
      <c r="O33" s="26">
        <v>-3016900</v>
      </c>
      <c r="P33" s="26">
        <v>-6736656</v>
      </c>
      <c r="Q33" s="26">
        <v>-10178335</v>
      </c>
      <c r="R33" s="26">
        <v>-13394</v>
      </c>
      <c r="S33" s="26">
        <v>-3016900</v>
      </c>
      <c r="T33" s="26">
        <v>-1084561</v>
      </c>
      <c r="U33" s="26">
        <v>-4114855</v>
      </c>
      <c r="V33" s="26">
        <v>-33099647</v>
      </c>
      <c r="W33" s="26">
        <v>-12638585</v>
      </c>
      <c r="X33" s="26">
        <v>-20461062</v>
      </c>
      <c r="Y33" s="106">
        <v>161.89</v>
      </c>
      <c r="Z33" s="28">
        <v>-12638585</v>
      </c>
    </row>
    <row r="34" spans="1:26" ht="13.5">
      <c r="A34" s="226" t="s">
        <v>199</v>
      </c>
      <c r="B34" s="227"/>
      <c r="C34" s="138">
        <f aca="true" t="shared" si="2" ref="C34:X34">SUM(C29:C33)</f>
        <v>-38313907</v>
      </c>
      <c r="D34" s="38">
        <f t="shared" si="2"/>
        <v>-34383624</v>
      </c>
      <c r="E34" s="39">
        <f t="shared" si="2"/>
        <v>40361415</v>
      </c>
      <c r="F34" s="39">
        <f t="shared" si="2"/>
        <v>-267496</v>
      </c>
      <c r="G34" s="39">
        <f t="shared" si="2"/>
        <v>-3833346</v>
      </c>
      <c r="H34" s="39">
        <f t="shared" si="2"/>
        <v>-7184152</v>
      </c>
      <c r="I34" s="39">
        <f t="shared" si="2"/>
        <v>-11284994</v>
      </c>
      <c r="J34" s="39">
        <f t="shared" si="2"/>
        <v>107297</v>
      </c>
      <c r="K34" s="39">
        <f t="shared" si="2"/>
        <v>-3238499</v>
      </c>
      <c r="L34" s="39">
        <f t="shared" si="2"/>
        <v>-5430447</v>
      </c>
      <c r="M34" s="39">
        <f t="shared" si="2"/>
        <v>-8561649</v>
      </c>
      <c r="N34" s="39">
        <f t="shared" si="2"/>
        <v>-822041</v>
      </c>
      <c r="O34" s="39">
        <f t="shared" si="2"/>
        <v>-2758897</v>
      </c>
      <c r="P34" s="39">
        <f t="shared" si="2"/>
        <v>-7401129</v>
      </c>
      <c r="Q34" s="39">
        <f t="shared" si="2"/>
        <v>-10982067</v>
      </c>
      <c r="R34" s="39">
        <f t="shared" si="2"/>
        <v>-485178</v>
      </c>
      <c r="S34" s="39">
        <f t="shared" si="2"/>
        <v>-3373542</v>
      </c>
      <c r="T34" s="39">
        <f t="shared" si="2"/>
        <v>51178288</v>
      </c>
      <c r="U34" s="39">
        <f t="shared" si="2"/>
        <v>47319568</v>
      </c>
      <c r="V34" s="39">
        <f t="shared" si="2"/>
        <v>16490858</v>
      </c>
      <c r="W34" s="39">
        <f t="shared" si="2"/>
        <v>40361415</v>
      </c>
      <c r="X34" s="39">
        <f t="shared" si="2"/>
        <v>-23870557</v>
      </c>
      <c r="Y34" s="140">
        <f>+IF(W34&lt;&gt;0,+(X34/W34)*100,0)</f>
        <v>-59.14202215160197</v>
      </c>
      <c r="Z34" s="40">
        <f>SUM(Z29:Z33)</f>
        <v>40361415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42956358</v>
      </c>
      <c r="D36" s="65">
        <f t="shared" si="3"/>
        <v>304809</v>
      </c>
      <c r="E36" s="66">
        <f t="shared" si="3"/>
        <v>-63251276</v>
      </c>
      <c r="F36" s="66">
        <f t="shared" si="3"/>
        <v>-9206049</v>
      </c>
      <c r="G36" s="66">
        <f t="shared" si="3"/>
        <v>-2827254</v>
      </c>
      <c r="H36" s="66">
        <f t="shared" si="3"/>
        <v>-6152488</v>
      </c>
      <c r="I36" s="66">
        <f t="shared" si="3"/>
        <v>-18185791</v>
      </c>
      <c r="J36" s="66">
        <f t="shared" si="3"/>
        <v>-1320243</v>
      </c>
      <c r="K36" s="66">
        <f t="shared" si="3"/>
        <v>49912696</v>
      </c>
      <c r="L36" s="66">
        <f t="shared" si="3"/>
        <v>-50511725</v>
      </c>
      <c r="M36" s="66">
        <f t="shared" si="3"/>
        <v>-1919272</v>
      </c>
      <c r="N36" s="66">
        <f t="shared" si="3"/>
        <v>8818230</v>
      </c>
      <c r="O36" s="66">
        <f t="shared" si="3"/>
        <v>-10515780</v>
      </c>
      <c r="P36" s="66">
        <f t="shared" si="3"/>
        <v>13575988</v>
      </c>
      <c r="Q36" s="66">
        <f t="shared" si="3"/>
        <v>11878438</v>
      </c>
      <c r="R36" s="66">
        <f t="shared" si="3"/>
        <v>-1900901</v>
      </c>
      <c r="S36" s="66">
        <f t="shared" si="3"/>
        <v>-2020282</v>
      </c>
      <c r="T36" s="66">
        <f t="shared" si="3"/>
        <v>7488165</v>
      </c>
      <c r="U36" s="66">
        <f t="shared" si="3"/>
        <v>3566982</v>
      </c>
      <c r="V36" s="66">
        <f t="shared" si="3"/>
        <v>-4659643</v>
      </c>
      <c r="W36" s="66">
        <f t="shared" si="3"/>
        <v>-63251276</v>
      </c>
      <c r="X36" s="66">
        <f t="shared" si="3"/>
        <v>58591633</v>
      </c>
      <c r="Y36" s="103">
        <f>+IF(W36&lt;&gt;0,+(X36/W36)*100,0)</f>
        <v>-92.6331241127847</v>
      </c>
      <c r="Z36" s="68">
        <f>+Z15+Z25+Z34</f>
        <v>-63251276</v>
      </c>
    </row>
    <row r="37" spans="1:26" ht="13.5">
      <c r="A37" s="225" t="s">
        <v>201</v>
      </c>
      <c r="B37" s="158" t="s">
        <v>95</v>
      </c>
      <c r="C37" s="119">
        <v>46034156</v>
      </c>
      <c r="D37" s="65"/>
      <c r="E37" s="66">
        <v>64930000</v>
      </c>
      <c r="F37" s="66">
        <v>19506006</v>
      </c>
      <c r="G37" s="66">
        <v>10299957</v>
      </c>
      <c r="H37" s="66">
        <v>7472703</v>
      </c>
      <c r="I37" s="66">
        <v>19506006</v>
      </c>
      <c r="J37" s="66">
        <v>1320215</v>
      </c>
      <c r="K37" s="66">
        <v>-28</v>
      </c>
      <c r="L37" s="66">
        <v>49912668</v>
      </c>
      <c r="M37" s="66">
        <v>1320215</v>
      </c>
      <c r="N37" s="66">
        <v>-599057</v>
      </c>
      <c r="O37" s="66">
        <v>8219173</v>
      </c>
      <c r="P37" s="66">
        <v>-2296607</v>
      </c>
      <c r="Q37" s="66">
        <v>-599057</v>
      </c>
      <c r="R37" s="66">
        <v>11279381</v>
      </c>
      <c r="S37" s="66">
        <v>9378480</v>
      </c>
      <c r="T37" s="66">
        <v>7358198</v>
      </c>
      <c r="U37" s="66">
        <v>11279381</v>
      </c>
      <c r="V37" s="66">
        <v>19506006</v>
      </c>
      <c r="W37" s="66">
        <v>64930000</v>
      </c>
      <c r="X37" s="66">
        <v>-45423994</v>
      </c>
      <c r="Y37" s="103">
        <v>-69.96</v>
      </c>
      <c r="Z37" s="68">
        <v>64930000</v>
      </c>
    </row>
    <row r="38" spans="1:26" ht="13.5">
      <c r="A38" s="243" t="s">
        <v>202</v>
      </c>
      <c r="B38" s="232" t="s">
        <v>95</v>
      </c>
      <c r="C38" s="233">
        <v>88990514</v>
      </c>
      <c r="D38" s="234">
        <v>304809</v>
      </c>
      <c r="E38" s="235">
        <v>1678725</v>
      </c>
      <c r="F38" s="235">
        <v>10299957</v>
      </c>
      <c r="G38" s="235">
        <v>7472703</v>
      </c>
      <c r="H38" s="235">
        <v>1320215</v>
      </c>
      <c r="I38" s="235">
        <v>1320215</v>
      </c>
      <c r="J38" s="235">
        <v>-28</v>
      </c>
      <c r="K38" s="235">
        <v>49912668</v>
      </c>
      <c r="L38" s="235">
        <v>-599057</v>
      </c>
      <c r="M38" s="235">
        <v>-599057</v>
      </c>
      <c r="N38" s="235">
        <v>8219173</v>
      </c>
      <c r="O38" s="235">
        <v>-2296607</v>
      </c>
      <c r="P38" s="235">
        <v>11279381</v>
      </c>
      <c r="Q38" s="235">
        <v>11279381</v>
      </c>
      <c r="R38" s="235">
        <v>9378480</v>
      </c>
      <c r="S38" s="235">
        <v>7358198</v>
      </c>
      <c r="T38" s="235">
        <v>14846363</v>
      </c>
      <c r="U38" s="235">
        <v>14846363</v>
      </c>
      <c r="V38" s="235">
        <v>14846363</v>
      </c>
      <c r="W38" s="235">
        <v>1678725</v>
      </c>
      <c r="X38" s="235">
        <v>13167638</v>
      </c>
      <c r="Y38" s="236">
        <v>784.38</v>
      </c>
      <c r="Z38" s="237">
        <v>1678725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2011-08-12T16:29:19Z</dcterms:created>
  <dcterms:modified xsi:type="dcterms:W3CDTF">2011-08-12T16:29:19Z</dcterms:modified>
  <cp:category/>
  <cp:version/>
  <cp:contentType/>
  <cp:contentStatus/>
</cp:coreProperties>
</file>