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<sst xmlns="http://schemas.openxmlformats.org/spreadsheetml/2006/main" count="497" uniqueCount="248">
  <si>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Gauteng: Randfontein(GT482)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</si>
  <si>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</si>
  <si>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</si>
  <si>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</si>
  <si>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</si>
  <si>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</si>
  <si>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</si>
  <si>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</si>
  <si>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</si>
  <si>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</si>
  <si>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</si>
  <si>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</si>
  <si>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</si>
  <si>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</si>
  <si>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</si>
  <si>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</si>
  <si>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</si>
  <si>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</si>
  <si>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</si>
  <si>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</si>
  <si>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</si>
  <si>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</si>
  <si>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</si>
  <si>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</si>
  <si>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</si>
  <si>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</si>
  <si>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</si>
  <si>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</si>
  <si>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</si>
  <si>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</si>
  <si>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</si>
  <si>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</si>
  <si>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</si>
  <si>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</si>
  <si>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</si>
  <si>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</si>
  <si>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</si>
  <si>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</si>
  <si>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</si>
  <si>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</si>
  <si>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</si>
  <si>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</si>
  <si>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</si>
  <si>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</si>
  <si>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</si>
  <si>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</si>
  <si>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</si>
  <si>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</si>
  <si>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</si>
  <si>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</si>
  <si>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</si>
  <si>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</si>
  <si>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</si>
  <si>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</si>
  <si>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</si>
  <si>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</si>
  <si>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</si>
  <si>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</si>
  <si>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</si>
  <si>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</si>
  <si>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</si>
  <si>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</si>
  <si>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</si>
  <si>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</si>
  <si>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</si>
  <si>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</si>
  <si>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</si>
  <si>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</si>
  <si>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</si>
  <si>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Randfontein(GT482)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</si>
  <si>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</si>
  <si>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</si>
  <si>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</si>
  <si>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</si>
  <si>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</si>
  <si>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</si>
  <si>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</si>
  <si>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</si>
  <si>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</si>
  <si>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</si>
  <si>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</si>
  <si>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</si>
  <si>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</si>
  <si>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</si>
  <si>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</si>
  <si>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</si>
  <si>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</si>
  <si>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</si>
  <si>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</si>
  <si>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</si>
  <si>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</si>
  <si>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</si>
  <si>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</si>
  <si>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</si>
  <si>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</si>
  <si>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</si>
  <si>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</si>
  <si>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</si>
  <si>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</si>
  <si>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Randfontein(GT482)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</si>
  <si>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</si>
  <si>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</si>
  <si>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</si>
  <si>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</si>
  <si>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</si>
  <si>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</si>
  <si>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</si>
  <si>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</si>
  <si>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</si>
  <si>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</si>
  <si>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</si>
  <si>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</si>
  <si>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</si>
  <si>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</si>
  <si>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</si>
  <si>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</si>
  <si>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</si>
  <si>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</si>
  <si>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</si>
  <si>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</si>
  <si>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</si>
  <si>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</si>
  <si>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</si>
  <si>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</si>
  <si>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</si>
  <si>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</si>
  <si>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</si>
  <si>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</si>
  <si>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</si>
  <si>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</si>
  <si>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</si>
  <si>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</si>
  <si>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Gauteng: Randfontein(GT482)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</si>
  <si>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</si>
  <si>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</si>
  <si>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</si>
  <si>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</si>
  <si>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</si>
  <si>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</si>
  <si>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</si>
  <si>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</si>
  <si>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</si>
  <si>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Gauteng: Randfontein(GT482)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</si>
  <si>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</si>
  <si>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</si>
  <si>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</si>
  <si>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</si>
  <si>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</si>
  <si>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</si>
  <si>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</si>
  <si>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</si>
  <si>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</si>
  <si>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</si>
  <si>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</si>
  <si>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</si>
  <si>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</si>
  <si>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</si>
  <si>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</si>
  <si>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</si>
  <si>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</si>
  <si>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</si>
  <si>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</si>
  <si>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</si>
  <si>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</si>
  <si>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</si>
  <si>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</si>
  <si>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</si>
  <si>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</si>
  <si>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</si>
  <si>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</si>
  <si>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</si>
  <si>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</si>
  <si>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</si>
  <si>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</si>
  <si>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</si>
  <si>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</si>
  <si>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Randfontein(GT482)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</si>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</sst>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103793541</v>
      </c>
      <c r="C5" s="25">
        <v>87187795</v>
      </c>
      <c r="D5" s="26">
        <v>87187795</v>
      </c>
      <c r="E5" s="26">
        <v>14465757</v>
      </c>
      <c r="F5" s="26">
        <v>7977690</v>
      </c>
      <c r="G5" s="26">
        <v>9853438</v>
      </c>
      <c r="H5" s="26">
        <v>32296885</v>
      </c>
      <c r="I5" s="26">
        <v>7998233</v>
      </c>
      <c r="J5" s="26">
        <v>7053295</v>
      </c>
      <c r="K5" s="26">
        <v>8117501</v>
      </c>
      <c r="L5" s="26">
        <v>23169029</v>
      </c>
      <c r="M5" s="26">
        <v>8099018</v>
      </c>
      <c r="N5" s="26">
        <v>8097390</v>
      </c>
      <c r="O5" s="26">
        <v>8087829</v>
      </c>
      <c r="P5" s="26">
        <v>24284237</v>
      </c>
      <c r="Q5" s="26">
        <v>0</v>
      </c>
      <c r="R5" s="26">
        <v>7878288</v>
      </c>
      <c r="S5" s="26">
        <v>7975901</v>
      </c>
      <c r="T5" s="26">
        <v>15854189</v>
      </c>
      <c r="U5" s="26">
        <v>95604340</v>
      </c>
      <c r="V5" s="26">
        <v>87187795</v>
      </c>
      <c r="W5" s="26">
        <v>8416545</v>
      </c>
      <c r="X5" s="27">
        <v>9.65</v>
      </c>
      <c r="Y5" s="28">
        <v>87187795</v>
      </c>
    </row>
    <row r="6" spans="1:25" ht="13.5">
      <c r="A6" s="24" t="s">
        <v>31</v>
      </c>
      <c r="B6" s="2">
        <v>292249251</v>
      </c>
      <c r="C6" s="25">
        <v>387147276</v>
      </c>
      <c r="D6" s="26">
        <v>387147276</v>
      </c>
      <c r="E6" s="26">
        <v>26981224</v>
      </c>
      <c r="F6" s="26">
        <v>29227919</v>
      </c>
      <c r="G6" s="26">
        <v>31876391</v>
      </c>
      <c r="H6" s="26">
        <v>88085534</v>
      </c>
      <c r="I6" s="26">
        <v>33446383</v>
      </c>
      <c r="J6" s="26">
        <v>30243301</v>
      </c>
      <c r="K6" s="26">
        <v>29006438</v>
      </c>
      <c r="L6" s="26">
        <v>92696122</v>
      </c>
      <c r="M6" s="26">
        <v>28112190</v>
      </c>
      <c r="N6" s="26">
        <v>28117265</v>
      </c>
      <c r="O6" s="26">
        <v>26827709</v>
      </c>
      <c r="P6" s="26">
        <v>83057164</v>
      </c>
      <c r="Q6" s="26">
        <v>0</v>
      </c>
      <c r="R6" s="26">
        <v>29470004</v>
      </c>
      <c r="S6" s="26">
        <v>29095185</v>
      </c>
      <c r="T6" s="26">
        <v>58565189</v>
      </c>
      <c r="U6" s="26">
        <v>322404009</v>
      </c>
      <c r="V6" s="26">
        <v>387147276</v>
      </c>
      <c r="W6" s="26">
        <v>-64743267</v>
      </c>
      <c r="X6" s="27">
        <v>-16.72</v>
      </c>
      <c r="Y6" s="28">
        <v>387147276</v>
      </c>
    </row>
    <row r="7" spans="1:25" ht="13.5">
      <c r="A7" s="24" t="s">
        <v>32</v>
      </c>
      <c r="B7" s="2">
        <v>4298905</v>
      </c>
      <c r="C7" s="25">
        <v>9089500</v>
      </c>
      <c r="D7" s="26">
        <v>9089500</v>
      </c>
      <c r="E7" s="26">
        <v>302397</v>
      </c>
      <c r="F7" s="26">
        <v>300126</v>
      </c>
      <c r="G7" s="26">
        <v>213558</v>
      </c>
      <c r="H7" s="26">
        <v>816081</v>
      </c>
      <c r="I7" s="26">
        <v>8082</v>
      </c>
      <c r="J7" s="26">
        <v>1043</v>
      </c>
      <c r="K7" s="26">
        <v>214</v>
      </c>
      <c r="L7" s="26">
        <v>9339</v>
      </c>
      <c r="M7" s="26">
        <v>102833</v>
      </c>
      <c r="N7" s="26">
        <v>235555</v>
      </c>
      <c r="O7" s="26">
        <v>185206</v>
      </c>
      <c r="P7" s="26">
        <v>523594</v>
      </c>
      <c r="Q7" s="26">
        <v>0</v>
      </c>
      <c r="R7" s="26">
        <v>106839</v>
      </c>
      <c r="S7" s="26">
        <v>633</v>
      </c>
      <c r="T7" s="26">
        <v>107472</v>
      </c>
      <c r="U7" s="26">
        <v>1456486</v>
      </c>
      <c r="V7" s="26">
        <v>9089500</v>
      </c>
      <c r="W7" s="26">
        <v>-7633014</v>
      </c>
      <c r="X7" s="27">
        <v>-83.98</v>
      </c>
      <c r="Y7" s="28">
        <v>9089500</v>
      </c>
    </row>
    <row r="8" spans="1:25" ht="13.5">
      <c r="A8" s="24" t="s">
        <v>33</v>
      </c>
      <c r="B8" s="2">
        <v>84333268</v>
      </c>
      <c r="C8" s="25">
        <v>83512453</v>
      </c>
      <c r="D8" s="26">
        <v>83512453</v>
      </c>
      <c r="E8" s="26">
        <v>31693485</v>
      </c>
      <c r="F8" s="26">
        <v>-551082</v>
      </c>
      <c r="G8" s="26">
        <v>478311</v>
      </c>
      <c r="H8" s="26">
        <v>31620714</v>
      </c>
      <c r="I8" s="26">
        <v>8671223</v>
      </c>
      <c r="J8" s="26">
        <v>1430316</v>
      </c>
      <c r="K8" s="26">
        <v>923321</v>
      </c>
      <c r="L8" s="26">
        <v>11024860</v>
      </c>
      <c r="M8" s="26">
        <v>26252618</v>
      </c>
      <c r="N8" s="26">
        <v>161906</v>
      </c>
      <c r="O8" s="26">
        <v>18764332</v>
      </c>
      <c r="P8" s="26">
        <v>45178856</v>
      </c>
      <c r="Q8" s="26">
        <v>0</v>
      </c>
      <c r="R8" s="26">
        <v>-170000</v>
      </c>
      <c r="S8" s="26">
        <v>3475084</v>
      </c>
      <c r="T8" s="26">
        <v>3305084</v>
      </c>
      <c r="U8" s="26">
        <v>91129514</v>
      </c>
      <c r="V8" s="26">
        <v>83512453</v>
      </c>
      <c r="W8" s="26">
        <v>7617061</v>
      </c>
      <c r="X8" s="27">
        <v>9.12</v>
      </c>
      <c r="Y8" s="28">
        <v>83512453</v>
      </c>
    </row>
    <row r="9" spans="1:25" ht="13.5">
      <c r="A9" s="24" t="s">
        <v>34</v>
      </c>
      <c r="B9" s="2">
        <v>5565109</v>
      </c>
      <c r="C9" s="25">
        <v>34775195</v>
      </c>
      <c r="D9" s="26">
        <v>34775195</v>
      </c>
      <c r="E9" s="26">
        <v>-2604757</v>
      </c>
      <c r="F9" s="26">
        <v>-2070186</v>
      </c>
      <c r="G9" s="26">
        <v>-1962758</v>
      </c>
      <c r="H9" s="26">
        <v>-6637701</v>
      </c>
      <c r="I9" s="26">
        <v>1375004</v>
      </c>
      <c r="J9" s="26">
        <v>-98887</v>
      </c>
      <c r="K9" s="26">
        <v>509920</v>
      </c>
      <c r="L9" s="26">
        <v>1786037</v>
      </c>
      <c r="M9" s="26">
        <v>250725</v>
      </c>
      <c r="N9" s="26">
        <v>1383387</v>
      </c>
      <c r="O9" s="26">
        <v>-721527</v>
      </c>
      <c r="P9" s="26">
        <v>912585</v>
      </c>
      <c r="Q9" s="26">
        <v>0</v>
      </c>
      <c r="R9" s="26">
        <v>-71781</v>
      </c>
      <c r="S9" s="26">
        <v>678353</v>
      </c>
      <c r="T9" s="26">
        <v>606572</v>
      </c>
      <c r="U9" s="26">
        <v>-3332507</v>
      </c>
      <c r="V9" s="26">
        <v>34775195</v>
      </c>
      <c r="W9" s="26">
        <v>-38107702</v>
      </c>
      <c r="X9" s="27">
        <v>-109.58</v>
      </c>
      <c r="Y9" s="28">
        <v>34775195</v>
      </c>
    </row>
    <row r="10" spans="1:25" ht="25.5">
      <c r="A10" s="29" t="s">
        <v>212</v>
      </c>
      <c r="B10" s="30">
        <f>SUM(B5:B9)</f>
        <v>490240074</v>
      </c>
      <c r="C10" s="31">
        <f aca="true" t="shared" si="0" ref="C10:Y10">SUM(C5:C9)</f>
        <v>601712219</v>
      </c>
      <c r="D10" s="32">
        <f t="shared" si="0"/>
        <v>601712219</v>
      </c>
      <c r="E10" s="32">
        <f t="shared" si="0"/>
        <v>70838106</v>
      </c>
      <c r="F10" s="32">
        <f t="shared" si="0"/>
        <v>34884467</v>
      </c>
      <c r="G10" s="32">
        <f t="shared" si="0"/>
        <v>40458940</v>
      </c>
      <c r="H10" s="32">
        <f t="shared" si="0"/>
        <v>146181513</v>
      </c>
      <c r="I10" s="32">
        <f t="shared" si="0"/>
        <v>51498925</v>
      </c>
      <c r="J10" s="32">
        <f t="shared" si="0"/>
        <v>38629068</v>
      </c>
      <c r="K10" s="32">
        <f t="shared" si="0"/>
        <v>38557394</v>
      </c>
      <c r="L10" s="32">
        <f t="shared" si="0"/>
        <v>128685387</v>
      </c>
      <c r="M10" s="32">
        <f t="shared" si="0"/>
        <v>62817384</v>
      </c>
      <c r="N10" s="32">
        <f t="shared" si="0"/>
        <v>37995503</v>
      </c>
      <c r="O10" s="32">
        <f t="shared" si="0"/>
        <v>53143549</v>
      </c>
      <c r="P10" s="32">
        <f t="shared" si="0"/>
        <v>153956436</v>
      </c>
      <c r="Q10" s="32">
        <f t="shared" si="0"/>
        <v>0</v>
      </c>
      <c r="R10" s="32">
        <f t="shared" si="0"/>
        <v>37213350</v>
      </c>
      <c r="S10" s="32">
        <f t="shared" si="0"/>
        <v>41225156</v>
      </c>
      <c r="T10" s="32">
        <f t="shared" si="0"/>
        <v>78438506</v>
      </c>
      <c r="U10" s="32">
        <f t="shared" si="0"/>
        <v>507261842</v>
      </c>
      <c r="V10" s="32">
        <f t="shared" si="0"/>
        <v>601712219</v>
      </c>
      <c r="W10" s="32">
        <f t="shared" si="0"/>
        <v>-94450377</v>
      </c>
      <c r="X10" s="33">
        <f>+IF(V10&lt;&gt;0,(W10/V10)*100,0)</f>
        <v>-15.696935182232021</v>
      </c>
      <c r="Y10" s="34">
        <f t="shared" si="0"/>
        <v>601712219</v>
      </c>
    </row>
    <row r="11" spans="1:25" ht="13.5">
      <c r="A11" s="24" t="s">
        <v>36</v>
      </c>
      <c r="B11" s="2">
        <v>138525308</v>
      </c>
      <c r="C11" s="25">
        <v>171415357</v>
      </c>
      <c r="D11" s="26">
        <v>171415357</v>
      </c>
      <c r="E11" s="26">
        <v>13130353</v>
      </c>
      <c r="F11" s="26">
        <v>12170171</v>
      </c>
      <c r="G11" s="26">
        <v>13060759</v>
      </c>
      <c r="H11" s="26">
        <v>38361283</v>
      </c>
      <c r="I11" s="26">
        <v>12559268</v>
      </c>
      <c r="J11" s="26">
        <v>12899925</v>
      </c>
      <c r="K11" s="26">
        <v>14845294</v>
      </c>
      <c r="L11" s="26">
        <v>40304487</v>
      </c>
      <c r="M11" s="26">
        <v>13724304</v>
      </c>
      <c r="N11" s="26">
        <v>16264485</v>
      </c>
      <c r="O11" s="26">
        <v>15659471</v>
      </c>
      <c r="P11" s="26">
        <v>45648260</v>
      </c>
      <c r="Q11" s="26">
        <v>0</v>
      </c>
      <c r="R11" s="26">
        <v>12663609</v>
      </c>
      <c r="S11" s="26">
        <v>6430906</v>
      </c>
      <c r="T11" s="26">
        <v>19094515</v>
      </c>
      <c r="U11" s="26">
        <v>143408545</v>
      </c>
      <c r="V11" s="26">
        <v>171415357</v>
      </c>
      <c r="W11" s="26">
        <v>-28006812</v>
      </c>
      <c r="X11" s="27">
        <v>-16.34</v>
      </c>
      <c r="Y11" s="28">
        <v>171415357</v>
      </c>
    </row>
    <row r="12" spans="1:25" ht="13.5">
      <c r="A12" s="24" t="s">
        <v>37</v>
      </c>
      <c r="B12" s="2">
        <v>9353210</v>
      </c>
      <c r="C12" s="25">
        <v>10346484</v>
      </c>
      <c r="D12" s="26">
        <v>10346484</v>
      </c>
      <c r="E12" s="26">
        <v>798909</v>
      </c>
      <c r="F12" s="26">
        <v>794784</v>
      </c>
      <c r="G12" s="26">
        <v>818182</v>
      </c>
      <c r="H12" s="26">
        <v>2411875</v>
      </c>
      <c r="I12" s="26">
        <v>798266</v>
      </c>
      <c r="J12" s="26">
        <v>792972</v>
      </c>
      <c r="K12" s="26">
        <v>819767</v>
      </c>
      <c r="L12" s="26">
        <v>2411005</v>
      </c>
      <c r="M12" s="26">
        <v>1071506</v>
      </c>
      <c r="N12" s="26">
        <v>836170</v>
      </c>
      <c r="O12" s="26">
        <v>823839</v>
      </c>
      <c r="P12" s="26">
        <v>2731515</v>
      </c>
      <c r="Q12" s="26">
        <v>0</v>
      </c>
      <c r="R12" s="26">
        <v>572615</v>
      </c>
      <c r="S12" s="26">
        <v>1187228</v>
      </c>
      <c r="T12" s="26">
        <v>1759843</v>
      </c>
      <c r="U12" s="26">
        <v>9314238</v>
      </c>
      <c r="V12" s="26">
        <v>10346484</v>
      </c>
      <c r="W12" s="26">
        <v>-1032246</v>
      </c>
      <c r="X12" s="27">
        <v>-9.98</v>
      </c>
      <c r="Y12" s="28">
        <v>10346484</v>
      </c>
    </row>
    <row r="13" spans="1:25" ht="13.5">
      <c r="A13" s="24" t="s">
        <v>213</v>
      </c>
      <c r="B13" s="2">
        <v>120081983</v>
      </c>
      <c r="C13" s="25">
        <v>5194466</v>
      </c>
      <c r="D13" s="26">
        <v>5194466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576412</v>
      </c>
      <c r="T13" s="26">
        <v>576412</v>
      </c>
      <c r="U13" s="26">
        <v>576412</v>
      </c>
      <c r="V13" s="26">
        <v>5194466</v>
      </c>
      <c r="W13" s="26">
        <v>-4618054</v>
      </c>
      <c r="X13" s="27">
        <v>-88.9</v>
      </c>
      <c r="Y13" s="28">
        <v>5194466</v>
      </c>
    </row>
    <row r="14" spans="1:25" ht="13.5">
      <c r="A14" s="24" t="s">
        <v>39</v>
      </c>
      <c r="B14" s="2">
        <v>6012001</v>
      </c>
      <c r="C14" s="25">
        <v>3705999</v>
      </c>
      <c r="D14" s="26">
        <v>3705999</v>
      </c>
      <c r="E14" s="26">
        <v>0</v>
      </c>
      <c r="F14" s="26">
        <v>0</v>
      </c>
      <c r="G14" s="26">
        <v>0</v>
      </c>
      <c r="H14" s="26">
        <v>0</v>
      </c>
      <c r="I14" s="26">
        <v>598474</v>
      </c>
      <c r="J14" s="26">
        <v>0</v>
      </c>
      <c r="K14" s="26">
        <v>0</v>
      </c>
      <c r="L14" s="26">
        <v>598474</v>
      </c>
      <c r="M14" s="26">
        <v>0</v>
      </c>
      <c r="N14" s="26">
        <v>0</v>
      </c>
      <c r="O14" s="26">
        <v>1542062</v>
      </c>
      <c r="P14" s="26">
        <v>1542062</v>
      </c>
      <c r="Q14" s="26">
        <v>0</v>
      </c>
      <c r="R14" s="26">
        <v>0</v>
      </c>
      <c r="S14" s="26">
        <v>0</v>
      </c>
      <c r="T14" s="26">
        <v>0</v>
      </c>
      <c r="U14" s="26">
        <v>2140536</v>
      </c>
      <c r="V14" s="26">
        <v>3705999</v>
      </c>
      <c r="W14" s="26">
        <v>-1565463</v>
      </c>
      <c r="X14" s="27">
        <v>-42.24</v>
      </c>
      <c r="Y14" s="28">
        <v>3705999</v>
      </c>
    </row>
    <row r="15" spans="1:25" ht="13.5">
      <c r="A15" s="24" t="s">
        <v>40</v>
      </c>
      <c r="B15" s="2">
        <v>187105174</v>
      </c>
      <c r="C15" s="25">
        <v>206282614</v>
      </c>
      <c r="D15" s="26">
        <v>206282614</v>
      </c>
      <c r="E15" s="26">
        <v>3565661</v>
      </c>
      <c r="F15" s="26">
        <v>22480382</v>
      </c>
      <c r="G15" s="26">
        <v>29407050</v>
      </c>
      <c r="H15" s="26">
        <v>55453093</v>
      </c>
      <c r="I15" s="26">
        <v>19629036</v>
      </c>
      <c r="J15" s="26">
        <v>16715904</v>
      </c>
      <c r="K15" s="26">
        <v>17804698</v>
      </c>
      <c r="L15" s="26">
        <v>54149638</v>
      </c>
      <c r="M15" s="26">
        <v>15709836</v>
      </c>
      <c r="N15" s="26">
        <v>16339199</v>
      </c>
      <c r="O15" s="26">
        <v>17000381</v>
      </c>
      <c r="P15" s="26">
        <v>49049416</v>
      </c>
      <c r="Q15" s="26">
        <v>0</v>
      </c>
      <c r="R15" s="26">
        <v>18309237</v>
      </c>
      <c r="S15" s="26">
        <v>42262793</v>
      </c>
      <c r="T15" s="26">
        <v>60572030</v>
      </c>
      <c r="U15" s="26">
        <v>219224177</v>
      </c>
      <c r="V15" s="26">
        <v>206282614</v>
      </c>
      <c r="W15" s="26">
        <v>12941563</v>
      </c>
      <c r="X15" s="27">
        <v>6.27</v>
      </c>
      <c r="Y15" s="28">
        <v>206282614</v>
      </c>
    </row>
    <row r="16" spans="1:25" ht="13.5">
      <c r="A16" s="35" t="s">
        <v>41</v>
      </c>
      <c r="B16" s="2">
        <v>168750</v>
      </c>
      <c r="C16" s="25">
        <v>300000</v>
      </c>
      <c r="D16" s="26">
        <v>300000</v>
      </c>
      <c r="E16" s="26">
        <v>0</v>
      </c>
      <c r="F16" s="26">
        <v>0</v>
      </c>
      <c r="G16" s="26">
        <v>70000</v>
      </c>
      <c r="H16" s="26">
        <v>70000</v>
      </c>
      <c r="I16" s="26">
        <v>105000</v>
      </c>
      <c r="J16" s="26">
        <v>75000</v>
      </c>
      <c r="K16" s="26">
        <v>0</v>
      </c>
      <c r="L16" s="26">
        <v>180000</v>
      </c>
      <c r="M16" s="26">
        <v>0</v>
      </c>
      <c r="N16" s="26">
        <v>75000</v>
      </c>
      <c r="O16" s="26">
        <v>0</v>
      </c>
      <c r="P16" s="26">
        <v>75000</v>
      </c>
      <c r="Q16" s="26">
        <v>0</v>
      </c>
      <c r="R16" s="26">
        <v>0</v>
      </c>
      <c r="S16" s="26">
        <v>0</v>
      </c>
      <c r="T16" s="26">
        <v>0</v>
      </c>
      <c r="U16" s="26">
        <v>325000</v>
      </c>
      <c r="V16" s="26">
        <v>300000</v>
      </c>
      <c r="W16" s="26">
        <v>25000</v>
      </c>
      <c r="X16" s="27">
        <v>8.33</v>
      </c>
      <c r="Y16" s="28">
        <v>300000</v>
      </c>
    </row>
    <row r="17" spans="1:25" ht="13.5">
      <c r="A17" s="24" t="s">
        <v>42</v>
      </c>
      <c r="B17" s="2">
        <v>130834677</v>
      </c>
      <c r="C17" s="25">
        <v>204467299</v>
      </c>
      <c r="D17" s="26">
        <v>204467299</v>
      </c>
      <c r="E17" s="26">
        <v>6113702</v>
      </c>
      <c r="F17" s="26">
        <v>7594214</v>
      </c>
      <c r="G17" s="26">
        <v>9581134</v>
      </c>
      <c r="H17" s="26">
        <v>23289050</v>
      </c>
      <c r="I17" s="26">
        <v>23824042</v>
      </c>
      <c r="J17" s="26">
        <v>9025667</v>
      </c>
      <c r="K17" s="26">
        <v>10655906</v>
      </c>
      <c r="L17" s="26">
        <v>43505615</v>
      </c>
      <c r="M17" s="26">
        <v>8490323</v>
      </c>
      <c r="N17" s="26">
        <v>9397852</v>
      </c>
      <c r="O17" s="26">
        <v>8961990</v>
      </c>
      <c r="P17" s="26">
        <v>26850165</v>
      </c>
      <c r="Q17" s="26">
        <v>0</v>
      </c>
      <c r="R17" s="26">
        <v>12804266</v>
      </c>
      <c r="S17" s="26">
        <v>17010193</v>
      </c>
      <c r="T17" s="26">
        <v>29814459</v>
      </c>
      <c r="U17" s="26">
        <v>123459289</v>
      </c>
      <c r="V17" s="26">
        <v>204467299</v>
      </c>
      <c r="W17" s="26">
        <v>-81008010</v>
      </c>
      <c r="X17" s="27">
        <v>-39.62</v>
      </c>
      <c r="Y17" s="28">
        <v>204467299</v>
      </c>
    </row>
    <row r="18" spans="1:25" ht="13.5">
      <c r="A18" s="36" t="s">
        <v>43</v>
      </c>
      <c r="B18" s="37">
        <f>SUM(B11:B17)</f>
        <v>592081103</v>
      </c>
      <c r="C18" s="38">
        <f aca="true" t="shared" si="1" ref="C18:Y18">SUM(C11:C17)</f>
        <v>601712219</v>
      </c>
      <c r="D18" s="39">
        <f t="shared" si="1"/>
        <v>601712219</v>
      </c>
      <c r="E18" s="39">
        <f t="shared" si="1"/>
        <v>23608625</v>
      </c>
      <c r="F18" s="39">
        <f t="shared" si="1"/>
        <v>43039551</v>
      </c>
      <c r="G18" s="39">
        <f t="shared" si="1"/>
        <v>52937125</v>
      </c>
      <c r="H18" s="39">
        <f t="shared" si="1"/>
        <v>119585301</v>
      </c>
      <c r="I18" s="39">
        <f t="shared" si="1"/>
        <v>57514086</v>
      </c>
      <c r="J18" s="39">
        <f t="shared" si="1"/>
        <v>39509468</v>
      </c>
      <c r="K18" s="39">
        <f t="shared" si="1"/>
        <v>44125665</v>
      </c>
      <c r="L18" s="39">
        <f t="shared" si="1"/>
        <v>141149219</v>
      </c>
      <c r="M18" s="39">
        <f t="shared" si="1"/>
        <v>38995969</v>
      </c>
      <c r="N18" s="39">
        <f t="shared" si="1"/>
        <v>42912706</v>
      </c>
      <c r="O18" s="39">
        <f t="shared" si="1"/>
        <v>43987743</v>
      </c>
      <c r="P18" s="39">
        <f t="shared" si="1"/>
        <v>125896418</v>
      </c>
      <c r="Q18" s="39">
        <f t="shared" si="1"/>
        <v>0</v>
      </c>
      <c r="R18" s="39">
        <f t="shared" si="1"/>
        <v>44349727</v>
      </c>
      <c r="S18" s="39">
        <f t="shared" si="1"/>
        <v>67467532</v>
      </c>
      <c r="T18" s="39">
        <f t="shared" si="1"/>
        <v>111817259</v>
      </c>
      <c r="U18" s="39">
        <f t="shared" si="1"/>
        <v>498448197</v>
      </c>
      <c r="V18" s="39">
        <f t="shared" si="1"/>
        <v>601712219</v>
      </c>
      <c r="W18" s="39">
        <f t="shared" si="1"/>
        <v>-103264022</v>
      </c>
      <c r="X18" s="33">
        <f>+IF(V18&lt;&gt;0,(W18/V18)*100,0)</f>
        <v>-17.161696029975417</v>
      </c>
      <c r="Y18" s="40">
        <f t="shared" si="1"/>
        <v>601712219</v>
      </c>
    </row>
    <row r="19" spans="1:25" ht="13.5">
      <c r="A19" s="36" t="s">
        <v>44</v>
      </c>
      <c r="B19" s="41">
        <f>+B10-B18</f>
        <v>-101841029</v>
      </c>
      <c r="C19" s="42">
        <f aca="true" t="shared" si="2" ref="C19:Y19">+C10-C18</f>
        <v>0</v>
      </c>
      <c r="D19" s="43">
        <f t="shared" si="2"/>
        <v>0</v>
      </c>
      <c r="E19" s="43">
        <f t="shared" si="2"/>
        <v>47229481</v>
      </c>
      <c r="F19" s="43">
        <f t="shared" si="2"/>
        <v>-8155084</v>
      </c>
      <c r="G19" s="43">
        <f t="shared" si="2"/>
        <v>-12478185</v>
      </c>
      <c r="H19" s="43">
        <f t="shared" si="2"/>
        <v>26596212</v>
      </c>
      <c r="I19" s="43">
        <f t="shared" si="2"/>
        <v>-6015161</v>
      </c>
      <c r="J19" s="43">
        <f t="shared" si="2"/>
        <v>-880400</v>
      </c>
      <c r="K19" s="43">
        <f t="shared" si="2"/>
        <v>-5568271</v>
      </c>
      <c r="L19" s="43">
        <f t="shared" si="2"/>
        <v>-12463832</v>
      </c>
      <c r="M19" s="43">
        <f t="shared" si="2"/>
        <v>23821415</v>
      </c>
      <c r="N19" s="43">
        <f t="shared" si="2"/>
        <v>-4917203</v>
      </c>
      <c r="O19" s="43">
        <f t="shared" si="2"/>
        <v>9155806</v>
      </c>
      <c r="P19" s="43">
        <f t="shared" si="2"/>
        <v>28060018</v>
      </c>
      <c r="Q19" s="43">
        <f t="shared" si="2"/>
        <v>0</v>
      </c>
      <c r="R19" s="43">
        <f t="shared" si="2"/>
        <v>-7136377</v>
      </c>
      <c r="S19" s="43">
        <f t="shared" si="2"/>
        <v>-26242376</v>
      </c>
      <c r="T19" s="43">
        <f t="shared" si="2"/>
        <v>-33378753</v>
      </c>
      <c r="U19" s="43">
        <f t="shared" si="2"/>
        <v>8813645</v>
      </c>
      <c r="V19" s="43">
        <f>IF(D10=D18,0,V10-V18)</f>
        <v>0</v>
      </c>
      <c r="W19" s="43">
        <f t="shared" si="2"/>
        <v>8813645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-101841029</v>
      </c>
      <c r="C22" s="53">
        <f aca="true" t="shared" si="3" ref="C22:Y22">SUM(C19:C21)</f>
        <v>0</v>
      </c>
      <c r="D22" s="54">
        <f t="shared" si="3"/>
        <v>0</v>
      </c>
      <c r="E22" s="54">
        <f t="shared" si="3"/>
        <v>47229481</v>
      </c>
      <c r="F22" s="54">
        <f t="shared" si="3"/>
        <v>-8155084</v>
      </c>
      <c r="G22" s="54">
        <f t="shared" si="3"/>
        <v>-12478185</v>
      </c>
      <c r="H22" s="54">
        <f t="shared" si="3"/>
        <v>26596212</v>
      </c>
      <c r="I22" s="54">
        <f t="shared" si="3"/>
        <v>-6015161</v>
      </c>
      <c r="J22" s="54">
        <f t="shared" si="3"/>
        <v>-880400</v>
      </c>
      <c r="K22" s="54">
        <f t="shared" si="3"/>
        <v>-5568271</v>
      </c>
      <c r="L22" s="54">
        <f t="shared" si="3"/>
        <v>-12463832</v>
      </c>
      <c r="M22" s="54">
        <f t="shared" si="3"/>
        <v>23821415</v>
      </c>
      <c r="N22" s="54">
        <f t="shared" si="3"/>
        <v>-4917203</v>
      </c>
      <c r="O22" s="54">
        <f t="shared" si="3"/>
        <v>9155806</v>
      </c>
      <c r="P22" s="54">
        <f t="shared" si="3"/>
        <v>28060018</v>
      </c>
      <c r="Q22" s="54">
        <f t="shared" si="3"/>
        <v>0</v>
      </c>
      <c r="R22" s="54">
        <f t="shared" si="3"/>
        <v>-7136377</v>
      </c>
      <c r="S22" s="54">
        <f t="shared" si="3"/>
        <v>-26242376</v>
      </c>
      <c r="T22" s="54">
        <f t="shared" si="3"/>
        <v>-33378753</v>
      </c>
      <c r="U22" s="54">
        <f t="shared" si="3"/>
        <v>8813645</v>
      </c>
      <c r="V22" s="54">
        <f t="shared" si="3"/>
        <v>0</v>
      </c>
      <c r="W22" s="54">
        <f t="shared" si="3"/>
        <v>8813645</v>
      </c>
      <c r="X22" s="55">
        <f>+IF(V22&lt;&gt;0,(W22/V22)*100,0)</f>
        <v>0</v>
      </c>
      <c r="Y22" s="56">
        <f t="shared" si="3"/>
        <v>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-101841029</v>
      </c>
      <c r="C24" s="42">
        <f aca="true" t="shared" si="4" ref="C24:Y24">SUM(C22:C23)</f>
        <v>0</v>
      </c>
      <c r="D24" s="43">
        <f t="shared" si="4"/>
        <v>0</v>
      </c>
      <c r="E24" s="43">
        <f t="shared" si="4"/>
        <v>47229481</v>
      </c>
      <c r="F24" s="43">
        <f t="shared" si="4"/>
        <v>-8155084</v>
      </c>
      <c r="G24" s="43">
        <f t="shared" si="4"/>
        <v>-12478185</v>
      </c>
      <c r="H24" s="43">
        <f t="shared" si="4"/>
        <v>26596212</v>
      </c>
      <c r="I24" s="43">
        <f t="shared" si="4"/>
        <v>-6015161</v>
      </c>
      <c r="J24" s="43">
        <f t="shared" si="4"/>
        <v>-880400</v>
      </c>
      <c r="K24" s="43">
        <f t="shared" si="4"/>
        <v>-5568271</v>
      </c>
      <c r="L24" s="43">
        <f t="shared" si="4"/>
        <v>-12463832</v>
      </c>
      <c r="M24" s="43">
        <f t="shared" si="4"/>
        <v>23821415</v>
      </c>
      <c r="N24" s="43">
        <f t="shared" si="4"/>
        <v>-4917203</v>
      </c>
      <c r="O24" s="43">
        <f t="shared" si="4"/>
        <v>9155806</v>
      </c>
      <c r="P24" s="43">
        <f t="shared" si="4"/>
        <v>28060018</v>
      </c>
      <c r="Q24" s="43">
        <f t="shared" si="4"/>
        <v>0</v>
      </c>
      <c r="R24" s="43">
        <f t="shared" si="4"/>
        <v>-7136377</v>
      </c>
      <c r="S24" s="43">
        <f t="shared" si="4"/>
        <v>-26242376</v>
      </c>
      <c r="T24" s="43">
        <f t="shared" si="4"/>
        <v>-33378753</v>
      </c>
      <c r="U24" s="43">
        <f t="shared" si="4"/>
        <v>8813645</v>
      </c>
      <c r="V24" s="43">
        <f t="shared" si="4"/>
        <v>0</v>
      </c>
      <c r="W24" s="43">
        <f t="shared" si="4"/>
        <v>8813645</v>
      </c>
      <c r="X24" s="44">
        <f>+IF(V24&lt;&gt;0,(W24/V24)*100,0)</f>
        <v>0</v>
      </c>
      <c r="Y24" s="45">
        <f t="shared" si="4"/>
        <v>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103156183</v>
      </c>
      <c r="D27" s="66">
        <v>103156183</v>
      </c>
      <c r="E27" s="66">
        <v>0</v>
      </c>
      <c r="F27" s="66">
        <v>7717162</v>
      </c>
      <c r="G27" s="66">
        <v>2999851</v>
      </c>
      <c r="H27" s="66">
        <v>10717013</v>
      </c>
      <c r="I27" s="66">
        <v>4803272</v>
      </c>
      <c r="J27" s="66">
        <v>7832527</v>
      </c>
      <c r="K27" s="66">
        <v>4036241</v>
      </c>
      <c r="L27" s="66">
        <v>16672040</v>
      </c>
      <c r="M27" s="66">
        <v>663391</v>
      </c>
      <c r="N27" s="66">
        <v>1374756</v>
      </c>
      <c r="O27" s="66">
        <v>4816155</v>
      </c>
      <c r="P27" s="66">
        <v>6854302</v>
      </c>
      <c r="Q27" s="66">
        <v>0</v>
      </c>
      <c r="R27" s="66">
        <v>5398868</v>
      </c>
      <c r="S27" s="66">
        <v>17932848</v>
      </c>
      <c r="T27" s="66">
        <v>23331716</v>
      </c>
      <c r="U27" s="66">
        <v>57575071</v>
      </c>
      <c r="V27" s="66">
        <v>103156183</v>
      </c>
      <c r="W27" s="66">
        <v>-45581112</v>
      </c>
      <c r="X27" s="67">
        <v>-44.19</v>
      </c>
      <c r="Y27" s="68">
        <v>103156183</v>
      </c>
    </row>
    <row r="28" spans="1:25" ht="13.5">
      <c r="A28" s="69" t="s">
        <v>45</v>
      </c>
      <c r="B28" s="2">
        <v>0</v>
      </c>
      <c r="C28" s="25">
        <v>67518483</v>
      </c>
      <c r="D28" s="26">
        <v>67518483</v>
      </c>
      <c r="E28" s="26">
        <v>0</v>
      </c>
      <c r="F28" s="26">
        <v>7298948</v>
      </c>
      <c r="G28" s="26">
        <v>2074978</v>
      </c>
      <c r="H28" s="26">
        <v>9373926</v>
      </c>
      <c r="I28" s="26">
        <v>4491849</v>
      </c>
      <c r="J28" s="26">
        <v>3706873</v>
      </c>
      <c r="K28" s="26">
        <v>1928450</v>
      </c>
      <c r="L28" s="26">
        <v>10127172</v>
      </c>
      <c r="M28" s="26">
        <v>399102</v>
      </c>
      <c r="N28" s="26">
        <v>663590</v>
      </c>
      <c r="O28" s="26">
        <v>3251632</v>
      </c>
      <c r="P28" s="26">
        <v>4314324</v>
      </c>
      <c r="Q28" s="26">
        <v>0</v>
      </c>
      <c r="R28" s="26">
        <v>3126353</v>
      </c>
      <c r="S28" s="26">
        <v>11653829</v>
      </c>
      <c r="T28" s="26">
        <v>14780182</v>
      </c>
      <c r="U28" s="26">
        <v>38595604</v>
      </c>
      <c r="V28" s="26">
        <v>67518483</v>
      </c>
      <c r="W28" s="26">
        <v>-28922879</v>
      </c>
      <c r="X28" s="27">
        <v>-42.84</v>
      </c>
      <c r="Y28" s="28">
        <v>67518483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33629</v>
      </c>
      <c r="L29" s="26">
        <v>33629</v>
      </c>
      <c r="M29" s="26">
        <v>46385</v>
      </c>
      <c r="N29" s="26">
        <v>0</v>
      </c>
      <c r="O29" s="26">
        <v>0</v>
      </c>
      <c r="P29" s="26">
        <v>46385</v>
      </c>
      <c r="Q29" s="26">
        <v>0</v>
      </c>
      <c r="R29" s="26">
        <v>10534</v>
      </c>
      <c r="S29" s="26">
        <v>0</v>
      </c>
      <c r="T29" s="26">
        <v>10534</v>
      </c>
      <c r="U29" s="26">
        <v>90548</v>
      </c>
      <c r="V29" s="26">
        <v>0</v>
      </c>
      <c r="W29" s="26">
        <v>90548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35637700</v>
      </c>
      <c r="D31" s="26">
        <v>35637700</v>
      </c>
      <c r="E31" s="26">
        <v>0</v>
      </c>
      <c r="F31" s="26">
        <v>418214</v>
      </c>
      <c r="G31" s="26">
        <v>924873</v>
      </c>
      <c r="H31" s="26">
        <v>1343087</v>
      </c>
      <c r="I31" s="26">
        <v>311423</v>
      </c>
      <c r="J31" s="26">
        <v>4125654</v>
      </c>
      <c r="K31" s="26">
        <v>2074162</v>
      </c>
      <c r="L31" s="26">
        <v>6511239</v>
      </c>
      <c r="M31" s="26">
        <v>217904</v>
      </c>
      <c r="N31" s="26">
        <v>711166</v>
      </c>
      <c r="O31" s="26">
        <v>1564523</v>
      </c>
      <c r="P31" s="26">
        <v>2493593</v>
      </c>
      <c r="Q31" s="26">
        <v>0</v>
      </c>
      <c r="R31" s="26">
        <v>2261981</v>
      </c>
      <c r="S31" s="26">
        <v>6279019</v>
      </c>
      <c r="T31" s="26">
        <v>8541000</v>
      </c>
      <c r="U31" s="26">
        <v>18888919</v>
      </c>
      <c r="V31" s="26">
        <v>35637700</v>
      </c>
      <c r="W31" s="26">
        <v>-16748781</v>
      </c>
      <c r="X31" s="27">
        <v>-47</v>
      </c>
      <c r="Y31" s="28">
        <v>35637700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103156183</v>
      </c>
      <c r="D32" s="66">
        <f t="shared" si="5"/>
        <v>103156183</v>
      </c>
      <c r="E32" s="66">
        <f t="shared" si="5"/>
        <v>0</v>
      </c>
      <c r="F32" s="66">
        <f t="shared" si="5"/>
        <v>7717162</v>
      </c>
      <c r="G32" s="66">
        <f t="shared" si="5"/>
        <v>2999851</v>
      </c>
      <c r="H32" s="66">
        <f t="shared" si="5"/>
        <v>10717013</v>
      </c>
      <c r="I32" s="66">
        <f t="shared" si="5"/>
        <v>4803272</v>
      </c>
      <c r="J32" s="66">
        <f t="shared" si="5"/>
        <v>7832527</v>
      </c>
      <c r="K32" s="66">
        <f t="shared" si="5"/>
        <v>4036241</v>
      </c>
      <c r="L32" s="66">
        <f t="shared" si="5"/>
        <v>16672040</v>
      </c>
      <c r="M32" s="66">
        <f t="shared" si="5"/>
        <v>663391</v>
      </c>
      <c r="N32" s="66">
        <f t="shared" si="5"/>
        <v>1374756</v>
      </c>
      <c r="O32" s="66">
        <f t="shared" si="5"/>
        <v>4816155</v>
      </c>
      <c r="P32" s="66">
        <f t="shared" si="5"/>
        <v>6854302</v>
      </c>
      <c r="Q32" s="66">
        <f t="shared" si="5"/>
        <v>0</v>
      </c>
      <c r="R32" s="66">
        <f t="shared" si="5"/>
        <v>5398868</v>
      </c>
      <c r="S32" s="66">
        <f t="shared" si="5"/>
        <v>17932848</v>
      </c>
      <c r="T32" s="66">
        <f t="shared" si="5"/>
        <v>23331716</v>
      </c>
      <c r="U32" s="66">
        <f t="shared" si="5"/>
        <v>57575071</v>
      </c>
      <c r="V32" s="66">
        <f t="shared" si="5"/>
        <v>103156183</v>
      </c>
      <c r="W32" s="66">
        <f t="shared" si="5"/>
        <v>-45581112</v>
      </c>
      <c r="X32" s="67">
        <f>+IF(V32&lt;&gt;0,(W32/V32)*100,0)</f>
        <v>-44.186505039644594</v>
      </c>
      <c r="Y32" s="68">
        <f t="shared" si="5"/>
        <v>103156183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92684773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8">
        <v>0</v>
      </c>
    </row>
    <row r="36" spans="1:25" ht="13.5">
      <c r="A36" s="24" t="s">
        <v>56</v>
      </c>
      <c r="B36" s="2">
        <v>2648177271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8">
        <v>0</v>
      </c>
    </row>
    <row r="37" spans="1:25" ht="13.5">
      <c r="A37" s="24" t="s">
        <v>57</v>
      </c>
      <c r="B37" s="2">
        <v>169138057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8">
        <v>0</v>
      </c>
    </row>
    <row r="38" spans="1:25" ht="13.5">
      <c r="A38" s="24" t="s">
        <v>58</v>
      </c>
      <c r="B38" s="2">
        <v>51263556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2520460431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73025830</v>
      </c>
      <c r="C42" s="25">
        <v>0</v>
      </c>
      <c r="D42" s="26">
        <v>0</v>
      </c>
      <c r="E42" s="26">
        <v>54149668</v>
      </c>
      <c r="F42" s="26">
        <v>-1047100</v>
      </c>
      <c r="G42" s="26">
        <v>0</v>
      </c>
      <c r="H42" s="26">
        <v>53102568</v>
      </c>
      <c r="I42" s="26">
        <v>-9764081</v>
      </c>
      <c r="J42" s="26">
        <v>-880405</v>
      </c>
      <c r="K42" s="26">
        <v>-5568321</v>
      </c>
      <c r="L42" s="26">
        <v>-16212807</v>
      </c>
      <c r="M42" s="26">
        <v>23821778</v>
      </c>
      <c r="N42" s="26">
        <v>-4917201</v>
      </c>
      <c r="O42" s="26">
        <v>9155809</v>
      </c>
      <c r="P42" s="26">
        <v>28060386</v>
      </c>
      <c r="Q42" s="26">
        <v>-4345105</v>
      </c>
      <c r="R42" s="26">
        <v>-9109868</v>
      </c>
      <c r="S42" s="26">
        <v>-27301066</v>
      </c>
      <c r="T42" s="26">
        <v>-40756039</v>
      </c>
      <c r="U42" s="26">
        <v>24194108</v>
      </c>
      <c r="V42" s="26">
        <v>0</v>
      </c>
      <c r="W42" s="26">
        <v>24194108</v>
      </c>
      <c r="X42" s="27">
        <v>0</v>
      </c>
      <c r="Y42" s="28">
        <v>0</v>
      </c>
    </row>
    <row r="43" spans="1:25" ht="13.5">
      <c r="A43" s="24" t="s">
        <v>62</v>
      </c>
      <c r="B43" s="2">
        <v>-51227701</v>
      </c>
      <c r="C43" s="25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-2472483</v>
      </c>
      <c r="J43" s="26">
        <v>-8334851</v>
      </c>
      <c r="K43" s="26">
        <v>-1801890</v>
      </c>
      <c r="L43" s="26">
        <v>-12609224</v>
      </c>
      <c r="M43" s="26">
        <v>-663391</v>
      </c>
      <c r="N43" s="26">
        <v>-6080294</v>
      </c>
      <c r="O43" s="26">
        <v>-3564706</v>
      </c>
      <c r="P43" s="26">
        <v>-10308391</v>
      </c>
      <c r="Q43" s="26">
        <v>-5101792</v>
      </c>
      <c r="R43" s="26">
        <v>-3111299</v>
      </c>
      <c r="S43" s="26">
        <v>961653</v>
      </c>
      <c r="T43" s="26">
        <v>-7251438</v>
      </c>
      <c r="U43" s="26">
        <v>-30169053</v>
      </c>
      <c r="V43" s="26">
        <v>0</v>
      </c>
      <c r="W43" s="26">
        <v>-30169053</v>
      </c>
      <c r="X43" s="27">
        <v>0</v>
      </c>
      <c r="Y43" s="28">
        <v>0</v>
      </c>
    </row>
    <row r="44" spans="1:25" ht="13.5">
      <c r="A44" s="24" t="s">
        <v>63</v>
      </c>
      <c r="B44" s="2">
        <v>-2664357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-1126016</v>
      </c>
      <c r="J44" s="26">
        <v>216756</v>
      </c>
      <c r="K44" s="26">
        <v>171181</v>
      </c>
      <c r="L44" s="26">
        <v>-738079</v>
      </c>
      <c r="M44" s="26">
        <v>33519678</v>
      </c>
      <c r="N44" s="26">
        <v>201313</v>
      </c>
      <c r="O44" s="26">
        <v>-265336</v>
      </c>
      <c r="P44" s="26">
        <v>33455655</v>
      </c>
      <c r="Q44" s="26">
        <v>194511</v>
      </c>
      <c r="R44" s="26">
        <v>215585</v>
      </c>
      <c r="S44" s="26">
        <v>177904</v>
      </c>
      <c r="T44" s="26">
        <v>588000</v>
      </c>
      <c r="U44" s="26">
        <v>33305576</v>
      </c>
      <c r="V44" s="26">
        <v>0</v>
      </c>
      <c r="W44" s="26">
        <v>33305576</v>
      </c>
      <c r="X44" s="27">
        <v>0</v>
      </c>
      <c r="Y44" s="28">
        <v>0</v>
      </c>
    </row>
    <row r="45" spans="1:25" ht="13.5">
      <c r="A45" s="36" t="s">
        <v>64</v>
      </c>
      <c r="B45" s="3">
        <v>72664962</v>
      </c>
      <c r="C45" s="65">
        <v>0</v>
      </c>
      <c r="D45" s="66">
        <v>0</v>
      </c>
      <c r="E45" s="66">
        <v>86324763</v>
      </c>
      <c r="F45" s="66">
        <v>85277663</v>
      </c>
      <c r="G45" s="66">
        <v>85277663</v>
      </c>
      <c r="H45" s="66">
        <v>85277663</v>
      </c>
      <c r="I45" s="66">
        <v>71915083</v>
      </c>
      <c r="J45" s="66">
        <v>62916583</v>
      </c>
      <c r="K45" s="66">
        <v>55717553</v>
      </c>
      <c r="L45" s="66">
        <v>55717553</v>
      </c>
      <c r="M45" s="66">
        <v>112395618</v>
      </c>
      <c r="N45" s="66">
        <v>101599436</v>
      </c>
      <c r="O45" s="66">
        <v>106925203</v>
      </c>
      <c r="P45" s="66">
        <v>106925203</v>
      </c>
      <c r="Q45" s="66">
        <v>97672817</v>
      </c>
      <c r="R45" s="66">
        <v>85667235</v>
      </c>
      <c r="S45" s="66">
        <v>59505726</v>
      </c>
      <c r="T45" s="66">
        <v>59505726</v>
      </c>
      <c r="U45" s="66">
        <v>59505726</v>
      </c>
      <c r="V45" s="66">
        <v>0</v>
      </c>
      <c r="W45" s="66">
        <v>59505726</v>
      </c>
      <c r="X45" s="67">
        <v>0</v>
      </c>
      <c r="Y45" s="68">
        <v>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19917908</v>
      </c>
      <c r="C49" s="95">
        <v>8771364</v>
      </c>
      <c r="D49" s="20">
        <v>8531160</v>
      </c>
      <c r="E49" s="20">
        <v>0</v>
      </c>
      <c r="F49" s="20">
        <v>0</v>
      </c>
      <c r="G49" s="20">
        <v>0</v>
      </c>
      <c r="H49" s="20">
        <v>8741618</v>
      </c>
      <c r="I49" s="20">
        <v>0</v>
      </c>
      <c r="J49" s="20">
        <v>0</v>
      </c>
      <c r="K49" s="20">
        <v>0</v>
      </c>
      <c r="L49" s="20">
        <v>5080829</v>
      </c>
      <c r="M49" s="20">
        <v>0</v>
      </c>
      <c r="N49" s="20">
        <v>0</v>
      </c>
      <c r="O49" s="20">
        <v>0</v>
      </c>
      <c r="P49" s="20">
        <v>6424539</v>
      </c>
      <c r="Q49" s="20">
        <v>0</v>
      </c>
      <c r="R49" s="20">
        <v>0</v>
      </c>
      <c r="S49" s="20">
        <v>0</v>
      </c>
      <c r="T49" s="20">
        <v>5204884</v>
      </c>
      <c r="U49" s="20">
        <v>183264808</v>
      </c>
      <c r="V49" s="20">
        <v>245937110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35530457</v>
      </c>
      <c r="C51" s="95">
        <v>10726821</v>
      </c>
      <c r="D51" s="20">
        <v>148152</v>
      </c>
      <c r="E51" s="20">
        <v>0</v>
      </c>
      <c r="F51" s="20">
        <v>0</v>
      </c>
      <c r="G51" s="20">
        <v>0</v>
      </c>
      <c r="H51" s="20">
        <v>441045</v>
      </c>
      <c r="I51" s="20">
        <v>0</v>
      </c>
      <c r="J51" s="20">
        <v>0</v>
      </c>
      <c r="K51" s="20">
        <v>0</v>
      </c>
      <c r="L51" s="20">
        <v>344257</v>
      </c>
      <c r="M51" s="20">
        <v>0</v>
      </c>
      <c r="N51" s="20">
        <v>0</v>
      </c>
      <c r="O51" s="20">
        <v>0</v>
      </c>
      <c r="P51" s="20">
        <v>319993</v>
      </c>
      <c r="Q51" s="20">
        <v>0</v>
      </c>
      <c r="R51" s="20">
        <v>0</v>
      </c>
      <c r="S51" s="20">
        <v>0</v>
      </c>
      <c r="T51" s="20">
        <v>493550</v>
      </c>
      <c r="U51" s="20">
        <v>284097</v>
      </c>
      <c r="V51" s="20">
        <v>48288372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150541515</v>
      </c>
      <c r="D5" s="120">
        <f t="shared" si="0"/>
        <v>154231744</v>
      </c>
      <c r="E5" s="66">
        <f t="shared" si="0"/>
        <v>154231744</v>
      </c>
      <c r="F5" s="66">
        <f t="shared" si="0"/>
        <v>27074303</v>
      </c>
      <c r="G5" s="66">
        <f t="shared" si="0"/>
        <v>4921628</v>
      </c>
      <c r="H5" s="66">
        <f t="shared" si="0"/>
        <v>6813569</v>
      </c>
      <c r="I5" s="66">
        <f t="shared" si="0"/>
        <v>38809500</v>
      </c>
      <c r="J5" s="66">
        <f t="shared" si="0"/>
        <v>15057601</v>
      </c>
      <c r="K5" s="66">
        <f t="shared" si="0"/>
        <v>6059958</v>
      </c>
      <c r="L5" s="66">
        <f t="shared" si="0"/>
        <v>7001300</v>
      </c>
      <c r="M5" s="66">
        <f t="shared" si="0"/>
        <v>28118859</v>
      </c>
      <c r="N5" s="66">
        <f t="shared" si="0"/>
        <v>22075001</v>
      </c>
      <c r="O5" s="66">
        <f t="shared" si="0"/>
        <v>6978586</v>
      </c>
      <c r="P5" s="66">
        <f t="shared" si="0"/>
        <v>16859175</v>
      </c>
      <c r="Q5" s="66">
        <f t="shared" si="0"/>
        <v>45912762</v>
      </c>
      <c r="R5" s="66">
        <f t="shared" si="0"/>
        <v>0</v>
      </c>
      <c r="S5" s="66">
        <f t="shared" si="0"/>
        <v>6471514</v>
      </c>
      <c r="T5" s="66">
        <f t="shared" si="0"/>
        <v>8936939</v>
      </c>
      <c r="U5" s="66">
        <f t="shared" si="0"/>
        <v>15408453</v>
      </c>
      <c r="V5" s="66">
        <f t="shared" si="0"/>
        <v>128249574</v>
      </c>
      <c r="W5" s="66">
        <f t="shared" si="0"/>
        <v>154231744</v>
      </c>
      <c r="X5" s="66">
        <f t="shared" si="0"/>
        <v>-25982170</v>
      </c>
      <c r="Y5" s="103">
        <f>+IF(W5&lt;&gt;0,+(X5/W5)*100,0)</f>
        <v>-16.846188291821427</v>
      </c>
      <c r="Z5" s="119">
        <f>SUM(Z6:Z8)</f>
        <v>154231744</v>
      </c>
    </row>
    <row r="6" spans="1:26" ht="13.5">
      <c r="A6" s="104" t="s">
        <v>74</v>
      </c>
      <c r="B6" s="102"/>
      <c r="C6" s="121">
        <v>27075564</v>
      </c>
      <c r="D6" s="122">
        <v>37051461</v>
      </c>
      <c r="E6" s="26">
        <v>37051461</v>
      </c>
      <c r="F6" s="26">
        <v>13499039</v>
      </c>
      <c r="G6" s="26">
        <v>17</v>
      </c>
      <c r="H6" s="26">
        <v>28</v>
      </c>
      <c r="I6" s="26">
        <v>13499084</v>
      </c>
      <c r="J6" s="26">
        <v>7292</v>
      </c>
      <c r="K6" s="26">
        <v>8992</v>
      </c>
      <c r="L6" s="26">
        <v>28</v>
      </c>
      <c r="M6" s="26">
        <v>16312</v>
      </c>
      <c r="N6" s="26">
        <v>11211873</v>
      </c>
      <c r="O6" s="26">
        <v>367</v>
      </c>
      <c r="P6" s="26">
        <v>7818223</v>
      </c>
      <c r="Q6" s="26">
        <v>19030463</v>
      </c>
      <c r="R6" s="26"/>
      <c r="S6" s="26">
        <v>-89972</v>
      </c>
      <c r="T6" s="26">
        <v>851377</v>
      </c>
      <c r="U6" s="26">
        <v>761405</v>
      </c>
      <c r="V6" s="26">
        <v>33307264</v>
      </c>
      <c r="W6" s="26">
        <v>37051461</v>
      </c>
      <c r="X6" s="26">
        <v>-3744197</v>
      </c>
      <c r="Y6" s="106">
        <v>-10.11</v>
      </c>
      <c r="Z6" s="121">
        <v>37051461</v>
      </c>
    </row>
    <row r="7" spans="1:26" ht="13.5">
      <c r="A7" s="104" t="s">
        <v>75</v>
      </c>
      <c r="B7" s="102"/>
      <c r="C7" s="123">
        <v>122773105</v>
      </c>
      <c r="D7" s="124">
        <v>112881321</v>
      </c>
      <c r="E7" s="125">
        <v>112881321</v>
      </c>
      <c r="F7" s="125">
        <v>13500692</v>
      </c>
      <c r="G7" s="125">
        <v>4799848</v>
      </c>
      <c r="H7" s="125">
        <v>6784724</v>
      </c>
      <c r="I7" s="125">
        <v>25085264</v>
      </c>
      <c r="J7" s="125">
        <v>15021203</v>
      </c>
      <c r="K7" s="125">
        <v>6022066</v>
      </c>
      <c r="L7" s="125">
        <v>6876063</v>
      </c>
      <c r="M7" s="125">
        <v>27919332</v>
      </c>
      <c r="N7" s="125">
        <v>10716748</v>
      </c>
      <c r="O7" s="125">
        <v>6898032</v>
      </c>
      <c r="P7" s="125">
        <v>8542695</v>
      </c>
      <c r="Q7" s="125">
        <v>26157475</v>
      </c>
      <c r="R7" s="125"/>
      <c r="S7" s="125">
        <v>6447885</v>
      </c>
      <c r="T7" s="125">
        <v>8003441</v>
      </c>
      <c r="U7" s="125">
        <v>14451326</v>
      </c>
      <c r="V7" s="125">
        <v>93613397</v>
      </c>
      <c r="W7" s="125">
        <v>112881321</v>
      </c>
      <c r="X7" s="125">
        <v>-19267924</v>
      </c>
      <c r="Y7" s="107">
        <v>-17.07</v>
      </c>
      <c r="Z7" s="123">
        <v>112881321</v>
      </c>
    </row>
    <row r="8" spans="1:26" ht="13.5">
      <c r="A8" s="104" t="s">
        <v>76</v>
      </c>
      <c r="B8" s="102"/>
      <c r="C8" s="121">
        <v>692846</v>
      </c>
      <c r="D8" s="122">
        <v>4298962</v>
      </c>
      <c r="E8" s="26">
        <v>4298962</v>
      </c>
      <c r="F8" s="26">
        <v>74572</v>
      </c>
      <c r="G8" s="26">
        <v>121763</v>
      </c>
      <c r="H8" s="26">
        <v>28817</v>
      </c>
      <c r="I8" s="26">
        <v>225152</v>
      </c>
      <c r="J8" s="26">
        <v>29106</v>
      </c>
      <c r="K8" s="26">
        <v>28900</v>
      </c>
      <c r="L8" s="26">
        <v>125209</v>
      </c>
      <c r="M8" s="26">
        <v>183215</v>
      </c>
      <c r="N8" s="26">
        <v>146380</v>
      </c>
      <c r="O8" s="26">
        <v>80187</v>
      </c>
      <c r="P8" s="26">
        <v>498257</v>
      </c>
      <c r="Q8" s="26">
        <v>724824</v>
      </c>
      <c r="R8" s="26"/>
      <c r="S8" s="26">
        <v>113601</v>
      </c>
      <c r="T8" s="26">
        <v>82121</v>
      </c>
      <c r="U8" s="26">
        <v>195722</v>
      </c>
      <c r="V8" s="26">
        <v>1328913</v>
      </c>
      <c r="W8" s="26">
        <v>4298962</v>
      </c>
      <c r="X8" s="26">
        <v>-2970049</v>
      </c>
      <c r="Y8" s="106">
        <v>-69.09</v>
      </c>
      <c r="Z8" s="121">
        <v>4298962</v>
      </c>
    </row>
    <row r="9" spans="1:26" ht="13.5">
      <c r="A9" s="101" t="s">
        <v>77</v>
      </c>
      <c r="B9" s="102"/>
      <c r="C9" s="119">
        <f aca="true" t="shared" si="1" ref="C9:X9">SUM(C10:C14)</f>
        <v>19809284</v>
      </c>
      <c r="D9" s="120">
        <f t="shared" si="1"/>
        <v>22215674</v>
      </c>
      <c r="E9" s="66">
        <f t="shared" si="1"/>
        <v>22215674</v>
      </c>
      <c r="F9" s="66">
        <f t="shared" si="1"/>
        <v>2286063</v>
      </c>
      <c r="G9" s="66">
        <f t="shared" si="1"/>
        <v>573403</v>
      </c>
      <c r="H9" s="66">
        <f t="shared" si="1"/>
        <v>1574084</v>
      </c>
      <c r="I9" s="66">
        <f t="shared" si="1"/>
        <v>4433550</v>
      </c>
      <c r="J9" s="66">
        <f t="shared" si="1"/>
        <v>2826188</v>
      </c>
      <c r="K9" s="66">
        <f t="shared" si="1"/>
        <v>2121565</v>
      </c>
      <c r="L9" s="66">
        <f t="shared" si="1"/>
        <v>2266641</v>
      </c>
      <c r="M9" s="66">
        <f t="shared" si="1"/>
        <v>7214394</v>
      </c>
      <c r="N9" s="66">
        <f t="shared" si="1"/>
        <v>1242519</v>
      </c>
      <c r="O9" s="66">
        <f t="shared" si="1"/>
        <v>2701111</v>
      </c>
      <c r="P9" s="66">
        <f t="shared" si="1"/>
        <v>216029</v>
      </c>
      <c r="Q9" s="66">
        <f t="shared" si="1"/>
        <v>4159659</v>
      </c>
      <c r="R9" s="66">
        <f t="shared" si="1"/>
        <v>0</v>
      </c>
      <c r="S9" s="66">
        <f t="shared" si="1"/>
        <v>80740</v>
      </c>
      <c r="T9" s="66">
        <f t="shared" si="1"/>
        <v>2783122</v>
      </c>
      <c r="U9" s="66">
        <f t="shared" si="1"/>
        <v>2863862</v>
      </c>
      <c r="V9" s="66">
        <f t="shared" si="1"/>
        <v>18671465</v>
      </c>
      <c r="W9" s="66">
        <f t="shared" si="1"/>
        <v>22215674</v>
      </c>
      <c r="X9" s="66">
        <f t="shared" si="1"/>
        <v>-3544209</v>
      </c>
      <c r="Y9" s="103">
        <f>+IF(W9&lt;&gt;0,+(X9/W9)*100,0)</f>
        <v>-15.953641559558355</v>
      </c>
      <c r="Z9" s="119">
        <f>SUM(Z10:Z14)</f>
        <v>22215674</v>
      </c>
    </row>
    <row r="10" spans="1:26" ht="13.5">
      <c r="A10" s="104" t="s">
        <v>78</v>
      </c>
      <c r="B10" s="102"/>
      <c r="C10" s="121">
        <v>2073755</v>
      </c>
      <c r="D10" s="122">
        <v>2807783</v>
      </c>
      <c r="E10" s="26">
        <v>2807783</v>
      </c>
      <c r="F10" s="26">
        <v>98415</v>
      </c>
      <c r="G10" s="26">
        <v>80371</v>
      </c>
      <c r="H10" s="26">
        <v>89346</v>
      </c>
      <c r="I10" s="26">
        <v>268132</v>
      </c>
      <c r="J10" s="26">
        <v>97846</v>
      </c>
      <c r="K10" s="26">
        <v>80463</v>
      </c>
      <c r="L10" s="26">
        <v>401208</v>
      </c>
      <c r="M10" s="26">
        <v>579517</v>
      </c>
      <c r="N10" s="26">
        <v>66055</v>
      </c>
      <c r="O10" s="26">
        <v>69235</v>
      </c>
      <c r="P10" s="26">
        <v>82426</v>
      </c>
      <c r="Q10" s="26">
        <v>217716</v>
      </c>
      <c r="R10" s="26"/>
      <c r="S10" s="26">
        <v>90864</v>
      </c>
      <c r="T10" s="26">
        <v>269816</v>
      </c>
      <c r="U10" s="26">
        <v>360680</v>
      </c>
      <c r="V10" s="26">
        <v>1426045</v>
      </c>
      <c r="W10" s="26">
        <v>2807783</v>
      </c>
      <c r="X10" s="26">
        <v>-1381738</v>
      </c>
      <c r="Y10" s="106">
        <v>-49.21</v>
      </c>
      <c r="Z10" s="121">
        <v>2807783</v>
      </c>
    </row>
    <row r="11" spans="1:26" ht="13.5">
      <c r="A11" s="104" t="s">
        <v>79</v>
      </c>
      <c r="B11" s="102"/>
      <c r="C11" s="121">
        <v>31857</v>
      </c>
      <c r="D11" s="122">
        <v>271244</v>
      </c>
      <c r="E11" s="26">
        <v>271244</v>
      </c>
      <c r="F11" s="26">
        <v>1509</v>
      </c>
      <c r="G11" s="26">
        <v>1772</v>
      </c>
      <c r="H11" s="26">
        <v>2044</v>
      </c>
      <c r="I11" s="26">
        <v>5325</v>
      </c>
      <c r="J11" s="26">
        <v>1579</v>
      </c>
      <c r="K11" s="26">
        <v>1026</v>
      </c>
      <c r="L11" s="26">
        <v>66993</v>
      </c>
      <c r="M11" s="26">
        <v>69598</v>
      </c>
      <c r="N11" s="26">
        <v>3035</v>
      </c>
      <c r="O11" s="26">
        <v>1833</v>
      </c>
      <c r="P11" s="26">
        <v>1974</v>
      </c>
      <c r="Q11" s="26">
        <v>6842</v>
      </c>
      <c r="R11" s="26"/>
      <c r="S11" s="26">
        <v>1939</v>
      </c>
      <c r="T11" s="26">
        <v>2333</v>
      </c>
      <c r="U11" s="26">
        <v>4272</v>
      </c>
      <c r="V11" s="26">
        <v>86037</v>
      </c>
      <c r="W11" s="26">
        <v>271244</v>
      </c>
      <c r="X11" s="26">
        <v>-185207</v>
      </c>
      <c r="Y11" s="106">
        <v>-68.28</v>
      </c>
      <c r="Z11" s="121">
        <v>271244</v>
      </c>
    </row>
    <row r="12" spans="1:26" ht="13.5">
      <c r="A12" s="104" t="s">
        <v>80</v>
      </c>
      <c r="B12" s="102"/>
      <c r="C12" s="121">
        <v>11326775</v>
      </c>
      <c r="D12" s="122">
        <v>10138600</v>
      </c>
      <c r="E12" s="26">
        <v>10138600</v>
      </c>
      <c r="F12" s="26">
        <v>1078446</v>
      </c>
      <c r="G12" s="26">
        <v>1064771</v>
      </c>
      <c r="H12" s="26">
        <v>959317</v>
      </c>
      <c r="I12" s="26">
        <v>3102534</v>
      </c>
      <c r="J12" s="26">
        <v>2662432</v>
      </c>
      <c r="K12" s="26">
        <v>679809</v>
      </c>
      <c r="L12" s="26">
        <v>1734945</v>
      </c>
      <c r="M12" s="26">
        <v>5077186</v>
      </c>
      <c r="N12" s="26">
        <v>687041</v>
      </c>
      <c r="O12" s="26">
        <v>2610867</v>
      </c>
      <c r="P12" s="26">
        <v>112171</v>
      </c>
      <c r="Q12" s="26">
        <v>3410079</v>
      </c>
      <c r="R12" s="26"/>
      <c r="S12" s="26">
        <v>49780</v>
      </c>
      <c r="T12" s="26">
        <v>40474</v>
      </c>
      <c r="U12" s="26">
        <v>90254</v>
      </c>
      <c r="V12" s="26">
        <v>11680053</v>
      </c>
      <c r="W12" s="26">
        <v>10138600</v>
      </c>
      <c r="X12" s="26">
        <v>1541453</v>
      </c>
      <c r="Y12" s="106">
        <v>15.2</v>
      </c>
      <c r="Z12" s="121">
        <v>10138600</v>
      </c>
    </row>
    <row r="13" spans="1:26" ht="13.5">
      <c r="A13" s="104" t="s">
        <v>81</v>
      </c>
      <c r="B13" s="102"/>
      <c r="C13" s="121">
        <v>727953</v>
      </c>
      <c r="D13" s="122">
        <v>832312</v>
      </c>
      <c r="E13" s="26">
        <v>832312</v>
      </c>
      <c r="F13" s="26">
        <v>62665</v>
      </c>
      <c r="G13" s="26">
        <v>63330</v>
      </c>
      <c r="H13" s="26">
        <v>62543</v>
      </c>
      <c r="I13" s="26">
        <v>188538</v>
      </c>
      <c r="J13" s="26">
        <v>63651</v>
      </c>
      <c r="K13" s="26">
        <v>61702</v>
      </c>
      <c r="L13" s="26">
        <v>63188</v>
      </c>
      <c r="M13" s="26">
        <v>188541</v>
      </c>
      <c r="N13" s="26">
        <v>63188</v>
      </c>
      <c r="O13" s="26">
        <v>17159</v>
      </c>
      <c r="P13" s="26">
        <v>17861</v>
      </c>
      <c r="Q13" s="26">
        <v>98208</v>
      </c>
      <c r="R13" s="26"/>
      <c r="S13" s="26">
        <v>17850</v>
      </c>
      <c r="T13" s="26">
        <v>17848</v>
      </c>
      <c r="U13" s="26">
        <v>35698</v>
      </c>
      <c r="V13" s="26">
        <v>510985</v>
      </c>
      <c r="W13" s="26">
        <v>832312</v>
      </c>
      <c r="X13" s="26">
        <v>-321327</v>
      </c>
      <c r="Y13" s="106">
        <v>-38.61</v>
      </c>
      <c r="Z13" s="121">
        <v>832312</v>
      </c>
    </row>
    <row r="14" spans="1:26" ht="13.5">
      <c r="A14" s="104" t="s">
        <v>82</v>
      </c>
      <c r="B14" s="102"/>
      <c r="C14" s="123">
        <v>5648944</v>
      </c>
      <c r="D14" s="124">
        <v>8165735</v>
      </c>
      <c r="E14" s="125">
        <v>8165735</v>
      </c>
      <c r="F14" s="125">
        <v>1045028</v>
      </c>
      <c r="G14" s="125">
        <v>-636841</v>
      </c>
      <c r="H14" s="125">
        <v>460834</v>
      </c>
      <c r="I14" s="125">
        <v>869021</v>
      </c>
      <c r="J14" s="125">
        <v>680</v>
      </c>
      <c r="K14" s="125">
        <v>1298565</v>
      </c>
      <c r="L14" s="125">
        <v>307</v>
      </c>
      <c r="M14" s="125">
        <v>1299552</v>
      </c>
      <c r="N14" s="125">
        <v>423200</v>
      </c>
      <c r="O14" s="125">
        <v>2017</v>
      </c>
      <c r="P14" s="125">
        <v>1597</v>
      </c>
      <c r="Q14" s="125">
        <v>426814</v>
      </c>
      <c r="R14" s="125"/>
      <c r="S14" s="125">
        <v>-79693</v>
      </c>
      <c r="T14" s="125">
        <v>2452651</v>
      </c>
      <c r="U14" s="125">
        <v>2372958</v>
      </c>
      <c r="V14" s="125">
        <v>4968345</v>
      </c>
      <c r="W14" s="125">
        <v>8165735</v>
      </c>
      <c r="X14" s="125">
        <v>-3197390</v>
      </c>
      <c r="Y14" s="107">
        <v>-39.16</v>
      </c>
      <c r="Z14" s="123">
        <v>8165735</v>
      </c>
    </row>
    <row r="15" spans="1:26" ht="13.5">
      <c r="A15" s="101" t="s">
        <v>83</v>
      </c>
      <c r="B15" s="108"/>
      <c r="C15" s="119">
        <f aca="true" t="shared" si="2" ref="C15:X15">SUM(C16:C18)</f>
        <v>2875462</v>
      </c>
      <c r="D15" s="120">
        <f t="shared" si="2"/>
        <v>5338490</v>
      </c>
      <c r="E15" s="66">
        <f t="shared" si="2"/>
        <v>5338490</v>
      </c>
      <c r="F15" s="66">
        <f t="shared" si="2"/>
        <v>164532</v>
      </c>
      <c r="G15" s="66">
        <f t="shared" si="2"/>
        <v>188642</v>
      </c>
      <c r="H15" s="66">
        <f t="shared" si="2"/>
        <v>261306</v>
      </c>
      <c r="I15" s="66">
        <f t="shared" si="2"/>
        <v>614480</v>
      </c>
      <c r="J15" s="66">
        <f t="shared" si="2"/>
        <v>198873</v>
      </c>
      <c r="K15" s="66">
        <f t="shared" si="2"/>
        <v>279533</v>
      </c>
      <c r="L15" s="66">
        <f t="shared" si="2"/>
        <v>223582</v>
      </c>
      <c r="M15" s="66">
        <f t="shared" si="2"/>
        <v>701988</v>
      </c>
      <c r="N15" s="66">
        <f t="shared" si="2"/>
        <v>336976</v>
      </c>
      <c r="O15" s="66">
        <f t="shared" si="2"/>
        <v>249114</v>
      </c>
      <c r="P15" s="66">
        <f t="shared" si="2"/>
        <v>249304</v>
      </c>
      <c r="Q15" s="66">
        <f t="shared" si="2"/>
        <v>835394</v>
      </c>
      <c r="R15" s="66">
        <f t="shared" si="2"/>
        <v>0</v>
      </c>
      <c r="S15" s="66">
        <f t="shared" si="2"/>
        <v>192635</v>
      </c>
      <c r="T15" s="66">
        <f t="shared" si="2"/>
        <v>152472</v>
      </c>
      <c r="U15" s="66">
        <f t="shared" si="2"/>
        <v>345107</v>
      </c>
      <c r="V15" s="66">
        <f t="shared" si="2"/>
        <v>2496969</v>
      </c>
      <c r="W15" s="66">
        <f t="shared" si="2"/>
        <v>5338490</v>
      </c>
      <c r="X15" s="66">
        <f t="shared" si="2"/>
        <v>-2841521</v>
      </c>
      <c r="Y15" s="103">
        <f>+IF(W15&lt;&gt;0,+(X15/W15)*100,0)</f>
        <v>-53.227054841350274</v>
      </c>
      <c r="Z15" s="119">
        <f>SUM(Z16:Z18)</f>
        <v>5338490</v>
      </c>
    </row>
    <row r="16" spans="1:26" ht="13.5">
      <c r="A16" s="104" t="s">
        <v>84</v>
      </c>
      <c r="B16" s="102"/>
      <c r="C16" s="121">
        <v>2957844</v>
      </c>
      <c r="D16" s="122">
        <v>5332130</v>
      </c>
      <c r="E16" s="26">
        <v>5332130</v>
      </c>
      <c r="F16" s="26">
        <v>164532</v>
      </c>
      <c r="G16" s="26">
        <v>188642</v>
      </c>
      <c r="H16" s="26">
        <v>261306</v>
      </c>
      <c r="I16" s="26">
        <v>614480</v>
      </c>
      <c r="J16" s="26">
        <v>198873</v>
      </c>
      <c r="K16" s="26">
        <v>279533</v>
      </c>
      <c r="L16" s="26">
        <v>223582</v>
      </c>
      <c r="M16" s="26">
        <v>701988</v>
      </c>
      <c r="N16" s="26">
        <v>336976</v>
      </c>
      <c r="O16" s="26">
        <v>249114</v>
      </c>
      <c r="P16" s="26">
        <v>249304</v>
      </c>
      <c r="Q16" s="26">
        <v>835394</v>
      </c>
      <c r="R16" s="26"/>
      <c r="S16" s="26">
        <v>192635</v>
      </c>
      <c r="T16" s="26">
        <v>152472</v>
      </c>
      <c r="U16" s="26">
        <v>345107</v>
      </c>
      <c r="V16" s="26">
        <v>2496969</v>
      </c>
      <c r="W16" s="26">
        <v>5332130</v>
      </c>
      <c r="X16" s="26">
        <v>-2835161</v>
      </c>
      <c r="Y16" s="106">
        <v>-53.17</v>
      </c>
      <c r="Z16" s="121">
        <v>5332130</v>
      </c>
    </row>
    <row r="17" spans="1:26" ht="13.5">
      <c r="A17" s="104" t="s">
        <v>85</v>
      </c>
      <c r="B17" s="102"/>
      <c r="C17" s="121">
        <v>-82382</v>
      </c>
      <c r="D17" s="122">
        <v>6360</v>
      </c>
      <c r="E17" s="26">
        <v>6360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6360</v>
      </c>
      <c r="X17" s="26">
        <v>-6360</v>
      </c>
      <c r="Y17" s="106">
        <v>-100</v>
      </c>
      <c r="Z17" s="121">
        <v>6360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317013813</v>
      </c>
      <c r="D19" s="120">
        <f t="shared" si="3"/>
        <v>419926311</v>
      </c>
      <c r="E19" s="66">
        <f t="shared" si="3"/>
        <v>419926311</v>
      </c>
      <c r="F19" s="66">
        <f t="shared" si="3"/>
        <v>41313208</v>
      </c>
      <c r="G19" s="66">
        <f t="shared" si="3"/>
        <v>29200794</v>
      </c>
      <c r="H19" s="66">
        <f t="shared" si="3"/>
        <v>31809981</v>
      </c>
      <c r="I19" s="66">
        <f t="shared" si="3"/>
        <v>102323983</v>
      </c>
      <c r="J19" s="66">
        <f t="shared" si="3"/>
        <v>33416263</v>
      </c>
      <c r="K19" s="66">
        <f t="shared" si="3"/>
        <v>30168012</v>
      </c>
      <c r="L19" s="66">
        <f t="shared" si="3"/>
        <v>29065871</v>
      </c>
      <c r="M19" s="66">
        <f t="shared" si="3"/>
        <v>92650146</v>
      </c>
      <c r="N19" s="66">
        <f t="shared" si="3"/>
        <v>39162888</v>
      </c>
      <c r="O19" s="66">
        <f t="shared" si="3"/>
        <v>28066692</v>
      </c>
      <c r="P19" s="66">
        <f t="shared" si="3"/>
        <v>35819041</v>
      </c>
      <c r="Q19" s="66">
        <f t="shared" si="3"/>
        <v>103048621</v>
      </c>
      <c r="R19" s="66">
        <f t="shared" si="3"/>
        <v>0</v>
      </c>
      <c r="S19" s="66">
        <f t="shared" si="3"/>
        <v>30468461</v>
      </c>
      <c r="T19" s="66">
        <f t="shared" si="3"/>
        <v>29352623</v>
      </c>
      <c r="U19" s="66">
        <f t="shared" si="3"/>
        <v>59821084</v>
      </c>
      <c r="V19" s="66">
        <f t="shared" si="3"/>
        <v>357843834</v>
      </c>
      <c r="W19" s="66">
        <f t="shared" si="3"/>
        <v>419926311</v>
      </c>
      <c r="X19" s="66">
        <f t="shared" si="3"/>
        <v>-62082477</v>
      </c>
      <c r="Y19" s="103">
        <f>+IF(W19&lt;&gt;0,+(X19/W19)*100,0)</f>
        <v>-14.784136019521767</v>
      </c>
      <c r="Z19" s="119">
        <f>SUM(Z20:Z23)</f>
        <v>419926311</v>
      </c>
    </row>
    <row r="20" spans="1:26" ht="13.5">
      <c r="A20" s="104" t="s">
        <v>88</v>
      </c>
      <c r="B20" s="102"/>
      <c r="C20" s="121">
        <v>211155866</v>
      </c>
      <c r="D20" s="122">
        <v>281330256</v>
      </c>
      <c r="E20" s="26">
        <v>281330256</v>
      </c>
      <c r="F20" s="26">
        <v>24143057</v>
      </c>
      <c r="G20" s="26">
        <v>21335976</v>
      </c>
      <c r="H20" s="26">
        <v>22847063</v>
      </c>
      <c r="I20" s="26">
        <v>68326096</v>
      </c>
      <c r="J20" s="26">
        <v>24832186</v>
      </c>
      <c r="K20" s="26">
        <v>19595564</v>
      </c>
      <c r="L20" s="26">
        <v>20144534</v>
      </c>
      <c r="M20" s="26">
        <v>64572284</v>
      </c>
      <c r="N20" s="26">
        <v>23012609</v>
      </c>
      <c r="O20" s="26">
        <v>18758096</v>
      </c>
      <c r="P20" s="26">
        <v>22651665</v>
      </c>
      <c r="Q20" s="26">
        <v>64422370</v>
      </c>
      <c r="R20" s="26"/>
      <c r="S20" s="26">
        <v>21581483</v>
      </c>
      <c r="T20" s="26">
        <v>22440741</v>
      </c>
      <c r="U20" s="26">
        <v>44022224</v>
      </c>
      <c r="V20" s="26">
        <v>241342974</v>
      </c>
      <c r="W20" s="26">
        <v>281330256</v>
      </c>
      <c r="X20" s="26">
        <v>-39987282</v>
      </c>
      <c r="Y20" s="106">
        <v>-14.21</v>
      </c>
      <c r="Z20" s="121">
        <v>281330256</v>
      </c>
    </row>
    <row r="21" spans="1:26" ht="13.5">
      <c r="A21" s="104" t="s">
        <v>89</v>
      </c>
      <c r="B21" s="102"/>
      <c r="C21" s="121">
        <v>60261410</v>
      </c>
      <c r="D21" s="122">
        <v>73777767</v>
      </c>
      <c r="E21" s="26">
        <v>73777767</v>
      </c>
      <c r="F21" s="26">
        <v>8344982</v>
      </c>
      <c r="G21" s="26">
        <v>4282490</v>
      </c>
      <c r="H21" s="26">
        <v>5207233</v>
      </c>
      <c r="I21" s="26">
        <v>17834705</v>
      </c>
      <c r="J21" s="26">
        <v>4763485</v>
      </c>
      <c r="K21" s="26">
        <v>6676806</v>
      </c>
      <c r="L21" s="26">
        <v>5097094</v>
      </c>
      <c r="M21" s="26">
        <v>16537385</v>
      </c>
      <c r="N21" s="26">
        <v>8462785</v>
      </c>
      <c r="O21" s="26">
        <v>5488601</v>
      </c>
      <c r="P21" s="26">
        <v>6324823</v>
      </c>
      <c r="Q21" s="26">
        <v>20276209</v>
      </c>
      <c r="R21" s="26"/>
      <c r="S21" s="26">
        <v>4009870</v>
      </c>
      <c r="T21" s="26">
        <v>3177988</v>
      </c>
      <c r="U21" s="26">
        <v>7187858</v>
      </c>
      <c r="V21" s="26">
        <v>61836157</v>
      </c>
      <c r="W21" s="26">
        <v>73777767</v>
      </c>
      <c r="X21" s="26">
        <v>-11941610</v>
      </c>
      <c r="Y21" s="106">
        <v>-16.19</v>
      </c>
      <c r="Z21" s="121">
        <v>73777767</v>
      </c>
    </row>
    <row r="22" spans="1:26" ht="13.5">
      <c r="A22" s="104" t="s">
        <v>90</v>
      </c>
      <c r="B22" s="102"/>
      <c r="C22" s="123">
        <v>21928279</v>
      </c>
      <c r="D22" s="124">
        <v>32546288</v>
      </c>
      <c r="E22" s="125">
        <v>32546288</v>
      </c>
      <c r="F22" s="125">
        <v>4249965</v>
      </c>
      <c r="G22" s="125">
        <v>1674882</v>
      </c>
      <c r="H22" s="125">
        <v>1749123</v>
      </c>
      <c r="I22" s="125">
        <v>7673970</v>
      </c>
      <c r="J22" s="125">
        <v>1808828</v>
      </c>
      <c r="K22" s="125">
        <v>1863344</v>
      </c>
      <c r="L22" s="125">
        <v>1794131</v>
      </c>
      <c r="M22" s="125">
        <v>5466303</v>
      </c>
      <c r="N22" s="125">
        <v>3753971</v>
      </c>
      <c r="O22" s="125">
        <v>1793302</v>
      </c>
      <c r="P22" s="125">
        <v>3282323</v>
      </c>
      <c r="Q22" s="125">
        <v>8829596</v>
      </c>
      <c r="R22" s="125"/>
      <c r="S22" s="125">
        <v>1821284</v>
      </c>
      <c r="T22" s="125">
        <v>1599003</v>
      </c>
      <c r="U22" s="125">
        <v>3420287</v>
      </c>
      <c r="V22" s="125">
        <v>25390156</v>
      </c>
      <c r="W22" s="125">
        <v>32546288</v>
      </c>
      <c r="X22" s="125">
        <v>-7156132</v>
      </c>
      <c r="Y22" s="107">
        <v>-21.99</v>
      </c>
      <c r="Z22" s="123">
        <v>32546288</v>
      </c>
    </row>
    <row r="23" spans="1:26" ht="13.5">
      <c r="A23" s="104" t="s">
        <v>91</v>
      </c>
      <c r="B23" s="102"/>
      <c r="C23" s="121">
        <v>23668258</v>
      </c>
      <c r="D23" s="122">
        <v>32272000</v>
      </c>
      <c r="E23" s="26">
        <v>32272000</v>
      </c>
      <c r="F23" s="26">
        <v>4575204</v>
      </c>
      <c r="G23" s="26">
        <v>1907446</v>
      </c>
      <c r="H23" s="26">
        <v>2006562</v>
      </c>
      <c r="I23" s="26">
        <v>8489212</v>
      </c>
      <c r="J23" s="26">
        <v>2011764</v>
      </c>
      <c r="K23" s="26">
        <v>2032298</v>
      </c>
      <c r="L23" s="26">
        <v>2030112</v>
      </c>
      <c r="M23" s="26">
        <v>6074174</v>
      </c>
      <c r="N23" s="26">
        <v>3933523</v>
      </c>
      <c r="O23" s="26">
        <v>2026693</v>
      </c>
      <c r="P23" s="26">
        <v>3560230</v>
      </c>
      <c r="Q23" s="26">
        <v>9520446</v>
      </c>
      <c r="R23" s="26"/>
      <c r="S23" s="26">
        <v>3055824</v>
      </c>
      <c r="T23" s="26">
        <v>2134891</v>
      </c>
      <c r="U23" s="26">
        <v>5190715</v>
      </c>
      <c r="V23" s="26">
        <v>29274547</v>
      </c>
      <c r="W23" s="26">
        <v>32272000</v>
      </c>
      <c r="X23" s="26">
        <v>-2997453</v>
      </c>
      <c r="Y23" s="106">
        <v>-9.29</v>
      </c>
      <c r="Z23" s="121">
        <v>32272000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490240074</v>
      </c>
      <c r="D25" s="139">
        <f t="shared" si="4"/>
        <v>601712219</v>
      </c>
      <c r="E25" s="39">
        <f t="shared" si="4"/>
        <v>601712219</v>
      </c>
      <c r="F25" s="39">
        <f t="shared" si="4"/>
        <v>70838106</v>
      </c>
      <c r="G25" s="39">
        <f t="shared" si="4"/>
        <v>34884467</v>
      </c>
      <c r="H25" s="39">
        <f t="shared" si="4"/>
        <v>40458940</v>
      </c>
      <c r="I25" s="39">
        <f t="shared" si="4"/>
        <v>146181513</v>
      </c>
      <c r="J25" s="39">
        <f t="shared" si="4"/>
        <v>51498925</v>
      </c>
      <c r="K25" s="39">
        <f t="shared" si="4"/>
        <v>38629068</v>
      </c>
      <c r="L25" s="39">
        <f t="shared" si="4"/>
        <v>38557394</v>
      </c>
      <c r="M25" s="39">
        <f t="shared" si="4"/>
        <v>128685387</v>
      </c>
      <c r="N25" s="39">
        <f t="shared" si="4"/>
        <v>62817384</v>
      </c>
      <c r="O25" s="39">
        <f t="shared" si="4"/>
        <v>37995503</v>
      </c>
      <c r="P25" s="39">
        <f t="shared" si="4"/>
        <v>53143549</v>
      </c>
      <c r="Q25" s="39">
        <f t="shared" si="4"/>
        <v>153956436</v>
      </c>
      <c r="R25" s="39">
        <f t="shared" si="4"/>
        <v>0</v>
      </c>
      <c r="S25" s="39">
        <f t="shared" si="4"/>
        <v>37213350</v>
      </c>
      <c r="T25" s="39">
        <f t="shared" si="4"/>
        <v>41225156</v>
      </c>
      <c r="U25" s="39">
        <f t="shared" si="4"/>
        <v>78438506</v>
      </c>
      <c r="V25" s="39">
        <f t="shared" si="4"/>
        <v>507261842</v>
      </c>
      <c r="W25" s="39">
        <f t="shared" si="4"/>
        <v>601712219</v>
      </c>
      <c r="X25" s="39">
        <f t="shared" si="4"/>
        <v>-94450377</v>
      </c>
      <c r="Y25" s="140">
        <f>+IF(W25&lt;&gt;0,+(X25/W25)*100,0)</f>
        <v>-15.696935182232021</v>
      </c>
      <c r="Z25" s="138">
        <f>+Z5+Z9+Z15+Z19+Z24</f>
        <v>601712219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130987989</v>
      </c>
      <c r="D28" s="120">
        <f t="shared" si="5"/>
        <v>137793028</v>
      </c>
      <c r="E28" s="66">
        <f t="shared" si="5"/>
        <v>137793028</v>
      </c>
      <c r="F28" s="66">
        <f t="shared" si="5"/>
        <v>7815303</v>
      </c>
      <c r="G28" s="66">
        <f t="shared" si="5"/>
        <v>6875475</v>
      </c>
      <c r="H28" s="66">
        <f t="shared" si="5"/>
        <v>9894116</v>
      </c>
      <c r="I28" s="66">
        <f t="shared" si="5"/>
        <v>24584894</v>
      </c>
      <c r="J28" s="66">
        <f t="shared" si="5"/>
        <v>16611729</v>
      </c>
      <c r="K28" s="66">
        <f t="shared" si="5"/>
        <v>9245128</v>
      </c>
      <c r="L28" s="66">
        <f t="shared" si="5"/>
        <v>9121049</v>
      </c>
      <c r="M28" s="66">
        <f t="shared" si="5"/>
        <v>34977906</v>
      </c>
      <c r="N28" s="66">
        <f t="shared" si="5"/>
        <v>9053627</v>
      </c>
      <c r="O28" s="66">
        <f t="shared" si="5"/>
        <v>7975970</v>
      </c>
      <c r="P28" s="66">
        <f t="shared" si="5"/>
        <v>11695143</v>
      </c>
      <c r="Q28" s="66">
        <f t="shared" si="5"/>
        <v>28724740</v>
      </c>
      <c r="R28" s="66">
        <f t="shared" si="5"/>
        <v>0</v>
      </c>
      <c r="S28" s="66">
        <f t="shared" si="5"/>
        <v>8081455</v>
      </c>
      <c r="T28" s="66">
        <f t="shared" si="5"/>
        <v>7796314</v>
      </c>
      <c r="U28" s="66">
        <f t="shared" si="5"/>
        <v>15877769</v>
      </c>
      <c r="V28" s="66">
        <f t="shared" si="5"/>
        <v>104165309</v>
      </c>
      <c r="W28" s="66">
        <f t="shared" si="5"/>
        <v>137793028</v>
      </c>
      <c r="X28" s="66">
        <f t="shared" si="5"/>
        <v>-33627719</v>
      </c>
      <c r="Y28" s="103">
        <f>+IF(W28&lt;&gt;0,+(X28/W28)*100,0)</f>
        <v>-24.40451413840764</v>
      </c>
      <c r="Z28" s="119">
        <f>SUM(Z29:Z31)</f>
        <v>137793028</v>
      </c>
    </row>
    <row r="29" spans="1:26" ht="13.5">
      <c r="A29" s="104" t="s">
        <v>74</v>
      </c>
      <c r="B29" s="102"/>
      <c r="C29" s="121">
        <v>49158041</v>
      </c>
      <c r="D29" s="122">
        <v>45513212</v>
      </c>
      <c r="E29" s="26">
        <v>45513212</v>
      </c>
      <c r="F29" s="26">
        <v>3627390</v>
      </c>
      <c r="G29" s="26">
        <v>2250064</v>
      </c>
      <c r="H29" s="26">
        <v>4611140</v>
      </c>
      <c r="I29" s="26">
        <v>10488594</v>
      </c>
      <c r="J29" s="26">
        <v>3115845</v>
      </c>
      <c r="K29" s="26">
        <v>4249923</v>
      </c>
      <c r="L29" s="26">
        <v>5004212</v>
      </c>
      <c r="M29" s="26">
        <v>12369980</v>
      </c>
      <c r="N29" s="26">
        <v>3665472</v>
      </c>
      <c r="O29" s="26">
        <v>2531694</v>
      </c>
      <c r="P29" s="26">
        <v>4708543</v>
      </c>
      <c r="Q29" s="26">
        <v>10905709</v>
      </c>
      <c r="R29" s="26"/>
      <c r="S29" s="26">
        <v>2685911</v>
      </c>
      <c r="T29" s="26">
        <v>3867137</v>
      </c>
      <c r="U29" s="26">
        <v>6553048</v>
      </c>
      <c r="V29" s="26">
        <v>40317331</v>
      </c>
      <c r="W29" s="26">
        <v>45513212</v>
      </c>
      <c r="X29" s="26">
        <v>-5195881</v>
      </c>
      <c r="Y29" s="106">
        <v>-11.42</v>
      </c>
      <c r="Z29" s="121">
        <v>45513212</v>
      </c>
    </row>
    <row r="30" spans="1:26" ht="13.5">
      <c r="A30" s="104" t="s">
        <v>75</v>
      </c>
      <c r="B30" s="102"/>
      <c r="C30" s="123">
        <v>44911889</v>
      </c>
      <c r="D30" s="124">
        <v>49820164</v>
      </c>
      <c r="E30" s="125">
        <v>49820164</v>
      </c>
      <c r="F30" s="125">
        <v>2241967</v>
      </c>
      <c r="G30" s="125">
        <v>2439513</v>
      </c>
      <c r="H30" s="125">
        <v>3186850</v>
      </c>
      <c r="I30" s="125">
        <v>7868330</v>
      </c>
      <c r="J30" s="125">
        <v>10054588</v>
      </c>
      <c r="K30" s="125">
        <v>2656661</v>
      </c>
      <c r="L30" s="125">
        <v>1414456</v>
      </c>
      <c r="M30" s="125">
        <v>14125705</v>
      </c>
      <c r="N30" s="125">
        <v>2952809</v>
      </c>
      <c r="O30" s="125">
        <v>2771499</v>
      </c>
      <c r="P30" s="125">
        <v>4049895</v>
      </c>
      <c r="Q30" s="125">
        <v>9774203</v>
      </c>
      <c r="R30" s="125"/>
      <c r="S30" s="125">
        <v>2147063</v>
      </c>
      <c r="T30" s="125">
        <v>949167</v>
      </c>
      <c r="U30" s="125">
        <v>3096230</v>
      </c>
      <c r="V30" s="125">
        <v>34864468</v>
      </c>
      <c r="W30" s="125">
        <v>49820164</v>
      </c>
      <c r="X30" s="125">
        <v>-14955696</v>
      </c>
      <c r="Y30" s="107">
        <v>-30.02</v>
      </c>
      <c r="Z30" s="123">
        <v>49820164</v>
      </c>
    </row>
    <row r="31" spans="1:26" ht="13.5">
      <c r="A31" s="104" t="s">
        <v>76</v>
      </c>
      <c r="B31" s="102"/>
      <c r="C31" s="121">
        <v>36918059</v>
      </c>
      <c r="D31" s="122">
        <v>42459652</v>
      </c>
      <c r="E31" s="26">
        <v>42459652</v>
      </c>
      <c r="F31" s="26">
        <v>1945946</v>
      </c>
      <c r="G31" s="26">
        <v>2185898</v>
      </c>
      <c r="H31" s="26">
        <v>2096126</v>
      </c>
      <c r="I31" s="26">
        <v>6227970</v>
      </c>
      <c r="J31" s="26">
        <v>3441296</v>
      </c>
      <c r="K31" s="26">
        <v>2338544</v>
      </c>
      <c r="L31" s="26">
        <v>2702381</v>
      </c>
      <c r="M31" s="26">
        <v>8482221</v>
      </c>
      <c r="N31" s="26">
        <v>2435346</v>
      </c>
      <c r="O31" s="26">
        <v>2672777</v>
      </c>
      <c r="P31" s="26">
        <v>2936705</v>
      </c>
      <c r="Q31" s="26">
        <v>8044828</v>
      </c>
      <c r="R31" s="26"/>
      <c r="S31" s="26">
        <v>3248481</v>
      </c>
      <c r="T31" s="26">
        <v>2980010</v>
      </c>
      <c r="U31" s="26">
        <v>6228491</v>
      </c>
      <c r="V31" s="26">
        <v>28983510</v>
      </c>
      <c r="W31" s="26">
        <v>42459652</v>
      </c>
      <c r="X31" s="26">
        <v>-13476142</v>
      </c>
      <c r="Y31" s="106">
        <v>-31.74</v>
      </c>
      <c r="Z31" s="121">
        <v>42459652</v>
      </c>
    </row>
    <row r="32" spans="1:26" ht="13.5">
      <c r="A32" s="101" t="s">
        <v>77</v>
      </c>
      <c r="B32" s="102"/>
      <c r="C32" s="119">
        <f aca="true" t="shared" si="6" ref="C32:X32">SUM(C33:C37)</f>
        <v>66694811</v>
      </c>
      <c r="D32" s="120">
        <f t="shared" si="6"/>
        <v>70228359</v>
      </c>
      <c r="E32" s="66">
        <f t="shared" si="6"/>
        <v>70228359</v>
      </c>
      <c r="F32" s="66">
        <f t="shared" si="6"/>
        <v>4650813</v>
      </c>
      <c r="G32" s="66">
        <f t="shared" si="6"/>
        <v>4817194</v>
      </c>
      <c r="H32" s="66">
        <f t="shared" si="6"/>
        <v>4925566</v>
      </c>
      <c r="I32" s="66">
        <f t="shared" si="6"/>
        <v>14393573</v>
      </c>
      <c r="J32" s="66">
        <f t="shared" si="6"/>
        <v>5106333</v>
      </c>
      <c r="K32" s="66">
        <f t="shared" si="6"/>
        <v>5183351</v>
      </c>
      <c r="L32" s="66">
        <f t="shared" si="6"/>
        <v>6220126</v>
      </c>
      <c r="M32" s="66">
        <f t="shared" si="6"/>
        <v>16509810</v>
      </c>
      <c r="N32" s="66">
        <f t="shared" si="6"/>
        <v>4300659</v>
      </c>
      <c r="O32" s="66">
        <f t="shared" si="6"/>
        <v>7666936</v>
      </c>
      <c r="P32" s="66">
        <f t="shared" si="6"/>
        <v>5974667</v>
      </c>
      <c r="Q32" s="66">
        <f t="shared" si="6"/>
        <v>17942262</v>
      </c>
      <c r="R32" s="66">
        <f t="shared" si="6"/>
        <v>0</v>
      </c>
      <c r="S32" s="66">
        <f t="shared" si="6"/>
        <v>5203392</v>
      </c>
      <c r="T32" s="66">
        <f t="shared" si="6"/>
        <v>5780873</v>
      </c>
      <c r="U32" s="66">
        <f t="shared" si="6"/>
        <v>10984265</v>
      </c>
      <c r="V32" s="66">
        <f t="shared" si="6"/>
        <v>59829910</v>
      </c>
      <c r="W32" s="66">
        <f t="shared" si="6"/>
        <v>70228359</v>
      </c>
      <c r="X32" s="66">
        <f t="shared" si="6"/>
        <v>-10398449</v>
      </c>
      <c r="Y32" s="103">
        <f>+IF(W32&lt;&gt;0,+(X32/W32)*100,0)</f>
        <v>-14.80662391670009</v>
      </c>
      <c r="Z32" s="119">
        <f>SUM(Z33:Z37)</f>
        <v>70228359</v>
      </c>
    </row>
    <row r="33" spans="1:26" ht="13.5">
      <c r="A33" s="104" t="s">
        <v>78</v>
      </c>
      <c r="B33" s="102"/>
      <c r="C33" s="121">
        <v>29990869</v>
      </c>
      <c r="D33" s="122">
        <v>27937340</v>
      </c>
      <c r="E33" s="26">
        <v>27937340</v>
      </c>
      <c r="F33" s="26">
        <v>1790609</v>
      </c>
      <c r="G33" s="26">
        <v>1707510</v>
      </c>
      <c r="H33" s="26">
        <v>1794605</v>
      </c>
      <c r="I33" s="26">
        <v>5292724</v>
      </c>
      <c r="J33" s="26">
        <v>2057687</v>
      </c>
      <c r="K33" s="26">
        <v>1989162</v>
      </c>
      <c r="L33" s="26">
        <v>2217124</v>
      </c>
      <c r="M33" s="26">
        <v>6263973</v>
      </c>
      <c r="N33" s="26">
        <v>2067418</v>
      </c>
      <c r="O33" s="26">
        <v>1994145</v>
      </c>
      <c r="P33" s="26">
        <v>2486999</v>
      </c>
      <c r="Q33" s="26">
        <v>6548562</v>
      </c>
      <c r="R33" s="26"/>
      <c r="S33" s="26">
        <v>2070556</v>
      </c>
      <c r="T33" s="26">
        <v>1978201</v>
      </c>
      <c r="U33" s="26">
        <v>4048757</v>
      </c>
      <c r="V33" s="26">
        <v>22154016</v>
      </c>
      <c r="W33" s="26">
        <v>27937340</v>
      </c>
      <c r="X33" s="26">
        <v>-5783324</v>
      </c>
      <c r="Y33" s="106">
        <v>-20.7</v>
      </c>
      <c r="Z33" s="121">
        <v>27937340</v>
      </c>
    </row>
    <row r="34" spans="1:26" ht="13.5">
      <c r="A34" s="104" t="s">
        <v>79</v>
      </c>
      <c r="B34" s="102"/>
      <c r="C34" s="121">
        <v>4850826</v>
      </c>
      <c r="D34" s="122">
        <v>5638341</v>
      </c>
      <c r="E34" s="26">
        <v>5638341</v>
      </c>
      <c r="F34" s="26">
        <v>450480</v>
      </c>
      <c r="G34" s="26">
        <v>410316</v>
      </c>
      <c r="H34" s="26">
        <v>366223</v>
      </c>
      <c r="I34" s="26">
        <v>1227019</v>
      </c>
      <c r="J34" s="26">
        <v>512339</v>
      </c>
      <c r="K34" s="26">
        <v>344477</v>
      </c>
      <c r="L34" s="26">
        <v>636368</v>
      </c>
      <c r="M34" s="26">
        <v>1493184</v>
      </c>
      <c r="N34" s="26">
        <v>226735</v>
      </c>
      <c r="O34" s="26">
        <v>435623</v>
      </c>
      <c r="P34" s="26">
        <v>495472</v>
      </c>
      <c r="Q34" s="26">
        <v>1157830</v>
      </c>
      <c r="R34" s="26"/>
      <c r="S34" s="26">
        <v>579752</v>
      </c>
      <c r="T34" s="26">
        <v>371928</v>
      </c>
      <c r="U34" s="26">
        <v>951680</v>
      </c>
      <c r="V34" s="26">
        <v>4829713</v>
      </c>
      <c r="W34" s="26">
        <v>5638341</v>
      </c>
      <c r="X34" s="26">
        <v>-808628</v>
      </c>
      <c r="Y34" s="106">
        <v>-14.34</v>
      </c>
      <c r="Z34" s="121">
        <v>5638341</v>
      </c>
    </row>
    <row r="35" spans="1:26" ht="13.5">
      <c r="A35" s="104" t="s">
        <v>80</v>
      </c>
      <c r="B35" s="102"/>
      <c r="C35" s="121">
        <v>23043904</v>
      </c>
      <c r="D35" s="122">
        <v>24978779</v>
      </c>
      <c r="E35" s="26">
        <v>24978779</v>
      </c>
      <c r="F35" s="26">
        <v>1700912</v>
      </c>
      <c r="G35" s="26">
        <v>1971418</v>
      </c>
      <c r="H35" s="26">
        <v>2023524</v>
      </c>
      <c r="I35" s="26">
        <v>5695854</v>
      </c>
      <c r="J35" s="26">
        <v>1856528</v>
      </c>
      <c r="K35" s="26">
        <v>2181742</v>
      </c>
      <c r="L35" s="26">
        <v>2579017</v>
      </c>
      <c r="M35" s="26">
        <v>6617287</v>
      </c>
      <c r="N35" s="26">
        <v>1582031</v>
      </c>
      <c r="O35" s="26">
        <v>4561483</v>
      </c>
      <c r="P35" s="26">
        <v>2141350</v>
      </c>
      <c r="Q35" s="26">
        <v>8284864</v>
      </c>
      <c r="R35" s="26"/>
      <c r="S35" s="26">
        <v>1896079</v>
      </c>
      <c r="T35" s="26">
        <v>2941109</v>
      </c>
      <c r="U35" s="26">
        <v>4837188</v>
      </c>
      <c r="V35" s="26">
        <v>25435193</v>
      </c>
      <c r="W35" s="26">
        <v>24978779</v>
      </c>
      <c r="X35" s="26">
        <v>456414</v>
      </c>
      <c r="Y35" s="106">
        <v>1.83</v>
      </c>
      <c r="Z35" s="121">
        <v>24978779</v>
      </c>
    </row>
    <row r="36" spans="1:26" ht="13.5">
      <c r="A36" s="104" t="s">
        <v>81</v>
      </c>
      <c r="B36" s="102"/>
      <c r="C36" s="121">
        <v>4138</v>
      </c>
      <c r="D36" s="122">
        <v>27861</v>
      </c>
      <c r="E36" s="26">
        <v>27861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>
        <v>27861</v>
      </c>
      <c r="X36" s="26">
        <v>-27861</v>
      </c>
      <c r="Y36" s="106">
        <v>-100</v>
      </c>
      <c r="Z36" s="121">
        <v>27861</v>
      </c>
    </row>
    <row r="37" spans="1:26" ht="13.5">
      <c r="A37" s="104" t="s">
        <v>82</v>
      </c>
      <c r="B37" s="102"/>
      <c r="C37" s="123">
        <v>8805074</v>
      </c>
      <c r="D37" s="124">
        <v>11646038</v>
      </c>
      <c r="E37" s="125">
        <v>11646038</v>
      </c>
      <c r="F37" s="125">
        <v>708812</v>
      </c>
      <c r="G37" s="125">
        <v>727950</v>
      </c>
      <c r="H37" s="125">
        <v>741214</v>
      </c>
      <c r="I37" s="125">
        <v>2177976</v>
      </c>
      <c r="J37" s="125">
        <v>679779</v>
      </c>
      <c r="K37" s="125">
        <v>667970</v>
      </c>
      <c r="L37" s="125">
        <v>787617</v>
      </c>
      <c r="M37" s="125">
        <v>2135366</v>
      </c>
      <c r="N37" s="125">
        <v>424475</v>
      </c>
      <c r="O37" s="125">
        <v>675685</v>
      </c>
      <c r="P37" s="125">
        <v>850846</v>
      </c>
      <c r="Q37" s="125">
        <v>1951006</v>
      </c>
      <c r="R37" s="125"/>
      <c r="S37" s="125">
        <v>657005</v>
      </c>
      <c r="T37" s="125">
        <v>489635</v>
      </c>
      <c r="U37" s="125">
        <v>1146640</v>
      </c>
      <c r="V37" s="125">
        <v>7410988</v>
      </c>
      <c r="W37" s="125">
        <v>11646038</v>
      </c>
      <c r="X37" s="125">
        <v>-4235050</v>
      </c>
      <c r="Y37" s="107">
        <v>-36.36</v>
      </c>
      <c r="Z37" s="123">
        <v>11646038</v>
      </c>
    </row>
    <row r="38" spans="1:26" ht="13.5">
      <c r="A38" s="101" t="s">
        <v>83</v>
      </c>
      <c r="B38" s="108"/>
      <c r="C38" s="119">
        <f aca="true" t="shared" si="7" ref="C38:X38">SUM(C39:C41)</f>
        <v>79599231</v>
      </c>
      <c r="D38" s="120">
        <f t="shared" si="7"/>
        <v>35805296</v>
      </c>
      <c r="E38" s="66">
        <f t="shared" si="7"/>
        <v>35805296</v>
      </c>
      <c r="F38" s="66">
        <f t="shared" si="7"/>
        <v>1496915</v>
      </c>
      <c r="G38" s="66">
        <f t="shared" si="7"/>
        <v>1864628</v>
      </c>
      <c r="H38" s="66">
        <f t="shared" si="7"/>
        <v>1573153</v>
      </c>
      <c r="I38" s="66">
        <f t="shared" si="7"/>
        <v>4934696</v>
      </c>
      <c r="J38" s="66">
        <f t="shared" si="7"/>
        <v>1986250</v>
      </c>
      <c r="K38" s="66">
        <f t="shared" si="7"/>
        <v>2754425</v>
      </c>
      <c r="L38" s="66">
        <f t="shared" si="7"/>
        <v>3162850</v>
      </c>
      <c r="M38" s="66">
        <f t="shared" si="7"/>
        <v>7903525</v>
      </c>
      <c r="N38" s="66">
        <f t="shared" si="7"/>
        <v>3656539</v>
      </c>
      <c r="O38" s="66">
        <f t="shared" si="7"/>
        <v>4282006</v>
      </c>
      <c r="P38" s="66">
        <f t="shared" si="7"/>
        <v>3014712</v>
      </c>
      <c r="Q38" s="66">
        <f t="shared" si="7"/>
        <v>10953257</v>
      </c>
      <c r="R38" s="66">
        <f t="shared" si="7"/>
        <v>0</v>
      </c>
      <c r="S38" s="66">
        <f t="shared" si="7"/>
        <v>3992744</v>
      </c>
      <c r="T38" s="66">
        <f t="shared" si="7"/>
        <v>5298535</v>
      </c>
      <c r="U38" s="66">
        <f t="shared" si="7"/>
        <v>9291279</v>
      </c>
      <c r="V38" s="66">
        <f t="shared" si="7"/>
        <v>33082757</v>
      </c>
      <c r="W38" s="66">
        <f t="shared" si="7"/>
        <v>35805296</v>
      </c>
      <c r="X38" s="66">
        <f t="shared" si="7"/>
        <v>-2722539</v>
      </c>
      <c r="Y38" s="103">
        <f>+IF(W38&lt;&gt;0,+(X38/W38)*100,0)</f>
        <v>-7.603732699207402</v>
      </c>
      <c r="Z38" s="119">
        <f>SUM(Z39:Z41)</f>
        <v>35805296</v>
      </c>
    </row>
    <row r="39" spans="1:26" ht="13.5">
      <c r="A39" s="104" t="s">
        <v>84</v>
      </c>
      <c r="B39" s="102"/>
      <c r="C39" s="121">
        <v>16126447</v>
      </c>
      <c r="D39" s="122">
        <v>21606799</v>
      </c>
      <c r="E39" s="26">
        <v>21606799</v>
      </c>
      <c r="F39" s="26">
        <v>1064099</v>
      </c>
      <c r="G39" s="26">
        <v>1385752</v>
      </c>
      <c r="H39" s="26">
        <v>1152632</v>
      </c>
      <c r="I39" s="26">
        <v>3602483</v>
      </c>
      <c r="J39" s="26">
        <v>1432254</v>
      </c>
      <c r="K39" s="26">
        <v>1828776</v>
      </c>
      <c r="L39" s="26">
        <v>1884460</v>
      </c>
      <c r="M39" s="26">
        <v>5145490</v>
      </c>
      <c r="N39" s="26">
        <v>1448772</v>
      </c>
      <c r="O39" s="26">
        <v>1714825</v>
      </c>
      <c r="P39" s="26">
        <v>1415821</v>
      </c>
      <c r="Q39" s="26">
        <v>4579418</v>
      </c>
      <c r="R39" s="26"/>
      <c r="S39" s="26">
        <v>1570019</v>
      </c>
      <c r="T39" s="26">
        <v>3037722</v>
      </c>
      <c r="U39" s="26">
        <v>4607741</v>
      </c>
      <c r="V39" s="26">
        <v>17935132</v>
      </c>
      <c r="W39" s="26">
        <v>21606799</v>
      </c>
      <c r="X39" s="26">
        <v>-3671667</v>
      </c>
      <c r="Y39" s="106">
        <v>-16.99</v>
      </c>
      <c r="Z39" s="121">
        <v>21606799</v>
      </c>
    </row>
    <row r="40" spans="1:26" ht="13.5">
      <c r="A40" s="104" t="s">
        <v>85</v>
      </c>
      <c r="B40" s="102"/>
      <c r="C40" s="121">
        <v>63472784</v>
      </c>
      <c r="D40" s="122">
        <v>14198497</v>
      </c>
      <c r="E40" s="26">
        <v>14198497</v>
      </c>
      <c r="F40" s="26">
        <v>432816</v>
      </c>
      <c r="G40" s="26">
        <v>478876</v>
      </c>
      <c r="H40" s="26">
        <v>420521</v>
      </c>
      <c r="I40" s="26">
        <v>1332213</v>
      </c>
      <c r="J40" s="26">
        <v>553996</v>
      </c>
      <c r="K40" s="26">
        <v>925649</v>
      </c>
      <c r="L40" s="26">
        <v>1278390</v>
      </c>
      <c r="M40" s="26">
        <v>2758035</v>
      </c>
      <c r="N40" s="26">
        <v>2207767</v>
      </c>
      <c r="O40" s="26">
        <v>2567181</v>
      </c>
      <c r="P40" s="26">
        <v>1598891</v>
      </c>
      <c r="Q40" s="26">
        <v>6373839</v>
      </c>
      <c r="R40" s="26"/>
      <c r="S40" s="26">
        <v>2422725</v>
      </c>
      <c r="T40" s="26">
        <v>2260813</v>
      </c>
      <c r="U40" s="26">
        <v>4683538</v>
      </c>
      <c r="V40" s="26">
        <v>15147625</v>
      </c>
      <c r="W40" s="26">
        <v>14198497</v>
      </c>
      <c r="X40" s="26">
        <v>949128</v>
      </c>
      <c r="Y40" s="106">
        <v>6.68</v>
      </c>
      <c r="Z40" s="121">
        <v>14198497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314799072</v>
      </c>
      <c r="D42" s="120">
        <f t="shared" si="8"/>
        <v>357885536</v>
      </c>
      <c r="E42" s="66">
        <f t="shared" si="8"/>
        <v>357885536</v>
      </c>
      <c r="F42" s="66">
        <f t="shared" si="8"/>
        <v>9645594</v>
      </c>
      <c r="G42" s="66">
        <f t="shared" si="8"/>
        <v>29482254</v>
      </c>
      <c r="H42" s="66">
        <f t="shared" si="8"/>
        <v>36544290</v>
      </c>
      <c r="I42" s="66">
        <f t="shared" si="8"/>
        <v>75672138</v>
      </c>
      <c r="J42" s="66">
        <f t="shared" si="8"/>
        <v>33809774</v>
      </c>
      <c r="K42" s="66">
        <f t="shared" si="8"/>
        <v>22326564</v>
      </c>
      <c r="L42" s="66">
        <f t="shared" si="8"/>
        <v>25621640</v>
      </c>
      <c r="M42" s="66">
        <f t="shared" si="8"/>
        <v>81757978</v>
      </c>
      <c r="N42" s="66">
        <f t="shared" si="8"/>
        <v>21985144</v>
      </c>
      <c r="O42" s="66">
        <f t="shared" si="8"/>
        <v>22987794</v>
      </c>
      <c r="P42" s="66">
        <f t="shared" si="8"/>
        <v>23303221</v>
      </c>
      <c r="Q42" s="66">
        <f t="shared" si="8"/>
        <v>68276159</v>
      </c>
      <c r="R42" s="66">
        <f t="shared" si="8"/>
        <v>0</v>
      </c>
      <c r="S42" s="66">
        <f t="shared" si="8"/>
        <v>27072136</v>
      </c>
      <c r="T42" s="66">
        <f t="shared" si="8"/>
        <v>48591810</v>
      </c>
      <c r="U42" s="66">
        <f t="shared" si="8"/>
        <v>75663946</v>
      </c>
      <c r="V42" s="66">
        <f t="shared" si="8"/>
        <v>301370221</v>
      </c>
      <c r="W42" s="66">
        <f t="shared" si="8"/>
        <v>357885536</v>
      </c>
      <c r="X42" s="66">
        <f t="shared" si="8"/>
        <v>-56515315</v>
      </c>
      <c r="Y42" s="103">
        <f>+IF(W42&lt;&gt;0,+(X42/W42)*100,0)</f>
        <v>-15.79144986736765</v>
      </c>
      <c r="Z42" s="119">
        <f>SUM(Z43:Z46)</f>
        <v>357885536</v>
      </c>
    </row>
    <row r="43" spans="1:26" ht="13.5">
      <c r="A43" s="104" t="s">
        <v>88</v>
      </c>
      <c r="B43" s="102"/>
      <c r="C43" s="121">
        <v>192947799</v>
      </c>
      <c r="D43" s="122">
        <v>227934647</v>
      </c>
      <c r="E43" s="26">
        <v>227934647</v>
      </c>
      <c r="F43" s="26">
        <v>2484256</v>
      </c>
      <c r="G43" s="26">
        <v>23901377</v>
      </c>
      <c r="H43" s="26">
        <v>27545313</v>
      </c>
      <c r="I43" s="26">
        <v>53930946</v>
      </c>
      <c r="J43" s="26">
        <v>22989701</v>
      </c>
      <c r="K43" s="26">
        <v>13731633</v>
      </c>
      <c r="L43" s="26">
        <v>14217202</v>
      </c>
      <c r="M43" s="26">
        <v>50938536</v>
      </c>
      <c r="N43" s="26">
        <v>13058775</v>
      </c>
      <c r="O43" s="26">
        <v>11996330</v>
      </c>
      <c r="P43" s="26">
        <v>14649450</v>
      </c>
      <c r="Q43" s="26">
        <v>39704555</v>
      </c>
      <c r="R43" s="26"/>
      <c r="S43" s="26">
        <v>15446137</v>
      </c>
      <c r="T43" s="26">
        <v>36336267</v>
      </c>
      <c r="U43" s="26">
        <v>51782404</v>
      </c>
      <c r="V43" s="26">
        <v>196356441</v>
      </c>
      <c r="W43" s="26">
        <v>227934647</v>
      </c>
      <c r="X43" s="26">
        <v>-31578206</v>
      </c>
      <c r="Y43" s="106">
        <v>-13.85</v>
      </c>
      <c r="Z43" s="121">
        <v>227934647</v>
      </c>
    </row>
    <row r="44" spans="1:26" ht="13.5">
      <c r="A44" s="104" t="s">
        <v>89</v>
      </c>
      <c r="B44" s="102"/>
      <c r="C44" s="121">
        <v>58877428</v>
      </c>
      <c r="D44" s="122">
        <v>59212863</v>
      </c>
      <c r="E44" s="26">
        <v>59212863</v>
      </c>
      <c r="F44" s="26">
        <v>3574531</v>
      </c>
      <c r="G44" s="26">
        <v>1478773</v>
      </c>
      <c r="H44" s="26">
        <v>4586339</v>
      </c>
      <c r="I44" s="26">
        <v>9639643</v>
      </c>
      <c r="J44" s="26">
        <v>5773227</v>
      </c>
      <c r="K44" s="26">
        <v>4385892</v>
      </c>
      <c r="L44" s="26">
        <v>5283166</v>
      </c>
      <c r="M44" s="26">
        <v>15442285</v>
      </c>
      <c r="N44" s="26">
        <v>4286658</v>
      </c>
      <c r="O44" s="26">
        <v>5037551</v>
      </c>
      <c r="P44" s="26">
        <v>3747221</v>
      </c>
      <c r="Q44" s="26">
        <v>13071430</v>
      </c>
      <c r="R44" s="26"/>
      <c r="S44" s="26">
        <v>3912359</v>
      </c>
      <c r="T44" s="26">
        <v>4773100</v>
      </c>
      <c r="U44" s="26">
        <v>8685459</v>
      </c>
      <c r="V44" s="26">
        <v>46838817</v>
      </c>
      <c r="W44" s="26">
        <v>59212863</v>
      </c>
      <c r="X44" s="26">
        <v>-12374046</v>
      </c>
      <c r="Y44" s="106">
        <v>-20.9</v>
      </c>
      <c r="Z44" s="121">
        <v>59212863</v>
      </c>
    </row>
    <row r="45" spans="1:26" ht="13.5">
      <c r="A45" s="104" t="s">
        <v>90</v>
      </c>
      <c r="B45" s="102"/>
      <c r="C45" s="123">
        <v>34062628</v>
      </c>
      <c r="D45" s="124">
        <v>35195542</v>
      </c>
      <c r="E45" s="125">
        <v>35195542</v>
      </c>
      <c r="F45" s="125">
        <v>1162038</v>
      </c>
      <c r="G45" s="125">
        <v>2143877</v>
      </c>
      <c r="H45" s="125">
        <v>2091546</v>
      </c>
      <c r="I45" s="125">
        <v>5397461</v>
      </c>
      <c r="J45" s="125">
        <v>2545512</v>
      </c>
      <c r="K45" s="125">
        <v>1796249</v>
      </c>
      <c r="L45" s="125">
        <v>3064748</v>
      </c>
      <c r="M45" s="125">
        <v>7406509</v>
      </c>
      <c r="N45" s="125">
        <v>2161758</v>
      </c>
      <c r="O45" s="125">
        <v>2914497</v>
      </c>
      <c r="P45" s="125">
        <v>2542934</v>
      </c>
      <c r="Q45" s="125">
        <v>7619189</v>
      </c>
      <c r="R45" s="125"/>
      <c r="S45" s="125">
        <v>1990124</v>
      </c>
      <c r="T45" s="125">
        <v>3555098</v>
      </c>
      <c r="U45" s="125">
        <v>5545222</v>
      </c>
      <c r="V45" s="125">
        <v>25968381</v>
      </c>
      <c r="W45" s="125">
        <v>35195542</v>
      </c>
      <c r="X45" s="125">
        <v>-9227161</v>
      </c>
      <c r="Y45" s="107">
        <v>-26.22</v>
      </c>
      <c r="Z45" s="123">
        <v>35195542</v>
      </c>
    </row>
    <row r="46" spans="1:26" ht="13.5">
      <c r="A46" s="104" t="s">
        <v>91</v>
      </c>
      <c r="B46" s="102"/>
      <c r="C46" s="121">
        <v>28911217</v>
      </c>
      <c r="D46" s="122">
        <v>35542484</v>
      </c>
      <c r="E46" s="26">
        <v>35542484</v>
      </c>
      <c r="F46" s="26">
        <v>2424769</v>
      </c>
      <c r="G46" s="26">
        <v>1958227</v>
      </c>
      <c r="H46" s="26">
        <v>2321092</v>
      </c>
      <c r="I46" s="26">
        <v>6704088</v>
      </c>
      <c r="J46" s="26">
        <v>2501334</v>
      </c>
      <c r="K46" s="26">
        <v>2412790</v>
      </c>
      <c r="L46" s="26">
        <v>3056524</v>
      </c>
      <c r="M46" s="26">
        <v>7970648</v>
      </c>
      <c r="N46" s="26">
        <v>2477953</v>
      </c>
      <c r="O46" s="26">
        <v>3039416</v>
      </c>
      <c r="P46" s="26">
        <v>2363616</v>
      </c>
      <c r="Q46" s="26">
        <v>7880985</v>
      </c>
      <c r="R46" s="26"/>
      <c r="S46" s="26">
        <v>5723516</v>
      </c>
      <c r="T46" s="26">
        <v>3927345</v>
      </c>
      <c r="U46" s="26">
        <v>9650861</v>
      </c>
      <c r="V46" s="26">
        <v>32206582</v>
      </c>
      <c r="W46" s="26">
        <v>35542484</v>
      </c>
      <c r="X46" s="26">
        <v>-3335902</v>
      </c>
      <c r="Y46" s="106">
        <v>-9.39</v>
      </c>
      <c r="Z46" s="121">
        <v>35542484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592081103</v>
      </c>
      <c r="D48" s="139">
        <f t="shared" si="9"/>
        <v>601712219</v>
      </c>
      <c r="E48" s="39">
        <f t="shared" si="9"/>
        <v>601712219</v>
      </c>
      <c r="F48" s="39">
        <f t="shared" si="9"/>
        <v>23608625</v>
      </c>
      <c r="G48" s="39">
        <f t="shared" si="9"/>
        <v>43039551</v>
      </c>
      <c r="H48" s="39">
        <f t="shared" si="9"/>
        <v>52937125</v>
      </c>
      <c r="I48" s="39">
        <f t="shared" si="9"/>
        <v>119585301</v>
      </c>
      <c r="J48" s="39">
        <f t="shared" si="9"/>
        <v>57514086</v>
      </c>
      <c r="K48" s="39">
        <f t="shared" si="9"/>
        <v>39509468</v>
      </c>
      <c r="L48" s="39">
        <f t="shared" si="9"/>
        <v>44125665</v>
      </c>
      <c r="M48" s="39">
        <f t="shared" si="9"/>
        <v>141149219</v>
      </c>
      <c r="N48" s="39">
        <f t="shared" si="9"/>
        <v>38995969</v>
      </c>
      <c r="O48" s="39">
        <f t="shared" si="9"/>
        <v>42912706</v>
      </c>
      <c r="P48" s="39">
        <f t="shared" si="9"/>
        <v>43987743</v>
      </c>
      <c r="Q48" s="39">
        <f t="shared" si="9"/>
        <v>125896418</v>
      </c>
      <c r="R48" s="39">
        <f t="shared" si="9"/>
        <v>0</v>
      </c>
      <c r="S48" s="39">
        <f t="shared" si="9"/>
        <v>44349727</v>
      </c>
      <c r="T48" s="39">
        <f t="shared" si="9"/>
        <v>67467532</v>
      </c>
      <c r="U48" s="39">
        <f t="shared" si="9"/>
        <v>111817259</v>
      </c>
      <c r="V48" s="39">
        <f t="shared" si="9"/>
        <v>498448197</v>
      </c>
      <c r="W48" s="39">
        <f t="shared" si="9"/>
        <v>601712219</v>
      </c>
      <c r="X48" s="39">
        <f t="shared" si="9"/>
        <v>-103264022</v>
      </c>
      <c r="Y48" s="140">
        <f>+IF(W48&lt;&gt;0,+(X48/W48)*100,0)</f>
        <v>-17.161696029975417</v>
      </c>
      <c r="Z48" s="138">
        <f>+Z28+Z32+Z38+Z42+Z47</f>
        <v>601712219</v>
      </c>
    </row>
    <row r="49" spans="1:26" ht="13.5">
      <c r="A49" s="114" t="s">
        <v>48</v>
      </c>
      <c r="B49" s="115"/>
      <c r="C49" s="141">
        <f aca="true" t="shared" si="10" ref="C49:X49">+C25-C48</f>
        <v>-101841029</v>
      </c>
      <c r="D49" s="142">
        <f t="shared" si="10"/>
        <v>0</v>
      </c>
      <c r="E49" s="143">
        <f t="shared" si="10"/>
        <v>0</v>
      </c>
      <c r="F49" s="143">
        <f t="shared" si="10"/>
        <v>47229481</v>
      </c>
      <c r="G49" s="143">
        <f t="shared" si="10"/>
        <v>-8155084</v>
      </c>
      <c r="H49" s="143">
        <f t="shared" si="10"/>
        <v>-12478185</v>
      </c>
      <c r="I49" s="143">
        <f t="shared" si="10"/>
        <v>26596212</v>
      </c>
      <c r="J49" s="143">
        <f t="shared" si="10"/>
        <v>-6015161</v>
      </c>
      <c r="K49" s="143">
        <f t="shared" si="10"/>
        <v>-880400</v>
      </c>
      <c r="L49" s="143">
        <f t="shared" si="10"/>
        <v>-5568271</v>
      </c>
      <c r="M49" s="143">
        <f t="shared" si="10"/>
        <v>-12463832</v>
      </c>
      <c r="N49" s="143">
        <f t="shared" si="10"/>
        <v>23821415</v>
      </c>
      <c r="O49" s="143">
        <f t="shared" si="10"/>
        <v>-4917203</v>
      </c>
      <c r="P49" s="143">
        <f t="shared" si="10"/>
        <v>9155806</v>
      </c>
      <c r="Q49" s="143">
        <f t="shared" si="10"/>
        <v>28060018</v>
      </c>
      <c r="R49" s="143">
        <f t="shared" si="10"/>
        <v>0</v>
      </c>
      <c r="S49" s="143">
        <f t="shared" si="10"/>
        <v>-7136377</v>
      </c>
      <c r="T49" s="143">
        <f t="shared" si="10"/>
        <v>-26242376</v>
      </c>
      <c r="U49" s="143">
        <f t="shared" si="10"/>
        <v>-33378753</v>
      </c>
      <c r="V49" s="143">
        <f t="shared" si="10"/>
        <v>8813645</v>
      </c>
      <c r="W49" s="143">
        <f>IF(E25=E48,0,W25-W48)</f>
        <v>0</v>
      </c>
      <c r="X49" s="143">
        <f t="shared" si="10"/>
        <v>8813645</v>
      </c>
      <c r="Y49" s="144">
        <f>+IF(W49&lt;&gt;0,+(X49/W49)*100,0)</f>
        <v>0</v>
      </c>
      <c r="Z49" s="141">
        <f>+Z25-Z48</f>
        <v>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103793541</v>
      </c>
      <c r="D5" s="122">
        <v>87187795</v>
      </c>
      <c r="E5" s="26">
        <v>87187795</v>
      </c>
      <c r="F5" s="26">
        <v>14465757</v>
      </c>
      <c r="G5" s="26">
        <v>7977690</v>
      </c>
      <c r="H5" s="26">
        <v>9853438</v>
      </c>
      <c r="I5" s="26">
        <v>32296885</v>
      </c>
      <c r="J5" s="26">
        <v>7998233</v>
      </c>
      <c r="K5" s="26">
        <v>7053295</v>
      </c>
      <c r="L5" s="26">
        <v>8117501</v>
      </c>
      <c r="M5" s="26">
        <v>23169029</v>
      </c>
      <c r="N5" s="26">
        <v>8099018</v>
      </c>
      <c r="O5" s="26">
        <v>8097390</v>
      </c>
      <c r="P5" s="26">
        <v>8087829</v>
      </c>
      <c r="Q5" s="26">
        <v>24284237</v>
      </c>
      <c r="R5" s="26">
        <v>0</v>
      </c>
      <c r="S5" s="26">
        <v>7878288</v>
      </c>
      <c r="T5" s="26">
        <v>7975901</v>
      </c>
      <c r="U5" s="26">
        <v>15854189</v>
      </c>
      <c r="V5" s="26">
        <v>95604340</v>
      </c>
      <c r="W5" s="26">
        <v>87187795</v>
      </c>
      <c r="X5" s="26">
        <v>8416545</v>
      </c>
      <c r="Y5" s="106">
        <v>9.65</v>
      </c>
      <c r="Z5" s="121">
        <v>87187795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201125926</v>
      </c>
      <c r="D7" s="122">
        <v>270758409</v>
      </c>
      <c r="E7" s="26">
        <v>270758409</v>
      </c>
      <c r="F7" s="26">
        <v>18550497</v>
      </c>
      <c r="G7" s="26">
        <v>21223108</v>
      </c>
      <c r="H7" s="26">
        <v>22734009</v>
      </c>
      <c r="I7" s="26">
        <v>62507614</v>
      </c>
      <c r="J7" s="26">
        <v>24737534</v>
      </c>
      <c r="K7" s="26">
        <v>19544683</v>
      </c>
      <c r="L7" s="26">
        <v>20002077</v>
      </c>
      <c r="M7" s="26">
        <v>64284294</v>
      </c>
      <c r="N7" s="26">
        <v>18750408</v>
      </c>
      <c r="O7" s="26">
        <v>18659093</v>
      </c>
      <c r="P7" s="26">
        <v>19179429</v>
      </c>
      <c r="Q7" s="26">
        <v>56588930</v>
      </c>
      <c r="R7" s="26">
        <v>0</v>
      </c>
      <c r="S7" s="26">
        <v>21607317</v>
      </c>
      <c r="T7" s="26">
        <v>22281440</v>
      </c>
      <c r="U7" s="26">
        <v>43888757</v>
      </c>
      <c r="V7" s="26">
        <v>227269595</v>
      </c>
      <c r="W7" s="26">
        <v>270758409</v>
      </c>
      <c r="X7" s="26">
        <v>-43488814</v>
      </c>
      <c r="Y7" s="106">
        <v>-16.06</v>
      </c>
      <c r="Z7" s="121">
        <v>270758409</v>
      </c>
    </row>
    <row r="8" spans="1:26" ht="13.5">
      <c r="A8" s="159" t="s">
        <v>103</v>
      </c>
      <c r="B8" s="158" t="s">
        <v>95</v>
      </c>
      <c r="C8" s="121">
        <v>53488066</v>
      </c>
      <c r="D8" s="122">
        <v>63989495</v>
      </c>
      <c r="E8" s="26">
        <v>63989495</v>
      </c>
      <c r="F8" s="26">
        <v>4360536</v>
      </c>
      <c r="G8" s="26">
        <v>4282490</v>
      </c>
      <c r="H8" s="26">
        <v>5207233</v>
      </c>
      <c r="I8" s="26">
        <v>13850259</v>
      </c>
      <c r="J8" s="26">
        <v>4763485</v>
      </c>
      <c r="K8" s="26">
        <v>6676806</v>
      </c>
      <c r="L8" s="26">
        <v>5097094</v>
      </c>
      <c r="M8" s="26">
        <v>16537385</v>
      </c>
      <c r="N8" s="26">
        <v>5385986</v>
      </c>
      <c r="O8" s="26">
        <v>5486138</v>
      </c>
      <c r="P8" s="26">
        <v>3872856</v>
      </c>
      <c r="Q8" s="26">
        <v>14744980</v>
      </c>
      <c r="R8" s="26">
        <v>0</v>
      </c>
      <c r="S8" s="26">
        <v>4009870</v>
      </c>
      <c r="T8" s="26">
        <v>3177988</v>
      </c>
      <c r="U8" s="26">
        <v>7187858</v>
      </c>
      <c r="V8" s="26">
        <v>52320482</v>
      </c>
      <c r="W8" s="26">
        <v>63989495</v>
      </c>
      <c r="X8" s="26">
        <v>-11669013</v>
      </c>
      <c r="Y8" s="106">
        <v>-18.24</v>
      </c>
      <c r="Z8" s="121">
        <v>63989495</v>
      </c>
    </row>
    <row r="9" spans="1:26" ht="13.5">
      <c r="A9" s="159" t="s">
        <v>104</v>
      </c>
      <c r="B9" s="158" t="s">
        <v>95</v>
      </c>
      <c r="C9" s="121">
        <v>17245357</v>
      </c>
      <c r="D9" s="122">
        <v>26949032</v>
      </c>
      <c r="E9" s="26">
        <v>26949032</v>
      </c>
      <c r="F9" s="26">
        <v>1797998</v>
      </c>
      <c r="G9" s="26">
        <v>1674882</v>
      </c>
      <c r="H9" s="26">
        <v>1749123</v>
      </c>
      <c r="I9" s="26">
        <v>5222003</v>
      </c>
      <c r="J9" s="26">
        <v>1808828</v>
      </c>
      <c r="K9" s="26">
        <v>1863344</v>
      </c>
      <c r="L9" s="26">
        <v>1794131</v>
      </c>
      <c r="M9" s="26">
        <v>5466303</v>
      </c>
      <c r="N9" s="26">
        <v>1830972</v>
      </c>
      <c r="O9" s="26">
        <v>1790839</v>
      </c>
      <c r="P9" s="26">
        <v>1749844</v>
      </c>
      <c r="Q9" s="26">
        <v>5371655</v>
      </c>
      <c r="R9" s="26">
        <v>0</v>
      </c>
      <c r="S9" s="26">
        <v>1821284</v>
      </c>
      <c r="T9" s="26">
        <v>1599003</v>
      </c>
      <c r="U9" s="26">
        <v>3420287</v>
      </c>
      <c r="V9" s="26">
        <v>19480248</v>
      </c>
      <c r="W9" s="26">
        <v>26949032</v>
      </c>
      <c r="X9" s="26">
        <v>-7468784</v>
      </c>
      <c r="Y9" s="106">
        <v>-27.71</v>
      </c>
      <c r="Z9" s="121">
        <v>26949032</v>
      </c>
    </row>
    <row r="10" spans="1:26" ht="13.5">
      <c r="A10" s="159" t="s">
        <v>105</v>
      </c>
      <c r="B10" s="158" t="s">
        <v>95</v>
      </c>
      <c r="C10" s="121">
        <v>18996367</v>
      </c>
      <c r="D10" s="122">
        <v>24031000</v>
      </c>
      <c r="E10" s="20">
        <v>24031000</v>
      </c>
      <c r="F10" s="20">
        <v>2123237</v>
      </c>
      <c r="G10" s="20">
        <v>1907446</v>
      </c>
      <c r="H10" s="20">
        <v>2006562</v>
      </c>
      <c r="I10" s="20">
        <v>6037245</v>
      </c>
      <c r="J10" s="20">
        <v>2011764</v>
      </c>
      <c r="K10" s="20">
        <v>2032298</v>
      </c>
      <c r="L10" s="20">
        <v>2030112</v>
      </c>
      <c r="M10" s="20">
        <v>6074174</v>
      </c>
      <c r="N10" s="20">
        <v>2010524</v>
      </c>
      <c r="O10" s="20">
        <v>2026693</v>
      </c>
      <c r="P10" s="20">
        <v>2025580</v>
      </c>
      <c r="Q10" s="20">
        <v>6062797</v>
      </c>
      <c r="R10" s="20">
        <v>0</v>
      </c>
      <c r="S10" s="20">
        <v>2031533</v>
      </c>
      <c r="T10" s="20">
        <v>2036754</v>
      </c>
      <c r="U10" s="20">
        <v>4068287</v>
      </c>
      <c r="V10" s="20">
        <v>22242503</v>
      </c>
      <c r="W10" s="20">
        <v>24031000</v>
      </c>
      <c r="X10" s="20">
        <v>-1788497</v>
      </c>
      <c r="Y10" s="160">
        <v>-7.44</v>
      </c>
      <c r="Z10" s="96">
        <v>24031000</v>
      </c>
    </row>
    <row r="11" spans="1:26" ht="13.5">
      <c r="A11" s="159" t="s">
        <v>106</v>
      </c>
      <c r="B11" s="161"/>
      <c r="C11" s="121">
        <v>1393535</v>
      </c>
      <c r="D11" s="122">
        <v>1419340</v>
      </c>
      <c r="E11" s="26">
        <v>1419340</v>
      </c>
      <c r="F11" s="26">
        <v>148956</v>
      </c>
      <c r="G11" s="26">
        <v>139993</v>
      </c>
      <c r="H11" s="26">
        <v>179464</v>
      </c>
      <c r="I11" s="26">
        <v>468413</v>
      </c>
      <c r="J11" s="26">
        <v>124772</v>
      </c>
      <c r="K11" s="26">
        <v>126170</v>
      </c>
      <c r="L11" s="26">
        <v>83024</v>
      </c>
      <c r="M11" s="26">
        <v>333966</v>
      </c>
      <c r="N11" s="26">
        <v>134300</v>
      </c>
      <c r="O11" s="26">
        <v>154502</v>
      </c>
      <c r="P11" s="26">
        <v>0</v>
      </c>
      <c r="Q11" s="26">
        <v>288802</v>
      </c>
      <c r="R11" s="26">
        <v>0</v>
      </c>
      <c r="S11" s="26">
        <v>0</v>
      </c>
      <c r="T11" s="26">
        <v>0</v>
      </c>
      <c r="U11" s="26">
        <v>0</v>
      </c>
      <c r="V11" s="26">
        <v>1091181</v>
      </c>
      <c r="W11" s="26">
        <v>1419340</v>
      </c>
      <c r="X11" s="26">
        <v>-328159</v>
      </c>
      <c r="Y11" s="106">
        <v>-23.12</v>
      </c>
      <c r="Z11" s="121">
        <v>1419340</v>
      </c>
    </row>
    <row r="12" spans="1:26" ht="13.5">
      <c r="A12" s="159" t="s">
        <v>107</v>
      </c>
      <c r="B12" s="161"/>
      <c r="C12" s="121">
        <v>1303133</v>
      </c>
      <c r="D12" s="122">
        <v>2959086</v>
      </c>
      <c r="E12" s="26">
        <v>2959086</v>
      </c>
      <c r="F12" s="26">
        <v>144053</v>
      </c>
      <c r="G12" s="26">
        <v>93625</v>
      </c>
      <c r="H12" s="26">
        <v>97642</v>
      </c>
      <c r="I12" s="26">
        <v>335320</v>
      </c>
      <c r="J12" s="26">
        <v>73874</v>
      </c>
      <c r="K12" s="26">
        <v>61006</v>
      </c>
      <c r="L12" s="26">
        <v>183887</v>
      </c>
      <c r="M12" s="26">
        <v>318767</v>
      </c>
      <c r="N12" s="26">
        <v>86612</v>
      </c>
      <c r="O12" s="26">
        <v>133315</v>
      </c>
      <c r="P12" s="26">
        <v>130047</v>
      </c>
      <c r="Q12" s="26">
        <v>349974</v>
      </c>
      <c r="R12" s="26">
        <v>0</v>
      </c>
      <c r="S12" s="26">
        <v>116177</v>
      </c>
      <c r="T12" s="26">
        <v>226968</v>
      </c>
      <c r="U12" s="26">
        <v>343145</v>
      </c>
      <c r="V12" s="26">
        <v>1347206</v>
      </c>
      <c r="W12" s="26">
        <v>2959086</v>
      </c>
      <c r="X12" s="26">
        <v>-1611880</v>
      </c>
      <c r="Y12" s="106">
        <v>-54.47</v>
      </c>
      <c r="Z12" s="121">
        <v>2959086</v>
      </c>
    </row>
    <row r="13" spans="1:26" ht="13.5">
      <c r="A13" s="157" t="s">
        <v>108</v>
      </c>
      <c r="B13" s="161"/>
      <c r="C13" s="121">
        <v>4298905</v>
      </c>
      <c r="D13" s="122">
        <v>9089500</v>
      </c>
      <c r="E13" s="26">
        <v>9089500</v>
      </c>
      <c r="F13" s="26">
        <v>302397</v>
      </c>
      <c r="G13" s="26">
        <v>300126</v>
      </c>
      <c r="H13" s="26">
        <v>213558</v>
      </c>
      <c r="I13" s="26">
        <v>816081</v>
      </c>
      <c r="J13" s="26">
        <v>8082</v>
      </c>
      <c r="K13" s="26">
        <v>1043</v>
      </c>
      <c r="L13" s="26">
        <v>214</v>
      </c>
      <c r="M13" s="26">
        <v>9339</v>
      </c>
      <c r="N13" s="26">
        <v>102833</v>
      </c>
      <c r="O13" s="26">
        <v>235555</v>
      </c>
      <c r="P13" s="26">
        <v>185206</v>
      </c>
      <c r="Q13" s="26">
        <v>523594</v>
      </c>
      <c r="R13" s="26">
        <v>0</v>
      </c>
      <c r="S13" s="26">
        <v>106839</v>
      </c>
      <c r="T13" s="26">
        <v>633</v>
      </c>
      <c r="U13" s="26">
        <v>107472</v>
      </c>
      <c r="V13" s="26">
        <v>1456486</v>
      </c>
      <c r="W13" s="26">
        <v>9089500</v>
      </c>
      <c r="X13" s="26">
        <v>-7633014</v>
      </c>
      <c r="Y13" s="106">
        <v>-83.98</v>
      </c>
      <c r="Z13" s="121">
        <v>9089500</v>
      </c>
    </row>
    <row r="14" spans="1:26" ht="13.5">
      <c r="A14" s="157" t="s">
        <v>109</v>
      </c>
      <c r="B14" s="161"/>
      <c r="C14" s="121">
        <v>7580341</v>
      </c>
      <c r="D14" s="122">
        <v>8034800</v>
      </c>
      <c r="E14" s="26">
        <v>8034800</v>
      </c>
      <c r="F14" s="26">
        <v>705032</v>
      </c>
      <c r="G14" s="26">
        <v>705834</v>
      </c>
      <c r="H14" s="26">
        <v>817399</v>
      </c>
      <c r="I14" s="26">
        <v>2228265</v>
      </c>
      <c r="J14" s="26">
        <v>782405</v>
      </c>
      <c r="K14" s="26">
        <v>825800</v>
      </c>
      <c r="L14" s="26">
        <v>795090</v>
      </c>
      <c r="M14" s="26">
        <v>2403295</v>
      </c>
      <c r="N14" s="26">
        <v>849393</v>
      </c>
      <c r="O14" s="26">
        <v>762669</v>
      </c>
      <c r="P14" s="26">
        <v>664364</v>
      </c>
      <c r="Q14" s="26">
        <v>2276426</v>
      </c>
      <c r="R14" s="26">
        <v>0</v>
      </c>
      <c r="S14" s="26">
        <v>690863</v>
      </c>
      <c r="T14" s="26">
        <v>0</v>
      </c>
      <c r="U14" s="26">
        <v>690863</v>
      </c>
      <c r="V14" s="26">
        <v>7598849</v>
      </c>
      <c r="W14" s="26">
        <v>8034800</v>
      </c>
      <c r="X14" s="26">
        <v>-435951</v>
      </c>
      <c r="Y14" s="106">
        <v>-5.43</v>
      </c>
      <c r="Z14" s="121">
        <v>8034800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1901704</v>
      </c>
      <c r="D16" s="122">
        <v>1749000</v>
      </c>
      <c r="E16" s="26">
        <v>1749000</v>
      </c>
      <c r="F16" s="26">
        <v>37802</v>
      </c>
      <c r="G16" s="26">
        <v>37781</v>
      </c>
      <c r="H16" s="26">
        <v>51925</v>
      </c>
      <c r="I16" s="26">
        <v>127508</v>
      </c>
      <c r="J16" s="26">
        <v>1545962</v>
      </c>
      <c r="K16" s="26">
        <v>607579</v>
      </c>
      <c r="L16" s="26">
        <v>763614</v>
      </c>
      <c r="M16" s="26">
        <v>2917155</v>
      </c>
      <c r="N16" s="26">
        <v>687201</v>
      </c>
      <c r="O16" s="26">
        <v>611311</v>
      </c>
      <c r="P16" s="26">
        <v>114286</v>
      </c>
      <c r="Q16" s="26">
        <v>1412798</v>
      </c>
      <c r="R16" s="26">
        <v>0</v>
      </c>
      <c r="S16" s="26">
        <v>47942</v>
      </c>
      <c r="T16" s="26">
        <v>119342</v>
      </c>
      <c r="U16" s="26">
        <v>167284</v>
      </c>
      <c r="V16" s="26">
        <v>4624745</v>
      </c>
      <c r="W16" s="26">
        <v>1749000</v>
      </c>
      <c r="X16" s="26">
        <v>2875745</v>
      </c>
      <c r="Y16" s="106">
        <v>164.42</v>
      </c>
      <c r="Z16" s="121">
        <v>1749000</v>
      </c>
    </row>
    <row r="17" spans="1:26" ht="13.5">
      <c r="A17" s="157" t="s">
        <v>112</v>
      </c>
      <c r="B17" s="161"/>
      <c r="C17" s="121">
        <v>11007</v>
      </c>
      <c r="D17" s="122">
        <v>17225</v>
      </c>
      <c r="E17" s="26">
        <v>17225</v>
      </c>
      <c r="F17" s="26">
        <v>351</v>
      </c>
      <c r="G17" s="26">
        <v>582</v>
      </c>
      <c r="H17" s="26">
        <v>746</v>
      </c>
      <c r="I17" s="26">
        <v>1679</v>
      </c>
      <c r="J17" s="26">
        <v>439</v>
      </c>
      <c r="K17" s="26">
        <v>395</v>
      </c>
      <c r="L17" s="26">
        <v>395</v>
      </c>
      <c r="M17" s="26">
        <v>1229</v>
      </c>
      <c r="N17" s="26">
        <v>0</v>
      </c>
      <c r="O17" s="26">
        <v>5207</v>
      </c>
      <c r="P17" s="26">
        <v>3944</v>
      </c>
      <c r="Q17" s="26">
        <v>9151</v>
      </c>
      <c r="R17" s="26">
        <v>0</v>
      </c>
      <c r="S17" s="26">
        <v>8357</v>
      </c>
      <c r="T17" s="26">
        <v>2145</v>
      </c>
      <c r="U17" s="26">
        <v>10502</v>
      </c>
      <c r="V17" s="26">
        <v>22561</v>
      </c>
      <c r="W17" s="26">
        <v>17225</v>
      </c>
      <c r="X17" s="26">
        <v>5336</v>
      </c>
      <c r="Y17" s="106">
        <v>30.98</v>
      </c>
      <c r="Z17" s="121">
        <v>17225</v>
      </c>
    </row>
    <row r="18" spans="1:26" ht="13.5">
      <c r="A18" s="159" t="s">
        <v>113</v>
      </c>
      <c r="B18" s="158"/>
      <c r="C18" s="121">
        <v>9158490</v>
      </c>
      <c r="D18" s="122">
        <v>8268000</v>
      </c>
      <c r="E18" s="26">
        <v>8268000</v>
      </c>
      <c r="F18" s="26">
        <v>1003579</v>
      </c>
      <c r="G18" s="26">
        <v>1004494</v>
      </c>
      <c r="H18" s="26">
        <v>903610</v>
      </c>
      <c r="I18" s="26">
        <v>2911683</v>
      </c>
      <c r="J18" s="26">
        <v>1114871</v>
      </c>
      <c r="K18" s="26">
        <v>0</v>
      </c>
      <c r="L18" s="26">
        <v>1017057</v>
      </c>
      <c r="M18" s="26">
        <v>2131928</v>
      </c>
      <c r="N18" s="26">
        <v>0</v>
      </c>
      <c r="O18" s="26">
        <v>2024276</v>
      </c>
      <c r="P18" s="26">
        <v>0</v>
      </c>
      <c r="Q18" s="26">
        <v>2024276</v>
      </c>
      <c r="R18" s="26">
        <v>0</v>
      </c>
      <c r="S18" s="26">
        <v>0</v>
      </c>
      <c r="T18" s="26">
        <v>2500</v>
      </c>
      <c r="U18" s="26">
        <v>2500</v>
      </c>
      <c r="V18" s="26">
        <v>7070387</v>
      </c>
      <c r="W18" s="26">
        <v>8268000</v>
      </c>
      <c r="X18" s="26">
        <v>-1197613</v>
      </c>
      <c r="Y18" s="106">
        <v>-14.48</v>
      </c>
      <c r="Z18" s="121">
        <v>8268000</v>
      </c>
    </row>
    <row r="19" spans="1:26" ht="13.5">
      <c r="A19" s="157" t="s">
        <v>33</v>
      </c>
      <c r="B19" s="161"/>
      <c r="C19" s="121">
        <v>84333268</v>
      </c>
      <c r="D19" s="122">
        <v>83512453</v>
      </c>
      <c r="E19" s="26">
        <v>83512453</v>
      </c>
      <c r="F19" s="26">
        <v>31693485</v>
      </c>
      <c r="G19" s="26">
        <v>-551082</v>
      </c>
      <c r="H19" s="26">
        <v>478311</v>
      </c>
      <c r="I19" s="26">
        <v>31620714</v>
      </c>
      <c r="J19" s="26">
        <v>8671223</v>
      </c>
      <c r="K19" s="26">
        <v>1430316</v>
      </c>
      <c r="L19" s="26">
        <v>923321</v>
      </c>
      <c r="M19" s="26">
        <v>11024860</v>
      </c>
      <c r="N19" s="26">
        <v>26252618</v>
      </c>
      <c r="O19" s="26">
        <v>161906</v>
      </c>
      <c r="P19" s="26">
        <v>18764332</v>
      </c>
      <c r="Q19" s="26">
        <v>45178856</v>
      </c>
      <c r="R19" s="26">
        <v>0</v>
      </c>
      <c r="S19" s="26">
        <v>-170000</v>
      </c>
      <c r="T19" s="26">
        <v>3475084</v>
      </c>
      <c r="U19" s="26">
        <v>3305084</v>
      </c>
      <c r="V19" s="26">
        <v>91129514</v>
      </c>
      <c r="W19" s="26">
        <v>83512453</v>
      </c>
      <c r="X19" s="26">
        <v>7617061</v>
      </c>
      <c r="Y19" s="106">
        <v>9.12</v>
      </c>
      <c r="Z19" s="121">
        <v>83512453</v>
      </c>
    </row>
    <row r="20" spans="1:26" ht="13.5">
      <c r="A20" s="157" t="s">
        <v>34</v>
      </c>
      <c r="B20" s="161" t="s">
        <v>95</v>
      </c>
      <c r="C20" s="121">
        <v>-14389566</v>
      </c>
      <c r="D20" s="122">
        <v>13747084</v>
      </c>
      <c r="E20" s="20">
        <v>13747084</v>
      </c>
      <c r="F20" s="20">
        <v>-4495574</v>
      </c>
      <c r="G20" s="20">
        <v>-3912502</v>
      </c>
      <c r="H20" s="20">
        <v>-3834080</v>
      </c>
      <c r="I20" s="20">
        <v>-12242156</v>
      </c>
      <c r="J20" s="20">
        <v>-2142547</v>
      </c>
      <c r="K20" s="20">
        <v>-1593667</v>
      </c>
      <c r="L20" s="20">
        <v>-2250123</v>
      </c>
      <c r="M20" s="20">
        <v>-5986337</v>
      </c>
      <c r="N20" s="20">
        <v>-1372481</v>
      </c>
      <c r="O20" s="20">
        <v>-2153391</v>
      </c>
      <c r="P20" s="20">
        <v>-1634168</v>
      </c>
      <c r="Q20" s="20">
        <v>-5160040</v>
      </c>
      <c r="R20" s="20">
        <v>0</v>
      </c>
      <c r="S20" s="20">
        <v>-935120</v>
      </c>
      <c r="T20" s="20">
        <v>327398</v>
      </c>
      <c r="U20" s="20">
        <v>-607722</v>
      </c>
      <c r="V20" s="20">
        <v>-23996255</v>
      </c>
      <c r="W20" s="20">
        <v>13747084</v>
      </c>
      <c r="X20" s="20">
        <v>-37743339</v>
      </c>
      <c r="Y20" s="160">
        <v>-274.56</v>
      </c>
      <c r="Z20" s="96">
        <v>13747084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490240074</v>
      </c>
      <c r="D22" s="165">
        <f t="shared" si="0"/>
        <v>601712219</v>
      </c>
      <c r="E22" s="166">
        <f t="shared" si="0"/>
        <v>601712219</v>
      </c>
      <c r="F22" s="166">
        <f t="shared" si="0"/>
        <v>70838106</v>
      </c>
      <c r="G22" s="166">
        <f t="shared" si="0"/>
        <v>34884467</v>
      </c>
      <c r="H22" s="166">
        <f t="shared" si="0"/>
        <v>40458940</v>
      </c>
      <c r="I22" s="166">
        <f t="shared" si="0"/>
        <v>146181513</v>
      </c>
      <c r="J22" s="166">
        <f t="shared" si="0"/>
        <v>51498925</v>
      </c>
      <c r="K22" s="166">
        <f t="shared" si="0"/>
        <v>38629068</v>
      </c>
      <c r="L22" s="166">
        <f t="shared" si="0"/>
        <v>38557394</v>
      </c>
      <c r="M22" s="166">
        <f t="shared" si="0"/>
        <v>128685387</v>
      </c>
      <c r="N22" s="166">
        <f t="shared" si="0"/>
        <v>62817384</v>
      </c>
      <c r="O22" s="166">
        <f t="shared" si="0"/>
        <v>37995503</v>
      </c>
      <c r="P22" s="166">
        <f t="shared" si="0"/>
        <v>53143549</v>
      </c>
      <c r="Q22" s="166">
        <f t="shared" si="0"/>
        <v>153956436</v>
      </c>
      <c r="R22" s="166">
        <f t="shared" si="0"/>
        <v>0</v>
      </c>
      <c r="S22" s="166">
        <f t="shared" si="0"/>
        <v>37213350</v>
      </c>
      <c r="T22" s="166">
        <f t="shared" si="0"/>
        <v>41225156</v>
      </c>
      <c r="U22" s="166">
        <f t="shared" si="0"/>
        <v>78438506</v>
      </c>
      <c r="V22" s="166">
        <f t="shared" si="0"/>
        <v>507261842</v>
      </c>
      <c r="W22" s="166">
        <f t="shared" si="0"/>
        <v>601712219</v>
      </c>
      <c r="X22" s="166">
        <f t="shared" si="0"/>
        <v>-94450377</v>
      </c>
      <c r="Y22" s="167">
        <f>+IF(W22&lt;&gt;0,+(X22/W22)*100,0)</f>
        <v>-15.696935182232021</v>
      </c>
      <c r="Z22" s="164">
        <f>SUM(Z5:Z21)</f>
        <v>601712219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138525308</v>
      </c>
      <c r="D25" s="122">
        <v>171415357</v>
      </c>
      <c r="E25" s="26">
        <v>171415357</v>
      </c>
      <c r="F25" s="26">
        <v>13130353</v>
      </c>
      <c r="G25" s="26">
        <v>12170171</v>
      </c>
      <c r="H25" s="26">
        <v>13060759</v>
      </c>
      <c r="I25" s="26">
        <v>38361283</v>
      </c>
      <c r="J25" s="26">
        <v>12559268</v>
      </c>
      <c r="K25" s="26">
        <v>12899925</v>
      </c>
      <c r="L25" s="26">
        <v>14845294</v>
      </c>
      <c r="M25" s="26">
        <v>40304487</v>
      </c>
      <c r="N25" s="26">
        <v>13724304</v>
      </c>
      <c r="O25" s="26">
        <v>16264485</v>
      </c>
      <c r="P25" s="26">
        <v>15659471</v>
      </c>
      <c r="Q25" s="26">
        <v>45648260</v>
      </c>
      <c r="R25" s="26">
        <v>0</v>
      </c>
      <c r="S25" s="26">
        <v>12663609</v>
      </c>
      <c r="T25" s="26">
        <v>6430906</v>
      </c>
      <c r="U25" s="26">
        <v>19094515</v>
      </c>
      <c r="V25" s="26">
        <v>143408545</v>
      </c>
      <c r="W25" s="26">
        <v>171415357</v>
      </c>
      <c r="X25" s="26">
        <v>-28006812</v>
      </c>
      <c r="Y25" s="106">
        <v>-16.34</v>
      </c>
      <c r="Z25" s="121">
        <v>171415357</v>
      </c>
    </row>
    <row r="26" spans="1:26" ht="13.5">
      <c r="A26" s="159" t="s">
        <v>37</v>
      </c>
      <c r="B26" s="158"/>
      <c r="C26" s="121">
        <v>9353210</v>
      </c>
      <c r="D26" s="122">
        <v>10346484</v>
      </c>
      <c r="E26" s="26">
        <v>10346484</v>
      </c>
      <c r="F26" s="26">
        <v>798909</v>
      </c>
      <c r="G26" s="26">
        <v>794784</v>
      </c>
      <c r="H26" s="26">
        <v>818182</v>
      </c>
      <c r="I26" s="26">
        <v>2411875</v>
      </c>
      <c r="J26" s="26">
        <v>798266</v>
      </c>
      <c r="K26" s="26">
        <v>792972</v>
      </c>
      <c r="L26" s="26">
        <v>819767</v>
      </c>
      <c r="M26" s="26">
        <v>2411005</v>
      </c>
      <c r="N26" s="26">
        <v>1071506</v>
      </c>
      <c r="O26" s="26">
        <v>836170</v>
      </c>
      <c r="P26" s="26">
        <v>823839</v>
      </c>
      <c r="Q26" s="26">
        <v>2731515</v>
      </c>
      <c r="R26" s="26">
        <v>0</v>
      </c>
      <c r="S26" s="26">
        <v>572615</v>
      </c>
      <c r="T26" s="26">
        <v>1187228</v>
      </c>
      <c r="U26" s="26">
        <v>1759843</v>
      </c>
      <c r="V26" s="26">
        <v>9314238</v>
      </c>
      <c r="W26" s="26">
        <v>10346484</v>
      </c>
      <c r="X26" s="26">
        <v>-1032246</v>
      </c>
      <c r="Y26" s="106">
        <v>-9.98</v>
      </c>
      <c r="Z26" s="121">
        <v>10346484</v>
      </c>
    </row>
    <row r="27" spans="1:26" ht="13.5">
      <c r="A27" s="159" t="s">
        <v>117</v>
      </c>
      <c r="B27" s="158" t="s">
        <v>98</v>
      </c>
      <c r="C27" s="121">
        <v>28142303</v>
      </c>
      <c r="D27" s="122">
        <v>38674956</v>
      </c>
      <c r="E27" s="26">
        <v>38674956</v>
      </c>
      <c r="F27" s="26">
        <v>0</v>
      </c>
      <c r="G27" s="26">
        <v>0</v>
      </c>
      <c r="H27" s="26">
        <v>0</v>
      </c>
      <c r="I27" s="26">
        <v>0</v>
      </c>
      <c r="J27" s="26">
        <v>14124312</v>
      </c>
      <c r="K27" s="26">
        <v>0</v>
      </c>
      <c r="L27" s="26">
        <v>-1664088</v>
      </c>
      <c r="M27" s="26">
        <v>12460224</v>
      </c>
      <c r="N27" s="26">
        <v>547097</v>
      </c>
      <c r="O27" s="26">
        <v>547133</v>
      </c>
      <c r="P27" s="26">
        <v>0</v>
      </c>
      <c r="Q27" s="26">
        <v>1094230</v>
      </c>
      <c r="R27" s="26">
        <v>0</v>
      </c>
      <c r="S27" s="26">
        <v>0</v>
      </c>
      <c r="T27" s="26">
        <v>0</v>
      </c>
      <c r="U27" s="26">
        <v>0</v>
      </c>
      <c r="V27" s="26">
        <v>13554454</v>
      </c>
      <c r="W27" s="26">
        <v>38674956</v>
      </c>
      <c r="X27" s="26">
        <v>-25120502</v>
      </c>
      <c r="Y27" s="106">
        <v>-64.95</v>
      </c>
      <c r="Z27" s="121">
        <v>38674956</v>
      </c>
    </row>
    <row r="28" spans="1:26" ht="13.5">
      <c r="A28" s="159" t="s">
        <v>38</v>
      </c>
      <c r="B28" s="158" t="s">
        <v>95</v>
      </c>
      <c r="C28" s="121">
        <v>120081983</v>
      </c>
      <c r="D28" s="122">
        <v>5194466</v>
      </c>
      <c r="E28" s="26">
        <v>5194466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576412</v>
      </c>
      <c r="U28" s="26">
        <v>576412</v>
      </c>
      <c r="V28" s="26">
        <v>576412</v>
      </c>
      <c r="W28" s="26">
        <v>5194466</v>
      </c>
      <c r="X28" s="26">
        <v>-4618054</v>
      </c>
      <c r="Y28" s="106">
        <v>-88.9</v>
      </c>
      <c r="Z28" s="121">
        <v>5194466</v>
      </c>
    </row>
    <row r="29" spans="1:26" ht="13.5">
      <c r="A29" s="159" t="s">
        <v>39</v>
      </c>
      <c r="B29" s="158"/>
      <c r="C29" s="121">
        <v>6012001</v>
      </c>
      <c r="D29" s="122">
        <v>3705999</v>
      </c>
      <c r="E29" s="26">
        <v>3705999</v>
      </c>
      <c r="F29" s="26">
        <v>0</v>
      </c>
      <c r="G29" s="26">
        <v>0</v>
      </c>
      <c r="H29" s="26">
        <v>0</v>
      </c>
      <c r="I29" s="26">
        <v>0</v>
      </c>
      <c r="J29" s="26">
        <v>598474</v>
      </c>
      <c r="K29" s="26">
        <v>0</v>
      </c>
      <c r="L29" s="26">
        <v>0</v>
      </c>
      <c r="M29" s="26">
        <v>598474</v>
      </c>
      <c r="N29" s="26">
        <v>0</v>
      </c>
      <c r="O29" s="26">
        <v>0</v>
      </c>
      <c r="P29" s="26">
        <v>1542062</v>
      </c>
      <c r="Q29" s="26">
        <v>1542062</v>
      </c>
      <c r="R29" s="26">
        <v>0</v>
      </c>
      <c r="S29" s="26">
        <v>0</v>
      </c>
      <c r="T29" s="26">
        <v>0</v>
      </c>
      <c r="U29" s="26">
        <v>0</v>
      </c>
      <c r="V29" s="26">
        <v>2140536</v>
      </c>
      <c r="W29" s="26">
        <v>3705999</v>
      </c>
      <c r="X29" s="26">
        <v>-1565463</v>
      </c>
      <c r="Y29" s="106">
        <v>-42.24</v>
      </c>
      <c r="Z29" s="121">
        <v>3705999</v>
      </c>
    </row>
    <row r="30" spans="1:26" ht="13.5">
      <c r="A30" s="159" t="s">
        <v>118</v>
      </c>
      <c r="B30" s="158" t="s">
        <v>95</v>
      </c>
      <c r="C30" s="121">
        <v>170676564</v>
      </c>
      <c r="D30" s="122">
        <v>206282614</v>
      </c>
      <c r="E30" s="26">
        <v>206282614</v>
      </c>
      <c r="F30" s="26">
        <v>3565661</v>
      </c>
      <c r="G30" s="26">
        <v>22480382</v>
      </c>
      <c r="H30" s="26">
        <v>29407050</v>
      </c>
      <c r="I30" s="26">
        <v>55453093</v>
      </c>
      <c r="J30" s="26">
        <v>18371902</v>
      </c>
      <c r="K30" s="26">
        <v>15461185</v>
      </c>
      <c r="L30" s="26">
        <v>15744360</v>
      </c>
      <c r="M30" s="26">
        <v>49577447</v>
      </c>
      <c r="N30" s="26">
        <v>14014884</v>
      </c>
      <c r="O30" s="26">
        <v>13650350</v>
      </c>
      <c r="P30" s="26">
        <v>14624846</v>
      </c>
      <c r="Q30" s="26">
        <v>42290080</v>
      </c>
      <c r="R30" s="26">
        <v>0</v>
      </c>
      <c r="S30" s="26">
        <v>15434328</v>
      </c>
      <c r="T30" s="26">
        <v>36804293</v>
      </c>
      <c r="U30" s="26">
        <v>52238621</v>
      </c>
      <c r="V30" s="26">
        <v>199559241</v>
      </c>
      <c r="W30" s="26">
        <v>206282614</v>
      </c>
      <c r="X30" s="26">
        <v>-6723373</v>
      </c>
      <c r="Y30" s="106">
        <v>-3.26</v>
      </c>
      <c r="Z30" s="121">
        <v>206282614</v>
      </c>
    </row>
    <row r="31" spans="1:26" ht="13.5">
      <c r="A31" s="159" t="s">
        <v>119</v>
      </c>
      <c r="B31" s="158" t="s">
        <v>120</v>
      </c>
      <c r="C31" s="121">
        <v>16428610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1257134</v>
      </c>
      <c r="K31" s="26">
        <v>1254719</v>
      </c>
      <c r="L31" s="26">
        <v>2060338</v>
      </c>
      <c r="M31" s="26">
        <v>4572191</v>
      </c>
      <c r="N31" s="26">
        <v>1694952</v>
      </c>
      <c r="O31" s="26">
        <v>2688849</v>
      </c>
      <c r="P31" s="26">
        <v>2375535</v>
      </c>
      <c r="Q31" s="26">
        <v>6759336</v>
      </c>
      <c r="R31" s="26">
        <v>0</v>
      </c>
      <c r="S31" s="26">
        <v>2874909</v>
      </c>
      <c r="T31" s="26">
        <v>5458500</v>
      </c>
      <c r="U31" s="26">
        <v>8333409</v>
      </c>
      <c r="V31" s="26">
        <v>19664936</v>
      </c>
      <c r="W31" s="26">
        <v>0</v>
      </c>
      <c r="X31" s="26">
        <v>19664936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20891798</v>
      </c>
      <c r="D32" s="122">
        <v>28884578</v>
      </c>
      <c r="E32" s="26">
        <v>28884578</v>
      </c>
      <c r="F32" s="26">
        <v>1016048</v>
      </c>
      <c r="G32" s="26">
        <v>949761</v>
      </c>
      <c r="H32" s="26">
        <v>1635745</v>
      </c>
      <c r="I32" s="26">
        <v>3601554</v>
      </c>
      <c r="J32" s="26">
        <v>1730905</v>
      </c>
      <c r="K32" s="26">
        <v>1890850</v>
      </c>
      <c r="L32" s="26">
        <v>1817073</v>
      </c>
      <c r="M32" s="26">
        <v>5438828</v>
      </c>
      <c r="N32" s="26">
        <v>2120451</v>
      </c>
      <c r="O32" s="26">
        <v>2285878</v>
      </c>
      <c r="P32" s="26">
        <v>1618447</v>
      </c>
      <c r="Q32" s="26">
        <v>6024776</v>
      </c>
      <c r="R32" s="26">
        <v>0</v>
      </c>
      <c r="S32" s="26">
        <v>1382421</v>
      </c>
      <c r="T32" s="26">
        <v>2421064</v>
      </c>
      <c r="U32" s="26">
        <v>3803485</v>
      </c>
      <c r="V32" s="26">
        <v>18868643</v>
      </c>
      <c r="W32" s="26">
        <v>28884578</v>
      </c>
      <c r="X32" s="26">
        <v>-10015935</v>
      </c>
      <c r="Y32" s="106">
        <v>-34.68</v>
      </c>
      <c r="Z32" s="121">
        <v>28884578</v>
      </c>
    </row>
    <row r="33" spans="1:26" ht="13.5">
      <c r="A33" s="159" t="s">
        <v>41</v>
      </c>
      <c r="B33" s="158"/>
      <c r="C33" s="121">
        <v>168750</v>
      </c>
      <c r="D33" s="122">
        <v>300000</v>
      </c>
      <c r="E33" s="26">
        <v>300000</v>
      </c>
      <c r="F33" s="26">
        <v>0</v>
      </c>
      <c r="G33" s="26">
        <v>0</v>
      </c>
      <c r="H33" s="26">
        <v>70000</v>
      </c>
      <c r="I33" s="26">
        <v>70000</v>
      </c>
      <c r="J33" s="26">
        <v>105000</v>
      </c>
      <c r="K33" s="26">
        <v>75000</v>
      </c>
      <c r="L33" s="26">
        <v>0</v>
      </c>
      <c r="M33" s="26">
        <v>180000</v>
      </c>
      <c r="N33" s="26">
        <v>0</v>
      </c>
      <c r="O33" s="26">
        <v>75000</v>
      </c>
      <c r="P33" s="26">
        <v>0</v>
      </c>
      <c r="Q33" s="26">
        <v>75000</v>
      </c>
      <c r="R33" s="26">
        <v>0</v>
      </c>
      <c r="S33" s="26">
        <v>0</v>
      </c>
      <c r="T33" s="26">
        <v>0</v>
      </c>
      <c r="U33" s="26">
        <v>0</v>
      </c>
      <c r="V33" s="26">
        <v>325000</v>
      </c>
      <c r="W33" s="26">
        <v>300000</v>
      </c>
      <c r="X33" s="26">
        <v>25000</v>
      </c>
      <c r="Y33" s="106">
        <v>8.33</v>
      </c>
      <c r="Z33" s="121">
        <v>300000</v>
      </c>
    </row>
    <row r="34" spans="1:26" ht="13.5">
      <c r="A34" s="159" t="s">
        <v>42</v>
      </c>
      <c r="B34" s="158" t="s">
        <v>122</v>
      </c>
      <c r="C34" s="121">
        <v>81859770</v>
      </c>
      <c r="D34" s="122">
        <v>136907765</v>
      </c>
      <c r="E34" s="26">
        <v>136907765</v>
      </c>
      <c r="F34" s="26">
        <v>5097654</v>
      </c>
      <c r="G34" s="26">
        <v>6644453</v>
      </c>
      <c r="H34" s="26">
        <v>7945389</v>
      </c>
      <c r="I34" s="26">
        <v>19687496</v>
      </c>
      <c r="J34" s="26">
        <v>7968825</v>
      </c>
      <c r="K34" s="26">
        <v>7134817</v>
      </c>
      <c r="L34" s="26">
        <v>10502921</v>
      </c>
      <c r="M34" s="26">
        <v>25606563</v>
      </c>
      <c r="N34" s="26">
        <v>5822775</v>
      </c>
      <c r="O34" s="26">
        <v>6564841</v>
      </c>
      <c r="P34" s="26">
        <v>7343543</v>
      </c>
      <c r="Q34" s="26">
        <v>19731159</v>
      </c>
      <c r="R34" s="26">
        <v>0</v>
      </c>
      <c r="S34" s="26">
        <v>11421845</v>
      </c>
      <c r="T34" s="26">
        <v>14589129</v>
      </c>
      <c r="U34" s="26">
        <v>26010974</v>
      </c>
      <c r="V34" s="26">
        <v>91036192</v>
      </c>
      <c r="W34" s="26">
        <v>136907765</v>
      </c>
      <c r="X34" s="26">
        <v>-45871573</v>
      </c>
      <c r="Y34" s="106">
        <v>-33.51</v>
      </c>
      <c r="Z34" s="121">
        <v>136907765</v>
      </c>
    </row>
    <row r="35" spans="1:26" ht="13.5">
      <c r="A35" s="157" t="s">
        <v>123</v>
      </c>
      <c r="B35" s="161"/>
      <c r="C35" s="121">
        <v>-59194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592081103</v>
      </c>
      <c r="D36" s="165">
        <f t="shared" si="1"/>
        <v>601712219</v>
      </c>
      <c r="E36" s="166">
        <f t="shared" si="1"/>
        <v>601712219</v>
      </c>
      <c r="F36" s="166">
        <f t="shared" si="1"/>
        <v>23608625</v>
      </c>
      <c r="G36" s="166">
        <f t="shared" si="1"/>
        <v>43039551</v>
      </c>
      <c r="H36" s="166">
        <f t="shared" si="1"/>
        <v>52937125</v>
      </c>
      <c r="I36" s="166">
        <f t="shared" si="1"/>
        <v>119585301</v>
      </c>
      <c r="J36" s="166">
        <f t="shared" si="1"/>
        <v>57514086</v>
      </c>
      <c r="K36" s="166">
        <f t="shared" si="1"/>
        <v>39509468</v>
      </c>
      <c r="L36" s="166">
        <f t="shared" si="1"/>
        <v>44125665</v>
      </c>
      <c r="M36" s="166">
        <f t="shared" si="1"/>
        <v>141149219</v>
      </c>
      <c r="N36" s="166">
        <f t="shared" si="1"/>
        <v>38995969</v>
      </c>
      <c r="O36" s="166">
        <f t="shared" si="1"/>
        <v>42912706</v>
      </c>
      <c r="P36" s="166">
        <f t="shared" si="1"/>
        <v>43987743</v>
      </c>
      <c r="Q36" s="166">
        <f t="shared" si="1"/>
        <v>125896418</v>
      </c>
      <c r="R36" s="166">
        <f t="shared" si="1"/>
        <v>0</v>
      </c>
      <c r="S36" s="166">
        <f t="shared" si="1"/>
        <v>44349727</v>
      </c>
      <c r="T36" s="166">
        <f t="shared" si="1"/>
        <v>67467532</v>
      </c>
      <c r="U36" s="166">
        <f t="shared" si="1"/>
        <v>111817259</v>
      </c>
      <c r="V36" s="166">
        <f t="shared" si="1"/>
        <v>498448197</v>
      </c>
      <c r="W36" s="166">
        <f t="shared" si="1"/>
        <v>601712219</v>
      </c>
      <c r="X36" s="166">
        <f t="shared" si="1"/>
        <v>-103264022</v>
      </c>
      <c r="Y36" s="167">
        <f>+IF(W36&lt;&gt;0,+(X36/W36)*100,0)</f>
        <v>-17.161696029975417</v>
      </c>
      <c r="Z36" s="164">
        <f>SUM(Z25:Z35)</f>
        <v>601712219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-101841029</v>
      </c>
      <c r="D38" s="176">
        <f t="shared" si="2"/>
        <v>0</v>
      </c>
      <c r="E38" s="72">
        <f t="shared" si="2"/>
        <v>0</v>
      </c>
      <c r="F38" s="72">
        <f t="shared" si="2"/>
        <v>47229481</v>
      </c>
      <c r="G38" s="72">
        <f t="shared" si="2"/>
        <v>-8155084</v>
      </c>
      <c r="H38" s="72">
        <f t="shared" si="2"/>
        <v>-12478185</v>
      </c>
      <c r="I38" s="72">
        <f t="shared" si="2"/>
        <v>26596212</v>
      </c>
      <c r="J38" s="72">
        <f t="shared" si="2"/>
        <v>-6015161</v>
      </c>
      <c r="K38" s="72">
        <f t="shared" si="2"/>
        <v>-880400</v>
      </c>
      <c r="L38" s="72">
        <f t="shared" si="2"/>
        <v>-5568271</v>
      </c>
      <c r="M38" s="72">
        <f t="shared" si="2"/>
        <v>-12463832</v>
      </c>
      <c r="N38" s="72">
        <f t="shared" si="2"/>
        <v>23821415</v>
      </c>
      <c r="O38" s="72">
        <f t="shared" si="2"/>
        <v>-4917203</v>
      </c>
      <c r="P38" s="72">
        <f t="shared" si="2"/>
        <v>9155806</v>
      </c>
      <c r="Q38" s="72">
        <f t="shared" si="2"/>
        <v>28060018</v>
      </c>
      <c r="R38" s="72">
        <f t="shared" si="2"/>
        <v>0</v>
      </c>
      <c r="S38" s="72">
        <f t="shared" si="2"/>
        <v>-7136377</v>
      </c>
      <c r="T38" s="72">
        <f t="shared" si="2"/>
        <v>-26242376</v>
      </c>
      <c r="U38" s="72">
        <f t="shared" si="2"/>
        <v>-33378753</v>
      </c>
      <c r="V38" s="72">
        <f t="shared" si="2"/>
        <v>8813645</v>
      </c>
      <c r="W38" s="72">
        <f>IF(E22=E36,0,W22-W36)</f>
        <v>0</v>
      </c>
      <c r="X38" s="72">
        <f t="shared" si="2"/>
        <v>8813645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-101841029</v>
      </c>
      <c r="D42" s="183">
        <f t="shared" si="3"/>
        <v>0</v>
      </c>
      <c r="E42" s="54">
        <f t="shared" si="3"/>
        <v>0</v>
      </c>
      <c r="F42" s="54">
        <f t="shared" si="3"/>
        <v>47229481</v>
      </c>
      <c r="G42" s="54">
        <f t="shared" si="3"/>
        <v>-8155084</v>
      </c>
      <c r="H42" s="54">
        <f t="shared" si="3"/>
        <v>-12478185</v>
      </c>
      <c r="I42" s="54">
        <f t="shared" si="3"/>
        <v>26596212</v>
      </c>
      <c r="J42" s="54">
        <f t="shared" si="3"/>
        <v>-6015161</v>
      </c>
      <c r="K42" s="54">
        <f t="shared" si="3"/>
        <v>-880400</v>
      </c>
      <c r="L42" s="54">
        <f t="shared" si="3"/>
        <v>-5568271</v>
      </c>
      <c r="M42" s="54">
        <f t="shared" si="3"/>
        <v>-12463832</v>
      </c>
      <c r="N42" s="54">
        <f t="shared" si="3"/>
        <v>23821415</v>
      </c>
      <c r="O42" s="54">
        <f t="shared" si="3"/>
        <v>-4917203</v>
      </c>
      <c r="P42" s="54">
        <f t="shared" si="3"/>
        <v>9155806</v>
      </c>
      <c r="Q42" s="54">
        <f t="shared" si="3"/>
        <v>28060018</v>
      </c>
      <c r="R42" s="54">
        <f t="shared" si="3"/>
        <v>0</v>
      </c>
      <c r="S42" s="54">
        <f t="shared" si="3"/>
        <v>-7136377</v>
      </c>
      <c r="T42" s="54">
        <f t="shared" si="3"/>
        <v>-26242376</v>
      </c>
      <c r="U42" s="54">
        <f t="shared" si="3"/>
        <v>-33378753</v>
      </c>
      <c r="V42" s="54">
        <f t="shared" si="3"/>
        <v>8813645</v>
      </c>
      <c r="W42" s="54">
        <f t="shared" si="3"/>
        <v>0</v>
      </c>
      <c r="X42" s="54">
        <f t="shared" si="3"/>
        <v>8813645</v>
      </c>
      <c r="Y42" s="184">
        <f>+IF(W42&lt;&gt;0,+(X42/W42)*100,0)</f>
        <v>0</v>
      </c>
      <c r="Z42" s="182">
        <f>SUM(Z38:Z41)</f>
        <v>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-101841029</v>
      </c>
      <c r="D44" s="187">
        <f t="shared" si="4"/>
        <v>0</v>
      </c>
      <c r="E44" s="43">
        <f t="shared" si="4"/>
        <v>0</v>
      </c>
      <c r="F44" s="43">
        <f t="shared" si="4"/>
        <v>47229481</v>
      </c>
      <c r="G44" s="43">
        <f t="shared" si="4"/>
        <v>-8155084</v>
      </c>
      <c r="H44" s="43">
        <f t="shared" si="4"/>
        <v>-12478185</v>
      </c>
      <c r="I44" s="43">
        <f t="shared" si="4"/>
        <v>26596212</v>
      </c>
      <c r="J44" s="43">
        <f t="shared" si="4"/>
        <v>-6015161</v>
      </c>
      <c r="K44" s="43">
        <f t="shared" si="4"/>
        <v>-880400</v>
      </c>
      <c r="L44" s="43">
        <f t="shared" si="4"/>
        <v>-5568271</v>
      </c>
      <c r="M44" s="43">
        <f t="shared" si="4"/>
        <v>-12463832</v>
      </c>
      <c r="N44" s="43">
        <f t="shared" si="4"/>
        <v>23821415</v>
      </c>
      <c r="O44" s="43">
        <f t="shared" si="4"/>
        <v>-4917203</v>
      </c>
      <c r="P44" s="43">
        <f t="shared" si="4"/>
        <v>9155806</v>
      </c>
      <c r="Q44" s="43">
        <f t="shared" si="4"/>
        <v>28060018</v>
      </c>
      <c r="R44" s="43">
        <f t="shared" si="4"/>
        <v>0</v>
      </c>
      <c r="S44" s="43">
        <f t="shared" si="4"/>
        <v>-7136377</v>
      </c>
      <c r="T44" s="43">
        <f t="shared" si="4"/>
        <v>-26242376</v>
      </c>
      <c r="U44" s="43">
        <f t="shared" si="4"/>
        <v>-33378753</v>
      </c>
      <c r="V44" s="43">
        <f t="shared" si="4"/>
        <v>8813645</v>
      </c>
      <c r="W44" s="43">
        <f t="shared" si="4"/>
        <v>0</v>
      </c>
      <c r="X44" s="43">
        <f t="shared" si="4"/>
        <v>8813645</v>
      </c>
      <c r="Y44" s="188">
        <f>+IF(W44&lt;&gt;0,+(X44/W44)*100,0)</f>
        <v>0</v>
      </c>
      <c r="Z44" s="186">
        <f>+Z42-Z43</f>
        <v>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-101841029</v>
      </c>
      <c r="D46" s="183">
        <f t="shared" si="5"/>
        <v>0</v>
      </c>
      <c r="E46" s="54">
        <f t="shared" si="5"/>
        <v>0</v>
      </c>
      <c r="F46" s="54">
        <f t="shared" si="5"/>
        <v>47229481</v>
      </c>
      <c r="G46" s="54">
        <f t="shared" si="5"/>
        <v>-8155084</v>
      </c>
      <c r="H46" s="54">
        <f t="shared" si="5"/>
        <v>-12478185</v>
      </c>
      <c r="I46" s="54">
        <f t="shared" si="5"/>
        <v>26596212</v>
      </c>
      <c r="J46" s="54">
        <f t="shared" si="5"/>
        <v>-6015161</v>
      </c>
      <c r="K46" s="54">
        <f t="shared" si="5"/>
        <v>-880400</v>
      </c>
      <c r="L46" s="54">
        <f t="shared" si="5"/>
        <v>-5568271</v>
      </c>
      <c r="M46" s="54">
        <f t="shared" si="5"/>
        <v>-12463832</v>
      </c>
      <c r="N46" s="54">
        <f t="shared" si="5"/>
        <v>23821415</v>
      </c>
      <c r="O46" s="54">
        <f t="shared" si="5"/>
        <v>-4917203</v>
      </c>
      <c r="P46" s="54">
        <f t="shared" si="5"/>
        <v>9155806</v>
      </c>
      <c r="Q46" s="54">
        <f t="shared" si="5"/>
        <v>28060018</v>
      </c>
      <c r="R46" s="54">
        <f t="shared" si="5"/>
        <v>0</v>
      </c>
      <c r="S46" s="54">
        <f t="shared" si="5"/>
        <v>-7136377</v>
      </c>
      <c r="T46" s="54">
        <f t="shared" si="5"/>
        <v>-26242376</v>
      </c>
      <c r="U46" s="54">
        <f t="shared" si="5"/>
        <v>-33378753</v>
      </c>
      <c r="V46" s="54">
        <f t="shared" si="5"/>
        <v>8813645</v>
      </c>
      <c r="W46" s="54">
        <f t="shared" si="5"/>
        <v>0</v>
      </c>
      <c r="X46" s="54">
        <f t="shared" si="5"/>
        <v>8813645</v>
      </c>
      <c r="Y46" s="184">
        <f>+IF(W46&lt;&gt;0,+(X46/W46)*100,0)</f>
        <v>0</v>
      </c>
      <c r="Z46" s="182">
        <f>SUM(Z44:Z45)</f>
        <v>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-101841029</v>
      </c>
      <c r="D48" s="194">
        <f t="shared" si="6"/>
        <v>0</v>
      </c>
      <c r="E48" s="195">
        <f t="shared" si="6"/>
        <v>0</v>
      </c>
      <c r="F48" s="195">
        <f t="shared" si="6"/>
        <v>47229481</v>
      </c>
      <c r="G48" s="196">
        <f t="shared" si="6"/>
        <v>-8155084</v>
      </c>
      <c r="H48" s="196">
        <f t="shared" si="6"/>
        <v>-12478185</v>
      </c>
      <c r="I48" s="196">
        <f t="shared" si="6"/>
        <v>26596212</v>
      </c>
      <c r="J48" s="196">
        <f t="shared" si="6"/>
        <v>-6015161</v>
      </c>
      <c r="K48" s="196">
        <f t="shared" si="6"/>
        <v>-880400</v>
      </c>
      <c r="L48" s="195">
        <f t="shared" si="6"/>
        <v>-5568271</v>
      </c>
      <c r="M48" s="195">
        <f t="shared" si="6"/>
        <v>-12463832</v>
      </c>
      <c r="N48" s="196">
        <f t="shared" si="6"/>
        <v>23821415</v>
      </c>
      <c r="O48" s="196">
        <f t="shared" si="6"/>
        <v>-4917203</v>
      </c>
      <c r="P48" s="196">
        <f t="shared" si="6"/>
        <v>9155806</v>
      </c>
      <c r="Q48" s="196">
        <f t="shared" si="6"/>
        <v>28060018</v>
      </c>
      <c r="R48" s="196">
        <f t="shared" si="6"/>
        <v>0</v>
      </c>
      <c r="S48" s="195">
        <f t="shared" si="6"/>
        <v>-7136377</v>
      </c>
      <c r="T48" s="195">
        <f t="shared" si="6"/>
        <v>-26242376</v>
      </c>
      <c r="U48" s="196">
        <f t="shared" si="6"/>
        <v>-33378753</v>
      </c>
      <c r="V48" s="196">
        <f t="shared" si="6"/>
        <v>8813645</v>
      </c>
      <c r="W48" s="196">
        <f t="shared" si="6"/>
        <v>0</v>
      </c>
      <c r="X48" s="196">
        <f t="shared" si="6"/>
        <v>8813645</v>
      </c>
      <c r="Y48" s="197">
        <f>+IF(W48&lt;&gt;0,+(X48/W48)*100,0)</f>
        <v>0</v>
      </c>
      <c r="Z48" s="198">
        <f>SUM(Z46:Z47)</f>
        <v>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2300000</v>
      </c>
      <c r="E5" s="66">
        <f t="shared" si="0"/>
        <v>2300000</v>
      </c>
      <c r="F5" s="66">
        <f t="shared" si="0"/>
        <v>0</v>
      </c>
      <c r="G5" s="66">
        <f t="shared" si="0"/>
        <v>115339</v>
      </c>
      <c r="H5" s="66">
        <f t="shared" si="0"/>
        <v>785178</v>
      </c>
      <c r="I5" s="66">
        <f t="shared" si="0"/>
        <v>900517</v>
      </c>
      <c r="J5" s="66">
        <f t="shared" si="0"/>
        <v>30235</v>
      </c>
      <c r="K5" s="66">
        <f t="shared" si="0"/>
        <v>94410</v>
      </c>
      <c r="L5" s="66">
        <f t="shared" si="0"/>
        <v>0</v>
      </c>
      <c r="M5" s="66">
        <f t="shared" si="0"/>
        <v>124645</v>
      </c>
      <c r="N5" s="66">
        <f t="shared" si="0"/>
        <v>0</v>
      </c>
      <c r="O5" s="66">
        <f t="shared" si="0"/>
        <v>134625</v>
      </c>
      <c r="P5" s="66">
        <f t="shared" si="0"/>
        <v>117249</v>
      </c>
      <c r="Q5" s="66">
        <f t="shared" si="0"/>
        <v>251874</v>
      </c>
      <c r="R5" s="66">
        <f t="shared" si="0"/>
        <v>0</v>
      </c>
      <c r="S5" s="66">
        <f t="shared" si="0"/>
        <v>30678</v>
      </c>
      <c r="T5" s="66">
        <f t="shared" si="0"/>
        <v>341785</v>
      </c>
      <c r="U5" s="66">
        <f t="shared" si="0"/>
        <v>372463</v>
      </c>
      <c r="V5" s="66">
        <f t="shared" si="0"/>
        <v>1649499</v>
      </c>
      <c r="W5" s="66">
        <f t="shared" si="0"/>
        <v>2300000</v>
      </c>
      <c r="X5" s="66">
        <f t="shared" si="0"/>
        <v>-650501</v>
      </c>
      <c r="Y5" s="103">
        <f>+IF(W5&lt;&gt;0,+(X5/W5)*100,0)</f>
        <v>-28.282652173913043</v>
      </c>
      <c r="Z5" s="119">
        <f>SUM(Z6:Z8)</f>
        <v>2300000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>
        <v>24510</v>
      </c>
      <c r="U6" s="26">
        <v>24510</v>
      </c>
      <c r="V6" s="26">
        <v>24510</v>
      </c>
      <c r="W6" s="26"/>
      <c r="X6" s="26">
        <v>24510</v>
      </c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>
        <v>2525</v>
      </c>
      <c r="H7" s="125"/>
      <c r="I7" s="125">
        <v>2525</v>
      </c>
      <c r="J7" s="125">
        <v>18637</v>
      </c>
      <c r="K7" s="125">
        <v>67200</v>
      </c>
      <c r="L7" s="125"/>
      <c r="M7" s="125">
        <v>85837</v>
      </c>
      <c r="N7" s="125"/>
      <c r="O7" s="125"/>
      <c r="P7" s="125">
        <v>9998</v>
      </c>
      <c r="Q7" s="125">
        <v>9998</v>
      </c>
      <c r="R7" s="125"/>
      <c r="S7" s="125"/>
      <c r="T7" s="125"/>
      <c r="U7" s="125"/>
      <c r="V7" s="125">
        <v>98360</v>
      </c>
      <c r="W7" s="125"/>
      <c r="X7" s="125">
        <v>98360</v>
      </c>
      <c r="Y7" s="107"/>
      <c r="Z7" s="200"/>
    </row>
    <row r="8" spans="1:26" ht="13.5">
      <c r="A8" s="104" t="s">
        <v>76</v>
      </c>
      <c r="B8" s="102"/>
      <c r="C8" s="121"/>
      <c r="D8" s="122">
        <v>2300000</v>
      </c>
      <c r="E8" s="26">
        <v>2300000</v>
      </c>
      <c r="F8" s="26"/>
      <c r="G8" s="26">
        <v>112814</v>
      </c>
      <c r="H8" s="26">
        <v>785178</v>
      </c>
      <c r="I8" s="26">
        <v>897992</v>
      </c>
      <c r="J8" s="26">
        <v>11598</v>
      </c>
      <c r="K8" s="26">
        <v>27210</v>
      </c>
      <c r="L8" s="26"/>
      <c r="M8" s="26">
        <v>38808</v>
      </c>
      <c r="N8" s="26"/>
      <c r="O8" s="26">
        <v>134625</v>
      </c>
      <c r="P8" s="26">
        <v>107251</v>
      </c>
      <c r="Q8" s="26">
        <v>241876</v>
      </c>
      <c r="R8" s="26"/>
      <c r="S8" s="26">
        <v>30678</v>
      </c>
      <c r="T8" s="26">
        <v>317275</v>
      </c>
      <c r="U8" s="26">
        <v>347953</v>
      </c>
      <c r="V8" s="26">
        <v>1526629</v>
      </c>
      <c r="W8" s="26">
        <v>2300000</v>
      </c>
      <c r="X8" s="26">
        <v>-773371</v>
      </c>
      <c r="Y8" s="106">
        <v>-33.62</v>
      </c>
      <c r="Z8" s="28">
        <v>2300000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32291190</v>
      </c>
      <c r="E9" s="66">
        <f t="shared" si="1"/>
        <v>32291190</v>
      </c>
      <c r="F9" s="66">
        <f t="shared" si="1"/>
        <v>0</v>
      </c>
      <c r="G9" s="66">
        <f t="shared" si="1"/>
        <v>2389569</v>
      </c>
      <c r="H9" s="66">
        <f t="shared" si="1"/>
        <v>1810750</v>
      </c>
      <c r="I9" s="66">
        <f t="shared" si="1"/>
        <v>4200319</v>
      </c>
      <c r="J9" s="66">
        <f t="shared" si="1"/>
        <v>3975607</v>
      </c>
      <c r="K9" s="66">
        <f t="shared" si="1"/>
        <v>1402312</v>
      </c>
      <c r="L9" s="66">
        <f t="shared" si="1"/>
        <v>3630131</v>
      </c>
      <c r="M9" s="66">
        <f t="shared" si="1"/>
        <v>9008050</v>
      </c>
      <c r="N9" s="66">
        <f t="shared" si="1"/>
        <v>71297</v>
      </c>
      <c r="O9" s="66">
        <f t="shared" si="1"/>
        <v>322450</v>
      </c>
      <c r="P9" s="66">
        <f t="shared" si="1"/>
        <v>2642331</v>
      </c>
      <c r="Q9" s="66">
        <f t="shared" si="1"/>
        <v>3036078</v>
      </c>
      <c r="R9" s="66">
        <f t="shared" si="1"/>
        <v>0</v>
      </c>
      <c r="S9" s="66">
        <f t="shared" si="1"/>
        <v>1953061</v>
      </c>
      <c r="T9" s="66">
        <f t="shared" si="1"/>
        <v>3407412</v>
      </c>
      <c r="U9" s="66">
        <f t="shared" si="1"/>
        <v>5360473</v>
      </c>
      <c r="V9" s="66">
        <f t="shared" si="1"/>
        <v>21604920</v>
      </c>
      <c r="W9" s="66">
        <f t="shared" si="1"/>
        <v>32291190</v>
      </c>
      <c r="X9" s="66">
        <f t="shared" si="1"/>
        <v>-10686270</v>
      </c>
      <c r="Y9" s="103">
        <f>+IF(W9&lt;&gt;0,+(X9/W9)*100,0)</f>
        <v>-33.093453663367626</v>
      </c>
      <c r="Z9" s="68">
        <f>SUM(Z10:Z14)</f>
        <v>32291190</v>
      </c>
    </row>
    <row r="10" spans="1:26" ht="13.5">
      <c r="A10" s="104" t="s">
        <v>78</v>
      </c>
      <c r="B10" s="102"/>
      <c r="C10" s="121"/>
      <c r="D10" s="122">
        <v>19968490</v>
      </c>
      <c r="E10" s="26">
        <v>19968490</v>
      </c>
      <c r="F10" s="26"/>
      <c r="G10" s="26">
        <v>2389569</v>
      </c>
      <c r="H10" s="26">
        <v>1781890</v>
      </c>
      <c r="I10" s="26">
        <v>4171459</v>
      </c>
      <c r="J10" s="26">
        <v>3845107</v>
      </c>
      <c r="K10" s="26">
        <v>1402312</v>
      </c>
      <c r="L10" s="26">
        <v>3531669</v>
      </c>
      <c r="M10" s="26">
        <v>8779088</v>
      </c>
      <c r="N10" s="26">
        <v>46385</v>
      </c>
      <c r="O10" s="26">
        <v>165973</v>
      </c>
      <c r="P10" s="26">
        <v>1901123</v>
      </c>
      <c r="Q10" s="26">
        <v>2113481</v>
      </c>
      <c r="R10" s="26"/>
      <c r="S10" s="26">
        <v>1034437</v>
      </c>
      <c r="T10" s="26">
        <v>3107677</v>
      </c>
      <c r="U10" s="26">
        <v>4142114</v>
      </c>
      <c r="V10" s="26">
        <v>19206142</v>
      </c>
      <c r="W10" s="26">
        <v>19968490</v>
      </c>
      <c r="X10" s="26">
        <v>-762348</v>
      </c>
      <c r="Y10" s="106">
        <v>-3.82</v>
      </c>
      <c r="Z10" s="28">
        <v>19968490</v>
      </c>
    </row>
    <row r="11" spans="1:26" ht="13.5">
      <c r="A11" s="104" t="s">
        <v>79</v>
      </c>
      <c r="B11" s="102"/>
      <c r="C11" s="121"/>
      <c r="D11" s="122">
        <v>10902700</v>
      </c>
      <c r="E11" s="26">
        <v>10902700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v>359971</v>
      </c>
      <c r="Q11" s="26">
        <v>359971</v>
      </c>
      <c r="R11" s="26"/>
      <c r="S11" s="26">
        <v>743758</v>
      </c>
      <c r="T11" s="26">
        <v>118496</v>
      </c>
      <c r="U11" s="26">
        <v>862254</v>
      </c>
      <c r="V11" s="26">
        <v>1222225</v>
      </c>
      <c r="W11" s="26">
        <v>10902700</v>
      </c>
      <c r="X11" s="26">
        <v>-9680475</v>
      </c>
      <c r="Y11" s="106">
        <v>-88.79</v>
      </c>
      <c r="Z11" s="28">
        <v>10902700</v>
      </c>
    </row>
    <row r="12" spans="1:26" ht="13.5">
      <c r="A12" s="104" t="s">
        <v>80</v>
      </c>
      <c r="B12" s="102"/>
      <c r="C12" s="121"/>
      <c r="D12" s="122">
        <v>1420000</v>
      </c>
      <c r="E12" s="26">
        <v>1420000</v>
      </c>
      <c r="F12" s="26"/>
      <c r="G12" s="26"/>
      <c r="H12" s="26">
        <v>28860</v>
      </c>
      <c r="I12" s="26">
        <v>28860</v>
      </c>
      <c r="J12" s="26">
        <v>130500</v>
      </c>
      <c r="K12" s="26"/>
      <c r="L12" s="26">
        <v>98462</v>
      </c>
      <c r="M12" s="26">
        <v>228962</v>
      </c>
      <c r="N12" s="26">
        <v>24912</v>
      </c>
      <c r="O12" s="26">
        <v>156477</v>
      </c>
      <c r="P12" s="26">
        <v>381237</v>
      </c>
      <c r="Q12" s="26">
        <v>562626</v>
      </c>
      <c r="R12" s="26"/>
      <c r="S12" s="26">
        <v>174866</v>
      </c>
      <c r="T12" s="26">
        <v>181239</v>
      </c>
      <c r="U12" s="26">
        <v>356105</v>
      </c>
      <c r="V12" s="26">
        <v>1176553</v>
      </c>
      <c r="W12" s="26">
        <v>1420000</v>
      </c>
      <c r="X12" s="26">
        <v>-243447</v>
      </c>
      <c r="Y12" s="106">
        <v>-17.14</v>
      </c>
      <c r="Z12" s="28">
        <v>1420000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21953483</v>
      </c>
      <c r="E15" s="66">
        <f t="shared" si="2"/>
        <v>21953483</v>
      </c>
      <c r="F15" s="66">
        <f t="shared" si="2"/>
        <v>0</v>
      </c>
      <c r="G15" s="66">
        <f t="shared" si="2"/>
        <v>0</v>
      </c>
      <c r="H15" s="66">
        <f t="shared" si="2"/>
        <v>105603</v>
      </c>
      <c r="I15" s="66">
        <f t="shared" si="2"/>
        <v>105603</v>
      </c>
      <c r="J15" s="66">
        <f t="shared" si="2"/>
        <v>797430</v>
      </c>
      <c r="K15" s="66">
        <f t="shared" si="2"/>
        <v>1340861</v>
      </c>
      <c r="L15" s="66">
        <f t="shared" si="2"/>
        <v>0</v>
      </c>
      <c r="M15" s="66">
        <f t="shared" si="2"/>
        <v>2138291</v>
      </c>
      <c r="N15" s="66">
        <f t="shared" si="2"/>
        <v>0</v>
      </c>
      <c r="O15" s="66">
        <f t="shared" si="2"/>
        <v>0</v>
      </c>
      <c r="P15" s="66">
        <f t="shared" si="2"/>
        <v>869881</v>
      </c>
      <c r="Q15" s="66">
        <f t="shared" si="2"/>
        <v>869881</v>
      </c>
      <c r="R15" s="66">
        <f t="shared" si="2"/>
        <v>0</v>
      </c>
      <c r="S15" s="66">
        <f t="shared" si="2"/>
        <v>1991371</v>
      </c>
      <c r="T15" s="66">
        <f t="shared" si="2"/>
        <v>6429376</v>
      </c>
      <c r="U15" s="66">
        <f t="shared" si="2"/>
        <v>8420747</v>
      </c>
      <c r="V15" s="66">
        <f t="shared" si="2"/>
        <v>11534522</v>
      </c>
      <c r="W15" s="66">
        <f t="shared" si="2"/>
        <v>21953483</v>
      </c>
      <c r="X15" s="66">
        <f t="shared" si="2"/>
        <v>-10418961</v>
      </c>
      <c r="Y15" s="103">
        <f>+IF(W15&lt;&gt;0,+(X15/W15)*100,0)</f>
        <v>-47.459261931238885</v>
      </c>
      <c r="Z15" s="68">
        <f>SUM(Z16:Z18)</f>
        <v>21953483</v>
      </c>
    </row>
    <row r="16" spans="1:26" ht="13.5">
      <c r="A16" s="104" t="s">
        <v>84</v>
      </c>
      <c r="B16" s="102"/>
      <c r="C16" s="121"/>
      <c r="D16" s="122">
        <v>6900000</v>
      </c>
      <c r="E16" s="26">
        <v>6900000</v>
      </c>
      <c r="F16" s="26"/>
      <c r="G16" s="26"/>
      <c r="H16" s="26">
        <v>105603</v>
      </c>
      <c r="I16" s="26">
        <v>105603</v>
      </c>
      <c r="J16" s="26">
        <v>761605</v>
      </c>
      <c r="K16" s="26">
        <v>1340861</v>
      </c>
      <c r="L16" s="26"/>
      <c r="M16" s="26">
        <v>2102466</v>
      </c>
      <c r="N16" s="26"/>
      <c r="O16" s="26"/>
      <c r="P16" s="26"/>
      <c r="Q16" s="26"/>
      <c r="R16" s="26"/>
      <c r="S16" s="26">
        <v>393094</v>
      </c>
      <c r="T16" s="26">
        <v>728410</v>
      </c>
      <c r="U16" s="26">
        <v>1121504</v>
      </c>
      <c r="V16" s="26">
        <v>3329573</v>
      </c>
      <c r="W16" s="26">
        <v>6900000</v>
      </c>
      <c r="X16" s="26">
        <v>-3570427</v>
      </c>
      <c r="Y16" s="106">
        <v>-51.75</v>
      </c>
      <c r="Z16" s="28">
        <v>6900000</v>
      </c>
    </row>
    <row r="17" spans="1:26" ht="13.5">
      <c r="A17" s="104" t="s">
        <v>85</v>
      </c>
      <c r="B17" s="102"/>
      <c r="C17" s="121"/>
      <c r="D17" s="122">
        <v>15053483</v>
      </c>
      <c r="E17" s="26">
        <v>15053483</v>
      </c>
      <c r="F17" s="26"/>
      <c r="G17" s="26"/>
      <c r="H17" s="26"/>
      <c r="I17" s="26"/>
      <c r="J17" s="26">
        <v>35825</v>
      </c>
      <c r="K17" s="26"/>
      <c r="L17" s="26"/>
      <c r="M17" s="26">
        <v>35825</v>
      </c>
      <c r="N17" s="26"/>
      <c r="O17" s="26"/>
      <c r="P17" s="26">
        <v>869881</v>
      </c>
      <c r="Q17" s="26">
        <v>869881</v>
      </c>
      <c r="R17" s="26"/>
      <c r="S17" s="26">
        <v>1598277</v>
      </c>
      <c r="T17" s="26">
        <v>5700966</v>
      </c>
      <c r="U17" s="26">
        <v>7299243</v>
      </c>
      <c r="V17" s="26">
        <v>8204949</v>
      </c>
      <c r="W17" s="26">
        <v>15053483</v>
      </c>
      <c r="X17" s="26">
        <v>-6848534</v>
      </c>
      <c r="Y17" s="106">
        <v>-45.49</v>
      </c>
      <c r="Z17" s="28">
        <v>15053483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46611510</v>
      </c>
      <c r="E19" s="66">
        <f t="shared" si="3"/>
        <v>46611510</v>
      </c>
      <c r="F19" s="66">
        <f t="shared" si="3"/>
        <v>0</v>
      </c>
      <c r="G19" s="66">
        <f t="shared" si="3"/>
        <v>5212254</v>
      </c>
      <c r="H19" s="66">
        <f t="shared" si="3"/>
        <v>298320</v>
      </c>
      <c r="I19" s="66">
        <f t="shared" si="3"/>
        <v>5510574</v>
      </c>
      <c r="J19" s="66">
        <f t="shared" si="3"/>
        <v>0</v>
      </c>
      <c r="K19" s="66">
        <f t="shared" si="3"/>
        <v>4994944</v>
      </c>
      <c r="L19" s="66">
        <f t="shared" si="3"/>
        <v>406110</v>
      </c>
      <c r="M19" s="66">
        <f t="shared" si="3"/>
        <v>5401054</v>
      </c>
      <c r="N19" s="66">
        <f t="shared" si="3"/>
        <v>592094</v>
      </c>
      <c r="O19" s="66">
        <f t="shared" si="3"/>
        <v>917681</v>
      </c>
      <c r="P19" s="66">
        <f t="shared" si="3"/>
        <v>1186694</v>
      </c>
      <c r="Q19" s="66">
        <f t="shared" si="3"/>
        <v>2696469</v>
      </c>
      <c r="R19" s="66">
        <f t="shared" si="3"/>
        <v>0</v>
      </c>
      <c r="S19" s="66">
        <f t="shared" si="3"/>
        <v>1413763</v>
      </c>
      <c r="T19" s="66">
        <f t="shared" si="3"/>
        <v>7698838</v>
      </c>
      <c r="U19" s="66">
        <f t="shared" si="3"/>
        <v>9112601</v>
      </c>
      <c r="V19" s="66">
        <f t="shared" si="3"/>
        <v>22720698</v>
      </c>
      <c r="W19" s="66">
        <f t="shared" si="3"/>
        <v>46611510</v>
      </c>
      <c r="X19" s="66">
        <f t="shared" si="3"/>
        <v>-23890812</v>
      </c>
      <c r="Y19" s="103">
        <f>+IF(W19&lt;&gt;0,+(X19/W19)*100,0)</f>
        <v>-51.255177101106575</v>
      </c>
      <c r="Z19" s="68">
        <f>SUM(Z20:Z23)</f>
        <v>46611510</v>
      </c>
    </row>
    <row r="20" spans="1:26" ht="13.5">
      <c r="A20" s="104" t="s">
        <v>88</v>
      </c>
      <c r="B20" s="102"/>
      <c r="C20" s="121"/>
      <c r="D20" s="122">
        <v>15420000</v>
      </c>
      <c r="E20" s="26">
        <v>15420000</v>
      </c>
      <c r="F20" s="26"/>
      <c r="G20" s="26">
        <v>305400</v>
      </c>
      <c r="H20" s="26"/>
      <c r="I20" s="26">
        <v>305400</v>
      </c>
      <c r="J20" s="26"/>
      <c r="K20" s="26">
        <v>950950</v>
      </c>
      <c r="L20" s="26"/>
      <c r="M20" s="26">
        <v>950950</v>
      </c>
      <c r="N20" s="26"/>
      <c r="O20" s="26"/>
      <c r="P20" s="26">
        <v>367388</v>
      </c>
      <c r="Q20" s="26">
        <v>367388</v>
      </c>
      <c r="R20" s="26"/>
      <c r="S20" s="26">
        <v>526446</v>
      </c>
      <c r="T20" s="26">
        <v>3705908</v>
      </c>
      <c r="U20" s="26">
        <v>4232354</v>
      </c>
      <c r="V20" s="26">
        <v>5856092</v>
      </c>
      <c r="W20" s="26">
        <v>15420000</v>
      </c>
      <c r="X20" s="26">
        <v>-9563908</v>
      </c>
      <c r="Y20" s="106">
        <v>-62.02</v>
      </c>
      <c r="Z20" s="28">
        <v>15420000</v>
      </c>
    </row>
    <row r="21" spans="1:26" ht="13.5">
      <c r="A21" s="104" t="s">
        <v>89</v>
      </c>
      <c r="B21" s="102"/>
      <c r="C21" s="121"/>
      <c r="D21" s="122">
        <v>16261510</v>
      </c>
      <c r="E21" s="26">
        <v>16261510</v>
      </c>
      <c r="F21" s="26"/>
      <c r="G21" s="26"/>
      <c r="H21" s="26"/>
      <c r="I21" s="26"/>
      <c r="J21" s="26"/>
      <c r="K21" s="26"/>
      <c r="L21" s="26">
        <v>173250</v>
      </c>
      <c r="M21" s="26">
        <v>173250</v>
      </c>
      <c r="N21" s="26"/>
      <c r="O21" s="26">
        <v>518681</v>
      </c>
      <c r="P21" s="26"/>
      <c r="Q21" s="26">
        <v>518681</v>
      </c>
      <c r="R21" s="26"/>
      <c r="S21" s="26">
        <v>62190</v>
      </c>
      <c r="T21" s="26">
        <v>485496</v>
      </c>
      <c r="U21" s="26">
        <v>547686</v>
      </c>
      <c r="V21" s="26">
        <v>1239617</v>
      </c>
      <c r="W21" s="26">
        <v>16261510</v>
      </c>
      <c r="X21" s="26">
        <v>-15021893</v>
      </c>
      <c r="Y21" s="106">
        <v>-92.38</v>
      </c>
      <c r="Z21" s="28">
        <v>16261510</v>
      </c>
    </row>
    <row r="22" spans="1:26" ht="13.5">
      <c r="A22" s="104" t="s">
        <v>90</v>
      </c>
      <c r="B22" s="102"/>
      <c r="C22" s="123"/>
      <c r="D22" s="124">
        <v>9430000</v>
      </c>
      <c r="E22" s="125">
        <v>9430000</v>
      </c>
      <c r="F22" s="125"/>
      <c r="G22" s="125">
        <v>4906854</v>
      </c>
      <c r="H22" s="125"/>
      <c r="I22" s="125">
        <v>4906854</v>
      </c>
      <c r="J22" s="125"/>
      <c r="K22" s="125">
        <v>244430</v>
      </c>
      <c r="L22" s="125">
        <v>232860</v>
      </c>
      <c r="M22" s="125">
        <v>477290</v>
      </c>
      <c r="N22" s="125">
        <v>592094</v>
      </c>
      <c r="O22" s="125">
        <v>399000</v>
      </c>
      <c r="P22" s="125">
        <v>819306</v>
      </c>
      <c r="Q22" s="125">
        <v>1810400</v>
      </c>
      <c r="R22" s="125"/>
      <c r="S22" s="125">
        <v>541800</v>
      </c>
      <c r="T22" s="125">
        <v>2773472</v>
      </c>
      <c r="U22" s="125">
        <v>3315272</v>
      </c>
      <c r="V22" s="125">
        <v>10509816</v>
      </c>
      <c r="W22" s="125">
        <v>9430000</v>
      </c>
      <c r="X22" s="125">
        <v>1079816</v>
      </c>
      <c r="Y22" s="107">
        <v>11.45</v>
      </c>
      <c r="Z22" s="200">
        <v>9430000</v>
      </c>
    </row>
    <row r="23" spans="1:26" ht="13.5">
      <c r="A23" s="104" t="s">
        <v>91</v>
      </c>
      <c r="B23" s="102"/>
      <c r="C23" s="121"/>
      <c r="D23" s="122">
        <v>5500000</v>
      </c>
      <c r="E23" s="26">
        <v>5500000</v>
      </c>
      <c r="F23" s="26"/>
      <c r="G23" s="26"/>
      <c r="H23" s="26">
        <v>298320</v>
      </c>
      <c r="I23" s="26">
        <v>298320</v>
      </c>
      <c r="J23" s="26"/>
      <c r="K23" s="26">
        <v>3799564</v>
      </c>
      <c r="L23" s="26"/>
      <c r="M23" s="26">
        <v>3799564</v>
      </c>
      <c r="N23" s="26"/>
      <c r="O23" s="26"/>
      <c r="P23" s="26"/>
      <c r="Q23" s="26"/>
      <c r="R23" s="26"/>
      <c r="S23" s="26">
        <v>283327</v>
      </c>
      <c r="T23" s="26">
        <v>733962</v>
      </c>
      <c r="U23" s="26">
        <v>1017289</v>
      </c>
      <c r="V23" s="26">
        <v>5115173</v>
      </c>
      <c r="W23" s="26">
        <v>5500000</v>
      </c>
      <c r="X23" s="26">
        <v>-384827</v>
      </c>
      <c r="Y23" s="106">
        <v>-7</v>
      </c>
      <c r="Z23" s="28">
        <v>5500000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>
        <v>9995</v>
      </c>
      <c r="T24" s="66">
        <v>55437</v>
      </c>
      <c r="U24" s="66">
        <v>65432</v>
      </c>
      <c r="V24" s="66">
        <v>65432</v>
      </c>
      <c r="W24" s="66"/>
      <c r="X24" s="66">
        <v>65432</v>
      </c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103156183</v>
      </c>
      <c r="E25" s="195">
        <f t="shared" si="4"/>
        <v>103156183</v>
      </c>
      <c r="F25" s="195">
        <f t="shared" si="4"/>
        <v>0</v>
      </c>
      <c r="G25" s="195">
        <f t="shared" si="4"/>
        <v>7717162</v>
      </c>
      <c r="H25" s="195">
        <f t="shared" si="4"/>
        <v>2999851</v>
      </c>
      <c r="I25" s="195">
        <f t="shared" si="4"/>
        <v>10717013</v>
      </c>
      <c r="J25" s="195">
        <f t="shared" si="4"/>
        <v>4803272</v>
      </c>
      <c r="K25" s="195">
        <f t="shared" si="4"/>
        <v>7832527</v>
      </c>
      <c r="L25" s="195">
        <f t="shared" si="4"/>
        <v>4036241</v>
      </c>
      <c r="M25" s="195">
        <f t="shared" si="4"/>
        <v>16672040</v>
      </c>
      <c r="N25" s="195">
        <f t="shared" si="4"/>
        <v>663391</v>
      </c>
      <c r="O25" s="195">
        <f t="shared" si="4"/>
        <v>1374756</v>
      </c>
      <c r="P25" s="195">
        <f t="shared" si="4"/>
        <v>4816155</v>
      </c>
      <c r="Q25" s="195">
        <f t="shared" si="4"/>
        <v>6854302</v>
      </c>
      <c r="R25" s="195">
        <f t="shared" si="4"/>
        <v>0</v>
      </c>
      <c r="S25" s="195">
        <f t="shared" si="4"/>
        <v>5398868</v>
      </c>
      <c r="T25" s="195">
        <f t="shared" si="4"/>
        <v>17932848</v>
      </c>
      <c r="U25" s="195">
        <f t="shared" si="4"/>
        <v>23331716</v>
      </c>
      <c r="V25" s="195">
        <f t="shared" si="4"/>
        <v>57575071</v>
      </c>
      <c r="W25" s="195">
        <f t="shared" si="4"/>
        <v>103156183</v>
      </c>
      <c r="X25" s="195">
        <f t="shared" si="4"/>
        <v>-45581112</v>
      </c>
      <c r="Y25" s="207">
        <f>+IF(W25&lt;&gt;0,+(X25/W25)*100,0)</f>
        <v>-44.186505039644594</v>
      </c>
      <c r="Z25" s="208">
        <f>+Z5+Z9+Z15+Z19+Z24</f>
        <v>103156183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33962973</v>
      </c>
      <c r="E28" s="26">
        <v>33962973</v>
      </c>
      <c r="F28" s="26"/>
      <c r="G28" s="26">
        <v>4909379</v>
      </c>
      <c r="H28" s="26">
        <v>2074978</v>
      </c>
      <c r="I28" s="26">
        <v>6984357</v>
      </c>
      <c r="J28" s="26">
        <v>4491849</v>
      </c>
      <c r="K28" s="26">
        <v>3706873</v>
      </c>
      <c r="L28" s="26">
        <v>1928450</v>
      </c>
      <c r="M28" s="26">
        <v>10127172</v>
      </c>
      <c r="N28" s="26">
        <v>399102</v>
      </c>
      <c r="O28" s="26">
        <v>518681</v>
      </c>
      <c r="P28" s="26">
        <v>1108371</v>
      </c>
      <c r="Q28" s="26">
        <v>2026154</v>
      </c>
      <c r="R28" s="26"/>
      <c r="S28" s="26">
        <v>1186378</v>
      </c>
      <c r="T28" s="26">
        <v>3151694</v>
      </c>
      <c r="U28" s="26">
        <v>4338072</v>
      </c>
      <c r="V28" s="26">
        <v>23475755</v>
      </c>
      <c r="W28" s="26">
        <v>33962973</v>
      </c>
      <c r="X28" s="26">
        <v>-10487218</v>
      </c>
      <c r="Y28" s="106">
        <v>-30.88</v>
      </c>
      <c r="Z28" s="121">
        <v>33962973</v>
      </c>
    </row>
    <row r="29" spans="1:26" ht="13.5">
      <c r="A29" s="210" t="s">
        <v>137</v>
      </c>
      <c r="B29" s="102"/>
      <c r="C29" s="121"/>
      <c r="D29" s="122">
        <v>33555510</v>
      </c>
      <c r="E29" s="26">
        <v>33555510</v>
      </c>
      <c r="F29" s="26"/>
      <c r="G29" s="26">
        <v>2389569</v>
      </c>
      <c r="H29" s="26"/>
      <c r="I29" s="26">
        <v>2389569</v>
      </c>
      <c r="J29" s="26"/>
      <c r="K29" s="26"/>
      <c r="L29" s="26"/>
      <c r="M29" s="26"/>
      <c r="N29" s="26"/>
      <c r="O29" s="26">
        <v>144909</v>
      </c>
      <c r="P29" s="26">
        <v>2143261</v>
      </c>
      <c r="Q29" s="26">
        <v>2288170</v>
      </c>
      <c r="R29" s="26"/>
      <c r="S29" s="26">
        <v>1939975</v>
      </c>
      <c r="T29" s="26">
        <v>5010396</v>
      </c>
      <c r="U29" s="26">
        <v>6950371</v>
      </c>
      <c r="V29" s="26">
        <v>11628110</v>
      </c>
      <c r="W29" s="26">
        <v>33555510</v>
      </c>
      <c r="X29" s="26">
        <v>-21927400</v>
      </c>
      <c r="Y29" s="106">
        <v>-65.35</v>
      </c>
      <c r="Z29" s="28">
        <v>33555510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>
        <v>3491739</v>
      </c>
      <c r="U30" s="125">
        <v>3491739</v>
      </c>
      <c r="V30" s="125">
        <v>3491739</v>
      </c>
      <c r="W30" s="125"/>
      <c r="X30" s="125">
        <v>3491739</v>
      </c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67518483</v>
      </c>
      <c r="E32" s="43">
        <f t="shared" si="5"/>
        <v>67518483</v>
      </c>
      <c r="F32" s="43">
        <f t="shared" si="5"/>
        <v>0</v>
      </c>
      <c r="G32" s="43">
        <f t="shared" si="5"/>
        <v>7298948</v>
      </c>
      <c r="H32" s="43">
        <f t="shared" si="5"/>
        <v>2074978</v>
      </c>
      <c r="I32" s="43">
        <f t="shared" si="5"/>
        <v>9373926</v>
      </c>
      <c r="J32" s="43">
        <f t="shared" si="5"/>
        <v>4491849</v>
      </c>
      <c r="K32" s="43">
        <f t="shared" si="5"/>
        <v>3706873</v>
      </c>
      <c r="L32" s="43">
        <f t="shared" si="5"/>
        <v>1928450</v>
      </c>
      <c r="M32" s="43">
        <f t="shared" si="5"/>
        <v>10127172</v>
      </c>
      <c r="N32" s="43">
        <f t="shared" si="5"/>
        <v>399102</v>
      </c>
      <c r="O32" s="43">
        <f t="shared" si="5"/>
        <v>663590</v>
      </c>
      <c r="P32" s="43">
        <f t="shared" si="5"/>
        <v>3251632</v>
      </c>
      <c r="Q32" s="43">
        <f t="shared" si="5"/>
        <v>4314324</v>
      </c>
      <c r="R32" s="43">
        <f t="shared" si="5"/>
        <v>0</v>
      </c>
      <c r="S32" s="43">
        <f t="shared" si="5"/>
        <v>3126353</v>
      </c>
      <c r="T32" s="43">
        <f t="shared" si="5"/>
        <v>11653829</v>
      </c>
      <c r="U32" s="43">
        <f t="shared" si="5"/>
        <v>14780182</v>
      </c>
      <c r="V32" s="43">
        <f t="shared" si="5"/>
        <v>38595604</v>
      </c>
      <c r="W32" s="43">
        <f t="shared" si="5"/>
        <v>67518483</v>
      </c>
      <c r="X32" s="43">
        <f t="shared" si="5"/>
        <v>-28922879</v>
      </c>
      <c r="Y32" s="188">
        <f>+IF(W32&lt;&gt;0,+(X32/W32)*100,0)</f>
        <v>-42.836979912596675</v>
      </c>
      <c r="Z32" s="45">
        <f>SUM(Z28:Z31)</f>
        <v>67518483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>
        <v>33629</v>
      </c>
      <c r="M33" s="26">
        <v>33629</v>
      </c>
      <c r="N33" s="26">
        <v>46385</v>
      </c>
      <c r="O33" s="26"/>
      <c r="P33" s="26"/>
      <c r="Q33" s="26">
        <v>46385</v>
      </c>
      <c r="R33" s="26"/>
      <c r="S33" s="26">
        <v>10534</v>
      </c>
      <c r="T33" s="26"/>
      <c r="U33" s="26">
        <v>10534</v>
      </c>
      <c r="V33" s="26">
        <v>90548</v>
      </c>
      <c r="W33" s="26"/>
      <c r="X33" s="26">
        <v>90548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>
        <v>35637700</v>
      </c>
      <c r="E35" s="26">
        <v>35637700</v>
      </c>
      <c r="F35" s="26"/>
      <c r="G35" s="26">
        <v>418214</v>
      </c>
      <c r="H35" s="26">
        <v>924873</v>
      </c>
      <c r="I35" s="26">
        <v>1343087</v>
      </c>
      <c r="J35" s="26">
        <v>311423</v>
      </c>
      <c r="K35" s="26">
        <v>4125654</v>
      </c>
      <c r="L35" s="26">
        <v>2074162</v>
      </c>
      <c r="M35" s="26">
        <v>6511239</v>
      </c>
      <c r="N35" s="26">
        <v>217904</v>
      </c>
      <c r="O35" s="26">
        <v>711166</v>
      </c>
      <c r="P35" s="26">
        <v>1564523</v>
      </c>
      <c r="Q35" s="26">
        <v>2493593</v>
      </c>
      <c r="R35" s="26"/>
      <c r="S35" s="26">
        <v>2261981</v>
      </c>
      <c r="T35" s="26">
        <v>6279019</v>
      </c>
      <c r="U35" s="26">
        <v>8541000</v>
      </c>
      <c r="V35" s="26">
        <v>18888919</v>
      </c>
      <c r="W35" s="26">
        <v>35637700</v>
      </c>
      <c r="X35" s="26">
        <v>-16748781</v>
      </c>
      <c r="Y35" s="106">
        <v>-47</v>
      </c>
      <c r="Z35" s="28">
        <v>35637700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103156183</v>
      </c>
      <c r="E36" s="196">
        <f t="shared" si="6"/>
        <v>103156183</v>
      </c>
      <c r="F36" s="196">
        <f t="shared" si="6"/>
        <v>0</v>
      </c>
      <c r="G36" s="196">
        <f t="shared" si="6"/>
        <v>7717162</v>
      </c>
      <c r="H36" s="196">
        <f t="shared" si="6"/>
        <v>2999851</v>
      </c>
      <c r="I36" s="196">
        <f t="shared" si="6"/>
        <v>10717013</v>
      </c>
      <c r="J36" s="196">
        <f t="shared" si="6"/>
        <v>4803272</v>
      </c>
      <c r="K36" s="196">
        <f t="shared" si="6"/>
        <v>7832527</v>
      </c>
      <c r="L36" s="196">
        <f t="shared" si="6"/>
        <v>4036241</v>
      </c>
      <c r="M36" s="196">
        <f t="shared" si="6"/>
        <v>16672040</v>
      </c>
      <c r="N36" s="196">
        <f t="shared" si="6"/>
        <v>663391</v>
      </c>
      <c r="O36" s="196">
        <f t="shared" si="6"/>
        <v>1374756</v>
      </c>
      <c r="P36" s="196">
        <f t="shared" si="6"/>
        <v>4816155</v>
      </c>
      <c r="Q36" s="196">
        <f t="shared" si="6"/>
        <v>6854302</v>
      </c>
      <c r="R36" s="196">
        <f t="shared" si="6"/>
        <v>0</v>
      </c>
      <c r="S36" s="196">
        <f t="shared" si="6"/>
        <v>5398868</v>
      </c>
      <c r="T36" s="196">
        <f t="shared" si="6"/>
        <v>17932848</v>
      </c>
      <c r="U36" s="196">
        <f t="shared" si="6"/>
        <v>23331716</v>
      </c>
      <c r="V36" s="196">
        <f t="shared" si="6"/>
        <v>57575071</v>
      </c>
      <c r="W36" s="196">
        <f t="shared" si="6"/>
        <v>103156183</v>
      </c>
      <c r="X36" s="196">
        <f t="shared" si="6"/>
        <v>-45581112</v>
      </c>
      <c r="Y36" s="197">
        <f>+IF(W36&lt;&gt;0,+(X36/W36)*100,0)</f>
        <v>-44.186505039644594</v>
      </c>
      <c r="Z36" s="215">
        <f>SUM(Z32:Z35)</f>
        <v>103156183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2021204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>
        <v>30712664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38565006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>
        <v>12033138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9352761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92684773</v>
      </c>
      <c r="D12" s="38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>
        <v>13468561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>
        <v>8522703</v>
      </c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2587702309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>
        <v>765850</v>
      </c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37717848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2648177271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0</v>
      </c>
      <c r="X24" s="43">
        <f t="shared" si="1"/>
        <v>0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2740862044</v>
      </c>
      <c r="D25" s="38">
        <f t="shared" si="2"/>
        <v>0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0</v>
      </c>
      <c r="X25" s="39">
        <f t="shared" si="2"/>
        <v>0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5419517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901727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>
        <v>19683753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135413911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167</v>
      </c>
      <c r="B33" s="158"/>
      <c r="C33" s="121">
        <v>7719149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169138057</v>
      </c>
      <c r="D34" s="38">
        <f t="shared" si="3"/>
        <v>0</v>
      </c>
      <c r="E34" s="39">
        <f t="shared" si="3"/>
        <v>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0</v>
      </c>
      <c r="X34" s="39">
        <f t="shared" si="3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13941961</v>
      </c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>
        <v>37321595</v>
      </c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51263556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220401613</v>
      </c>
      <c r="D40" s="38">
        <f t="shared" si="5"/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0</v>
      </c>
      <c r="X40" s="39">
        <f t="shared" si="5"/>
        <v>0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2520460431</v>
      </c>
      <c r="D42" s="234">
        <f t="shared" si="6"/>
        <v>0</v>
      </c>
      <c r="E42" s="235">
        <f t="shared" si="6"/>
        <v>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0</v>
      </c>
      <c r="X42" s="235">
        <f t="shared" si="6"/>
        <v>0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253702991</v>
      </c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>
        <v>2266757440</v>
      </c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2520460431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377364749</v>
      </c>
      <c r="D6" s="25"/>
      <c r="E6" s="26"/>
      <c r="F6" s="26">
        <v>38162662</v>
      </c>
      <c r="G6" s="26">
        <v>37451401</v>
      </c>
      <c r="H6" s="26"/>
      <c r="I6" s="26">
        <v>75614063</v>
      </c>
      <c r="J6" s="26">
        <v>46994156</v>
      </c>
      <c r="K6" s="26">
        <v>37835945</v>
      </c>
      <c r="L6" s="26">
        <v>39460499</v>
      </c>
      <c r="M6" s="26">
        <v>124290600</v>
      </c>
      <c r="N6" s="26">
        <v>35612901</v>
      </c>
      <c r="O6" s="26">
        <v>36997279</v>
      </c>
      <c r="P6" s="26">
        <v>33529647</v>
      </c>
      <c r="Q6" s="26">
        <v>106139827</v>
      </c>
      <c r="R6" s="26">
        <v>31828187</v>
      </c>
      <c r="S6" s="26">
        <v>36416290</v>
      </c>
      <c r="T6" s="26">
        <v>35272505</v>
      </c>
      <c r="U6" s="26">
        <v>103516982</v>
      </c>
      <c r="V6" s="26">
        <v>409561472</v>
      </c>
      <c r="W6" s="26"/>
      <c r="X6" s="26">
        <v>409561472</v>
      </c>
      <c r="Y6" s="106"/>
      <c r="Z6" s="28"/>
    </row>
    <row r="7" spans="1:26" ht="13.5">
      <c r="A7" s="225" t="s">
        <v>180</v>
      </c>
      <c r="B7" s="158" t="s">
        <v>71</v>
      </c>
      <c r="C7" s="121">
        <v>101290548</v>
      </c>
      <c r="D7" s="25"/>
      <c r="E7" s="26"/>
      <c r="F7" s="26">
        <v>32693484</v>
      </c>
      <c r="G7" s="26">
        <v>1000000</v>
      </c>
      <c r="H7" s="26"/>
      <c r="I7" s="26">
        <v>33693484</v>
      </c>
      <c r="J7" s="26"/>
      <c r="K7" s="26"/>
      <c r="L7" s="26"/>
      <c r="M7" s="26"/>
      <c r="N7" s="26">
        <v>26252619</v>
      </c>
      <c r="O7" s="26"/>
      <c r="P7" s="26">
        <v>18764332</v>
      </c>
      <c r="Q7" s="26">
        <v>45016951</v>
      </c>
      <c r="R7" s="26">
        <v>4223108</v>
      </c>
      <c r="S7" s="26">
        <v>214</v>
      </c>
      <c r="T7" s="26">
        <v>7912205</v>
      </c>
      <c r="U7" s="26">
        <v>12135527</v>
      </c>
      <c r="V7" s="26">
        <v>90845962</v>
      </c>
      <c r="W7" s="26"/>
      <c r="X7" s="26">
        <v>90845962</v>
      </c>
      <c r="Y7" s="106"/>
      <c r="Z7" s="28"/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>
        <v>214</v>
      </c>
      <c r="T8" s="26"/>
      <c r="U8" s="26">
        <v>214</v>
      </c>
      <c r="V8" s="26">
        <v>214</v>
      </c>
      <c r="W8" s="26"/>
      <c r="X8" s="26">
        <v>214</v>
      </c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>
        <v>973851</v>
      </c>
      <c r="G9" s="26">
        <v>973102</v>
      </c>
      <c r="H9" s="26"/>
      <c r="I9" s="26">
        <v>1946953</v>
      </c>
      <c r="J9" s="26">
        <v>755848</v>
      </c>
      <c r="K9" s="26">
        <v>793122</v>
      </c>
      <c r="L9" s="26">
        <v>760930</v>
      </c>
      <c r="M9" s="26">
        <v>2309900</v>
      </c>
      <c r="N9" s="26">
        <v>952225</v>
      </c>
      <c r="O9" s="26">
        <v>998224</v>
      </c>
      <c r="P9" s="26">
        <v>849570</v>
      </c>
      <c r="Q9" s="26">
        <v>2800019</v>
      </c>
      <c r="R9" s="26">
        <v>812642</v>
      </c>
      <c r="S9" s="26">
        <v>797702</v>
      </c>
      <c r="T9" s="26">
        <v>689227</v>
      </c>
      <c r="U9" s="26">
        <v>2299571</v>
      </c>
      <c r="V9" s="26">
        <v>9356443</v>
      </c>
      <c r="W9" s="26"/>
      <c r="X9" s="26">
        <v>9356443</v>
      </c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>
        <v>214</v>
      </c>
      <c r="T10" s="26"/>
      <c r="U10" s="26">
        <v>214</v>
      </c>
      <c r="V10" s="26">
        <v>214</v>
      </c>
      <c r="W10" s="26"/>
      <c r="X10" s="26">
        <v>214</v>
      </c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-146404876</v>
      </c>
      <c r="D12" s="25"/>
      <c r="E12" s="26"/>
      <c r="F12" s="26">
        <v>-17680329</v>
      </c>
      <c r="G12" s="26">
        <v>-40471603</v>
      </c>
      <c r="H12" s="26"/>
      <c r="I12" s="26">
        <v>-58151932</v>
      </c>
      <c r="J12" s="26">
        <v>-56810611</v>
      </c>
      <c r="K12" s="26">
        <v>-35733720</v>
      </c>
      <c r="L12" s="26">
        <v>-45435413</v>
      </c>
      <c r="M12" s="26">
        <v>-137979744</v>
      </c>
      <c r="N12" s="26">
        <v>-38550480</v>
      </c>
      <c r="O12" s="26">
        <v>-41874866</v>
      </c>
      <c r="P12" s="26">
        <v>-41614741</v>
      </c>
      <c r="Q12" s="26">
        <v>-122040087</v>
      </c>
      <c r="R12" s="26">
        <v>-39430835</v>
      </c>
      <c r="S12" s="26">
        <v>-40977421</v>
      </c>
      <c r="T12" s="26">
        <v>-57826113</v>
      </c>
      <c r="U12" s="26">
        <v>-138234369</v>
      </c>
      <c r="V12" s="26">
        <v>-456406132</v>
      </c>
      <c r="W12" s="26"/>
      <c r="X12" s="26">
        <v>-456406132</v>
      </c>
      <c r="Y12" s="106"/>
      <c r="Z12" s="28"/>
    </row>
    <row r="13" spans="1:26" ht="13.5">
      <c r="A13" s="225" t="s">
        <v>39</v>
      </c>
      <c r="B13" s="158"/>
      <c r="C13" s="121">
        <v>-230531352</v>
      </c>
      <c r="D13" s="25"/>
      <c r="E13" s="26"/>
      <c r="F13" s="26"/>
      <c r="G13" s="26"/>
      <c r="H13" s="26"/>
      <c r="I13" s="26"/>
      <c r="J13" s="26">
        <v>-598474</v>
      </c>
      <c r="K13" s="26"/>
      <c r="L13" s="26"/>
      <c r="M13" s="26">
        <v>-598474</v>
      </c>
      <c r="N13" s="26"/>
      <c r="O13" s="26"/>
      <c r="P13" s="26">
        <v>-1071524</v>
      </c>
      <c r="Q13" s="26">
        <v>-1071524</v>
      </c>
      <c r="R13" s="26"/>
      <c r="S13" s="26">
        <v>-428</v>
      </c>
      <c r="T13" s="26"/>
      <c r="U13" s="26">
        <v>-428</v>
      </c>
      <c r="V13" s="26">
        <v>-1670426</v>
      </c>
      <c r="W13" s="26"/>
      <c r="X13" s="26">
        <v>-1670426</v>
      </c>
      <c r="Y13" s="106"/>
      <c r="Z13" s="28"/>
    </row>
    <row r="14" spans="1:26" ht="13.5">
      <c r="A14" s="225" t="s">
        <v>41</v>
      </c>
      <c r="B14" s="158" t="s">
        <v>71</v>
      </c>
      <c r="C14" s="121">
        <v>-28693239</v>
      </c>
      <c r="D14" s="25"/>
      <c r="E14" s="26"/>
      <c r="F14" s="26"/>
      <c r="G14" s="26"/>
      <c r="H14" s="26"/>
      <c r="I14" s="26"/>
      <c r="J14" s="26">
        <v>-105000</v>
      </c>
      <c r="K14" s="26">
        <v>-3775752</v>
      </c>
      <c r="L14" s="26">
        <v>-354337</v>
      </c>
      <c r="M14" s="26">
        <v>-4235089</v>
      </c>
      <c r="N14" s="26">
        <v>-445487</v>
      </c>
      <c r="O14" s="26">
        <v>-1037838</v>
      </c>
      <c r="P14" s="26">
        <v>-1301475</v>
      </c>
      <c r="Q14" s="26">
        <v>-2784800</v>
      </c>
      <c r="R14" s="26">
        <v>-1778207</v>
      </c>
      <c r="S14" s="26">
        <v>-5346653</v>
      </c>
      <c r="T14" s="26">
        <v>-13348890</v>
      </c>
      <c r="U14" s="26">
        <v>-20473750</v>
      </c>
      <c r="V14" s="26">
        <v>-27493639</v>
      </c>
      <c r="W14" s="26"/>
      <c r="X14" s="26">
        <v>-27493639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73025830</v>
      </c>
      <c r="D15" s="38">
        <f t="shared" si="0"/>
        <v>0</v>
      </c>
      <c r="E15" s="39">
        <f t="shared" si="0"/>
        <v>0</v>
      </c>
      <c r="F15" s="39">
        <f t="shared" si="0"/>
        <v>54149668</v>
      </c>
      <c r="G15" s="39">
        <f t="shared" si="0"/>
        <v>-1047100</v>
      </c>
      <c r="H15" s="39">
        <f t="shared" si="0"/>
        <v>0</v>
      </c>
      <c r="I15" s="39">
        <f t="shared" si="0"/>
        <v>53102568</v>
      </c>
      <c r="J15" s="39">
        <f t="shared" si="0"/>
        <v>-9764081</v>
      </c>
      <c r="K15" s="39">
        <f t="shared" si="0"/>
        <v>-880405</v>
      </c>
      <c r="L15" s="39">
        <f t="shared" si="0"/>
        <v>-5568321</v>
      </c>
      <c r="M15" s="39">
        <f t="shared" si="0"/>
        <v>-16212807</v>
      </c>
      <c r="N15" s="39">
        <f t="shared" si="0"/>
        <v>23821778</v>
      </c>
      <c r="O15" s="39">
        <f t="shared" si="0"/>
        <v>-4917201</v>
      </c>
      <c r="P15" s="39">
        <f t="shared" si="0"/>
        <v>9155809</v>
      </c>
      <c r="Q15" s="39">
        <f t="shared" si="0"/>
        <v>28060386</v>
      </c>
      <c r="R15" s="39">
        <f t="shared" si="0"/>
        <v>-4345105</v>
      </c>
      <c r="S15" s="39">
        <f t="shared" si="0"/>
        <v>-9109868</v>
      </c>
      <c r="T15" s="39">
        <f t="shared" si="0"/>
        <v>-27301066</v>
      </c>
      <c r="U15" s="39">
        <f t="shared" si="0"/>
        <v>-40756039</v>
      </c>
      <c r="V15" s="39">
        <f t="shared" si="0"/>
        <v>24194108</v>
      </c>
      <c r="W15" s="39">
        <f t="shared" si="0"/>
        <v>0</v>
      </c>
      <c r="X15" s="39">
        <f t="shared" si="0"/>
        <v>24194108</v>
      </c>
      <c r="Y15" s="140">
        <f>+IF(W15&lt;&gt;0,+(X15/W15)*100,0)</f>
        <v>0</v>
      </c>
      <c r="Z15" s="40">
        <f>SUM(Z6:Z14)</f>
        <v>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>
        <v>428</v>
      </c>
      <c r="T19" s="125"/>
      <c r="U19" s="125">
        <v>428</v>
      </c>
      <c r="V19" s="125">
        <v>428</v>
      </c>
      <c r="W19" s="26"/>
      <c r="X19" s="125">
        <v>428</v>
      </c>
      <c r="Y19" s="107"/>
      <c r="Z19" s="200"/>
    </row>
    <row r="20" spans="1:26" ht="13.5">
      <c r="A20" s="225" t="s">
        <v>189</v>
      </c>
      <c r="B20" s="158"/>
      <c r="C20" s="121">
        <v>1200</v>
      </c>
      <c r="D20" s="242"/>
      <c r="E20" s="125"/>
      <c r="F20" s="26"/>
      <c r="G20" s="26"/>
      <c r="H20" s="26"/>
      <c r="I20" s="26"/>
      <c r="J20" s="26">
        <v>2330788</v>
      </c>
      <c r="K20" s="26">
        <v>-8334851</v>
      </c>
      <c r="L20" s="125">
        <v>2234351</v>
      </c>
      <c r="M20" s="26">
        <v>-3769712</v>
      </c>
      <c r="N20" s="26"/>
      <c r="O20" s="26">
        <v>-6080294</v>
      </c>
      <c r="P20" s="26">
        <v>1251449</v>
      </c>
      <c r="Q20" s="26">
        <v>-4828845</v>
      </c>
      <c r="R20" s="26">
        <v>-1431098</v>
      </c>
      <c r="S20" s="125">
        <v>14199</v>
      </c>
      <c r="T20" s="26">
        <v>961653</v>
      </c>
      <c r="U20" s="26">
        <v>-455246</v>
      </c>
      <c r="V20" s="26">
        <v>-9053803</v>
      </c>
      <c r="W20" s="26"/>
      <c r="X20" s="26">
        <v>-9053803</v>
      </c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>
        <v>214</v>
      </c>
      <c r="T21" s="125"/>
      <c r="U21" s="125">
        <v>214</v>
      </c>
      <c r="V21" s="125">
        <v>214</v>
      </c>
      <c r="W21" s="26"/>
      <c r="X21" s="125">
        <v>214</v>
      </c>
      <c r="Y21" s="107"/>
      <c r="Z21" s="200"/>
    </row>
    <row r="22" spans="1:26" ht="13.5">
      <c r="A22" s="225" t="s">
        <v>191</v>
      </c>
      <c r="B22" s="158"/>
      <c r="C22" s="121">
        <v>-5500000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>
        <v>214</v>
      </c>
      <c r="T22" s="26"/>
      <c r="U22" s="26">
        <v>214</v>
      </c>
      <c r="V22" s="26">
        <v>214</v>
      </c>
      <c r="W22" s="26"/>
      <c r="X22" s="26">
        <v>214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-45728901</v>
      </c>
      <c r="D24" s="25"/>
      <c r="E24" s="26"/>
      <c r="F24" s="26"/>
      <c r="G24" s="26"/>
      <c r="H24" s="26"/>
      <c r="I24" s="26"/>
      <c r="J24" s="26">
        <v>-4803271</v>
      </c>
      <c r="K24" s="26"/>
      <c r="L24" s="26">
        <v>-4036241</v>
      </c>
      <c r="M24" s="26">
        <v>-8839512</v>
      </c>
      <c r="N24" s="26">
        <v>-663391</v>
      </c>
      <c r="O24" s="26"/>
      <c r="P24" s="26">
        <v>-4816155</v>
      </c>
      <c r="Q24" s="26">
        <v>-5479546</v>
      </c>
      <c r="R24" s="26">
        <v>-3670694</v>
      </c>
      <c r="S24" s="26">
        <v>-3126354</v>
      </c>
      <c r="T24" s="26"/>
      <c r="U24" s="26">
        <v>-6797048</v>
      </c>
      <c r="V24" s="26">
        <v>-21116106</v>
      </c>
      <c r="W24" s="26"/>
      <c r="X24" s="26">
        <v>-21116106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-51227701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-2472483</v>
      </c>
      <c r="K25" s="39">
        <f t="shared" si="1"/>
        <v>-8334851</v>
      </c>
      <c r="L25" s="39">
        <f t="shared" si="1"/>
        <v>-1801890</v>
      </c>
      <c r="M25" s="39">
        <f t="shared" si="1"/>
        <v>-12609224</v>
      </c>
      <c r="N25" s="39">
        <f t="shared" si="1"/>
        <v>-663391</v>
      </c>
      <c r="O25" s="39">
        <f t="shared" si="1"/>
        <v>-6080294</v>
      </c>
      <c r="P25" s="39">
        <f t="shared" si="1"/>
        <v>-3564706</v>
      </c>
      <c r="Q25" s="39">
        <f t="shared" si="1"/>
        <v>-10308391</v>
      </c>
      <c r="R25" s="39">
        <f t="shared" si="1"/>
        <v>-5101792</v>
      </c>
      <c r="S25" s="39">
        <f t="shared" si="1"/>
        <v>-3111299</v>
      </c>
      <c r="T25" s="39">
        <f t="shared" si="1"/>
        <v>961653</v>
      </c>
      <c r="U25" s="39">
        <f t="shared" si="1"/>
        <v>-7251438</v>
      </c>
      <c r="V25" s="39">
        <f t="shared" si="1"/>
        <v>-30169053</v>
      </c>
      <c r="W25" s="39">
        <f t="shared" si="1"/>
        <v>0</v>
      </c>
      <c r="X25" s="39">
        <f t="shared" si="1"/>
        <v>-30169053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>
        <v>327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>
        <v>214</v>
      </c>
      <c r="T29" s="26"/>
      <c r="U29" s="26">
        <v>214</v>
      </c>
      <c r="V29" s="26">
        <v>214</v>
      </c>
      <c r="W29" s="26"/>
      <c r="X29" s="26">
        <v>214</v>
      </c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>
        <v>214</v>
      </c>
      <c r="T30" s="26"/>
      <c r="U30" s="26">
        <v>214</v>
      </c>
      <c r="V30" s="26">
        <v>214</v>
      </c>
      <c r="W30" s="26"/>
      <c r="X30" s="26">
        <v>214</v>
      </c>
      <c r="Y30" s="106"/>
      <c r="Z30" s="28"/>
    </row>
    <row r="31" spans="1:26" ht="13.5">
      <c r="A31" s="225" t="s">
        <v>197</v>
      </c>
      <c r="B31" s="158"/>
      <c r="C31" s="121">
        <v>336198</v>
      </c>
      <c r="D31" s="25"/>
      <c r="E31" s="26"/>
      <c r="F31" s="26"/>
      <c r="G31" s="125"/>
      <c r="H31" s="125"/>
      <c r="I31" s="125"/>
      <c r="J31" s="26">
        <v>-694849</v>
      </c>
      <c r="K31" s="26">
        <v>216756</v>
      </c>
      <c r="L31" s="26">
        <v>171181</v>
      </c>
      <c r="M31" s="26">
        <v>-306912</v>
      </c>
      <c r="N31" s="125">
        <v>33519678</v>
      </c>
      <c r="O31" s="125">
        <v>201313</v>
      </c>
      <c r="P31" s="125">
        <v>205202</v>
      </c>
      <c r="Q31" s="26">
        <v>33926193</v>
      </c>
      <c r="R31" s="26">
        <v>194511</v>
      </c>
      <c r="S31" s="26">
        <v>215371</v>
      </c>
      <c r="T31" s="26">
        <v>177904</v>
      </c>
      <c r="U31" s="125">
        <v>587786</v>
      </c>
      <c r="V31" s="125">
        <v>34207067</v>
      </c>
      <c r="W31" s="125"/>
      <c r="X31" s="26">
        <v>34207067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-3000882</v>
      </c>
      <c r="D33" s="25"/>
      <c r="E33" s="26"/>
      <c r="F33" s="26"/>
      <c r="G33" s="26"/>
      <c r="H33" s="26"/>
      <c r="I33" s="26"/>
      <c r="J33" s="26">
        <v>-431167</v>
      </c>
      <c r="K33" s="26"/>
      <c r="L33" s="26"/>
      <c r="M33" s="26">
        <v>-431167</v>
      </c>
      <c r="N33" s="26"/>
      <c r="O33" s="26"/>
      <c r="P33" s="26">
        <v>-470538</v>
      </c>
      <c r="Q33" s="26">
        <v>-470538</v>
      </c>
      <c r="R33" s="26"/>
      <c r="S33" s="26">
        <v>-214</v>
      </c>
      <c r="T33" s="26"/>
      <c r="U33" s="26">
        <v>-214</v>
      </c>
      <c r="V33" s="26">
        <v>-901919</v>
      </c>
      <c r="W33" s="26"/>
      <c r="X33" s="26">
        <v>-901919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-2664357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-1126016</v>
      </c>
      <c r="K34" s="39">
        <f t="shared" si="2"/>
        <v>216756</v>
      </c>
      <c r="L34" s="39">
        <f t="shared" si="2"/>
        <v>171181</v>
      </c>
      <c r="M34" s="39">
        <f t="shared" si="2"/>
        <v>-738079</v>
      </c>
      <c r="N34" s="39">
        <f t="shared" si="2"/>
        <v>33519678</v>
      </c>
      <c r="O34" s="39">
        <f t="shared" si="2"/>
        <v>201313</v>
      </c>
      <c r="P34" s="39">
        <f t="shared" si="2"/>
        <v>-265336</v>
      </c>
      <c r="Q34" s="39">
        <f t="shared" si="2"/>
        <v>33455655</v>
      </c>
      <c r="R34" s="39">
        <f t="shared" si="2"/>
        <v>194511</v>
      </c>
      <c r="S34" s="39">
        <f t="shared" si="2"/>
        <v>215585</v>
      </c>
      <c r="T34" s="39">
        <f t="shared" si="2"/>
        <v>177904</v>
      </c>
      <c r="U34" s="39">
        <f t="shared" si="2"/>
        <v>588000</v>
      </c>
      <c r="V34" s="39">
        <f t="shared" si="2"/>
        <v>33305576</v>
      </c>
      <c r="W34" s="39">
        <f t="shared" si="2"/>
        <v>0</v>
      </c>
      <c r="X34" s="39">
        <f t="shared" si="2"/>
        <v>33305576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19133772</v>
      </c>
      <c r="D36" s="65">
        <f t="shared" si="3"/>
        <v>0</v>
      </c>
      <c r="E36" s="66">
        <f t="shared" si="3"/>
        <v>0</v>
      </c>
      <c r="F36" s="66">
        <f t="shared" si="3"/>
        <v>54149668</v>
      </c>
      <c r="G36" s="66">
        <f t="shared" si="3"/>
        <v>-1047100</v>
      </c>
      <c r="H36" s="66">
        <f t="shared" si="3"/>
        <v>0</v>
      </c>
      <c r="I36" s="66">
        <f t="shared" si="3"/>
        <v>53102568</v>
      </c>
      <c r="J36" s="66">
        <f t="shared" si="3"/>
        <v>-13362580</v>
      </c>
      <c r="K36" s="66">
        <f t="shared" si="3"/>
        <v>-8998500</v>
      </c>
      <c r="L36" s="66">
        <f t="shared" si="3"/>
        <v>-7199030</v>
      </c>
      <c r="M36" s="66">
        <f t="shared" si="3"/>
        <v>-29560110</v>
      </c>
      <c r="N36" s="66">
        <f t="shared" si="3"/>
        <v>56678065</v>
      </c>
      <c r="O36" s="66">
        <f t="shared" si="3"/>
        <v>-10796182</v>
      </c>
      <c r="P36" s="66">
        <f t="shared" si="3"/>
        <v>5325767</v>
      </c>
      <c r="Q36" s="66">
        <f t="shared" si="3"/>
        <v>51207650</v>
      </c>
      <c r="R36" s="66">
        <f t="shared" si="3"/>
        <v>-9252386</v>
      </c>
      <c r="S36" s="66">
        <f t="shared" si="3"/>
        <v>-12005582</v>
      </c>
      <c r="T36" s="66">
        <f t="shared" si="3"/>
        <v>-26161509</v>
      </c>
      <c r="U36" s="66">
        <f t="shared" si="3"/>
        <v>-47419477</v>
      </c>
      <c r="V36" s="66">
        <f t="shared" si="3"/>
        <v>27330631</v>
      </c>
      <c r="W36" s="66">
        <f t="shared" si="3"/>
        <v>0</v>
      </c>
      <c r="X36" s="66">
        <f t="shared" si="3"/>
        <v>27330631</v>
      </c>
      <c r="Y36" s="103">
        <f>+IF(W36&lt;&gt;0,+(X36/W36)*100,0)</f>
        <v>0</v>
      </c>
      <c r="Z36" s="68">
        <f>+Z15+Z25+Z34</f>
        <v>0</v>
      </c>
    </row>
    <row r="37" spans="1:26" ht="13.5">
      <c r="A37" s="225" t="s">
        <v>201</v>
      </c>
      <c r="B37" s="158" t="s">
        <v>95</v>
      </c>
      <c r="C37" s="119">
        <v>53531190</v>
      </c>
      <c r="D37" s="65"/>
      <c r="E37" s="66"/>
      <c r="F37" s="66">
        <v>32175095</v>
      </c>
      <c r="G37" s="66">
        <v>86324763</v>
      </c>
      <c r="H37" s="66">
        <v>85277663</v>
      </c>
      <c r="I37" s="66">
        <v>32175095</v>
      </c>
      <c r="J37" s="66">
        <v>85277663</v>
      </c>
      <c r="K37" s="66">
        <v>71915083</v>
      </c>
      <c r="L37" s="66">
        <v>62916583</v>
      </c>
      <c r="M37" s="66">
        <v>85277663</v>
      </c>
      <c r="N37" s="66">
        <v>55717553</v>
      </c>
      <c r="O37" s="66">
        <v>112395618</v>
      </c>
      <c r="P37" s="66">
        <v>101599436</v>
      </c>
      <c r="Q37" s="66">
        <v>55717553</v>
      </c>
      <c r="R37" s="66">
        <v>106925203</v>
      </c>
      <c r="S37" s="66">
        <v>97672817</v>
      </c>
      <c r="T37" s="66">
        <v>85667235</v>
      </c>
      <c r="U37" s="66">
        <v>106925203</v>
      </c>
      <c r="V37" s="66">
        <v>32175095</v>
      </c>
      <c r="W37" s="66"/>
      <c r="X37" s="66">
        <v>32175095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72664962</v>
      </c>
      <c r="D38" s="234"/>
      <c r="E38" s="235"/>
      <c r="F38" s="235">
        <v>86324763</v>
      </c>
      <c r="G38" s="235">
        <v>85277663</v>
      </c>
      <c r="H38" s="235">
        <v>85277663</v>
      </c>
      <c r="I38" s="235">
        <v>85277663</v>
      </c>
      <c r="J38" s="235">
        <v>71915083</v>
      </c>
      <c r="K38" s="235">
        <v>62916583</v>
      </c>
      <c r="L38" s="235">
        <v>55717553</v>
      </c>
      <c r="M38" s="235">
        <v>55717553</v>
      </c>
      <c r="N38" s="235">
        <v>112395618</v>
      </c>
      <c r="O38" s="235">
        <v>101599436</v>
      </c>
      <c r="P38" s="235">
        <v>106925203</v>
      </c>
      <c r="Q38" s="235">
        <v>106925203</v>
      </c>
      <c r="R38" s="235">
        <v>97672817</v>
      </c>
      <c r="S38" s="235">
        <v>85667235</v>
      </c>
      <c r="T38" s="235">
        <v>59505726</v>
      </c>
      <c r="U38" s="235">
        <v>59505726</v>
      </c>
      <c r="V38" s="235">
        <v>59505726</v>
      </c>
      <c r="W38" s="235"/>
      <c r="X38" s="235">
        <v>59505726</v>
      </c>
      <c r="Y38" s="236"/>
      <c r="Z38" s="237"/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2011-08-12T16:29:23Z</dcterms:created>
  <dcterms:modified xsi:type="dcterms:W3CDTF">2011-08-12T16:29:23Z</dcterms:modified>
  <cp:category/>
  <cp:version/>
  <cp:contentType/>
  <cp:contentStatus/>
</cp:coreProperties>
</file>