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<sst xmlns="http://schemas.openxmlformats.org/spreadsheetml/2006/main" count="497" uniqueCount="248">
  <si>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uMngeni(KZN222)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</si>
  <si>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</si>
  <si>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</si>
  <si>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</si>
  <si>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</si>
  <si>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</si>
  <si>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</si>
  <si>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</si>
  <si>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</si>
  <si>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</si>
  <si>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</si>
  <si>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</si>
  <si>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</si>
  <si>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</si>
  <si>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</si>
  <si>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</si>
  <si>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</si>
  <si>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</si>
  <si>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</si>
  <si>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</si>
  <si>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</si>
  <si>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</si>
  <si>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</si>
  <si>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</si>
  <si>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</si>
  <si>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</si>
  <si>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</si>
  <si>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</si>
  <si>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</si>
  <si>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</si>
  <si>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</si>
  <si>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</si>
  <si>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</si>
  <si>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</si>
  <si>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</si>
  <si>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</si>
  <si>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</si>
  <si>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</si>
  <si>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</si>
  <si>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</si>
  <si>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</si>
  <si>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</si>
  <si>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</si>
  <si>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</si>
  <si>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</si>
  <si>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</si>
  <si>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</si>
  <si>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</si>
  <si>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</si>
  <si>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</si>
  <si>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</si>
  <si>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</si>
  <si>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</si>
  <si>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</si>
  <si>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</si>
  <si>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</si>
  <si>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</si>
  <si>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</si>
  <si>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</si>
  <si>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</si>
  <si>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</si>
  <si>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</si>
  <si>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</si>
  <si>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</si>
  <si>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</si>
  <si>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</si>
  <si>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</si>
  <si>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</si>
  <si>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</si>
  <si>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</si>
  <si>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</si>
  <si>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</si>
  <si>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</si>
  <si>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</si>
  <si>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</si>
  <si>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</si>
  <si>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</si>
  <si>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</si>
  <si>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</si>
  <si>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</si>
  <si>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</si>
  <si>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</si>
  <si>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</si>
  <si>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</si>
  <si>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</si>
  <si>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</si>
  <si>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</si>
  <si>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</si>
  <si>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</si>
  <si>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</si>
  <si>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</si>
  <si>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</si>
  <si>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</si>
  <si>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</si>
  <si>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</si>
  <si>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</si>
  <si>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</si>
  <si>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</si>
  <si>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</si>
  <si>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</si>
  <si>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</si>
  <si>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</si>
  <si>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</si>
  <si>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</si>
  <si>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</si>
  <si>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</si>
  <si>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</si>
  <si>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</si>
  <si>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</si>
  <si>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</si>
  <si>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</si>
  <si>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</si>
  <si>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</si>
  <si>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</si>
  <si>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</si>
  <si>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</si>
  <si>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</si>
  <si>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</si>
  <si>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</si>
  <si>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</si>
  <si>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</si>
  <si>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</si>
  <si>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</si>
  <si>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</si>
  <si>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</si>
  <si>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</si>
  <si>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</si>
  <si>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</si>
  <si>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</si>
  <si>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</si>
  <si>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</si>
  <si>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</si>
  <si>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uMngeni(KZN222)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</si>
  <si>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</si>
  <si>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</si>
  <si>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</si>
  <si>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</si>
  <si>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</si>
  <si>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</si>
  <si>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</si>
  <si>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</si>
  <si>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</si>
  <si>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uMngeni(KZN222)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</si>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</sst>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115742392</v>
      </c>
      <c r="C5" s="25">
        <v>149306656</v>
      </c>
      <c r="D5" s="26">
        <v>149306656</v>
      </c>
      <c r="E5" s="26">
        <v>12398888</v>
      </c>
      <c r="F5" s="26">
        <v>28176546</v>
      </c>
      <c r="G5" s="26">
        <v>1576156</v>
      </c>
      <c r="H5" s="26">
        <v>42151590</v>
      </c>
      <c r="I5" s="26">
        <v>490386</v>
      </c>
      <c r="J5" s="26">
        <v>2896780</v>
      </c>
      <c r="K5" s="26">
        <v>0</v>
      </c>
      <c r="L5" s="26">
        <v>3387166</v>
      </c>
      <c r="M5" s="26">
        <v>0</v>
      </c>
      <c r="N5" s="26">
        <v>3047097</v>
      </c>
      <c r="O5" s="26">
        <v>0</v>
      </c>
      <c r="P5" s="26">
        <v>3047097</v>
      </c>
      <c r="Q5" s="26">
        <v>118711</v>
      </c>
      <c r="R5" s="26">
        <v>101399</v>
      </c>
      <c r="S5" s="26">
        <v>55613593</v>
      </c>
      <c r="T5" s="26">
        <v>55833703</v>
      </c>
      <c r="U5" s="26">
        <v>104419556</v>
      </c>
      <c r="V5" s="26">
        <v>149306656</v>
      </c>
      <c r="W5" s="26">
        <v>-44887100</v>
      </c>
      <c r="X5" s="27">
        <v>-30.06</v>
      </c>
      <c r="Y5" s="28">
        <v>149306656</v>
      </c>
    </row>
    <row r="6" spans="1:25" ht="13.5">
      <c r="A6" s="24" t="s">
        <v>31</v>
      </c>
      <c r="B6" s="2">
        <v>40461164</v>
      </c>
      <c r="C6" s="25">
        <v>51356357</v>
      </c>
      <c r="D6" s="26">
        <v>51356357</v>
      </c>
      <c r="E6" s="26">
        <v>6689705</v>
      </c>
      <c r="F6" s="26">
        <v>5150795</v>
      </c>
      <c r="G6" s="26">
        <v>1084024</v>
      </c>
      <c r="H6" s="26">
        <v>12924524</v>
      </c>
      <c r="I6" s="26">
        <v>3513615</v>
      </c>
      <c r="J6" s="26">
        <v>3781999</v>
      </c>
      <c r="K6" s="26">
        <v>3799387</v>
      </c>
      <c r="L6" s="26">
        <v>11095001</v>
      </c>
      <c r="M6" s="26">
        <v>3256389</v>
      </c>
      <c r="N6" s="26">
        <v>3298941</v>
      </c>
      <c r="O6" s="26">
        <v>3561261</v>
      </c>
      <c r="P6" s="26">
        <v>10116591</v>
      </c>
      <c r="Q6" s="26">
        <v>3650401</v>
      </c>
      <c r="R6" s="26">
        <v>3440819</v>
      </c>
      <c r="S6" s="26">
        <v>5128350</v>
      </c>
      <c r="T6" s="26">
        <v>12219570</v>
      </c>
      <c r="U6" s="26">
        <v>46355686</v>
      </c>
      <c r="V6" s="26">
        <v>51356357</v>
      </c>
      <c r="W6" s="26">
        <v>-5000671</v>
      </c>
      <c r="X6" s="27">
        <v>-9.74</v>
      </c>
      <c r="Y6" s="28">
        <v>51356357</v>
      </c>
    </row>
    <row r="7" spans="1:25" ht="13.5">
      <c r="A7" s="24" t="s">
        <v>32</v>
      </c>
      <c r="B7" s="2">
        <v>256671</v>
      </c>
      <c r="C7" s="25">
        <v>0</v>
      </c>
      <c r="D7" s="26">
        <v>0</v>
      </c>
      <c r="E7" s="26">
        <v>685</v>
      </c>
      <c r="F7" s="26">
        <v>42001</v>
      </c>
      <c r="G7" s="26">
        <v>79334</v>
      </c>
      <c r="H7" s="26">
        <v>122020</v>
      </c>
      <c r="I7" s="26">
        <v>76626</v>
      </c>
      <c r="J7" s="26">
        <v>48876</v>
      </c>
      <c r="K7" s="26">
        <v>35410</v>
      </c>
      <c r="L7" s="26">
        <v>160912</v>
      </c>
      <c r="M7" s="26">
        <v>198</v>
      </c>
      <c r="N7" s="26">
        <v>65250</v>
      </c>
      <c r="O7" s="26">
        <v>19497</v>
      </c>
      <c r="P7" s="26">
        <v>84945</v>
      </c>
      <c r="Q7" s="26">
        <v>22183</v>
      </c>
      <c r="R7" s="26">
        <v>18286</v>
      </c>
      <c r="S7" s="26">
        <v>73821</v>
      </c>
      <c r="T7" s="26">
        <v>114290</v>
      </c>
      <c r="U7" s="26">
        <v>482167</v>
      </c>
      <c r="V7" s="26">
        <v>0</v>
      </c>
      <c r="W7" s="26">
        <v>482167</v>
      </c>
      <c r="X7" s="27">
        <v>0</v>
      </c>
      <c r="Y7" s="28">
        <v>0</v>
      </c>
    </row>
    <row r="8" spans="1:25" ht="13.5">
      <c r="A8" s="24" t="s">
        <v>33</v>
      </c>
      <c r="B8" s="2">
        <v>50013484</v>
      </c>
      <c r="C8" s="25">
        <v>31561000</v>
      </c>
      <c r="D8" s="26">
        <v>33383000</v>
      </c>
      <c r="E8" s="26">
        <v>11090426</v>
      </c>
      <c r="F8" s="26">
        <v>1950000</v>
      </c>
      <c r="G8" s="26">
        <v>0</v>
      </c>
      <c r="H8" s="26">
        <v>13040426</v>
      </c>
      <c r="I8" s="26">
        <v>1082668</v>
      </c>
      <c r="J8" s="26">
        <v>9028462</v>
      </c>
      <c r="K8" s="26">
        <v>478900</v>
      </c>
      <c r="L8" s="26">
        <v>10590030</v>
      </c>
      <c r="M8" s="26">
        <v>440144</v>
      </c>
      <c r="N8" s="26">
        <v>265000</v>
      </c>
      <c r="O8" s="26">
        <v>6755057</v>
      </c>
      <c r="P8" s="26">
        <v>7460201</v>
      </c>
      <c r="Q8" s="26">
        <v>400154</v>
      </c>
      <c r="R8" s="26">
        <v>0</v>
      </c>
      <c r="S8" s="26">
        <v>435015</v>
      </c>
      <c r="T8" s="26">
        <v>835169</v>
      </c>
      <c r="U8" s="26">
        <v>31925826</v>
      </c>
      <c r="V8" s="26">
        <v>33383000</v>
      </c>
      <c r="W8" s="26">
        <v>-1457174</v>
      </c>
      <c r="X8" s="27">
        <v>-4.37</v>
      </c>
      <c r="Y8" s="28">
        <v>33383000</v>
      </c>
    </row>
    <row r="9" spans="1:25" ht="13.5">
      <c r="A9" s="24" t="s">
        <v>34</v>
      </c>
      <c r="B9" s="2">
        <v>-27274055</v>
      </c>
      <c r="C9" s="25">
        <v>-44102363</v>
      </c>
      <c r="D9" s="26">
        <v>-44102363</v>
      </c>
      <c r="E9" s="26">
        <v>1170314</v>
      </c>
      <c r="F9" s="26">
        <v>698272</v>
      </c>
      <c r="G9" s="26">
        <v>1275051</v>
      </c>
      <c r="H9" s="26">
        <v>3143637</v>
      </c>
      <c r="I9" s="26">
        <v>632135</v>
      </c>
      <c r="J9" s="26">
        <v>803186</v>
      </c>
      <c r="K9" s="26">
        <v>745865</v>
      </c>
      <c r="L9" s="26">
        <v>2181186</v>
      </c>
      <c r="M9" s="26">
        <v>763367</v>
      </c>
      <c r="N9" s="26">
        <v>1472070</v>
      </c>
      <c r="O9" s="26">
        <v>2556189</v>
      </c>
      <c r="P9" s="26">
        <v>4791626</v>
      </c>
      <c r="Q9" s="26">
        <v>1160389</v>
      </c>
      <c r="R9" s="26">
        <v>1669003</v>
      </c>
      <c r="S9" s="26">
        <v>-54586425</v>
      </c>
      <c r="T9" s="26">
        <v>-51757033</v>
      </c>
      <c r="U9" s="26">
        <v>-41640584</v>
      </c>
      <c r="V9" s="26">
        <v>-44102363</v>
      </c>
      <c r="W9" s="26">
        <v>2461779</v>
      </c>
      <c r="X9" s="27">
        <v>-5.58</v>
      </c>
      <c r="Y9" s="28">
        <v>-44102363</v>
      </c>
    </row>
    <row r="10" spans="1:25" ht="25.5">
      <c r="A10" s="29" t="s">
        <v>212</v>
      </c>
      <c r="B10" s="30">
        <f>SUM(B5:B9)</f>
        <v>179199656</v>
      </c>
      <c r="C10" s="31">
        <f aca="true" t="shared" si="0" ref="C10:Y10">SUM(C5:C9)</f>
        <v>188121650</v>
      </c>
      <c r="D10" s="32">
        <f t="shared" si="0"/>
        <v>189943650</v>
      </c>
      <c r="E10" s="32">
        <f t="shared" si="0"/>
        <v>31350018</v>
      </c>
      <c r="F10" s="32">
        <f t="shared" si="0"/>
        <v>36017614</v>
      </c>
      <c r="G10" s="32">
        <f t="shared" si="0"/>
        <v>4014565</v>
      </c>
      <c r="H10" s="32">
        <f t="shared" si="0"/>
        <v>71382197</v>
      </c>
      <c r="I10" s="32">
        <f t="shared" si="0"/>
        <v>5795430</v>
      </c>
      <c r="J10" s="32">
        <f t="shared" si="0"/>
        <v>16559303</v>
      </c>
      <c r="K10" s="32">
        <f t="shared" si="0"/>
        <v>5059562</v>
      </c>
      <c r="L10" s="32">
        <f t="shared" si="0"/>
        <v>27414295</v>
      </c>
      <c r="M10" s="32">
        <f t="shared" si="0"/>
        <v>4460098</v>
      </c>
      <c r="N10" s="32">
        <f t="shared" si="0"/>
        <v>8148358</v>
      </c>
      <c r="O10" s="32">
        <f t="shared" si="0"/>
        <v>12892004</v>
      </c>
      <c r="P10" s="32">
        <f t="shared" si="0"/>
        <v>25500460</v>
      </c>
      <c r="Q10" s="32">
        <f t="shared" si="0"/>
        <v>5351838</v>
      </c>
      <c r="R10" s="32">
        <f t="shared" si="0"/>
        <v>5229507</v>
      </c>
      <c r="S10" s="32">
        <f t="shared" si="0"/>
        <v>6664354</v>
      </c>
      <c r="T10" s="32">
        <f t="shared" si="0"/>
        <v>17245699</v>
      </c>
      <c r="U10" s="32">
        <f t="shared" si="0"/>
        <v>141542651</v>
      </c>
      <c r="V10" s="32">
        <f t="shared" si="0"/>
        <v>189943650</v>
      </c>
      <c r="W10" s="32">
        <f t="shared" si="0"/>
        <v>-48400999</v>
      </c>
      <c r="X10" s="33">
        <f>+IF(V10&lt;&gt;0,(W10/V10)*100,0)</f>
        <v>-25.481767355739454</v>
      </c>
      <c r="Y10" s="34">
        <f t="shared" si="0"/>
        <v>189943650</v>
      </c>
    </row>
    <row r="11" spans="1:25" ht="13.5">
      <c r="A11" s="24" t="s">
        <v>36</v>
      </c>
      <c r="B11" s="2">
        <v>65109309</v>
      </c>
      <c r="C11" s="25">
        <v>69280149</v>
      </c>
      <c r="D11" s="26">
        <v>69280149</v>
      </c>
      <c r="E11" s="26">
        <v>5444353</v>
      </c>
      <c r="F11" s="26">
        <v>5337041</v>
      </c>
      <c r="G11" s="26">
        <v>5476707</v>
      </c>
      <c r="H11" s="26">
        <v>16258101</v>
      </c>
      <c r="I11" s="26">
        <v>5544123</v>
      </c>
      <c r="J11" s="26">
        <v>6134539</v>
      </c>
      <c r="K11" s="26">
        <v>6224382</v>
      </c>
      <c r="L11" s="26">
        <v>17903044</v>
      </c>
      <c r="M11" s="26">
        <v>5562867</v>
      </c>
      <c r="N11" s="26">
        <v>5659585</v>
      </c>
      <c r="O11" s="26">
        <v>5449928</v>
      </c>
      <c r="P11" s="26">
        <v>16672380</v>
      </c>
      <c r="Q11" s="26">
        <v>5680220</v>
      </c>
      <c r="R11" s="26">
        <v>5746227</v>
      </c>
      <c r="S11" s="26">
        <v>5969943</v>
      </c>
      <c r="T11" s="26">
        <v>17396390</v>
      </c>
      <c r="U11" s="26">
        <v>68229915</v>
      </c>
      <c r="V11" s="26">
        <v>69280149</v>
      </c>
      <c r="W11" s="26">
        <v>-1050234</v>
      </c>
      <c r="X11" s="27">
        <v>-1.52</v>
      </c>
      <c r="Y11" s="28">
        <v>69280149</v>
      </c>
    </row>
    <row r="12" spans="1:25" ht="13.5">
      <c r="A12" s="24" t="s">
        <v>37</v>
      </c>
      <c r="B12" s="2">
        <v>4067387</v>
      </c>
      <c r="C12" s="25">
        <v>4881498</v>
      </c>
      <c r="D12" s="26">
        <v>4881498</v>
      </c>
      <c r="E12" s="26">
        <v>329945</v>
      </c>
      <c r="F12" s="26">
        <v>329945</v>
      </c>
      <c r="G12" s="26">
        <v>343553</v>
      </c>
      <c r="H12" s="26">
        <v>1003443</v>
      </c>
      <c r="I12" s="26">
        <v>344015</v>
      </c>
      <c r="J12" s="26">
        <v>344015</v>
      </c>
      <c r="K12" s="26">
        <v>344015</v>
      </c>
      <c r="L12" s="26">
        <v>1032045</v>
      </c>
      <c r="M12" s="26">
        <v>464421</v>
      </c>
      <c r="N12" s="26">
        <v>341861</v>
      </c>
      <c r="O12" s="26">
        <v>345472</v>
      </c>
      <c r="P12" s="26">
        <v>1151754</v>
      </c>
      <c r="Q12" s="26">
        <v>343244</v>
      </c>
      <c r="R12" s="26">
        <v>277584</v>
      </c>
      <c r="S12" s="26">
        <v>389653</v>
      </c>
      <c r="T12" s="26">
        <v>1010481</v>
      </c>
      <c r="U12" s="26">
        <v>4197723</v>
      </c>
      <c r="V12" s="26">
        <v>4881498</v>
      </c>
      <c r="W12" s="26">
        <v>-683775</v>
      </c>
      <c r="X12" s="27">
        <v>-14.01</v>
      </c>
      <c r="Y12" s="28">
        <v>4881498</v>
      </c>
    </row>
    <row r="13" spans="1:25" ht="13.5">
      <c r="A13" s="24" t="s">
        <v>213</v>
      </c>
      <c r="B13" s="2">
        <v>6858593</v>
      </c>
      <c r="C13" s="25">
        <v>6469100</v>
      </c>
      <c r="D13" s="26">
        <v>6469100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6469100</v>
      </c>
      <c r="W13" s="26">
        <v>-6469100</v>
      </c>
      <c r="X13" s="27">
        <v>-100</v>
      </c>
      <c r="Y13" s="28">
        <v>6469100</v>
      </c>
    </row>
    <row r="14" spans="1:25" ht="13.5">
      <c r="A14" s="24" t="s">
        <v>39</v>
      </c>
      <c r="B14" s="2">
        <v>4932350</v>
      </c>
      <c r="C14" s="25">
        <v>7943851</v>
      </c>
      <c r="D14" s="26">
        <v>7943851</v>
      </c>
      <c r="E14" s="26">
        <v>2584</v>
      </c>
      <c r="F14" s="26">
        <v>0</v>
      </c>
      <c r="G14" s="26">
        <v>1875290</v>
      </c>
      <c r="H14" s="26">
        <v>1877874</v>
      </c>
      <c r="I14" s="26">
        <v>14798</v>
      </c>
      <c r="J14" s="26">
        <v>57321</v>
      </c>
      <c r="K14" s="26">
        <v>1718078</v>
      </c>
      <c r="L14" s="26">
        <v>1790197</v>
      </c>
      <c r="M14" s="26">
        <v>5</v>
      </c>
      <c r="N14" s="26">
        <v>7229</v>
      </c>
      <c r="O14" s="26">
        <v>1876500</v>
      </c>
      <c r="P14" s="26">
        <v>1883734</v>
      </c>
      <c r="Q14" s="26">
        <v>21593</v>
      </c>
      <c r="R14" s="26">
        <v>287707</v>
      </c>
      <c r="S14" s="26">
        <v>1480329</v>
      </c>
      <c r="T14" s="26">
        <v>1789629</v>
      </c>
      <c r="U14" s="26">
        <v>7341434</v>
      </c>
      <c r="V14" s="26">
        <v>7943851</v>
      </c>
      <c r="W14" s="26">
        <v>-602417</v>
      </c>
      <c r="X14" s="27">
        <v>-7.58</v>
      </c>
      <c r="Y14" s="28">
        <v>7943851</v>
      </c>
    </row>
    <row r="15" spans="1:25" ht="13.5">
      <c r="A15" s="24" t="s">
        <v>40</v>
      </c>
      <c r="B15" s="2">
        <v>37234778</v>
      </c>
      <c r="C15" s="25">
        <v>46860776</v>
      </c>
      <c r="D15" s="26">
        <v>46860776</v>
      </c>
      <c r="E15" s="26">
        <v>3350512</v>
      </c>
      <c r="F15" s="26">
        <v>4483822</v>
      </c>
      <c r="G15" s="26">
        <v>3152841</v>
      </c>
      <c r="H15" s="26">
        <v>10987175</v>
      </c>
      <c r="I15" s="26">
        <v>2656531</v>
      </c>
      <c r="J15" s="26">
        <v>2466009</v>
      </c>
      <c r="K15" s="26">
        <v>2852984</v>
      </c>
      <c r="L15" s="26">
        <v>7975524</v>
      </c>
      <c r="M15" s="26">
        <v>2518466</v>
      </c>
      <c r="N15" s="26">
        <v>4978742</v>
      </c>
      <c r="O15" s="26">
        <v>1831423</v>
      </c>
      <c r="P15" s="26">
        <v>9328631</v>
      </c>
      <c r="Q15" s="26">
        <v>6324981</v>
      </c>
      <c r="R15" s="26">
        <v>4404504</v>
      </c>
      <c r="S15" s="26">
        <v>2880430</v>
      </c>
      <c r="T15" s="26">
        <v>13609915</v>
      </c>
      <c r="U15" s="26">
        <v>41901245</v>
      </c>
      <c r="V15" s="26">
        <v>46860776</v>
      </c>
      <c r="W15" s="26">
        <v>-4959531</v>
      </c>
      <c r="X15" s="27">
        <v>-10.58</v>
      </c>
      <c r="Y15" s="28">
        <v>46860776</v>
      </c>
    </row>
    <row r="16" spans="1:25" ht="13.5">
      <c r="A16" s="35" t="s">
        <v>41</v>
      </c>
      <c r="B16" s="2">
        <v>2508081</v>
      </c>
      <c r="C16" s="25">
        <v>4399110</v>
      </c>
      <c r="D16" s="26">
        <v>3369110</v>
      </c>
      <c r="E16" s="26">
        <v>0</v>
      </c>
      <c r="F16" s="26">
        <v>3850</v>
      </c>
      <c r="G16" s="26">
        <v>1925</v>
      </c>
      <c r="H16" s="26">
        <v>5775</v>
      </c>
      <c r="I16" s="26">
        <v>13827</v>
      </c>
      <c r="J16" s="26">
        <v>0</v>
      </c>
      <c r="K16" s="26">
        <v>0</v>
      </c>
      <c r="L16" s="26">
        <v>13827</v>
      </c>
      <c r="M16" s="26">
        <v>0</v>
      </c>
      <c r="N16" s="26">
        <v>121761</v>
      </c>
      <c r="O16" s="26">
        <v>96143</v>
      </c>
      <c r="P16" s="26">
        <v>217904</v>
      </c>
      <c r="Q16" s="26">
        <v>90253</v>
      </c>
      <c r="R16" s="26">
        <v>797222</v>
      </c>
      <c r="S16" s="26">
        <v>275018</v>
      </c>
      <c r="T16" s="26">
        <v>1162493</v>
      </c>
      <c r="U16" s="26">
        <v>1399999</v>
      </c>
      <c r="V16" s="26">
        <v>3369110</v>
      </c>
      <c r="W16" s="26">
        <v>-1969111</v>
      </c>
      <c r="X16" s="27">
        <v>-58.45</v>
      </c>
      <c r="Y16" s="28">
        <v>3369110</v>
      </c>
    </row>
    <row r="17" spans="1:25" ht="13.5">
      <c r="A17" s="24" t="s">
        <v>42</v>
      </c>
      <c r="B17" s="2">
        <v>47779334</v>
      </c>
      <c r="C17" s="25">
        <v>72418650</v>
      </c>
      <c r="D17" s="26">
        <v>72418650</v>
      </c>
      <c r="E17" s="26">
        <v>2400065</v>
      </c>
      <c r="F17" s="26">
        <v>2965048</v>
      </c>
      <c r="G17" s="26">
        <v>4337896</v>
      </c>
      <c r="H17" s="26">
        <v>9703009</v>
      </c>
      <c r="I17" s="26">
        <v>4325479</v>
      </c>
      <c r="J17" s="26">
        <v>3510243</v>
      </c>
      <c r="K17" s="26">
        <v>3453046</v>
      </c>
      <c r="L17" s="26">
        <v>11288768</v>
      </c>
      <c r="M17" s="26">
        <v>2216455</v>
      </c>
      <c r="N17" s="26">
        <v>4294454</v>
      </c>
      <c r="O17" s="26">
        <v>2233174</v>
      </c>
      <c r="P17" s="26">
        <v>8744083</v>
      </c>
      <c r="Q17" s="26">
        <v>4622051</v>
      </c>
      <c r="R17" s="26">
        <v>4331868</v>
      </c>
      <c r="S17" s="26">
        <v>10576594</v>
      </c>
      <c r="T17" s="26">
        <v>19530513</v>
      </c>
      <c r="U17" s="26">
        <v>49266373</v>
      </c>
      <c r="V17" s="26">
        <v>72418650</v>
      </c>
      <c r="W17" s="26">
        <v>-23152277</v>
      </c>
      <c r="X17" s="27">
        <v>-31.97</v>
      </c>
      <c r="Y17" s="28">
        <v>72418650</v>
      </c>
    </row>
    <row r="18" spans="1:25" ht="13.5">
      <c r="A18" s="36" t="s">
        <v>43</v>
      </c>
      <c r="B18" s="37">
        <f>SUM(B11:B17)</f>
        <v>168489832</v>
      </c>
      <c r="C18" s="38">
        <f aca="true" t="shared" si="1" ref="C18:Y18">SUM(C11:C17)</f>
        <v>212253134</v>
      </c>
      <c r="D18" s="39">
        <f t="shared" si="1"/>
        <v>211223134</v>
      </c>
      <c r="E18" s="39">
        <f t="shared" si="1"/>
        <v>11527459</v>
      </c>
      <c r="F18" s="39">
        <f t="shared" si="1"/>
        <v>13119706</v>
      </c>
      <c r="G18" s="39">
        <f t="shared" si="1"/>
        <v>15188212</v>
      </c>
      <c r="H18" s="39">
        <f t="shared" si="1"/>
        <v>39835377</v>
      </c>
      <c r="I18" s="39">
        <f t="shared" si="1"/>
        <v>12898773</v>
      </c>
      <c r="J18" s="39">
        <f t="shared" si="1"/>
        <v>12512127</v>
      </c>
      <c r="K18" s="39">
        <f t="shared" si="1"/>
        <v>14592505</v>
      </c>
      <c r="L18" s="39">
        <f t="shared" si="1"/>
        <v>40003405</v>
      </c>
      <c r="M18" s="39">
        <f t="shared" si="1"/>
        <v>10762214</v>
      </c>
      <c r="N18" s="39">
        <f t="shared" si="1"/>
        <v>15403632</v>
      </c>
      <c r="O18" s="39">
        <f t="shared" si="1"/>
        <v>11832640</v>
      </c>
      <c r="P18" s="39">
        <f t="shared" si="1"/>
        <v>37998486</v>
      </c>
      <c r="Q18" s="39">
        <f t="shared" si="1"/>
        <v>17082342</v>
      </c>
      <c r="R18" s="39">
        <f t="shared" si="1"/>
        <v>15845112</v>
      </c>
      <c r="S18" s="39">
        <f t="shared" si="1"/>
        <v>21571967</v>
      </c>
      <c r="T18" s="39">
        <f t="shared" si="1"/>
        <v>54499421</v>
      </c>
      <c r="U18" s="39">
        <f t="shared" si="1"/>
        <v>172336689</v>
      </c>
      <c r="V18" s="39">
        <f t="shared" si="1"/>
        <v>211223134</v>
      </c>
      <c r="W18" s="39">
        <f t="shared" si="1"/>
        <v>-38886445</v>
      </c>
      <c r="X18" s="33">
        <f>+IF(V18&lt;&gt;0,(W18/V18)*100,0)</f>
        <v>-18.410125947662532</v>
      </c>
      <c r="Y18" s="40">
        <f t="shared" si="1"/>
        <v>211223134</v>
      </c>
    </row>
    <row r="19" spans="1:25" ht="13.5">
      <c r="A19" s="36" t="s">
        <v>44</v>
      </c>
      <c r="B19" s="41">
        <f>+B10-B18</f>
        <v>10709824</v>
      </c>
      <c r="C19" s="42">
        <f aca="true" t="shared" si="2" ref="C19:Y19">+C10-C18</f>
        <v>-24131484</v>
      </c>
      <c r="D19" s="43">
        <f t="shared" si="2"/>
        <v>-21279484</v>
      </c>
      <c r="E19" s="43">
        <f t="shared" si="2"/>
        <v>19822559</v>
      </c>
      <c r="F19" s="43">
        <f t="shared" si="2"/>
        <v>22897908</v>
      </c>
      <c r="G19" s="43">
        <f t="shared" si="2"/>
        <v>-11173647</v>
      </c>
      <c r="H19" s="43">
        <f t="shared" si="2"/>
        <v>31546820</v>
      </c>
      <c r="I19" s="43">
        <f t="shared" si="2"/>
        <v>-7103343</v>
      </c>
      <c r="J19" s="43">
        <f t="shared" si="2"/>
        <v>4047176</v>
      </c>
      <c r="K19" s="43">
        <f t="shared" si="2"/>
        <v>-9532943</v>
      </c>
      <c r="L19" s="43">
        <f t="shared" si="2"/>
        <v>-12589110</v>
      </c>
      <c r="M19" s="43">
        <f t="shared" si="2"/>
        <v>-6302116</v>
      </c>
      <c r="N19" s="43">
        <f t="shared" si="2"/>
        <v>-7255274</v>
      </c>
      <c r="O19" s="43">
        <f t="shared" si="2"/>
        <v>1059364</v>
      </c>
      <c r="P19" s="43">
        <f t="shared" si="2"/>
        <v>-12498026</v>
      </c>
      <c r="Q19" s="43">
        <f t="shared" si="2"/>
        <v>-11730504</v>
      </c>
      <c r="R19" s="43">
        <f t="shared" si="2"/>
        <v>-10615605</v>
      </c>
      <c r="S19" s="43">
        <f t="shared" si="2"/>
        <v>-14907613</v>
      </c>
      <c r="T19" s="43">
        <f t="shared" si="2"/>
        <v>-37253722</v>
      </c>
      <c r="U19" s="43">
        <f t="shared" si="2"/>
        <v>-30794038</v>
      </c>
      <c r="V19" s="43">
        <f>IF(D10=D18,0,V10-V18)</f>
        <v>-21279484</v>
      </c>
      <c r="W19" s="43">
        <f t="shared" si="2"/>
        <v>-9514554</v>
      </c>
      <c r="X19" s="44">
        <f>+IF(V19&lt;&gt;0,(W19/V19)*100,0)</f>
        <v>44.712334190058364</v>
      </c>
      <c r="Y19" s="45">
        <f t="shared" si="2"/>
        <v>-21279484</v>
      </c>
    </row>
    <row r="20" spans="1:25" ht="13.5">
      <c r="A20" s="24" t="s">
        <v>45</v>
      </c>
      <c r="B20" s="2">
        <v>0</v>
      </c>
      <c r="C20" s="25">
        <v>24695110</v>
      </c>
      <c r="D20" s="26">
        <v>30195110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30195110</v>
      </c>
      <c r="W20" s="26">
        <v>-30195110</v>
      </c>
      <c r="X20" s="27">
        <v>-100</v>
      </c>
      <c r="Y20" s="28">
        <v>30195110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10709824</v>
      </c>
      <c r="C22" s="53">
        <f aca="true" t="shared" si="3" ref="C22:Y22">SUM(C19:C21)</f>
        <v>563626</v>
      </c>
      <c r="D22" s="54">
        <f t="shared" si="3"/>
        <v>8915626</v>
      </c>
      <c r="E22" s="54">
        <f t="shared" si="3"/>
        <v>19822559</v>
      </c>
      <c r="F22" s="54">
        <f t="shared" si="3"/>
        <v>22897908</v>
      </c>
      <c r="G22" s="54">
        <f t="shared" si="3"/>
        <v>-11173647</v>
      </c>
      <c r="H22" s="54">
        <f t="shared" si="3"/>
        <v>31546820</v>
      </c>
      <c r="I22" s="54">
        <f t="shared" si="3"/>
        <v>-7103343</v>
      </c>
      <c r="J22" s="54">
        <f t="shared" si="3"/>
        <v>4047176</v>
      </c>
      <c r="K22" s="54">
        <f t="shared" si="3"/>
        <v>-9532943</v>
      </c>
      <c r="L22" s="54">
        <f t="shared" si="3"/>
        <v>-12589110</v>
      </c>
      <c r="M22" s="54">
        <f t="shared" si="3"/>
        <v>-6302116</v>
      </c>
      <c r="N22" s="54">
        <f t="shared" si="3"/>
        <v>-7255274</v>
      </c>
      <c r="O22" s="54">
        <f t="shared" si="3"/>
        <v>1059364</v>
      </c>
      <c r="P22" s="54">
        <f t="shared" si="3"/>
        <v>-12498026</v>
      </c>
      <c r="Q22" s="54">
        <f t="shared" si="3"/>
        <v>-11730504</v>
      </c>
      <c r="R22" s="54">
        <f t="shared" si="3"/>
        <v>-10615605</v>
      </c>
      <c r="S22" s="54">
        <f t="shared" si="3"/>
        <v>-14907613</v>
      </c>
      <c r="T22" s="54">
        <f t="shared" si="3"/>
        <v>-37253722</v>
      </c>
      <c r="U22" s="54">
        <f t="shared" si="3"/>
        <v>-30794038</v>
      </c>
      <c r="V22" s="54">
        <f t="shared" si="3"/>
        <v>8915626</v>
      </c>
      <c r="W22" s="54">
        <f t="shared" si="3"/>
        <v>-39709664</v>
      </c>
      <c r="X22" s="55">
        <f>+IF(V22&lt;&gt;0,(W22/V22)*100,0)</f>
        <v>-445.3940082278014</v>
      </c>
      <c r="Y22" s="56">
        <f t="shared" si="3"/>
        <v>8915626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10709824</v>
      </c>
      <c r="C24" s="42">
        <f aca="true" t="shared" si="4" ref="C24:Y24">SUM(C22:C23)</f>
        <v>563626</v>
      </c>
      <c r="D24" s="43">
        <f t="shared" si="4"/>
        <v>8915626</v>
      </c>
      <c r="E24" s="43">
        <f t="shared" si="4"/>
        <v>19822559</v>
      </c>
      <c r="F24" s="43">
        <f t="shared" si="4"/>
        <v>22897908</v>
      </c>
      <c r="G24" s="43">
        <f t="shared" si="4"/>
        <v>-11173647</v>
      </c>
      <c r="H24" s="43">
        <f t="shared" si="4"/>
        <v>31546820</v>
      </c>
      <c r="I24" s="43">
        <f t="shared" si="4"/>
        <v>-7103343</v>
      </c>
      <c r="J24" s="43">
        <f t="shared" si="4"/>
        <v>4047176</v>
      </c>
      <c r="K24" s="43">
        <f t="shared" si="4"/>
        <v>-9532943</v>
      </c>
      <c r="L24" s="43">
        <f t="shared" si="4"/>
        <v>-12589110</v>
      </c>
      <c r="M24" s="43">
        <f t="shared" si="4"/>
        <v>-6302116</v>
      </c>
      <c r="N24" s="43">
        <f t="shared" si="4"/>
        <v>-7255274</v>
      </c>
      <c r="O24" s="43">
        <f t="shared" si="4"/>
        <v>1059364</v>
      </c>
      <c r="P24" s="43">
        <f t="shared" si="4"/>
        <v>-12498026</v>
      </c>
      <c r="Q24" s="43">
        <f t="shared" si="4"/>
        <v>-11730504</v>
      </c>
      <c r="R24" s="43">
        <f t="shared" si="4"/>
        <v>-10615605</v>
      </c>
      <c r="S24" s="43">
        <f t="shared" si="4"/>
        <v>-14907613</v>
      </c>
      <c r="T24" s="43">
        <f t="shared" si="4"/>
        <v>-37253722</v>
      </c>
      <c r="U24" s="43">
        <f t="shared" si="4"/>
        <v>-30794038</v>
      </c>
      <c r="V24" s="43">
        <f t="shared" si="4"/>
        <v>8915626</v>
      </c>
      <c r="W24" s="43">
        <f t="shared" si="4"/>
        <v>-39709664</v>
      </c>
      <c r="X24" s="44">
        <f>+IF(V24&lt;&gt;0,(W24/V24)*100,0)</f>
        <v>-445.3940082278014</v>
      </c>
      <c r="Y24" s="45">
        <f t="shared" si="4"/>
        <v>8915626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31230193</v>
      </c>
      <c r="C27" s="65">
        <v>26837000</v>
      </c>
      <c r="D27" s="66">
        <v>32337000</v>
      </c>
      <c r="E27" s="66">
        <v>0</v>
      </c>
      <c r="F27" s="66">
        <v>3610918</v>
      </c>
      <c r="G27" s="66">
        <v>445296</v>
      </c>
      <c r="H27" s="66">
        <v>4056214</v>
      </c>
      <c r="I27" s="66">
        <v>1738577</v>
      </c>
      <c r="J27" s="66">
        <v>1681207</v>
      </c>
      <c r="K27" s="66">
        <v>1023835</v>
      </c>
      <c r="L27" s="66">
        <v>4443619</v>
      </c>
      <c r="M27" s="66">
        <v>131920</v>
      </c>
      <c r="N27" s="66">
        <v>1225557</v>
      </c>
      <c r="O27" s="66">
        <v>1097784</v>
      </c>
      <c r="P27" s="66">
        <v>2455261</v>
      </c>
      <c r="Q27" s="66">
        <v>1862732</v>
      </c>
      <c r="R27" s="66">
        <v>1509284</v>
      </c>
      <c r="S27" s="66">
        <v>3144330</v>
      </c>
      <c r="T27" s="66">
        <v>6516346</v>
      </c>
      <c r="U27" s="66">
        <v>17471440</v>
      </c>
      <c r="V27" s="66">
        <v>32337000</v>
      </c>
      <c r="W27" s="66">
        <v>-14865560</v>
      </c>
      <c r="X27" s="67">
        <v>-45.97</v>
      </c>
      <c r="Y27" s="68">
        <v>32337000</v>
      </c>
    </row>
    <row r="28" spans="1:25" ht="13.5">
      <c r="A28" s="69" t="s">
        <v>45</v>
      </c>
      <c r="B28" s="2">
        <v>25300302</v>
      </c>
      <c r="C28" s="25">
        <v>26837000</v>
      </c>
      <c r="D28" s="26">
        <v>32337000</v>
      </c>
      <c r="E28" s="26">
        <v>0</v>
      </c>
      <c r="F28" s="26">
        <v>3610918</v>
      </c>
      <c r="G28" s="26">
        <v>445296</v>
      </c>
      <c r="H28" s="26">
        <v>4056214</v>
      </c>
      <c r="I28" s="26">
        <v>1738577</v>
      </c>
      <c r="J28" s="26">
        <v>0</v>
      </c>
      <c r="K28" s="26">
        <v>1023835</v>
      </c>
      <c r="L28" s="26">
        <v>2762412</v>
      </c>
      <c r="M28" s="26">
        <v>131920</v>
      </c>
      <c r="N28" s="26">
        <v>1136457</v>
      </c>
      <c r="O28" s="26">
        <v>1008684</v>
      </c>
      <c r="P28" s="26">
        <v>2277061</v>
      </c>
      <c r="Q28" s="26">
        <v>1496158</v>
      </c>
      <c r="R28" s="26">
        <v>961442</v>
      </c>
      <c r="S28" s="26">
        <v>2732321</v>
      </c>
      <c r="T28" s="26">
        <v>5189921</v>
      </c>
      <c r="U28" s="26">
        <v>14285608</v>
      </c>
      <c r="V28" s="26">
        <v>32337000</v>
      </c>
      <c r="W28" s="26">
        <v>-18051392</v>
      </c>
      <c r="X28" s="27">
        <v>-55.82</v>
      </c>
      <c r="Y28" s="28">
        <v>32337000</v>
      </c>
    </row>
    <row r="29" spans="1:25" ht="13.5">
      <c r="A29" s="24" t="s">
        <v>217</v>
      </c>
      <c r="B29" s="2">
        <v>213582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89100</v>
      </c>
      <c r="O29" s="26">
        <v>720709</v>
      </c>
      <c r="P29" s="26">
        <v>809809</v>
      </c>
      <c r="Q29" s="26">
        <v>366574</v>
      </c>
      <c r="R29" s="26">
        <v>547842</v>
      </c>
      <c r="S29" s="26">
        <v>412009</v>
      </c>
      <c r="T29" s="26">
        <v>1326425</v>
      </c>
      <c r="U29" s="26">
        <v>2136234</v>
      </c>
      <c r="V29" s="26">
        <v>0</v>
      </c>
      <c r="W29" s="26">
        <v>2136234</v>
      </c>
      <c r="X29" s="27">
        <v>0</v>
      </c>
      <c r="Y29" s="28">
        <v>0</v>
      </c>
    </row>
    <row r="30" spans="1:25" ht="13.5">
      <c r="A30" s="24" t="s">
        <v>51</v>
      </c>
      <c r="B30" s="2">
        <v>3125184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2591125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31230193</v>
      </c>
      <c r="C32" s="65">
        <f aca="true" t="shared" si="5" ref="C32:Y32">SUM(C28:C31)</f>
        <v>26837000</v>
      </c>
      <c r="D32" s="66">
        <f t="shared" si="5"/>
        <v>32337000</v>
      </c>
      <c r="E32" s="66">
        <f t="shared" si="5"/>
        <v>0</v>
      </c>
      <c r="F32" s="66">
        <f t="shared" si="5"/>
        <v>3610918</v>
      </c>
      <c r="G32" s="66">
        <f t="shared" si="5"/>
        <v>445296</v>
      </c>
      <c r="H32" s="66">
        <f t="shared" si="5"/>
        <v>4056214</v>
      </c>
      <c r="I32" s="66">
        <f t="shared" si="5"/>
        <v>1738577</v>
      </c>
      <c r="J32" s="66">
        <f t="shared" si="5"/>
        <v>0</v>
      </c>
      <c r="K32" s="66">
        <f t="shared" si="5"/>
        <v>1023835</v>
      </c>
      <c r="L32" s="66">
        <f t="shared" si="5"/>
        <v>2762412</v>
      </c>
      <c r="M32" s="66">
        <f t="shared" si="5"/>
        <v>131920</v>
      </c>
      <c r="N32" s="66">
        <f t="shared" si="5"/>
        <v>1225557</v>
      </c>
      <c r="O32" s="66">
        <f t="shared" si="5"/>
        <v>1729393</v>
      </c>
      <c r="P32" s="66">
        <f t="shared" si="5"/>
        <v>3086870</v>
      </c>
      <c r="Q32" s="66">
        <f t="shared" si="5"/>
        <v>1862732</v>
      </c>
      <c r="R32" s="66">
        <f t="shared" si="5"/>
        <v>1509284</v>
      </c>
      <c r="S32" s="66">
        <f t="shared" si="5"/>
        <v>3144330</v>
      </c>
      <c r="T32" s="66">
        <f t="shared" si="5"/>
        <v>6516346</v>
      </c>
      <c r="U32" s="66">
        <f t="shared" si="5"/>
        <v>16421842</v>
      </c>
      <c r="V32" s="66">
        <f t="shared" si="5"/>
        <v>32337000</v>
      </c>
      <c r="W32" s="66">
        <f t="shared" si="5"/>
        <v>-15915158</v>
      </c>
      <c r="X32" s="67">
        <f>+IF(V32&lt;&gt;0,(W32/V32)*100,0)</f>
        <v>-49.216556885301664</v>
      </c>
      <c r="Y32" s="68">
        <f t="shared" si="5"/>
        <v>32337000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68226307</v>
      </c>
      <c r="C35" s="25">
        <v>70004760</v>
      </c>
      <c r="D35" s="26">
        <v>57287000</v>
      </c>
      <c r="E35" s="26">
        <v>83128916</v>
      </c>
      <c r="F35" s="26">
        <v>79543348</v>
      </c>
      <c r="G35" s="26">
        <v>69938263</v>
      </c>
      <c r="H35" s="26">
        <v>232610527</v>
      </c>
      <c r="I35" s="26">
        <v>68242055</v>
      </c>
      <c r="J35" s="26">
        <v>68489042</v>
      </c>
      <c r="K35" s="26">
        <v>65368827</v>
      </c>
      <c r="L35" s="26">
        <v>202099924</v>
      </c>
      <c r="M35" s="26">
        <v>63280336</v>
      </c>
      <c r="N35" s="26">
        <v>64094059</v>
      </c>
      <c r="O35" s="26">
        <v>66913673</v>
      </c>
      <c r="P35" s="26">
        <v>194288068</v>
      </c>
      <c r="Q35" s="26">
        <v>72517467</v>
      </c>
      <c r="R35" s="26">
        <v>58378993</v>
      </c>
      <c r="S35" s="26">
        <v>50397671</v>
      </c>
      <c r="T35" s="26">
        <v>181294131</v>
      </c>
      <c r="U35" s="26">
        <v>810292650</v>
      </c>
      <c r="V35" s="26">
        <v>57287000</v>
      </c>
      <c r="W35" s="26">
        <v>753005650</v>
      </c>
      <c r="X35" s="27">
        <v>1314.44</v>
      </c>
      <c r="Y35" s="28">
        <v>57287000</v>
      </c>
    </row>
    <row r="36" spans="1:25" ht="13.5">
      <c r="A36" s="24" t="s">
        <v>56</v>
      </c>
      <c r="B36" s="2">
        <v>213642654</v>
      </c>
      <c r="C36" s="25">
        <v>218689000</v>
      </c>
      <c r="D36" s="26">
        <v>218689000</v>
      </c>
      <c r="E36" s="26">
        <v>213642654</v>
      </c>
      <c r="F36" s="26">
        <v>213642654</v>
      </c>
      <c r="G36" s="26">
        <v>213642654</v>
      </c>
      <c r="H36" s="26">
        <v>640927962</v>
      </c>
      <c r="I36" s="26">
        <v>213642654</v>
      </c>
      <c r="J36" s="26">
        <v>213642654</v>
      </c>
      <c r="K36" s="26">
        <v>213642654</v>
      </c>
      <c r="L36" s="26">
        <v>640927962</v>
      </c>
      <c r="M36" s="26">
        <v>213642654</v>
      </c>
      <c r="N36" s="26">
        <v>213642654</v>
      </c>
      <c r="O36" s="26">
        <v>213642654</v>
      </c>
      <c r="P36" s="26">
        <v>640927962</v>
      </c>
      <c r="Q36" s="26">
        <v>213642654</v>
      </c>
      <c r="R36" s="26">
        <v>213642654</v>
      </c>
      <c r="S36" s="26">
        <v>213642654</v>
      </c>
      <c r="T36" s="26">
        <v>640927962</v>
      </c>
      <c r="U36" s="26">
        <v>2563711848</v>
      </c>
      <c r="V36" s="26">
        <v>218689000</v>
      </c>
      <c r="W36" s="26">
        <v>2345022848</v>
      </c>
      <c r="X36" s="27">
        <v>1072.31</v>
      </c>
      <c r="Y36" s="28">
        <v>218689000</v>
      </c>
    </row>
    <row r="37" spans="1:25" ht="13.5">
      <c r="A37" s="24" t="s">
        <v>57</v>
      </c>
      <c r="B37" s="2">
        <v>65928536</v>
      </c>
      <c r="C37" s="25">
        <v>42315745</v>
      </c>
      <c r="D37" s="26">
        <v>42315745</v>
      </c>
      <c r="E37" s="26">
        <v>81228145</v>
      </c>
      <c r="F37" s="26">
        <v>78039577</v>
      </c>
      <c r="G37" s="26">
        <v>69235983</v>
      </c>
      <c r="H37" s="26">
        <v>228503705</v>
      </c>
      <c r="I37" s="26">
        <v>67936775</v>
      </c>
      <c r="J37" s="26">
        <v>68580762</v>
      </c>
      <c r="K37" s="26">
        <v>64700213</v>
      </c>
      <c r="L37" s="26">
        <v>201217750</v>
      </c>
      <c r="M37" s="26">
        <v>63008722</v>
      </c>
      <c r="N37" s="26">
        <v>64219445</v>
      </c>
      <c r="O37" s="26">
        <v>63605183</v>
      </c>
      <c r="P37" s="26">
        <v>190833350</v>
      </c>
      <c r="Q37" s="26">
        <v>69208977</v>
      </c>
      <c r="R37" s="26">
        <v>68727409</v>
      </c>
      <c r="S37" s="26">
        <v>65747542</v>
      </c>
      <c r="T37" s="26">
        <v>203683928</v>
      </c>
      <c r="U37" s="26">
        <v>824238733</v>
      </c>
      <c r="V37" s="26">
        <v>42315745</v>
      </c>
      <c r="W37" s="26">
        <v>781922988</v>
      </c>
      <c r="X37" s="27">
        <v>1847.83</v>
      </c>
      <c r="Y37" s="28">
        <v>42315745</v>
      </c>
    </row>
    <row r="38" spans="1:25" ht="13.5">
      <c r="A38" s="24" t="s">
        <v>58</v>
      </c>
      <c r="B38" s="2">
        <v>64137130</v>
      </c>
      <c r="C38" s="25">
        <v>62461884</v>
      </c>
      <c r="D38" s="26">
        <v>62461884</v>
      </c>
      <c r="E38" s="26">
        <v>64137130</v>
      </c>
      <c r="F38" s="26">
        <v>64137130</v>
      </c>
      <c r="G38" s="26">
        <v>63732639</v>
      </c>
      <c r="H38" s="26">
        <v>192006899</v>
      </c>
      <c r="I38" s="26">
        <v>63732639</v>
      </c>
      <c r="J38" s="26">
        <v>63732639</v>
      </c>
      <c r="K38" s="26">
        <v>63065973</v>
      </c>
      <c r="L38" s="26">
        <v>190531251</v>
      </c>
      <c r="M38" s="26">
        <v>63065973</v>
      </c>
      <c r="N38" s="26">
        <v>63065973</v>
      </c>
      <c r="O38" s="26">
        <v>62633849</v>
      </c>
      <c r="P38" s="26">
        <v>188765795</v>
      </c>
      <c r="Q38" s="26">
        <v>62633849</v>
      </c>
      <c r="R38" s="26">
        <v>62633849</v>
      </c>
      <c r="S38" s="26">
        <v>61967183</v>
      </c>
      <c r="T38" s="26">
        <v>187234881</v>
      </c>
      <c r="U38" s="26">
        <v>758538826</v>
      </c>
      <c r="V38" s="26">
        <v>62461884</v>
      </c>
      <c r="W38" s="26">
        <v>696076942</v>
      </c>
      <c r="X38" s="27">
        <v>1114.4</v>
      </c>
      <c r="Y38" s="28">
        <v>62461884</v>
      </c>
    </row>
    <row r="39" spans="1:25" ht="13.5">
      <c r="A39" s="24" t="s">
        <v>59</v>
      </c>
      <c r="B39" s="2">
        <v>151803295</v>
      </c>
      <c r="C39" s="25">
        <v>183916131</v>
      </c>
      <c r="D39" s="26">
        <v>171198371</v>
      </c>
      <c r="E39" s="26">
        <v>151406295</v>
      </c>
      <c r="F39" s="26">
        <v>151009295</v>
      </c>
      <c r="G39" s="26">
        <v>150612295</v>
      </c>
      <c r="H39" s="26">
        <v>453027885</v>
      </c>
      <c r="I39" s="26">
        <v>150215295</v>
      </c>
      <c r="J39" s="26">
        <v>149818295</v>
      </c>
      <c r="K39" s="26">
        <v>151245295</v>
      </c>
      <c r="L39" s="26">
        <v>451278885</v>
      </c>
      <c r="M39" s="26">
        <v>150848295</v>
      </c>
      <c r="N39" s="26">
        <v>150451295</v>
      </c>
      <c r="O39" s="26">
        <v>154317295</v>
      </c>
      <c r="P39" s="26">
        <v>455616885</v>
      </c>
      <c r="Q39" s="26">
        <v>154317295</v>
      </c>
      <c r="R39" s="26">
        <v>140660389</v>
      </c>
      <c r="S39" s="26">
        <v>136325600</v>
      </c>
      <c r="T39" s="26">
        <v>431303284</v>
      </c>
      <c r="U39" s="26">
        <v>1791226939</v>
      </c>
      <c r="V39" s="26">
        <v>171198371</v>
      </c>
      <c r="W39" s="26">
        <v>1620028568</v>
      </c>
      <c r="X39" s="27">
        <v>946.29</v>
      </c>
      <c r="Y39" s="28">
        <v>171198371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23546387</v>
      </c>
      <c r="C42" s="25">
        <v>17426830</v>
      </c>
      <c r="D42" s="26">
        <v>24770373</v>
      </c>
      <c r="E42" s="26">
        <v>3148532</v>
      </c>
      <c r="F42" s="26">
        <v>4263882</v>
      </c>
      <c r="G42" s="26">
        <v>4803739</v>
      </c>
      <c r="H42" s="26">
        <v>12216153</v>
      </c>
      <c r="I42" s="26">
        <v>-1147789</v>
      </c>
      <c r="J42" s="26">
        <v>8315909</v>
      </c>
      <c r="K42" s="26">
        <v>1061090</v>
      </c>
      <c r="L42" s="26">
        <v>8229210</v>
      </c>
      <c r="M42" s="26">
        <v>3405822</v>
      </c>
      <c r="N42" s="26">
        <v>-7664897</v>
      </c>
      <c r="O42" s="26">
        <v>9961844</v>
      </c>
      <c r="P42" s="26">
        <v>5702769</v>
      </c>
      <c r="Q42" s="26">
        <v>-9605409</v>
      </c>
      <c r="R42" s="26">
        <v>2026154</v>
      </c>
      <c r="S42" s="26">
        <v>0</v>
      </c>
      <c r="T42" s="26">
        <v>-7579255</v>
      </c>
      <c r="U42" s="26">
        <v>18568877</v>
      </c>
      <c r="V42" s="26">
        <v>24770373</v>
      </c>
      <c r="W42" s="26">
        <v>-6201496</v>
      </c>
      <c r="X42" s="27">
        <v>-25.04</v>
      </c>
      <c r="Y42" s="28">
        <v>24770373</v>
      </c>
    </row>
    <row r="43" spans="1:25" ht="13.5">
      <c r="A43" s="24" t="s">
        <v>62</v>
      </c>
      <c r="B43" s="2">
        <v>-25715634</v>
      </c>
      <c r="C43" s="25">
        <v>-9600000</v>
      </c>
      <c r="D43" s="26">
        <v>0</v>
      </c>
      <c r="E43" s="26">
        <v>-16715246</v>
      </c>
      <c r="F43" s="26">
        <v>0</v>
      </c>
      <c r="G43" s="26">
        <v>-647939</v>
      </c>
      <c r="H43" s="26">
        <v>-17363185</v>
      </c>
      <c r="I43" s="26">
        <v>-1954279</v>
      </c>
      <c r="J43" s="26">
        <v>-1805563</v>
      </c>
      <c r="K43" s="26">
        <v>-3396867</v>
      </c>
      <c r="L43" s="26">
        <v>-7156709</v>
      </c>
      <c r="M43" s="26">
        <v>-826642</v>
      </c>
      <c r="N43" s="26">
        <v>-1456414</v>
      </c>
      <c r="O43" s="26">
        <v>-1154494</v>
      </c>
      <c r="P43" s="26">
        <v>-3437550</v>
      </c>
      <c r="Q43" s="26">
        <v>-1272317</v>
      </c>
      <c r="R43" s="26">
        <v>-2083190</v>
      </c>
      <c r="S43" s="26">
        <v>0</v>
      </c>
      <c r="T43" s="26">
        <v>-3355507</v>
      </c>
      <c r="U43" s="26">
        <v>-31312951</v>
      </c>
      <c r="V43" s="26">
        <v>0</v>
      </c>
      <c r="W43" s="26">
        <v>-31312951</v>
      </c>
      <c r="X43" s="27">
        <v>0</v>
      </c>
      <c r="Y43" s="28">
        <v>0</v>
      </c>
    </row>
    <row r="44" spans="1:25" ht="13.5">
      <c r="A44" s="24" t="s">
        <v>63</v>
      </c>
      <c r="B44" s="2">
        <v>-850479</v>
      </c>
      <c r="C44" s="25">
        <v>-6981332</v>
      </c>
      <c r="D44" s="26">
        <v>0</v>
      </c>
      <c r="E44" s="26">
        <v>-329945</v>
      </c>
      <c r="F44" s="26">
        <v>0</v>
      </c>
      <c r="G44" s="26">
        <v>0</v>
      </c>
      <c r="H44" s="26">
        <v>-329945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-329945</v>
      </c>
      <c r="V44" s="26">
        <v>0</v>
      </c>
      <c r="W44" s="26">
        <v>-329945</v>
      </c>
      <c r="X44" s="27">
        <v>0</v>
      </c>
      <c r="Y44" s="28">
        <v>0</v>
      </c>
    </row>
    <row r="45" spans="1:25" ht="13.5">
      <c r="A45" s="36" t="s">
        <v>64</v>
      </c>
      <c r="B45" s="3">
        <v>-3954318</v>
      </c>
      <c r="C45" s="65">
        <v>7846308</v>
      </c>
      <c r="D45" s="66">
        <v>31771183</v>
      </c>
      <c r="E45" s="66">
        <v>-6895847</v>
      </c>
      <c r="F45" s="66">
        <v>-2631965</v>
      </c>
      <c r="G45" s="66">
        <v>1523835</v>
      </c>
      <c r="H45" s="66">
        <v>1523835</v>
      </c>
      <c r="I45" s="66">
        <v>-1578233</v>
      </c>
      <c r="J45" s="66">
        <v>4932113</v>
      </c>
      <c r="K45" s="66">
        <v>2596336</v>
      </c>
      <c r="L45" s="66">
        <v>2596336</v>
      </c>
      <c r="M45" s="66">
        <v>5175516</v>
      </c>
      <c r="N45" s="66">
        <v>-3945795</v>
      </c>
      <c r="O45" s="66">
        <v>4861555</v>
      </c>
      <c r="P45" s="66">
        <v>4861555</v>
      </c>
      <c r="Q45" s="66">
        <v>-6016171</v>
      </c>
      <c r="R45" s="66">
        <v>-6073207</v>
      </c>
      <c r="S45" s="66">
        <v>-6073207</v>
      </c>
      <c r="T45" s="66">
        <v>-6073207</v>
      </c>
      <c r="U45" s="66">
        <v>-6073207</v>
      </c>
      <c r="V45" s="66">
        <v>31771183</v>
      </c>
      <c r="W45" s="66">
        <v>-37844390</v>
      </c>
      <c r="X45" s="67">
        <v>-119.12</v>
      </c>
      <c r="Y45" s="68">
        <v>31771183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-9293022</v>
      </c>
      <c r="C49" s="95">
        <v>3395022</v>
      </c>
      <c r="D49" s="20">
        <v>2182884</v>
      </c>
      <c r="E49" s="20">
        <v>0</v>
      </c>
      <c r="F49" s="20">
        <v>0</v>
      </c>
      <c r="G49" s="20">
        <v>0</v>
      </c>
      <c r="H49" s="20">
        <v>1455368</v>
      </c>
      <c r="I49" s="20">
        <v>0</v>
      </c>
      <c r="J49" s="20">
        <v>0</v>
      </c>
      <c r="K49" s="20">
        <v>0</v>
      </c>
      <c r="L49" s="20">
        <v>3009207</v>
      </c>
      <c r="M49" s="20">
        <v>0</v>
      </c>
      <c r="N49" s="20">
        <v>0</v>
      </c>
      <c r="O49" s="20">
        <v>0</v>
      </c>
      <c r="P49" s="20">
        <v>10215654</v>
      </c>
      <c r="Q49" s="20">
        <v>0</v>
      </c>
      <c r="R49" s="20">
        <v>0</v>
      </c>
      <c r="S49" s="20">
        <v>0</v>
      </c>
      <c r="T49" s="20">
        <v>13466090</v>
      </c>
      <c r="U49" s="20">
        <v>22753046</v>
      </c>
      <c r="V49" s="20">
        <v>47184249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15280883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15280883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114577270</v>
      </c>
      <c r="D5" s="120">
        <f t="shared" si="0"/>
        <v>123275589</v>
      </c>
      <c r="E5" s="66">
        <f t="shared" si="0"/>
        <v>125097589</v>
      </c>
      <c r="F5" s="66">
        <f t="shared" si="0"/>
        <v>15213376</v>
      </c>
      <c r="G5" s="66">
        <f t="shared" si="0"/>
        <v>30392680</v>
      </c>
      <c r="H5" s="66">
        <f t="shared" si="0"/>
        <v>2010977</v>
      </c>
      <c r="I5" s="66">
        <f t="shared" si="0"/>
        <v>47617033</v>
      </c>
      <c r="J5" s="66">
        <f t="shared" si="0"/>
        <v>777853</v>
      </c>
      <c r="K5" s="66">
        <f t="shared" si="0"/>
        <v>5096664</v>
      </c>
      <c r="L5" s="66">
        <f t="shared" si="0"/>
        <v>239280</v>
      </c>
      <c r="M5" s="66">
        <f t="shared" si="0"/>
        <v>6113797</v>
      </c>
      <c r="N5" s="66">
        <f t="shared" si="0"/>
        <v>201032</v>
      </c>
      <c r="O5" s="66">
        <f t="shared" si="0"/>
        <v>4099441</v>
      </c>
      <c r="P5" s="66">
        <f t="shared" si="0"/>
        <v>3276032</v>
      </c>
      <c r="Q5" s="66">
        <f t="shared" si="0"/>
        <v>7576505</v>
      </c>
      <c r="R5" s="66">
        <f t="shared" si="0"/>
        <v>907853</v>
      </c>
      <c r="S5" s="66">
        <f t="shared" si="0"/>
        <v>1357212</v>
      </c>
      <c r="T5" s="66">
        <f t="shared" si="0"/>
        <v>316352</v>
      </c>
      <c r="U5" s="66">
        <f t="shared" si="0"/>
        <v>2581417</v>
      </c>
      <c r="V5" s="66">
        <f t="shared" si="0"/>
        <v>63888752</v>
      </c>
      <c r="W5" s="66">
        <f t="shared" si="0"/>
        <v>125097589</v>
      </c>
      <c r="X5" s="66">
        <f t="shared" si="0"/>
        <v>-61208837</v>
      </c>
      <c r="Y5" s="103">
        <f>+IF(W5&lt;&gt;0,+(X5/W5)*100,0)</f>
        <v>-48.92887024385418</v>
      </c>
      <c r="Z5" s="119">
        <f>SUM(Z6:Z8)</f>
        <v>125097589</v>
      </c>
    </row>
    <row r="6" spans="1:26" ht="13.5">
      <c r="A6" s="104" t="s">
        <v>74</v>
      </c>
      <c r="B6" s="102"/>
      <c r="C6" s="121">
        <v>83873607</v>
      </c>
      <c r="D6" s="122">
        <v>119688692</v>
      </c>
      <c r="E6" s="26">
        <v>121510692</v>
      </c>
      <c r="F6" s="26">
        <v>14750162</v>
      </c>
      <c r="G6" s="26">
        <v>29094719</v>
      </c>
      <c r="H6" s="26">
        <v>1578553</v>
      </c>
      <c r="I6" s="26">
        <v>45423434</v>
      </c>
      <c r="J6" s="26">
        <v>545963</v>
      </c>
      <c r="K6" s="26">
        <v>4721326</v>
      </c>
      <c r="L6" s="26">
        <v>76168</v>
      </c>
      <c r="M6" s="26">
        <v>5343457</v>
      </c>
      <c r="N6" s="26">
        <v>60469</v>
      </c>
      <c r="O6" s="26">
        <v>3150942</v>
      </c>
      <c r="P6" s="26">
        <v>1528884</v>
      </c>
      <c r="Q6" s="26">
        <v>4740295</v>
      </c>
      <c r="R6" s="26">
        <v>802821</v>
      </c>
      <c r="S6" s="26">
        <v>677774</v>
      </c>
      <c r="T6" s="26">
        <v>122500</v>
      </c>
      <c r="U6" s="26">
        <v>1603095</v>
      </c>
      <c r="V6" s="26">
        <v>57110281</v>
      </c>
      <c r="W6" s="26">
        <v>121510692</v>
      </c>
      <c r="X6" s="26">
        <v>-64400411</v>
      </c>
      <c r="Y6" s="106">
        <v>-53</v>
      </c>
      <c r="Z6" s="121">
        <v>121510692</v>
      </c>
    </row>
    <row r="7" spans="1:26" ht="13.5">
      <c r="A7" s="104" t="s">
        <v>75</v>
      </c>
      <c r="B7" s="102"/>
      <c r="C7" s="123">
        <v>28868076</v>
      </c>
      <c r="D7" s="124">
        <v>2385012</v>
      </c>
      <c r="E7" s="125">
        <v>2385012</v>
      </c>
      <c r="F7" s="125">
        <v>133660</v>
      </c>
      <c r="G7" s="125">
        <v>1257500</v>
      </c>
      <c r="H7" s="125">
        <v>250540</v>
      </c>
      <c r="I7" s="125">
        <v>1641700</v>
      </c>
      <c r="J7" s="125">
        <v>108105</v>
      </c>
      <c r="K7" s="125">
        <v>48876</v>
      </c>
      <c r="L7" s="125">
        <v>65212</v>
      </c>
      <c r="M7" s="125">
        <v>222193</v>
      </c>
      <c r="N7" s="125">
        <v>1568</v>
      </c>
      <c r="O7" s="125">
        <v>866718</v>
      </c>
      <c r="P7" s="125">
        <v>1502223</v>
      </c>
      <c r="Q7" s="125">
        <v>2370509</v>
      </c>
      <c r="R7" s="125">
        <v>42826</v>
      </c>
      <c r="S7" s="125">
        <v>400239</v>
      </c>
      <c r="T7" s="125">
        <v>116089</v>
      </c>
      <c r="U7" s="125">
        <v>559154</v>
      </c>
      <c r="V7" s="125">
        <v>4793556</v>
      </c>
      <c r="W7" s="125">
        <v>2385012</v>
      </c>
      <c r="X7" s="125">
        <v>2408544</v>
      </c>
      <c r="Y7" s="107">
        <v>100.99</v>
      </c>
      <c r="Z7" s="123">
        <v>2385012</v>
      </c>
    </row>
    <row r="8" spans="1:26" ht="13.5">
      <c r="A8" s="104" t="s">
        <v>76</v>
      </c>
      <c r="B8" s="102"/>
      <c r="C8" s="121">
        <v>1835587</v>
      </c>
      <c r="D8" s="122">
        <v>1201885</v>
      </c>
      <c r="E8" s="26">
        <v>1201885</v>
      </c>
      <c r="F8" s="26">
        <v>329554</v>
      </c>
      <c r="G8" s="26">
        <v>40461</v>
      </c>
      <c r="H8" s="26">
        <v>181884</v>
      </c>
      <c r="I8" s="26">
        <v>551899</v>
      </c>
      <c r="J8" s="26">
        <v>123785</v>
      </c>
      <c r="K8" s="26">
        <v>326462</v>
      </c>
      <c r="L8" s="26">
        <v>97900</v>
      </c>
      <c r="M8" s="26">
        <v>548147</v>
      </c>
      <c r="N8" s="26">
        <v>138995</v>
      </c>
      <c r="O8" s="26">
        <v>81781</v>
      </c>
      <c r="P8" s="26">
        <v>244925</v>
      </c>
      <c r="Q8" s="26">
        <v>465701</v>
      </c>
      <c r="R8" s="26">
        <v>62206</v>
      </c>
      <c r="S8" s="26">
        <v>279199</v>
      </c>
      <c r="T8" s="26">
        <v>77763</v>
      </c>
      <c r="U8" s="26">
        <v>419168</v>
      </c>
      <c r="V8" s="26">
        <v>1984915</v>
      </c>
      <c r="W8" s="26">
        <v>1201885</v>
      </c>
      <c r="X8" s="26">
        <v>783030</v>
      </c>
      <c r="Y8" s="106">
        <v>65.15</v>
      </c>
      <c r="Z8" s="121">
        <v>1201885</v>
      </c>
    </row>
    <row r="9" spans="1:26" ht="13.5">
      <c r="A9" s="101" t="s">
        <v>77</v>
      </c>
      <c r="B9" s="102"/>
      <c r="C9" s="119">
        <f aca="true" t="shared" si="1" ref="C9:X9">SUM(C10:C14)</f>
        <v>8343791</v>
      </c>
      <c r="D9" s="120">
        <f t="shared" si="1"/>
        <v>5569769</v>
      </c>
      <c r="E9" s="66">
        <f t="shared" si="1"/>
        <v>5569769</v>
      </c>
      <c r="F9" s="66">
        <f t="shared" si="1"/>
        <v>298160</v>
      </c>
      <c r="G9" s="66">
        <f t="shared" si="1"/>
        <v>320148</v>
      </c>
      <c r="H9" s="66">
        <f t="shared" si="1"/>
        <v>209494</v>
      </c>
      <c r="I9" s="66">
        <f t="shared" si="1"/>
        <v>827802</v>
      </c>
      <c r="J9" s="66">
        <f t="shared" si="1"/>
        <v>706295</v>
      </c>
      <c r="K9" s="66">
        <f t="shared" si="1"/>
        <v>357602</v>
      </c>
      <c r="L9" s="66">
        <f t="shared" si="1"/>
        <v>282201</v>
      </c>
      <c r="M9" s="66">
        <f t="shared" si="1"/>
        <v>1346098</v>
      </c>
      <c r="N9" s="66">
        <f t="shared" si="1"/>
        <v>796252</v>
      </c>
      <c r="O9" s="66">
        <f t="shared" si="1"/>
        <v>597415</v>
      </c>
      <c r="P9" s="66">
        <f t="shared" si="1"/>
        <v>402968</v>
      </c>
      <c r="Q9" s="66">
        <f t="shared" si="1"/>
        <v>1796635</v>
      </c>
      <c r="R9" s="66">
        <f t="shared" si="1"/>
        <v>659096</v>
      </c>
      <c r="S9" s="66">
        <f t="shared" si="1"/>
        <v>266087</v>
      </c>
      <c r="T9" s="66">
        <f t="shared" si="1"/>
        <v>674038</v>
      </c>
      <c r="U9" s="66">
        <f t="shared" si="1"/>
        <v>1599221</v>
      </c>
      <c r="V9" s="66">
        <f t="shared" si="1"/>
        <v>5569756</v>
      </c>
      <c r="W9" s="66">
        <f t="shared" si="1"/>
        <v>5569769</v>
      </c>
      <c r="X9" s="66">
        <f t="shared" si="1"/>
        <v>-13</v>
      </c>
      <c r="Y9" s="103">
        <f>+IF(W9&lt;&gt;0,+(X9/W9)*100,0)</f>
        <v>-0.00023340285746141357</v>
      </c>
      <c r="Z9" s="119">
        <f>SUM(Z10:Z14)</f>
        <v>5569769</v>
      </c>
    </row>
    <row r="10" spans="1:26" ht="13.5">
      <c r="A10" s="104" t="s">
        <v>78</v>
      </c>
      <c r="B10" s="102"/>
      <c r="C10" s="121">
        <v>373421</v>
      </c>
      <c r="D10" s="122">
        <v>438104</v>
      </c>
      <c r="E10" s="26">
        <v>438104</v>
      </c>
      <c r="F10" s="26">
        <v>17561</v>
      </c>
      <c r="G10" s="26">
        <v>20376</v>
      </c>
      <c r="H10" s="26">
        <v>15196</v>
      </c>
      <c r="I10" s="26">
        <v>53133</v>
      </c>
      <c r="J10" s="26">
        <v>17878</v>
      </c>
      <c r="K10" s="26">
        <v>84546</v>
      </c>
      <c r="L10" s="26">
        <v>92807</v>
      </c>
      <c r="M10" s="26">
        <v>195231</v>
      </c>
      <c r="N10" s="26">
        <v>12730</v>
      </c>
      <c r="O10" s="26">
        <v>16386</v>
      </c>
      <c r="P10" s="26">
        <v>113147</v>
      </c>
      <c r="Q10" s="26">
        <v>142263</v>
      </c>
      <c r="R10" s="26">
        <v>15806</v>
      </c>
      <c r="S10" s="26">
        <v>16442</v>
      </c>
      <c r="T10" s="26">
        <v>54426</v>
      </c>
      <c r="U10" s="26">
        <v>86674</v>
      </c>
      <c r="V10" s="26">
        <v>477301</v>
      </c>
      <c r="W10" s="26">
        <v>438104</v>
      </c>
      <c r="X10" s="26">
        <v>39197</v>
      </c>
      <c r="Y10" s="106">
        <v>8.95</v>
      </c>
      <c r="Z10" s="121">
        <v>438104</v>
      </c>
    </row>
    <row r="11" spans="1:26" ht="13.5">
      <c r="A11" s="104" t="s">
        <v>79</v>
      </c>
      <c r="B11" s="102"/>
      <c r="C11" s="121">
        <v>2623</v>
      </c>
      <c r="D11" s="122">
        <v>269481</v>
      </c>
      <c r="E11" s="26">
        <v>269481</v>
      </c>
      <c r="F11" s="26"/>
      <c r="G11" s="26"/>
      <c r="H11" s="26">
        <v>445</v>
      </c>
      <c r="I11" s="26">
        <v>445</v>
      </c>
      <c r="J11" s="26">
        <v>559</v>
      </c>
      <c r="K11" s="26">
        <v>405</v>
      </c>
      <c r="L11" s="26">
        <v>166</v>
      </c>
      <c r="M11" s="26">
        <v>1130</v>
      </c>
      <c r="N11" s="26">
        <v>864</v>
      </c>
      <c r="O11" s="26">
        <v>265248</v>
      </c>
      <c r="P11" s="26"/>
      <c r="Q11" s="26">
        <v>266112</v>
      </c>
      <c r="R11" s="26">
        <v>118</v>
      </c>
      <c r="S11" s="26"/>
      <c r="T11" s="26"/>
      <c r="U11" s="26">
        <v>118</v>
      </c>
      <c r="V11" s="26">
        <v>267805</v>
      </c>
      <c r="W11" s="26">
        <v>269481</v>
      </c>
      <c r="X11" s="26">
        <v>-1676</v>
      </c>
      <c r="Y11" s="106">
        <v>-0.62</v>
      </c>
      <c r="Z11" s="121">
        <v>269481</v>
      </c>
    </row>
    <row r="12" spans="1:26" ht="13.5">
      <c r="A12" s="104" t="s">
        <v>80</v>
      </c>
      <c r="B12" s="102"/>
      <c r="C12" s="121">
        <v>2999595</v>
      </c>
      <c r="D12" s="122">
        <v>3587445</v>
      </c>
      <c r="E12" s="26">
        <v>3587445</v>
      </c>
      <c r="F12" s="26">
        <v>280599</v>
      </c>
      <c r="G12" s="26">
        <v>299772</v>
      </c>
      <c r="H12" s="26">
        <v>193853</v>
      </c>
      <c r="I12" s="26">
        <v>774224</v>
      </c>
      <c r="J12" s="26">
        <v>297090</v>
      </c>
      <c r="K12" s="26">
        <v>272651</v>
      </c>
      <c r="L12" s="26">
        <v>189228</v>
      </c>
      <c r="M12" s="26">
        <v>758969</v>
      </c>
      <c r="N12" s="26">
        <v>342514</v>
      </c>
      <c r="O12" s="26">
        <v>315781</v>
      </c>
      <c r="P12" s="26">
        <v>284647</v>
      </c>
      <c r="Q12" s="26">
        <v>942942</v>
      </c>
      <c r="R12" s="26">
        <v>243018</v>
      </c>
      <c r="S12" s="26">
        <v>249645</v>
      </c>
      <c r="T12" s="26">
        <v>184597</v>
      </c>
      <c r="U12" s="26">
        <v>677260</v>
      </c>
      <c r="V12" s="26">
        <v>3153395</v>
      </c>
      <c r="W12" s="26">
        <v>3587445</v>
      </c>
      <c r="X12" s="26">
        <v>-434050</v>
      </c>
      <c r="Y12" s="106">
        <v>-12.1</v>
      </c>
      <c r="Z12" s="121">
        <v>3587445</v>
      </c>
    </row>
    <row r="13" spans="1:26" ht="13.5">
      <c r="A13" s="104" t="s">
        <v>81</v>
      </c>
      <c r="B13" s="102"/>
      <c r="C13" s="121">
        <v>1054271</v>
      </c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3913881</v>
      </c>
      <c r="D14" s="124">
        <v>1274739</v>
      </c>
      <c r="E14" s="125">
        <v>1274739</v>
      </c>
      <c r="F14" s="125"/>
      <c r="G14" s="125"/>
      <c r="H14" s="125"/>
      <c r="I14" s="125"/>
      <c r="J14" s="125">
        <v>390768</v>
      </c>
      <c r="K14" s="125"/>
      <c r="L14" s="125"/>
      <c r="M14" s="125">
        <v>390768</v>
      </c>
      <c r="N14" s="125">
        <v>440144</v>
      </c>
      <c r="O14" s="125"/>
      <c r="P14" s="125">
        <v>5174</v>
      </c>
      <c r="Q14" s="125">
        <v>445318</v>
      </c>
      <c r="R14" s="125">
        <v>400154</v>
      </c>
      <c r="S14" s="125"/>
      <c r="T14" s="125">
        <v>435015</v>
      </c>
      <c r="U14" s="125">
        <v>835169</v>
      </c>
      <c r="V14" s="125">
        <v>1671255</v>
      </c>
      <c r="W14" s="125">
        <v>1274739</v>
      </c>
      <c r="X14" s="125">
        <v>396516</v>
      </c>
      <c r="Y14" s="107">
        <v>31.11</v>
      </c>
      <c r="Z14" s="123">
        <v>1274739</v>
      </c>
    </row>
    <row r="15" spans="1:26" ht="13.5">
      <c r="A15" s="101" t="s">
        <v>83</v>
      </c>
      <c r="B15" s="108"/>
      <c r="C15" s="119">
        <f aca="true" t="shared" si="2" ref="C15:X15">SUM(C16:C18)</f>
        <v>2937576</v>
      </c>
      <c r="D15" s="120">
        <f t="shared" si="2"/>
        <v>21015086</v>
      </c>
      <c r="E15" s="66">
        <f t="shared" si="2"/>
        <v>26515086</v>
      </c>
      <c r="F15" s="66">
        <f t="shared" si="2"/>
        <v>191965</v>
      </c>
      <c r="G15" s="66">
        <f t="shared" si="2"/>
        <v>109021</v>
      </c>
      <c r="H15" s="66">
        <f t="shared" si="2"/>
        <v>128480</v>
      </c>
      <c r="I15" s="66">
        <f t="shared" si="2"/>
        <v>429466</v>
      </c>
      <c r="J15" s="66">
        <f t="shared" si="2"/>
        <v>766730</v>
      </c>
      <c r="K15" s="66">
        <f t="shared" si="2"/>
        <v>251071</v>
      </c>
      <c r="L15" s="66">
        <f t="shared" si="2"/>
        <v>270167</v>
      </c>
      <c r="M15" s="66">
        <f t="shared" si="2"/>
        <v>1287968</v>
      </c>
      <c r="N15" s="66">
        <f t="shared" si="2"/>
        <v>185275</v>
      </c>
      <c r="O15" s="66">
        <f t="shared" si="2"/>
        <v>121252</v>
      </c>
      <c r="P15" s="66">
        <f t="shared" si="2"/>
        <v>326480</v>
      </c>
      <c r="Q15" s="66">
        <f t="shared" si="2"/>
        <v>633007</v>
      </c>
      <c r="R15" s="66">
        <f t="shared" si="2"/>
        <v>100287</v>
      </c>
      <c r="S15" s="66">
        <f t="shared" si="2"/>
        <v>134983</v>
      </c>
      <c r="T15" s="66">
        <f t="shared" si="2"/>
        <v>140981</v>
      </c>
      <c r="U15" s="66">
        <f t="shared" si="2"/>
        <v>376251</v>
      </c>
      <c r="V15" s="66">
        <f t="shared" si="2"/>
        <v>2726692</v>
      </c>
      <c r="W15" s="66">
        <f t="shared" si="2"/>
        <v>26515086</v>
      </c>
      <c r="X15" s="66">
        <f t="shared" si="2"/>
        <v>-23788394</v>
      </c>
      <c r="Y15" s="103">
        <f>+IF(W15&lt;&gt;0,+(X15/W15)*100,0)</f>
        <v>-89.7164504765325</v>
      </c>
      <c r="Z15" s="119">
        <f>SUM(Z16:Z18)</f>
        <v>26515086</v>
      </c>
    </row>
    <row r="16" spans="1:26" ht="13.5">
      <c r="A16" s="104" t="s">
        <v>84</v>
      </c>
      <c r="B16" s="102"/>
      <c r="C16" s="121">
        <v>916540</v>
      </c>
      <c r="D16" s="122">
        <v>447186</v>
      </c>
      <c r="E16" s="26">
        <v>5947186</v>
      </c>
      <c r="F16" s="26">
        <v>2193</v>
      </c>
      <c r="G16" s="26"/>
      <c r="H16" s="26">
        <v>3509</v>
      </c>
      <c r="I16" s="26">
        <v>5702</v>
      </c>
      <c r="J16" s="26">
        <v>694093</v>
      </c>
      <c r="K16" s="26">
        <v>2000</v>
      </c>
      <c r="L16" s="26"/>
      <c r="M16" s="26">
        <v>696093</v>
      </c>
      <c r="N16" s="26">
        <v>49250</v>
      </c>
      <c r="O16" s="26"/>
      <c r="P16" s="26">
        <v>86404</v>
      </c>
      <c r="Q16" s="26">
        <v>135654</v>
      </c>
      <c r="R16" s="26"/>
      <c r="S16" s="26"/>
      <c r="T16" s="26">
        <v>12719</v>
      </c>
      <c r="U16" s="26">
        <v>12719</v>
      </c>
      <c r="V16" s="26">
        <v>850168</v>
      </c>
      <c r="W16" s="26">
        <v>5947186</v>
      </c>
      <c r="X16" s="26">
        <v>-5097018</v>
      </c>
      <c r="Y16" s="106">
        <v>-85.7</v>
      </c>
      <c r="Z16" s="121">
        <v>5947186</v>
      </c>
    </row>
    <row r="17" spans="1:26" ht="13.5">
      <c r="A17" s="104" t="s">
        <v>85</v>
      </c>
      <c r="B17" s="102"/>
      <c r="C17" s="121">
        <v>2021036</v>
      </c>
      <c r="D17" s="122">
        <v>20567900</v>
      </c>
      <c r="E17" s="26">
        <v>20567900</v>
      </c>
      <c r="F17" s="26">
        <v>189772</v>
      </c>
      <c r="G17" s="26">
        <v>109021</v>
      </c>
      <c r="H17" s="26">
        <v>124971</v>
      </c>
      <c r="I17" s="26">
        <v>423764</v>
      </c>
      <c r="J17" s="26">
        <v>72637</v>
      </c>
      <c r="K17" s="26">
        <v>249071</v>
      </c>
      <c r="L17" s="26">
        <v>270167</v>
      </c>
      <c r="M17" s="26">
        <v>591875</v>
      </c>
      <c r="N17" s="26">
        <v>136025</v>
      </c>
      <c r="O17" s="26">
        <v>121252</v>
      </c>
      <c r="P17" s="26">
        <v>240076</v>
      </c>
      <c r="Q17" s="26">
        <v>497353</v>
      </c>
      <c r="R17" s="26">
        <v>100287</v>
      </c>
      <c r="S17" s="26">
        <v>134983</v>
      </c>
      <c r="T17" s="26">
        <v>128262</v>
      </c>
      <c r="U17" s="26">
        <v>363532</v>
      </c>
      <c r="V17" s="26">
        <v>1876524</v>
      </c>
      <c r="W17" s="26">
        <v>20567900</v>
      </c>
      <c r="X17" s="26">
        <v>-18691376</v>
      </c>
      <c r="Y17" s="106">
        <v>-90.88</v>
      </c>
      <c r="Z17" s="121">
        <v>20567900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53329471</v>
      </c>
      <c r="D19" s="120">
        <f t="shared" si="3"/>
        <v>62956316</v>
      </c>
      <c r="E19" s="66">
        <f t="shared" si="3"/>
        <v>62956316</v>
      </c>
      <c r="F19" s="66">
        <f t="shared" si="3"/>
        <v>15646517</v>
      </c>
      <c r="G19" s="66">
        <f t="shared" si="3"/>
        <v>5195765</v>
      </c>
      <c r="H19" s="66">
        <f t="shared" si="3"/>
        <v>1665614</v>
      </c>
      <c r="I19" s="66">
        <f t="shared" si="3"/>
        <v>22507896</v>
      </c>
      <c r="J19" s="66">
        <f t="shared" si="3"/>
        <v>3544552</v>
      </c>
      <c r="K19" s="66">
        <f t="shared" si="3"/>
        <v>10853966</v>
      </c>
      <c r="L19" s="66">
        <f t="shared" si="3"/>
        <v>3867914</v>
      </c>
      <c r="M19" s="66">
        <f t="shared" si="3"/>
        <v>18266432</v>
      </c>
      <c r="N19" s="66">
        <f t="shared" si="3"/>
        <v>3277539</v>
      </c>
      <c r="O19" s="66">
        <f t="shared" si="3"/>
        <v>3330250</v>
      </c>
      <c r="P19" s="66">
        <f t="shared" si="3"/>
        <v>8886524</v>
      </c>
      <c r="Q19" s="66">
        <f t="shared" si="3"/>
        <v>15494313</v>
      </c>
      <c r="R19" s="66">
        <f t="shared" si="3"/>
        <v>3684602</v>
      </c>
      <c r="S19" s="66">
        <f t="shared" si="3"/>
        <v>3471225</v>
      </c>
      <c r="T19" s="66">
        <f t="shared" si="3"/>
        <v>5532580</v>
      </c>
      <c r="U19" s="66">
        <f t="shared" si="3"/>
        <v>12688407</v>
      </c>
      <c r="V19" s="66">
        <f t="shared" si="3"/>
        <v>68957048</v>
      </c>
      <c r="W19" s="66">
        <f t="shared" si="3"/>
        <v>62956316</v>
      </c>
      <c r="X19" s="66">
        <f t="shared" si="3"/>
        <v>6000732</v>
      </c>
      <c r="Y19" s="103">
        <f>+IF(W19&lt;&gt;0,+(X19/W19)*100,0)</f>
        <v>9.531580596297916</v>
      </c>
      <c r="Z19" s="119">
        <f>SUM(Z20:Z23)</f>
        <v>62956316</v>
      </c>
    </row>
    <row r="20" spans="1:26" ht="13.5">
      <c r="A20" s="104" t="s">
        <v>88</v>
      </c>
      <c r="B20" s="102"/>
      <c r="C20" s="121">
        <v>40042572</v>
      </c>
      <c r="D20" s="122">
        <v>50798438</v>
      </c>
      <c r="E20" s="26">
        <v>50798438</v>
      </c>
      <c r="F20" s="26">
        <v>11772248</v>
      </c>
      <c r="G20" s="26">
        <v>4094150</v>
      </c>
      <c r="H20" s="26">
        <v>892366</v>
      </c>
      <c r="I20" s="26">
        <v>16758764</v>
      </c>
      <c r="J20" s="26">
        <v>2453999</v>
      </c>
      <c r="K20" s="26">
        <v>7176708</v>
      </c>
      <c r="L20" s="26">
        <v>2765611</v>
      </c>
      <c r="M20" s="26">
        <v>12396318</v>
      </c>
      <c r="N20" s="26">
        <v>2696889</v>
      </c>
      <c r="O20" s="26">
        <v>2705437</v>
      </c>
      <c r="P20" s="26">
        <v>5929389</v>
      </c>
      <c r="Q20" s="26">
        <v>11331715</v>
      </c>
      <c r="R20" s="26">
        <v>3075172</v>
      </c>
      <c r="S20" s="26">
        <v>2907564</v>
      </c>
      <c r="T20" s="26">
        <v>4922803</v>
      </c>
      <c r="U20" s="26">
        <v>10905539</v>
      </c>
      <c r="V20" s="26">
        <v>51392336</v>
      </c>
      <c r="W20" s="26">
        <v>50798438</v>
      </c>
      <c r="X20" s="26">
        <v>593898</v>
      </c>
      <c r="Y20" s="106">
        <v>1.17</v>
      </c>
      <c r="Z20" s="121">
        <v>50798438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>
        <v>3329100</v>
      </c>
      <c r="E22" s="125">
        <v>3329100</v>
      </c>
      <c r="F22" s="125"/>
      <c r="G22" s="125"/>
      <c r="H22" s="125"/>
      <c r="I22" s="125"/>
      <c r="J22" s="125"/>
      <c r="K22" s="125"/>
      <c r="L22" s="125">
        <v>362</v>
      </c>
      <c r="M22" s="125">
        <v>362</v>
      </c>
      <c r="N22" s="125"/>
      <c r="O22" s="125"/>
      <c r="P22" s="125"/>
      <c r="Q22" s="125"/>
      <c r="R22" s="125"/>
      <c r="S22" s="125"/>
      <c r="T22" s="125"/>
      <c r="U22" s="125"/>
      <c r="V22" s="125">
        <v>362</v>
      </c>
      <c r="W22" s="125">
        <v>3329100</v>
      </c>
      <c r="X22" s="125">
        <v>-3328738</v>
      </c>
      <c r="Y22" s="107">
        <v>-99.99</v>
      </c>
      <c r="Z22" s="123">
        <v>3329100</v>
      </c>
    </row>
    <row r="23" spans="1:26" ht="13.5">
      <c r="A23" s="104" t="s">
        <v>91</v>
      </c>
      <c r="B23" s="102"/>
      <c r="C23" s="121">
        <v>13286899</v>
      </c>
      <c r="D23" s="122">
        <v>8828778</v>
      </c>
      <c r="E23" s="26">
        <v>8828778</v>
      </c>
      <c r="F23" s="26">
        <v>3874269</v>
      </c>
      <c r="G23" s="26">
        <v>1101615</v>
      </c>
      <c r="H23" s="26">
        <v>773248</v>
      </c>
      <c r="I23" s="26">
        <v>5749132</v>
      </c>
      <c r="J23" s="26">
        <v>1090553</v>
      </c>
      <c r="K23" s="26">
        <v>3677258</v>
      </c>
      <c r="L23" s="26">
        <v>1101941</v>
      </c>
      <c r="M23" s="26">
        <v>5869752</v>
      </c>
      <c r="N23" s="26">
        <v>580650</v>
      </c>
      <c r="O23" s="26">
        <v>624813</v>
      </c>
      <c r="P23" s="26">
        <v>2957135</v>
      </c>
      <c r="Q23" s="26">
        <v>4162598</v>
      </c>
      <c r="R23" s="26">
        <v>609430</v>
      </c>
      <c r="S23" s="26">
        <v>563661</v>
      </c>
      <c r="T23" s="26">
        <v>609777</v>
      </c>
      <c r="U23" s="26">
        <v>1782868</v>
      </c>
      <c r="V23" s="26">
        <v>17564350</v>
      </c>
      <c r="W23" s="26">
        <v>8828778</v>
      </c>
      <c r="X23" s="26">
        <v>8735572</v>
      </c>
      <c r="Y23" s="106">
        <v>98.94</v>
      </c>
      <c r="Z23" s="121">
        <v>8828778</v>
      </c>
    </row>
    <row r="24" spans="1:26" ht="13.5">
      <c r="A24" s="101" t="s">
        <v>92</v>
      </c>
      <c r="B24" s="108" t="s">
        <v>93</v>
      </c>
      <c r="C24" s="119">
        <v>11548</v>
      </c>
      <c r="D24" s="120"/>
      <c r="E24" s="66"/>
      <c r="F24" s="66"/>
      <c r="G24" s="66"/>
      <c r="H24" s="66"/>
      <c r="I24" s="66"/>
      <c r="J24" s="66"/>
      <c r="K24" s="66"/>
      <c r="L24" s="66">
        <v>400000</v>
      </c>
      <c r="M24" s="66">
        <v>400000</v>
      </c>
      <c r="N24" s="66"/>
      <c r="O24" s="66"/>
      <c r="P24" s="66"/>
      <c r="Q24" s="66"/>
      <c r="R24" s="66"/>
      <c r="S24" s="66"/>
      <c r="T24" s="66">
        <v>403</v>
      </c>
      <c r="U24" s="66">
        <v>403</v>
      </c>
      <c r="V24" s="66">
        <v>400403</v>
      </c>
      <c r="W24" s="66"/>
      <c r="X24" s="66">
        <v>400403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179199656</v>
      </c>
      <c r="D25" s="139">
        <f t="shared" si="4"/>
        <v>212816760</v>
      </c>
      <c r="E25" s="39">
        <f t="shared" si="4"/>
        <v>220138760</v>
      </c>
      <c r="F25" s="39">
        <f t="shared" si="4"/>
        <v>31350018</v>
      </c>
      <c r="G25" s="39">
        <f t="shared" si="4"/>
        <v>36017614</v>
      </c>
      <c r="H25" s="39">
        <f t="shared" si="4"/>
        <v>4014565</v>
      </c>
      <c r="I25" s="39">
        <f t="shared" si="4"/>
        <v>71382197</v>
      </c>
      <c r="J25" s="39">
        <f t="shared" si="4"/>
        <v>5795430</v>
      </c>
      <c r="K25" s="39">
        <f t="shared" si="4"/>
        <v>16559303</v>
      </c>
      <c r="L25" s="39">
        <f t="shared" si="4"/>
        <v>5059562</v>
      </c>
      <c r="M25" s="39">
        <f t="shared" si="4"/>
        <v>27414295</v>
      </c>
      <c r="N25" s="39">
        <f t="shared" si="4"/>
        <v>4460098</v>
      </c>
      <c r="O25" s="39">
        <f t="shared" si="4"/>
        <v>8148358</v>
      </c>
      <c r="P25" s="39">
        <f t="shared" si="4"/>
        <v>12892004</v>
      </c>
      <c r="Q25" s="39">
        <f t="shared" si="4"/>
        <v>25500460</v>
      </c>
      <c r="R25" s="39">
        <f t="shared" si="4"/>
        <v>5351838</v>
      </c>
      <c r="S25" s="39">
        <f t="shared" si="4"/>
        <v>5229507</v>
      </c>
      <c r="T25" s="39">
        <f t="shared" si="4"/>
        <v>6664354</v>
      </c>
      <c r="U25" s="39">
        <f t="shared" si="4"/>
        <v>17245699</v>
      </c>
      <c r="V25" s="39">
        <f t="shared" si="4"/>
        <v>141542651</v>
      </c>
      <c r="W25" s="39">
        <f t="shared" si="4"/>
        <v>220138760</v>
      </c>
      <c r="X25" s="39">
        <f t="shared" si="4"/>
        <v>-78596109</v>
      </c>
      <c r="Y25" s="140">
        <f>+IF(W25&lt;&gt;0,+(X25/W25)*100,0)</f>
        <v>-35.702985244397674</v>
      </c>
      <c r="Z25" s="138">
        <f>+Z5+Z9+Z15+Z19+Z24</f>
        <v>220138760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51480366</v>
      </c>
      <c r="D28" s="120">
        <f t="shared" si="5"/>
        <v>64899385</v>
      </c>
      <c r="E28" s="66">
        <f t="shared" si="5"/>
        <v>63869385</v>
      </c>
      <c r="F28" s="66">
        <f t="shared" si="5"/>
        <v>3268896</v>
      </c>
      <c r="G28" s="66">
        <f t="shared" si="5"/>
        <v>2845561</v>
      </c>
      <c r="H28" s="66">
        <f t="shared" si="5"/>
        <v>3771970</v>
      </c>
      <c r="I28" s="66">
        <f t="shared" si="5"/>
        <v>9886427</v>
      </c>
      <c r="J28" s="66">
        <f t="shared" si="5"/>
        <v>3505250</v>
      </c>
      <c r="K28" s="66">
        <f t="shared" si="5"/>
        <v>3685168</v>
      </c>
      <c r="L28" s="66">
        <f t="shared" si="5"/>
        <v>3944842</v>
      </c>
      <c r="M28" s="66">
        <f t="shared" si="5"/>
        <v>11135260</v>
      </c>
      <c r="N28" s="66">
        <f t="shared" si="5"/>
        <v>3056119</v>
      </c>
      <c r="O28" s="66">
        <f t="shared" si="5"/>
        <v>2756071</v>
      </c>
      <c r="P28" s="66">
        <f t="shared" si="5"/>
        <v>2761975</v>
      </c>
      <c r="Q28" s="66">
        <f t="shared" si="5"/>
        <v>8574165</v>
      </c>
      <c r="R28" s="66">
        <f t="shared" si="5"/>
        <v>5671416</v>
      </c>
      <c r="S28" s="66">
        <f t="shared" si="5"/>
        <v>4822211</v>
      </c>
      <c r="T28" s="66">
        <f t="shared" si="5"/>
        <v>4698795</v>
      </c>
      <c r="U28" s="66">
        <f t="shared" si="5"/>
        <v>15192422</v>
      </c>
      <c r="V28" s="66">
        <f t="shared" si="5"/>
        <v>44788274</v>
      </c>
      <c r="W28" s="66">
        <f t="shared" si="5"/>
        <v>63869385</v>
      </c>
      <c r="X28" s="66">
        <f t="shared" si="5"/>
        <v>-19081111</v>
      </c>
      <c r="Y28" s="103">
        <f>+IF(W28&lt;&gt;0,+(X28/W28)*100,0)</f>
        <v>-29.875207033855112</v>
      </c>
      <c r="Z28" s="119">
        <f>SUM(Z29:Z31)</f>
        <v>63869385</v>
      </c>
    </row>
    <row r="29" spans="1:26" ht="13.5">
      <c r="A29" s="104" t="s">
        <v>74</v>
      </c>
      <c r="B29" s="102"/>
      <c r="C29" s="121">
        <v>29541887</v>
      </c>
      <c r="D29" s="122">
        <v>32436798</v>
      </c>
      <c r="E29" s="26">
        <v>31406798</v>
      </c>
      <c r="F29" s="26">
        <v>1513808</v>
      </c>
      <c r="G29" s="26">
        <v>1179078</v>
      </c>
      <c r="H29" s="26">
        <v>1347974</v>
      </c>
      <c r="I29" s="26">
        <v>4040860</v>
      </c>
      <c r="J29" s="26">
        <v>1401532</v>
      </c>
      <c r="K29" s="26">
        <v>1335242</v>
      </c>
      <c r="L29" s="26">
        <v>1548983</v>
      </c>
      <c r="M29" s="26">
        <v>4285757</v>
      </c>
      <c r="N29" s="26">
        <v>1341315</v>
      </c>
      <c r="O29" s="26">
        <v>1063399</v>
      </c>
      <c r="P29" s="26">
        <v>1333196</v>
      </c>
      <c r="Q29" s="26">
        <v>3737910</v>
      </c>
      <c r="R29" s="26">
        <v>1698406</v>
      </c>
      <c r="S29" s="26">
        <v>3308977</v>
      </c>
      <c r="T29" s="26">
        <v>2229814</v>
      </c>
      <c r="U29" s="26">
        <v>7237197</v>
      </c>
      <c r="V29" s="26">
        <v>19301724</v>
      </c>
      <c r="W29" s="26">
        <v>31406798</v>
      </c>
      <c r="X29" s="26">
        <v>-12105074</v>
      </c>
      <c r="Y29" s="106">
        <v>-38.54</v>
      </c>
      <c r="Z29" s="121">
        <v>31406798</v>
      </c>
    </row>
    <row r="30" spans="1:26" ht="13.5">
      <c r="A30" s="104" t="s">
        <v>75</v>
      </c>
      <c r="B30" s="102"/>
      <c r="C30" s="123">
        <v>13589696</v>
      </c>
      <c r="D30" s="124">
        <v>17832606</v>
      </c>
      <c r="E30" s="125">
        <v>17832606</v>
      </c>
      <c r="F30" s="125">
        <v>1094720</v>
      </c>
      <c r="G30" s="125">
        <v>1050178</v>
      </c>
      <c r="H30" s="125">
        <v>1766752</v>
      </c>
      <c r="I30" s="125">
        <v>3911650</v>
      </c>
      <c r="J30" s="125">
        <v>1427045</v>
      </c>
      <c r="K30" s="125">
        <v>1622950</v>
      </c>
      <c r="L30" s="125">
        <v>1452006</v>
      </c>
      <c r="M30" s="125">
        <v>4502001</v>
      </c>
      <c r="N30" s="125">
        <v>1078681</v>
      </c>
      <c r="O30" s="125">
        <v>994092</v>
      </c>
      <c r="P30" s="125">
        <v>801385</v>
      </c>
      <c r="Q30" s="125">
        <v>2874158</v>
      </c>
      <c r="R30" s="125">
        <v>3233184</v>
      </c>
      <c r="S30" s="125">
        <v>861840</v>
      </c>
      <c r="T30" s="125">
        <v>1620275</v>
      </c>
      <c r="U30" s="125">
        <v>5715299</v>
      </c>
      <c r="V30" s="125">
        <v>17003108</v>
      </c>
      <c r="W30" s="125">
        <v>17832606</v>
      </c>
      <c r="X30" s="125">
        <v>-829498</v>
      </c>
      <c r="Y30" s="107">
        <v>-4.65</v>
      </c>
      <c r="Z30" s="123">
        <v>17832606</v>
      </c>
    </row>
    <row r="31" spans="1:26" ht="13.5">
      <c r="A31" s="104" t="s">
        <v>76</v>
      </c>
      <c r="B31" s="102"/>
      <c r="C31" s="121">
        <v>8348783</v>
      </c>
      <c r="D31" s="122">
        <v>14629981</v>
      </c>
      <c r="E31" s="26">
        <v>14629981</v>
      </c>
      <c r="F31" s="26">
        <v>660368</v>
      </c>
      <c r="G31" s="26">
        <v>616305</v>
      </c>
      <c r="H31" s="26">
        <v>657244</v>
      </c>
      <c r="I31" s="26">
        <v>1933917</v>
      </c>
      <c r="J31" s="26">
        <v>676673</v>
      </c>
      <c r="K31" s="26">
        <v>726976</v>
      </c>
      <c r="L31" s="26">
        <v>943853</v>
      </c>
      <c r="M31" s="26">
        <v>2347502</v>
      </c>
      <c r="N31" s="26">
        <v>636123</v>
      </c>
      <c r="O31" s="26">
        <v>698580</v>
      </c>
      <c r="P31" s="26">
        <v>627394</v>
      </c>
      <c r="Q31" s="26">
        <v>1962097</v>
      </c>
      <c r="R31" s="26">
        <v>739826</v>
      </c>
      <c r="S31" s="26">
        <v>651394</v>
      </c>
      <c r="T31" s="26">
        <v>848706</v>
      </c>
      <c r="U31" s="26">
        <v>2239926</v>
      </c>
      <c r="V31" s="26">
        <v>8483442</v>
      </c>
      <c r="W31" s="26">
        <v>14629981</v>
      </c>
      <c r="X31" s="26">
        <v>-6146539</v>
      </c>
      <c r="Y31" s="106">
        <v>-42.01</v>
      </c>
      <c r="Z31" s="121">
        <v>14629981</v>
      </c>
    </row>
    <row r="32" spans="1:26" ht="13.5">
      <c r="A32" s="101" t="s">
        <v>77</v>
      </c>
      <c r="B32" s="102"/>
      <c r="C32" s="119">
        <f aca="true" t="shared" si="6" ref="C32:X32">SUM(C33:C37)</f>
        <v>33630737</v>
      </c>
      <c r="D32" s="120">
        <f t="shared" si="6"/>
        <v>31245624</v>
      </c>
      <c r="E32" s="66">
        <f t="shared" si="6"/>
        <v>31245624</v>
      </c>
      <c r="F32" s="66">
        <f t="shared" si="6"/>
        <v>2685862</v>
      </c>
      <c r="G32" s="66">
        <f t="shared" si="6"/>
        <v>2421256</v>
      </c>
      <c r="H32" s="66">
        <f t="shared" si="6"/>
        <v>3355617</v>
      </c>
      <c r="I32" s="66">
        <f t="shared" si="6"/>
        <v>8462735</v>
      </c>
      <c r="J32" s="66">
        <f t="shared" si="6"/>
        <v>2675203</v>
      </c>
      <c r="K32" s="66">
        <f t="shared" si="6"/>
        <v>2786877</v>
      </c>
      <c r="L32" s="66">
        <f t="shared" si="6"/>
        <v>3287338</v>
      </c>
      <c r="M32" s="66">
        <f t="shared" si="6"/>
        <v>8749418</v>
      </c>
      <c r="N32" s="66">
        <f t="shared" si="6"/>
        <v>2515623</v>
      </c>
      <c r="O32" s="66">
        <f t="shared" si="6"/>
        <v>2937216</v>
      </c>
      <c r="P32" s="66">
        <f t="shared" si="6"/>
        <v>3274235</v>
      </c>
      <c r="Q32" s="66">
        <f t="shared" si="6"/>
        <v>8727074</v>
      </c>
      <c r="R32" s="66">
        <f t="shared" si="6"/>
        <v>2561020</v>
      </c>
      <c r="S32" s="66">
        <f t="shared" si="6"/>
        <v>3075561</v>
      </c>
      <c r="T32" s="66">
        <f t="shared" si="6"/>
        <v>3464610</v>
      </c>
      <c r="U32" s="66">
        <f t="shared" si="6"/>
        <v>9101191</v>
      </c>
      <c r="V32" s="66">
        <f t="shared" si="6"/>
        <v>35040418</v>
      </c>
      <c r="W32" s="66">
        <f t="shared" si="6"/>
        <v>31245624</v>
      </c>
      <c r="X32" s="66">
        <f t="shared" si="6"/>
        <v>3794794</v>
      </c>
      <c r="Y32" s="103">
        <f>+IF(W32&lt;&gt;0,+(X32/W32)*100,0)</f>
        <v>12.14504149445055</v>
      </c>
      <c r="Z32" s="119">
        <f>SUM(Z33:Z37)</f>
        <v>31245624</v>
      </c>
    </row>
    <row r="33" spans="1:26" ht="13.5">
      <c r="A33" s="104" t="s">
        <v>78</v>
      </c>
      <c r="B33" s="102"/>
      <c r="C33" s="121">
        <v>12892182</v>
      </c>
      <c r="D33" s="122">
        <v>9325306</v>
      </c>
      <c r="E33" s="26">
        <v>9325306</v>
      </c>
      <c r="F33" s="26">
        <v>1021209</v>
      </c>
      <c r="G33" s="26">
        <v>953427</v>
      </c>
      <c r="H33" s="26">
        <v>1457702</v>
      </c>
      <c r="I33" s="26">
        <v>3432338</v>
      </c>
      <c r="J33" s="26">
        <v>1077426</v>
      </c>
      <c r="K33" s="26">
        <v>1137185</v>
      </c>
      <c r="L33" s="26">
        <v>1244927</v>
      </c>
      <c r="M33" s="26">
        <v>3459538</v>
      </c>
      <c r="N33" s="26">
        <v>1029164</v>
      </c>
      <c r="O33" s="26">
        <v>1201622</v>
      </c>
      <c r="P33" s="26">
        <v>1444133</v>
      </c>
      <c r="Q33" s="26">
        <v>3674919</v>
      </c>
      <c r="R33" s="26">
        <v>923389</v>
      </c>
      <c r="S33" s="26">
        <v>1359179</v>
      </c>
      <c r="T33" s="26">
        <v>1057880</v>
      </c>
      <c r="U33" s="26">
        <v>3340448</v>
      </c>
      <c r="V33" s="26">
        <v>13907243</v>
      </c>
      <c r="W33" s="26">
        <v>9325306</v>
      </c>
      <c r="X33" s="26">
        <v>4581937</v>
      </c>
      <c r="Y33" s="106">
        <v>49.13</v>
      </c>
      <c r="Z33" s="121">
        <v>9325306</v>
      </c>
    </row>
    <row r="34" spans="1:26" ht="13.5">
      <c r="A34" s="104" t="s">
        <v>79</v>
      </c>
      <c r="B34" s="102"/>
      <c r="C34" s="121">
        <v>9234369</v>
      </c>
      <c r="D34" s="122">
        <v>10308854</v>
      </c>
      <c r="E34" s="26">
        <v>10308854</v>
      </c>
      <c r="F34" s="26">
        <v>595705</v>
      </c>
      <c r="G34" s="26">
        <v>551329</v>
      </c>
      <c r="H34" s="26">
        <v>840006</v>
      </c>
      <c r="I34" s="26">
        <v>1987040</v>
      </c>
      <c r="J34" s="26">
        <v>594671</v>
      </c>
      <c r="K34" s="26">
        <v>636943</v>
      </c>
      <c r="L34" s="26">
        <v>927789</v>
      </c>
      <c r="M34" s="26">
        <v>2159403</v>
      </c>
      <c r="N34" s="26">
        <v>547718</v>
      </c>
      <c r="O34" s="26">
        <v>734828</v>
      </c>
      <c r="P34" s="26">
        <v>886693</v>
      </c>
      <c r="Q34" s="26">
        <v>2169239</v>
      </c>
      <c r="R34" s="26">
        <v>695321</v>
      </c>
      <c r="S34" s="26">
        <v>691708</v>
      </c>
      <c r="T34" s="26">
        <v>1051988</v>
      </c>
      <c r="U34" s="26">
        <v>2439017</v>
      </c>
      <c r="V34" s="26">
        <v>8754699</v>
      </c>
      <c r="W34" s="26">
        <v>10308854</v>
      </c>
      <c r="X34" s="26">
        <v>-1554155</v>
      </c>
      <c r="Y34" s="106">
        <v>-15.08</v>
      </c>
      <c r="Z34" s="121">
        <v>10308854</v>
      </c>
    </row>
    <row r="35" spans="1:26" ht="13.5">
      <c r="A35" s="104" t="s">
        <v>80</v>
      </c>
      <c r="B35" s="102"/>
      <c r="C35" s="121">
        <v>6357433</v>
      </c>
      <c r="D35" s="122">
        <v>7338811</v>
      </c>
      <c r="E35" s="26">
        <v>7338811</v>
      </c>
      <c r="F35" s="26">
        <v>633308</v>
      </c>
      <c r="G35" s="26">
        <v>492655</v>
      </c>
      <c r="H35" s="26">
        <v>585217</v>
      </c>
      <c r="I35" s="26">
        <v>1711180</v>
      </c>
      <c r="J35" s="26">
        <v>557563</v>
      </c>
      <c r="K35" s="26">
        <v>551393</v>
      </c>
      <c r="L35" s="26">
        <v>453336</v>
      </c>
      <c r="M35" s="26">
        <v>1562292</v>
      </c>
      <c r="N35" s="26">
        <v>503703</v>
      </c>
      <c r="O35" s="26">
        <v>542557</v>
      </c>
      <c r="P35" s="26">
        <v>520961</v>
      </c>
      <c r="Q35" s="26">
        <v>1567221</v>
      </c>
      <c r="R35" s="26">
        <v>503744</v>
      </c>
      <c r="S35" s="26">
        <v>566522</v>
      </c>
      <c r="T35" s="26">
        <v>801559</v>
      </c>
      <c r="U35" s="26">
        <v>1871825</v>
      </c>
      <c r="V35" s="26">
        <v>6712518</v>
      </c>
      <c r="W35" s="26">
        <v>7338811</v>
      </c>
      <c r="X35" s="26">
        <v>-626293</v>
      </c>
      <c r="Y35" s="106">
        <v>-8.53</v>
      </c>
      <c r="Z35" s="121">
        <v>7338811</v>
      </c>
    </row>
    <row r="36" spans="1:26" ht="13.5">
      <c r="A36" s="104" t="s">
        <v>81</v>
      </c>
      <c r="B36" s="102"/>
      <c r="C36" s="121">
        <v>1046412</v>
      </c>
      <c r="D36" s="122">
        <v>1216414</v>
      </c>
      <c r="E36" s="26">
        <v>1216414</v>
      </c>
      <c r="F36" s="26">
        <v>77199</v>
      </c>
      <c r="G36" s="26">
        <v>67555</v>
      </c>
      <c r="H36" s="26">
        <v>89812</v>
      </c>
      <c r="I36" s="26">
        <v>234566</v>
      </c>
      <c r="J36" s="26">
        <v>71584</v>
      </c>
      <c r="K36" s="26">
        <v>69574</v>
      </c>
      <c r="L36" s="26">
        <v>246082</v>
      </c>
      <c r="M36" s="26">
        <v>387240</v>
      </c>
      <c r="N36" s="26">
        <v>67590</v>
      </c>
      <c r="O36" s="26">
        <v>74713</v>
      </c>
      <c r="P36" s="26">
        <v>69338</v>
      </c>
      <c r="Q36" s="26">
        <v>211641</v>
      </c>
      <c r="R36" s="26">
        <v>69106</v>
      </c>
      <c r="S36" s="26">
        <v>83223</v>
      </c>
      <c r="T36" s="26">
        <v>141622</v>
      </c>
      <c r="U36" s="26">
        <v>293951</v>
      </c>
      <c r="V36" s="26">
        <v>1127398</v>
      </c>
      <c r="W36" s="26">
        <v>1216414</v>
      </c>
      <c r="X36" s="26">
        <v>-89016</v>
      </c>
      <c r="Y36" s="106">
        <v>-7.32</v>
      </c>
      <c r="Z36" s="121">
        <v>1216414</v>
      </c>
    </row>
    <row r="37" spans="1:26" ht="13.5">
      <c r="A37" s="104" t="s">
        <v>82</v>
      </c>
      <c r="B37" s="102"/>
      <c r="C37" s="123">
        <v>4100341</v>
      </c>
      <c r="D37" s="124">
        <v>3056239</v>
      </c>
      <c r="E37" s="125">
        <v>3056239</v>
      </c>
      <c r="F37" s="125">
        <v>358441</v>
      </c>
      <c r="G37" s="125">
        <v>356290</v>
      </c>
      <c r="H37" s="125">
        <v>382880</v>
      </c>
      <c r="I37" s="125">
        <v>1097611</v>
      </c>
      <c r="J37" s="125">
        <v>373959</v>
      </c>
      <c r="K37" s="125">
        <v>391782</v>
      </c>
      <c r="L37" s="125">
        <v>415204</v>
      </c>
      <c r="M37" s="125">
        <v>1180945</v>
      </c>
      <c r="N37" s="125">
        <v>367448</v>
      </c>
      <c r="O37" s="125">
        <v>383496</v>
      </c>
      <c r="P37" s="125">
        <v>353110</v>
      </c>
      <c r="Q37" s="125">
        <v>1104054</v>
      </c>
      <c r="R37" s="125">
        <v>369460</v>
      </c>
      <c r="S37" s="125">
        <v>374929</v>
      </c>
      <c r="T37" s="125">
        <v>411561</v>
      </c>
      <c r="U37" s="125">
        <v>1155950</v>
      </c>
      <c r="V37" s="125">
        <v>4538560</v>
      </c>
      <c r="W37" s="125">
        <v>3056239</v>
      </c>
      <c r="X37" s="125">
        <v>1482321</v>
      </c>
      <c r="Y37" s="107">
        <v>48.5</v>
      </c>
      <c r="Z37" s="123">
        <v>3056239</v>
      </c>
    </row>
    <row r="38" spans="1:26" ht="13.5">
      <c r="A38" s="101" t="s">
        <v>83</v>
      </c>
      <c r="B38" s="108"/>
      <c r="C38" s="119">
        <f aca="true" t="shared" si="7" ref="C38:X38">SUM(C39:C41)</f>
        <v>24094457</v>
      </c>
      <c r="D38" s="120">
        <f t="shared" si="7"/>
        <v>26131898</v>
      </c>
      <c r="E38" s="66">
        <f t="shared" si="7"/>
        <v>26131898</v>
      </c>
      <c r="F38" s="66">
        <f t="shared" si="7"/>
        <v>1217749</v>
      </c>
      <c r="G38" s="66">
        <f t="shared" si="7"/>
        <v>1196577</v>
      </c>
      <c r="H38" s="66">
        <f t="shared" si="7"/>
        <v>2534417</v>
      </c>
      <c r="I38" s="66">
        <f t="shared" si="7"/>
        <v>4948743</v>
      </c>
      <c r="J38" s="66">
        <f t="shared" si="7"/>
        <v>1362488</v>
      </c>
      <c r="K38" s="66">
        <f t="shared" si="7"/>
        <v>1396027</v>
      </c>
      <c r="L38" s="66">
        <f t="shared" si="7"/>
        <v>2116040</v>
      </c>
      <c r="M38" s="66">
        <f t="shared" si="7"/>
        <v>4874555</v>
      </c>
      <c r="N38" s="66">
        <f t="shared" si="7"/>
        <v>1288651</v>
      </c>
      <c r="O38" s="66">
        <f t="shared" si="7"/>
        <v>1605014</v>
      </c>
      <c r="P38" s="66">
        <f t="shared" si="7"/>
        <v>2470068</v>
      </c>
      <c r="Q38" s="66">
        <f t="shared" si="7"/>
        <v>5363733</v>
      </c>
      <c r="R38" s="66">
        <f t="shared" si="7"/>
        <v>1366639</v>
      </c>
      <c r="S38" s="66">
        <f t="shared" si="7"/>
        <v>1524675</v>
      </c>
      <c r="T38" s="66">
        <f t="shared" si="7"/>
        <v>2788359</v>
      </c>
      <c r="U38" s="66">
        <f t="shared" si="7"/>
        <v>5679673</v>
      </c>
      <c r="V38" s="66">
        <f t="shared" si="7"/>
        <v>20866704</v>
      </c>
      <c r="W38" s="66">
        <f t="shared" si="7"/>
        <v>26131898</v>
      </c>
      <c r="X38" s="66">
        <f t="shared" si="7"/>
        <v>-5265194</v>
      </c>
      <c r="Y38" s="103">
        <f>+IF(W38&lt;&gt;0,+(X38/W38)*100,0)</f>
        <v>-20.14853264772425</v>
      </c>
      <c r="Z38" s="119">
        <f>SUM(Z39:Z41)</f>
        <v>26131898</v>
      </c>
    </row>
    <row r="39" spans="1:26" ht="13.5">
      <c r="A39" s="104" t="s">
        <v>84</v>
      </c>
      <c r="B39" s="102"/>
      <c r="C39" s="121">
        <v>5196053</v>
      </c>
      <c r="D39" s="122">
        <v>8472776</v>
      </c>
      <c r="E39" s="26">
        <v>8472776</v>
      </c>
      <c r="F39" s="26">
        <v>362974</v>
      </c>
      <c r="G39" s="26">
        <v>356344</v>
      </c>
      <c r="H39" s="26">
        <v>368925</v>
      </c>
      <c r="I39" s="26">
        <v>1088243</v>
      </c>
      <c r="J39" s="26">
        <v>408509</v>
      </c>
      <c r="K39" s="26">
        <v>444540</v>
      </c>
      <c r="L39" s="26">
        <v>404554</v>
      </c>
      <c r="M39" s="26">
        <v>1257603</v>
      </c>
      <c r="N39" s="26">
        <v>362222</v>
      </c>
      <c r="O39" s="26">
        <v>565038</v>
      </c>
      <c r="P39" s="26">
        <v>447782</v>
      </c>
      <c r="Q39" s="26">
        <v>1375042</v>
      </c>
      <c r="R39" s="26">
        <v>479140</v>
      </c>
      <c r="S39" s="26">
        <v>536289</v>
      </c>
      <c r="T39" s="26">
        <v>573863</v>
      </c>
      <c r="U39" s="26">
        <v>1589292</v>
      </c>
      <c r="V39" s="26">
        <v>5310180</v>
      </c>
      <c r="W39" s="26">
        <v>8472776</v>
      </c>
      <c r="X39" s="26">
        <v>-3162596</v>
      </c>
      <c r="Y39" s="106">
        <v>-37.33</v>
      </c>
      <c r="Z39" s="121">
        <v>8472776</v>
      </c>
    </row>
    <row r="40" spans="1:26" ht="13.5">
      <c r="A40" s="104" t="s">
        <v>85</v>
      </c>
      <c r="B40" s="102"/>
      <c r="C40" s="121">
        <v>18898404</v>
      </c>
      <c r="D40" s="122">
        <v>17659122</v>
      </c>
      <c r="E40" s="26">
        <v>17659122</v>
      </c>
      <c r="F40" s="26">
        <v>854775</v>
      </c>
      <c r="G40" s="26">
        <v>840233</v>
      </c>
      <c r="H40" s="26">
        <v>2165492</v>
      </c>
      <c r="I40" s="26">
        <v>3860500</v>
      </c>
      <c r="J40" s="26">
        <v>953979</v>
      </c>
      <c r="K40" s="26">
        <v>951487</v>
      </c>
      <c r="L40" s="26">
        <v>1711486</v>
      </c>
      <c r="M40" s="26">
        <v>3616952</v>
      </c>
      <c r="N40" s="26">
        <v>926429</v>
      </c>
      <c r="O40" s="26">
        <v>1039976</v>
      </c>
      <c r="P40" s="26">
        <v>2022286</v>
      </c>
      <c r="Q40" s="26">
        <v>3988691</v>
      </c>
      <c r="R40" s="26">
        <v>887499</v>
      </c>
      <c r="S40" s="26">
        <v>988386</v>
      </c>
      <c r="T40" s="26">
        <v>2214496</v>
      </c>
      <c r="U40" s="26">
        <v>4090381</v>
      </c>
      <c r="V40" s="26">
        <v>15556524</v>
      </c>
      <c r="W40" s="26">
        <v>17659122</v>
      </c>
      <c r="X40" s="26">
        <v>-2102598</v>
      </c>
      <c r="Y40" s="106">
        <v>-11.91</v>
      </c>
      <c r="Z40" s="121">
        <v>17659122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56412669</v>
      </c>
      <c r="D42" s="120">
        <f t="shared" si="8"/>
        <v>89750649</v>
      </c>
      <c r="E42" s="66">
        <f t="shared" si="8"/>
        <v>89750649</v>
      </c>
      <c r="F42" s="66">
        <f t="shared" si="8"/>
        <v>4126411</v>
      </c>
      <c r="G42" s="66">
        <f t="shared" si="8"/>
        <v>6382084</v>
      </c>
      <c r="H42" s="66">
        <f t="shared" si="8"/>
        <v>5277876</v>
      </c>
      <c r="I42" s="66">
        <f t="shared" si="8"/>
        <v>15786371</v>
      </c>
      <c r="J42" s="66">
        <f t="shared" si="8"/>
        <v>5068937</v>
      </c>
      <c r="K42" s="66">
        <f t="shared" si="8"/>
        <v>4297652</v>
      </c>
      <c r="L42" s="66">
        <f t="shared" si="8"/>
        <v>5029132</v>
      </c>
      <c r="M42" s="66">
        <f t="shared" si="8"/>
        <v>14395721</v>
      </c>
      <c r="N42" s="66">
        <f t="shared" si="8"/>
        <v>3684516</v>
      </c>
      <c r="O42" s="66">
        <f t="shared" si="8"/>
        <v>7890068</v>
      </c>
      <c r="P42" s="66">
        <f t="shared" si="8"/>
        <v>3081193</v>
      </c>
      <c r="Q42" s="66">
        <f t="shared" si="8"/>
        <v>14655777</v>
      </c>
      <c r="R42" s="66">
        <f t="shared" si="8"/>
        <v>7278230</v>
      </c>
      <c r="S42" s="66">
        <f t="shared" si="8"/>
        <v>6017734</v>
      </c>
      <c r="T42" s="66">
        <f t="shared" si="8"/>
        <v>10229155</v>
      </c>
      <c r="U42" s="66">
        <f t="shared" si="8"/>
        <v>23525119</v>
      </c>
      <c r="V42" s="66">
        <f t="shared" si="8"/>
        <v>68362988</v>
      </c>
      <c r="W42" s="66">
        <f t="shared" si="8"/>
        <v>89750649</v>
      </c>
      <c r="X42" s="66">
        <f t="shared" si="8"/>
        <v>-21387661</v>
      </c>
      <c r="Y42" s="103">
        <f>+IF(W42&lt;&gt;0,+(X42/W42)*100,0)</f>
        <v>-23.83009063254796</v>
      </c>
      <c r="Z42" s="119">
        <f>SUM(Z43:Z46)</f>
        <v>89750649</v>
      </c>
    </row>
    <row r="43" spans="1:26" ht="13.5">
      <c r="A43" s="104" t="s">
        <v>88</v>
      </c>
      <c r="B43" s="102"/>
      <c r="C43" s="121">
        <v>39802286</v>
      </c>
      <c r="D43" s="122">
        <v>71384980</v>
      </c>
      <c r="E43" s="26">
        <v>71384980</v>
      </c>
      <c r="F43" s="26">
        <v>3497200</v>
      </c>
      <c r="G43" s="26">
        <v>4862052</v>
      </c>
      <c r="H43" s="26">
        <v>3418095</v>
      </c>
      <c r="I43" s="26">
        <v>11777347</v>
      </c>
      <c r="J43" s="26">
        <v>3474582</v>
      </c>
      <c r="K43" s="26">
        <v>2755938</v>
      </c>
      <c r="L43" s="26">
        <v>3166672</v>
      </c>
      <c r="M43" s="26">
        <v>9397192</v>
      </c>
      <c r="N43" s="26">
        <v>2822410</v>
      </c>
      <c r="O43" s="26">
        <v>6906427</v>
      </c>
      <c r="P43" s="26">
        <v>1846065</v>
      </c>
      <c r="Q43" s="26">
        <v>11574902</v>
      </c>
      <c r="R43" s="26">
        <v>6368758</v>
      </c>
      <c r="S43" s="26">
        <v>4960187</v>
      </c>
      <c r="T43" s="26">
        <v>7820190</v>
      </c>
      <c r="U43" s="26">
        <v>19149135</v>
      </c>
      <c r="V43" s="26">
        <v>51898576</v>
      </c>
      <c r="W43" s="26">
        <v>71384980</v>
      </c>
      <c r="X43" s="26">
        <v>-19486404</v>
      </c>
      <c r="Y43" s="106">
        <v>-27.3</v>
      </c>
      <c r="Z43" s="121">
        <v>71384980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>
        <v>4207401</v>
      </c>
      <c r="D45" s="124">
        <v>5016834</v>
      </c>
      <c r="E45" s="125">
        <v>5016834</v>
      </c>
      <c r="F45" s="125">
        <v>184538</v>
      </c>
      <c r="G45" s="125">
        <v>192609</v>
      </c>
      <c r="H45" s="125">
        <v>388006</v>
      </c>
      <c r="I45" s="125">
        <v>765153</v>
      </c>
      <c r="J45" s="125">
        <v>210406</v>
      </c>
      <c r="K45" s="125">
        <v>182354</v>
      </c>
      <c r="L45" s="125">
        <v>435654</v>
      </c>
      <c r="M45" s="125">
        <v>828414</v>
      </c>
      <c r="N45" s="125">
        <v>123990</v>
      </c>
      <c r="O45" s="125">
        <v>169492</v>
      </c>
      <c r="P45" s="125">
        <v>438941</v>
      </c>
      <c r="Q45" s="125">
        <v>732423</v>
      </c>
      <c r="R45" s="125">
        <v>177626</v>
      </c>
      <c r="S45" s="125">
        <v>197944</v>
      </c>
      <c r="T45" s="125">
        <v>561292</v>
      </c>
      <c r="U45" s="125">
        <v>936862</v>
      </c>
      <c r="V45" s="125">
        <v>3262852</v>
      </c>
      <c r="W45" s="125">
        <v>5016834</v>
      </c>
      <c r="X45" s="125">
        <v>-1753982</v>
      </c>
      <c r="Y45" s="107">
        <v>-34.96</v>
      </c>
      <c r="Z45" s="123">
        <v>5016834</v>
      </c>
    </row>
    <row r="46" spans="1:26" ht="13.5">
      <c r="A46" s="104" t="s">
        <v>91</v>
      </c>
      <c r="B46" s="102"/>
      <c r="C46" s="121">
        <v>12402982</v>
      </c>
      <c r="D46" s="122">
        <v>13348835</v>
      </c>
      <c r="E46" s="26">
        <v>13348835</v>
      </c>
      <c r="F46" s="26">
        <v>444673</v>
      </c>
      <c r="G46" s="26">
        <v>1327423</v>
      </c>
      <c r="H46" s="26">
        <v>1471775</v>
      </c>
      <c r="I46" s="26">
        <v>3243871</v>
      </c>
      <c r="J46" s="26">
        <v>1383949</v>
      </c>
      <c r="K46" s="26">
        <v>1359360</v>
      </c>
      <c r="L46" s="26">
        <v>1426806</v>
      </c>
      <c r="M46" s="26">
        <v>4170115</v>
      </c>
      <c r="N46" s="26">
        <v>738116</v>
      </c>
      <c r="O46" s="26">
        <v>814149</v>
      </c>
      <c r="P46" s="26">
        <v>796187</v>
      </c>
      <c r="Q46" s="26">
        <v>2348452</v>
      </c>
      <c r="R46" s="26">
        <v>731846</v>
      </c>
      <c r="S46" s="26">
        <v>859603</v>
      </c>
      <c r="T46" s="26">
        <v>1847673</v>
      </c>
      <c r="U46" s="26">
        <v>3439122</v>
      </c>
      <c r="V46" s="26">
        <v>13201560</v>
      </c>
      <c r="W46" s="26">
        <v>13348835</v>
      </c>
      <c r="X46" s="26">
        <v>-147275</v>
      </c>
      <c r="Y46" s="106">
        <v>-1.1</v>
      </c>
      <c r="Z46" s="121">
        <v>13348835</v>
      </c>
    </row>
    <row r="47" spans="1:26" ht="13.5">
      <c r="A47" s="101" t="s">
        <v>92</v>
      </c>
      <c r="B47" s="108" t="s">
        <v>93</v>
      </c>
      <c r="C47" s="119">
        <v>2871603</v>
      </c>
      <c r="D47" s="120">
        <v>225578</v>
      </c>
      <c r="E47" s="66">
        <v>225578</v>
      </c>
      <c r="F47" s="66">
        <v>228541</v>
      </c>
      <c r="G47" s="66">
        <v>274228</v>
      </c>
      <c r="H47" s="66">
        <v>248332</v>
      </c>
      <c r="I47" s="66">
        <v>751101</v>
      </c>
      <c r="J47" s="66">
        <v>286895</v>
      </c>
      <c r="K47" s="66">
        <v>346403</v>
      </c>
      <c r="L47" s="66">
        <v>215153</v>
      </c>
      <c r="M47" s="66">
        <v>848451</v>
      </c>
      <c r="N47" s="66">
        <v>217305</v>
      </c>
      <c r="O47" s="66">
        <v>215263</v>
      </c>
      <c r="P47" s="66">
        <v>245169</v>
      </c>
      <c r="Q47" s="66">
        <v>677737</v>
      </c>
      <c r="R47" s="66">
        <v>205037</v>
      </c>
      <c r="S47" s="66">
        <v>404931</v>
      </c>
      <c r="T47" s="66">
        <v>391048</v>
      </c>
      <c r="U47" s="66">
        <v>1001016</v>
      </c>
      <c r="V47" s="66">
        <v>3278305</v>
      </c>
      <c r="W47" s="66">
        <v>225578</v>
      </c>
      <c r="X47" s="66">
        <v>3052727</v>
      </c>
      <c r="Y47" s="103">
        <v>1353.29</v>
      </c>
      <c r="Z47" s="119">
        <v>225578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168489832</v>
      </c>
      <c r="D48" s="139">
        <f t="shared" si="9"/>
        <v>212253134</v>
      </c>
      <c r="E48" s="39">
        <f t="shared" si="9"/>
        <v>211223134</v>
      </c>
      <c r="F48" s="39">
        <f t="shared" si="9"/>
        <v>11527459</v>
      </c>
      <c r="G48" s="39">
        <f t="shared" si="9"/>
        <v>13119706</v>
      </c>
      <c r="H48" s="39">
        <f t="shared" si="9"/>
        <v>15188212</v>
      </c>
      <c r="I48" s="39">
        <f t="shared" si="9"/>
        <v>39835377</v>
      </c>
      <c r="J48" s="39">
        <f t="shared" si="9"/>
        <v>12898773</v>
      </c>
      <c r="K48" s="39">
        <f t="shared" si="9"/>
        <v>12512127</v>
      </c>
      <c r="L48" s="39">
        <f t="shared" si="9"/>
        <v>14592505</v>
      </c>
      <c r="M48" s="39">
        <f t="shared" si="9"/>
        <v>40003405</v>
      </c>
      <c r="N48" s="39">
        <f t="shared" si="9"/>
        <v>10762214</v>
      </c>
      <c r="O48" s="39">
        <f t="shared" si="9"/>
        <v>15403632</v>
      </c>
      <c r="P48" s="39">
        <f t="shared" si="9"/>
        <v>11832640</v>
      </c>
      <c r="Q48" s="39">
        <f t="shared" si="9"/>
        <v>37998486</v>
      </c>
      <c r="R48" s="39">
        <f t="shared" si="9"/>
        <v>17082342</v>
      </c>
      <c r="S48" s="39">
        <f t="shared" si="9"/>
        <v>15845112</v>
      </c>
      <c r="T48" s="39">
        <f t="shared" si="9"/>
        <v>21571967</v>
      </c>
      <c r="U48" s="39">
        <f t="shared" si="9"/>
        <v>54499421</v>
      </c>
      <c r="V48" s="39">
        <f t="shared" si="9"/>
        <v>172336689</v>
      </c>
      <c r="W48" s="39">
        <f t="shared" si="9"/>
        <v>211223134</v>
      </c>
      <c r="X48" s="39">
        <f t="shared" si="9"/>
        <v>-38886445</v>
      </c>
      <c r="Y48" s="140">
        <f>+IF(W48&lt;&gt;0,+(X48/W48)*100,0)</f>
        <v>-18.410125947662532</v>
      </c>
      <c r="Z48" s="138">
        <f>+Z28+Z32+Z38+Z42+Z47</f>
        <v>211223134</v>
      </c>
    </row>
    <row r="49" spans="1:26" ht="13.5">
      <c r="A49" s="114" t="s">
        <v>48</v>
      </c>
      <c r="B49" s="115"/>
      <c r="C49" s="141">
        <f aca="true" t="shared" si="10" ref="C49:X49">+C25-C48</f>
        <v>10709824</v>
      </c>
      <c r="D49" s="142">
        <f t="shared" si="10"/>
        <v>563626</v>
      </c>
      <c r="E49" s="143">
        <f t="shared" si="10"/>
        <v>8915626</v>
      </c>
      <c r="F49" s="143">
        <f t="shared" si="10"/>
        <v>19822559</v>
      </c>
      <c r="G49" s="143">
        <f t="shared" si="10"/>
        <v>22897908</v>
      </c>
      <c r="H49" s="143">
        <f t="shared" si="10"/>
        <v>-11173647</v>
      </c>
      <c r="I49" s="143">
        <f t="shared" si="10"/>
        <v>31546820</v>
      </c>
      <c r="J49" s="143">
        <f t="shared" si="10"/>
        <v>-7103343</v>
      </c>
      <c r="K49" s="143">
        <f t="shared" si="10"/>
        <v>4047176</v>
      </c>
      <c r="L49" s="143">
        <f t="shared" si="10"/>
        <v>-9532943</v>
      </c>
      <c r="M49" s="143">
        <f t="shared" si="10"/>
        <v>-12589110</v>
      </c>
      <c r="N49" s="143">
        <f t="shared" si="10"/>
        <v>-6302116</v>
      </c>
      <c r="O49" s="143">
        <f t="shared" si="10"/>
        <v>-7255274</v>
      </c>
      <c r="P49" s="143">
        <f t="shared" si="10"/>
        <v>1059364</v>
      </c>
      <c r="Q49" s="143">
        <f t="shared" si="10"/>
        <v>-12498026</v>
      </c>
      <c r="R49" s="143">
        <f t="shared" si="10"/>
        <v>-11730504</v>
      </c>
      <c r="S49" s="143">
        <f t="shared" si="10"/>
        <v>-10615605</v>
      </c>
      <c r="T49" s="143">
        <f t="shared" si="10"/>
        <v>-14907613</v>
      </c>
      <c r="U49" s="143">
        <f t="shared" si="10"/>
        <v>-37253722</v>
      </c>
      <c r="V49" s="143">
        <f t="shared" si="10"/>
        <v>-30794038</v>
      </c>
      <c r="W49" s="143">
        <f>IF(E25=E48,0,W25-W48)</f>
        <v>8915626</v>
      </c>
      <c r="X49" s="143">
        <f t="shared" si="10"/>
        <v>-39709664</v>
      </c>
      <c r="Y49" s="144">
        <f>+IF(W49&lt;&gt;0,+(X49/W49)*100,0)</f>
        <v>-445.3940082278014</v>
      </c>
      <c r="Z49" s="141">
        <f>+Z25-Z48</f>
        <v>8915626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115742392</v>
      </c>
      <c r="D5" s="122">
        <v>148806656</v>
      </c>
      <c r="E5" s="26">
        <v>148806656</v>
      </c>
      <c r="F5" s="26">
        <v>12398888</v>
      </c>
      <c r="G5" s="26">
        <v>28015601</v>
      </c>
      <c r="H5" s="26">
        <v>1576156</v>
      </c>
      <c r="I5" s="26">
        <v>41990645</v>
      </c>
      <c r="J5" s="26">
        <v>490386</v>
      </c>
      <c r="K5" s="26">
        <v>2896780</v>
      </c>
      <c r="L5" s="26">
        <v>0</v>
      </c>
      <c r="M5" s="26">
        <v>3387166</v>
      </c>
      <c r="N5" s="26">
        <v>0</v>
      </c>
      <c r="O5" s="26">
        <v>3047097</v>
      </c>
      <c r="P5" s="26">
        <v>0</v>
      </c>
      <c r="Q5" s="26">
        <v>3047097</v>
      </c>
      <c r="R5" s="26">
        <v>0</v>
      </c>
      <c r="S5" s="26">
        <v>0</v>
      </c>
      <c r="T5" s="26">
        <v>55613593</v>
      </c>
      <c r="U5" s="26">
        <v>55613593</v>
      </c>
      <c r="V5" s="26">
        <v>104038501</v>
      </c>
      <c r="W5" s="26">
        <v>148806656</v>
      </c>
      <c r="X5" s="26">
        <v>-44768155</v>
      </c>
      <c r="Y5" s="106">
        <v>-30.08</v>
      </c>
      <c r="Z5" s="121">
        <v>148806656</v>
      </c>
    </row>
    <row r="6" spans="1:26" ht="13.5">
      <c r="A6" s="157" t="s">
        <v>101</v>
      </c>
      <c r="B6" s="158"/>
      <c r="C6" s="121">
        <v>0</v>
      </c>
      <c r="D6" s="122">
        <v>500000</v>
      </c>
      <c r="E6" s="26">
        <v>500000</v>
      </c>
      <c r="F6" s="26">
        <v>0</v>
      </c>
      <c r="G6" s="26">
        <v>160945</v>
      </c>
      <c r="H6" s="26">
        <v>0</v>
      </c>
      <c r="I6" s="26">
        <v>160945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118711</v>
      </c>
      <c r="S6" s="26">
        <v>101399</v>
      </c>
      <c r="T6" s="26">
        <v>0</v>
      </c>
      <c r="U6" s="26">
        <v>220110</v>
      </c>
      <c r="V6" s="26">
        <v>381055</v>
      </c>
      <c r="W6" s="26">
        <v>500000</v>
      </c>
      <c r="X6" s="26">
        <v>-118945</v>
      </c>
      <c r="Y6" s="106">
        <v>-23.79</v>
      </c>
      <c r="Z6" s="121">
        <v>500000</v>
      </c>
    </row>
    <row r="7" spans="1:26" ht="13.5">
      <c r="A7" s="159" t="s">
        <v>102</v>
      </c>
      <c r="B7" s="158" t="s">
        <v>95</v>
      </c>
      <c r="C7" s="121">
        <v>30906994</v>
      </c>
      <c r="D7" s="122">
        <v>44581979</v>
      </c>
      <c r="E7" s="26">
        <v>44581979</v>
      </c>
      <c r="F7" s="26">
        <v>6075930</v>
      </c>
      <c r="G7" s="26">
        <v>4052789</v>
      </c>
      <c r="H7" s="26">
        <v>310776</v>
      </c>
      <c r="I7" s="26">
        <v>10439495</v>
      </c>
      <c r="J7" s="26">
        <v>2428858</v>
      </c>
      <c r="K7" s="26">
        <v>2701925</v>
      </c>
      <c r="L7" s="26">
        <v>2714732</v>
      </c>
      <c r="M7" s="26">
        <v>7845515</v>
      </c>
      <c r="N7" s="26">
        <v>2682514</v>
      </c>
      <c r="O7" s="26">
        <v>2674128</v>
      </c>
      <c r="P7" s="26">
        <v>2549191</v>
      </c>
      <c r="Q7" s="26">
        <v>7905833</v>
      </c>
      <c r="R7" s="26">
        <v>3046683</v>
      </c>
      <c r="S7" s="26">
        <v>2877158</v>
      </c>
      <c r="T7" s="26">
        <v>4524974</v>
      </c>
      <c r="U7" s="26">
        <v>10448815</v>
      </c>
      <c r="V7" s="26">
        <v>36639658</v>
      </c>
      <c r="W7" s="26">
        <v>44581979</v>
      </c>
      <c r="X7" s="26">
        <v>-7942321</v>
      </c>
      <c r="Y7" s="106">
        <v>-17.82</v>
      </c>
      <c r="Z7" s="121">
        <v>44581979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8164113</v>
      </c>
      <c r="D10" s="122">
        <v>6774378</v>
      </c>
      <c r="E10" s="20">
        <v>6774378</v>
      </c>
      <c r="F10" s="20">
        <v>613775</v>
      </c>
      <c r="G10" s="20">
        <v>1098006</v>
      </c>
      <c r="H10" s="20">
        <v>773248</v>
      </c>
      <c r="I10" s="20">
        <v>2485029</v>
      </c>
      <c r="J10" s="20">
        <v>1084757</v>
      </c>
      <c r="K10" s="20">
        <v>1080074</v>
      </c>
      <c r="L10" s="20">
        <v>1084655</v>
      </c>
      <c r="M10" s="20">
        <v>3249486</v>
      </c>
      <c r="N10" s="20">
        <v>573875</v>
      </c>
      <c r="O10" s="20">
        <v>624813</v>
      </c>
      <c r="P10" s="20">
        <v>1012070</v>
      </c>
      <c r="Q10" s="20">
        <v>2210758</v>
      </c>
      <c r="R10" s="20">
        <v>603718</v>
      </c>
      <c r="S10" s="20">
        <v>563661</v>
      </c>
      <c r="T10" s="20">
        <v>603376</v>
      </c>
      <c r="U10" s="20">
        <v>1770755</v>
      </c>
      <c r="V10" s="20">
        <v>9716028</v>
      </c>
      <c r="W10" s="20">
        <v>6774378</v>
      </c>
      <c r="X10" s="20">
        <v>2941650</v>
      </c>
      <c r="Y10" s="160">
        <v>43.42</v>
      </c>
      <c r="Z10" s="96">
        <v>6774378</v>
      </c>
    </row>
    <row r="11" spans="1:26" ht="13.5">
      <c r="A11" s="159" t="s">
        <v>106</v>
      </c>
      <c r="B11" s="161"/>
      <c r="C11" s="121">
        <v>1390057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413499</v>
      </c>
      <c r="D12" s="122">
        <v>528643</v>
      </c>
      <c r="E12" s="26">
        <v>528643</v>
      </c>
      <c r="F12" s="26">
        <v>80650</v>
      </c>
      <c r="G12" s="26">
        <v>27365</v>
      </c>
      <c r="H12" s="26">
        <v>142355</v>
      </c>
      <c r="I12" s="26">
        <v>250370</v>
      </c>
      <c r="J12" s="26">
        <v>56253</v>
      </c>
      <c r="K12" s="26">
        <v>45337</v>
      </c>
      <c r="L12" s="26">
        <v>87094</v>
      </c>
      <c r="M12" s="26">
        <v>188684</v>
      </c>
      <c r="N12" s="26">
        <v>25141</v>
      </c>
      <c r="O12" s="26">
        <v>62272</v>
      </c>
      <c r="P12" s="26">
        <v>65473</v>
      </c>
      <c r="Q12" s="26">
        <v>152886</v>
      </c>
      <c r="R12" s="26">
        <v>55229</v>
      </c>
      <c r="S12" s="26">
        <v>84858</v>
      </c>
      <c r="T12" s="26">
        <v>58159</v>
      </c>
      <c r="U12" s="26">
        <v>198246</v>
      </c>
      <c r="V12" s="26">
        <v>790186</v>
      </c>
      <c r="W12" s="26">
        <v>528643</v>
      </c>
      <c r="X12" s="26">
        <v>261543</v>
      </c>
      <c r="Y12" s="106">
        <v>49.47</v>
      </c>
      <c r="Z12" s="121">
        <v>528643</v>
      </c>
    </row>
    <row r="13" spans="1:26" ht="13.5">
      <c r="A13" s="157" t="s">
        <v>108</v>
      </c>
      <c r="B13" s="161"/>
      <c r="C13" s="121">
        <v>256671</v>
      </c>
      <c r="D13" s="122">
        <v>0</v>
      </c>
      <c r="E13" s="26">
        <v>0</v>
      </c>
      <c r="F13" s="26">
        <v>685</v>
      </c>
      <c r="G13" s="26">
        <v>42001</v>
      </c>
      <c r="H13" s="26">
        <v>79334</v>
      </c>
      <c r="I13" s="26">
        <v>122020</v>
      </c>
      <c r="J13" s="26">
        <v>76626</v>
      </c>
      <c r="K13" s="26">
        <v>48876</v>
      </c>
      <c r="L13" s="26">
        <v>35410</v>
      </c>
      <c r="M13" s="26">
        <v>160912</v>
      </c>
      <c r="N13" s="26">
        <v>198</v>
      </c>
      <c r="O13" s="26">
        <v>65250</v>
      </c>
      <c r="P13" s="26">
        <v>19497</v>
      </c>
      <c r="Q13" s="26">
        <v>84945</v>
      </c>
      <c r="R13" s="26">
        <v>22183</v>
      </c>
      <c r="S13" s="26">
        <v>18286</v>
      </c>
      <c r="T13" s="26">
        <v>73821</v>
      </c>
      <c r="U13" s="26">
        <v>114290</v>
      </c>
      <c r="V13" s="26">
        <v>482167</v>
      </c>
      <c r="W13" s="26">
        <v>0</v>
      </c>
      <c r="X13" s="26">
        <v>482167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1561507</v>
      </c>
      <c r="D14" s="122">
        <v>500000</v>
      </c>
      <c r="E14" s="26">
        <v>500000</v>
      </c>
      <c r="F14" s="26">
        <v>70592</v>
      </c>
      <c r="G14" s="26">
        <v>75184</v>
      </c>
      <c r="H14" s="26">
        <v>2397</v>
      </c>
      <c r="I14" s="26">
        <v>148173</v>
      </c>
      <c r="J14" s="26">
        <v>55577</v>
      </c>
      <c r="K14" s="26">
        <v>0</v>
      </c>
      <c r="L14" s="26">
        <v>76168</v>
      </c>
      <c r="M14" s="26">
        <v>131745</v>
      </c>
      <c r="N14" s="26">
        <v>60469</v>
      </c>
      <c r="O14" s="26">
        <v>103845</v>
      </c>
      <c r="P14" s="26">
        <v>60950</v>
      </c>
      <c r="Q14" s="26">
        <v>225264</v>
      </c>
      <c r="R14" s="26">
        <v>84110</v>
      </c>
      <c r="S14" s="26">
        <v>76375</v>
      </c>
      <c r="T14" s="26">
        <v>104797</v>
      </c>
      <c r="U14" s="26">
        <v>265282</v>
      </c>
      <c r="V14" s="26">
        <v>770464</v>
      </c>
      <c r="W14" s="26">
        <v>500000</v>
      </c>
      <c r="X14" s="26">
        <v>270464</v>
      </c>
      <c r="Y14" s="106">
        <v>54.09</v>
      </c>
      <c r="Z14" s="121">
        <v>500000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374750</v>
      </c>
      <c r="D16" s="122">
        <v>260022</v>
      </c>
      <c r="E16" s="26">
        <v>260022</v>
      </c>
      <c r="F16" s="26">
        <v>0</v>
      </c>
      <c r="G16" s="26">
        <v>26450</v>
      </c>
      <c r="H16" s="26">
        <v>0</v>
      </c>
      <c r="I16" s="26">
        <v>26450</v>
      </c>
      <c r="J16" s="26">
        <v>23850</v>
      </c>
      <c r="K16" s="26">
        <v>35000</v>
      </c>
      <c r="L16" s="26">
        <v>0</v>
      </c>
      <c r="M16" s="26">
        <v>58850</v>
      </c>
      <c r="N16" s="26">
        <v>600</v>
      </c>
      <c r="O16" s="26">
        <v>58530</v>
      </c>
      <c r="P16" s="26">
        <v>11700</v>
      </c>
      <c r="Q16" s="26">
        <v>70830</v>
      </c>
      <c r="R16" s="26">
        <v>0</v>
      </c>
      <c r="S16" s="26">
        <v>0</v>
      </c>
      <c r="T16" s="26">
        <v>7250</v>
      </c>
      <c r="U16" s="26">
        <v>7250</v>
      </c>
      <c r="V16" s="26">
        <v>163380</v>
      </c>
      <c r="W16" s="26">
        <v>260022</v>
      </c>
      <c r="X16" s="26">
        <v>-96642</v>
      </c>
      <c r="Y16" s="106">
        <v>-37.17</v>
      </c>
      <c r="Z16" s="121">
        <v>260022</v>
      </c>
    </row>
    <row r="17" spans="1:26" ht="13.5">
      <c r="A17" s="157" t="s">
        <v>112</v>
      </c>
      <c r="B17" s="161"/>
      <c r="C17" s="121">
        <v>2696592</v>
      </c>
      <c r="D17" s="122">
        <v>3263907</v>
      </c>
      <c r="E17" s="26">
        <v>3263907</v>
      </c>
      <c r="F17" s="26">
        <v>293214</v>
      </c>
      <c r="G17" s="26">
        <v>268798</v>
      </c>
      <c r="H17" s="26">
        <v>193809</v>
      </c>
      <c r="I17" s="26">
        <v>755821</v>
      </c>
      <c r="J17" s="26">
        <v>274773</v>
      </c>
      <c r="K17" s="26">
        <v>235896</v>
      </c>
      <c r="L17" s="26">
        <v>188772</v>
      </c>
      <c r="M17" s="26">
        <v>699441</v>
      </c>
      <c r="N17" s="26">
        <v>348671</v>
      </c>
      <c r="O17" s="26">
        <v>256593</v>
      </c>
      <c r="P17" s="26">
        <v>272877</v>
      </c>
      <c r="Q17" s="26">
        <v>878141</v>
      </c>
      <c r="R17" s="26">
        <v>242865</v>
      </c>
      <c r="S17" s="26">
        <v>235845</v>
      </c>
      <c r="T17" s="26">
        <v>177313</v>
      </c>
      <c r="U17" s="26">
        <v>656023</v>
      </c>
      <c r="V17" s="26">
        <v>2989426</v>
      </c>
      <c r="W17" s="26">
        <v>3263907</v>
      </c>
      <c r="X17" s="26">
        <v>-274481</v>
      </c>
      <c r="Y17" s="106">
        <v>-8.41</v>
      </c>
      <c r="Z17" s="121">
        <v>3263907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50013484</v>
      </c>
      <c r="D19" s="122">
        <v>31561000</v>
      </c>
      <c r="E19" s="26">
        <v>33383000</v>
      </c>
      <c r="F19" s="26">
        <v>11090426</v>
      </c>
      <c r="G19" s="26">
        <v>1950000</v>
      </c>
      <c r="H19" s="26">
        <v>0</v>
      </c>
      <c r="I19" s="26">
        <v>13040426</v>
      </c>
      <c r="J19" s="26">
        <v>1082668</v>
      </c>
      <c r="K19" s="26">
        <v>9028462</v>
      </c>
      <c r="L19" s="26">
        <v>478900</v>
      </c>
      <c r="M19" s="26">
        <v>10590030</v>
      </c>
      <c r="N19" s="26">
        <v>440144</v>
      </c>
      <c r="O19" s="26">
        <v>265000</v>
      </c>
      <c r="P19" s="26">
        <v>6755057</v>
      </c>
      <c r="Q19" s="26">
        <v>7460201</v>
      </c>
      <c r="R19" s="26">
        <v>400154</v>
      </c>
      <c r="S19" s="26">
        <v>0</v>
      </c>
      <c r="T19" s="26">
        <v>435015</v>
      </c>
      <c r="U19" s="26">
        <v>835169</v>
      </c>
      <c r="V19" s="26">
        <v>31925826</v>
      </c>
      <c r="W19" s="26">
        <v>33383000</v>
      </c>
      <c r="X19" s="26">
        <v>-1457174</v>
      </c>
      <c r="Y19" s="106">
        <v>-4.37</v>
      </c>
      <c r="Z19" s="121">
        <v>33383000</v>
      </c>
    </row>
    <row r="20" spans="1:26" ht="13.5">
      <c r="A20" s="157" t="s">
        <v>34</v>
      </c>
      <c r="B20" s="161" t="s">
        <v>95</v>
      </c>
      <c r="C20" s="121">
        <v>-32684815</v>
      </c>
      <c r="D20" s="122">
        <v>-48654935</v>
      </c>
      <c r="E20" s="20">
        <v>-48654935</v>
      </c>
      <c r="F20" s="20">
        <v>725858</v>
      </c>
      <c r="G20" s="20">
        <v>300475</v>
      </c>
      <c r="H20" s="20">
        <v>936490</v>
      </c>
      <c r="I20" s="20">
        <v>1962823</v>
      </c>
      <c r="J20" s="20">
        <v>221682</v>
      </c>
      <c r="K20" s="20">
        <v>486953</v>
      </c>
      <c r="L20" s="20">
        <v>393831</v>
      </c>
      <c r="M20" s="20">
        <v>1102466</v>
      </c>
      <c r="N20" s="20">
        <v>328486</v>
      </c>
      <c r="O20" s="20">
        <v>990830</v>
      </c>
      <c r="P20" s="20">
        <v>2145189</v>
      </c>
      <c r="Q20" s="20">
        <v>3464505</v>
      </c>
      <c r="R20" s="20">
        <v>778185</v>
      </c>
      <c r="S20" s="20">
        <v>1271925</v>
      </c>
      <c r="T20" s="20">
        <v>-54933944</v>
      </c>
      <c r="U20" s="20">
        <v>-52883834</v>
      </c>
      <c r="V20" s="20">
        <v>-46354040</v>
      </c>
      <c r="W20" s="20">
        <v>-48654935</v>
      </c>
      <c r="X20" s="20">
        <v>2300895</v>
      </c>
      <c r="Y20" s="160">
        <v>-4.73</v>
      </c>
      <c r="Z20" s="96">
        <v>-48654935</v>
      </c>
    </row>
    <row r="21" spans="1:26" ht="13.5">
      <c r="A21" s="157" t="s">
        <v>114</v>
      </c>
      <c r="B21" s="161"/>
      <c r="C21" s="121">
        <v>364412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179199656</v>
      </c>
      <c r="D22" s="165">
        <f t="shared" si="0"/>
        <v>188121650</v>
      </c>
      <c r="E22" s="166">
        <f t="shared" si="0"/>
        <v>189943650</v>
      </c>
      <c r="F22" s="166">
        <f t="shared" si="0"/>
        <v>31350018</v>
      </c>
      <c r="G22" s="166">
        <f t="shared" si="0"/>
        <v>36017614</v>
      </c>
      <c r="H22" s="166">
        <f t="shared" si="0"/>
        <v>4014565</v>
      </c>
      <c r="I22" s="166">
        <f t="shared" si="0"/>
        <v>71382197</v>
      </c>
      <c r="J22" s="166">
        <f t="shared" si="0"/>
        <v>5795430</v>
      </c>
      <c r="K22" s="166">
        <f t="shared" si="0"/>
        <v>16559303</v>
      </c>
      <c r="L22" s="166">
        <f t="shared" si="0"/>
        <v>5059562</v>
      </c>
      <c r="M22" s="166">
        <f t="shared" si="0"/>
        <v>27414295</v>
      </c>
      <c r="N22" s="166">
        <f t="shared" si="0"/>
        <v>4460098</v>
      </c>
      <c r="O22" s="166">
        <f t="shared" si="0"/>
        <v>8148358</v>
      </c>
      <c r="P22" s="166">
        <f t="shared" si="0"/>
        <v>12892004</v>
      </c>
      <c r="Q22" s="166">
        <f t="shared" si="0"/>
        <v>25500460</v>
      </c>
      <c r="R22" s="166">
        <f t="shared" si="0"/>
        <v>5351838</v>
      </c>
      <c r="S22" s="166">
        <f t="shared" si="0"/>
        <v>5229507</v>
      </c>
      <c r="T22" s="166">
        <f t="shared" si="0"/>
        <v>6664354</v>
      </c>
      <c r="U22" s="166">
        <f t="shared" si="0"/>
        <v>17245699</v>
      </c>
      <c r="V22" s="166">
        <f t="shared" si="0"/>
        <v>141542651</v>
      </c>
      <c r="W22" s="166">
        <f t="shared" si="0"/>
        <v>189943650</v>
      </c>
      <c r="X22" s="166">
        <f t="shared" si="0"/>
        <v>-48400999</v>
      </c>
      <c r="Y22" s="167">
        <f>+IF(W22&lt;&gt;0,+(X22/W22)*100,0)</f>
        <v>-25.481767355739454</v>
      </c>
      <c r="Z22" s="164">
        <f>SUM(Z5:Z21)</f>
        <v>189943650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65109309</v>
      </c>
      <c r="D25" s="122">
        <v>69280149</v>
      </c>
      <c r="E25" s="26">
        <v>69280149</v>
      </c>
      <c r="F25" s="26">
        <v>5444353</v>
      </c>
      <c r="G25" s="26">
        <v>5337041</v>
      </c>
      <c r="H25" s="26">
        <v>5476707</v>
      </c>
      <c r="I25" s="26">
        <v>16258101</v>
      </c>
      <c r="J25" s="26">
        <v>5544123</v>
      </c>
      <c r="K25" s="26">
        <v>6134539</v>
      </c>
      <c r="L25" s="26">
        <v>6224382</v>
      </c>
      <c r="M25" s="26">
        <v>17903044</v>
      </c>
      <c r="N25" s="26">
        <v>5562867</v>
      </c>
      <c r="O25" s="26">
        <v>5659585</v>
      </c>
      <c r="P25" s="26">
        <v>5449928</v>
      </c>
      <c r="Q25" s="26">
        <v>16672380</v>
      </c>
      <c r="R25" s="26">
        <v>5680220</v>
      </c>
      <c r="S25" s="26">
        <v>5746227</v>
      </c>
      <c r="T25" s="26">
        <v>5969943</v>
      </c>
      <c r="U25" s="26">
        <v>17396390</v>
      </c>
      <c r="V25" s="26">
        <v>68229915</v>
      </c>
      <c r="W25" s="26">
        <v>69280149</v>
      </c>
      <c r="X25" s="26">
        <v>-1050234</v>
      </c>
      <c r="Y25" s="106">
        <v>-1.52</v>
      </c>
      <c r="Z25" s="121">
        <v>69280149</v>
      </c>
    </row>
    <row r="26" spans="1:26" ht="13.5">
      <c r="A26" s="159" t="s">
        <v>37</v>
      </c>
      <c r="B26" s="158"/>
      <c r="C26" s="121">
        <v>4067387</v>
      </c>
      <c r="D26" s="122">
        <v>4881498</v>
      </c>
      <c r="E26" s="26">
        <v>4881498</v>
      </c>
      <c r="F26" s="26">
        <v>329945</v>
      </c>
      <c r="G26" s="26">
        <v>329945</v>
      </c>
      <c r="H26" s="26">
        <v>343553</v>
      </c>
      <c r="I26" s="26">
        <v>1003443</v>
      </c>
      <c r="J26" s="26">
        <v>344015</v>
      </c>
      <c r="K26" s="26">
        <v>344015</v>
      </c>
      <c r="L26" s="26">
        <v>344015</v>
      </c>
      <c r="M26" s="26">
        <v>1032045</v>
      </c>
      <c r="N26" s="26">
        <v>464421</v>
      </c>
      <c r="O26" s="26">
        <v>341861</v>
      </c>
      <c r="P26" s="26">
        <v>345472</v>
      </c>
      <c r="Q26" s="26">
        <v>1151754</v>
      </c>
      <c r="R26" s="26">
        <v>343244</v>
      </c>
      <c r="S26" s="26">
        <v>277584</v>
      </c>
      <c r="T26" s="26">
        <v>389653</v>
      </c>
      <c r="U26" s="26">
        <v>1010481</v>
      </c>
      <c r="V26" s="26">
        <v>4197723</v>
      </c>
      <c r="W26" s="26">
        <v>4881498</v>
      </c>
      <c r="X26" s="26">
        <v>-683775</v>
      </c>
      <c r="Y26" s="106">
        <v>-14.01</v>
      </c>
      <c r="Z26" s="121">
        <v>4881498</v>
      </c>
    </row>
    <row r="27" spans="1:26" ht="13.5">
      <c r="A27" s="159" t="s">
        <v>117</v>
      </c>
      <c r="B27" s="158" t="s">
        <v>98</v>
      </c>
      <c r="C27" s="121">
        <v>2735542</v>
      </c>
      <c r="D27" s="122">
        <v>17980723</v>
      </c>
      <c r="E27" s="26">
        <v>17980723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17980723</v>
      </c>
      <c r="X27" s="26">
        <v>-17980723</v>
      </c>
      <c r="Y27" s="106">
        <v>-100</v>
      </c>
      <c r="Z27" s="121">
        <v>17980723</v>
      </c>
    </row>
    <row r="28" spans="1:26" ht="13.5">
      <c r="A28" s="159" t="s">
        <v>38</v>
      </c>
      <c r="B28" s="158" t="s">
        <v>95</v>
      </c>
      <c r="C28" s="121">
        <v>6858593</v>
      </c>
      <c r="D28" s="122">
        <v>6469100</v>
      </c>
      <c r="E28" s="26">
        <v>6469100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6469100</v>
      </c>
      <c r="X28" s="26">
        <v>-6469100</v>
      </c>
      <c r="Y28" s="106">
        <v>-100</v>
      </c>
      <c r="Z28" s="121">
        <v>6469100</v>
      </c>
    </row>
    <row r="29" spans="1:26" ht="13.5">
      <c r="A29" s="159" t="s">
        <v>39</v>
      </c>
      <c r="B29" s="158"/>
      <c r="C29" s="121">
        <v>4932350</v>
      </c>
      <c r="D29" s="122">
        <v>7943851</v>
      </c>
      <c r="E29" s="26">
        <v>7943851</v>
      </c>
      <c r="F29" s="26">
        <v>2584</v>
      </c>
      <c r="G29" s="26">
        <v>0</v>
      </c>
      <c r="H29" s="26">
        <v>1875290</v>
      </c>
      <c r="I29" s="26">
        <v>1877874</v>
      </c>
      <c r="J29" s="26">
        <v>14798</v>
      </c>
      <c r="K29" s="26">
        <v>57321</v>
      </c>
      <c r="L29" s="26">
        <v>1718078</v>
      </c>
      <c r="M29" s="26">
        <v>1790197</v>
      </c>
      <c r="N29" s="26">
        <v>5</v>
      </c>
      <c r="O29" s="26">
        <v>7229</v>
      </c>
      <c r="P29" s="26">
        <v>1876500</v>
      </c>
      <c r="Q29" s="26">
        <v>1883734</v>
      </c>
      <c r="R29" s="26">
        <v>21593</v>
      </c>
      <c r="S29" s="26">
        <v>287707</v>
      </c>
      <c r="T29" s="26">
        <v>1480329</v>
      </c>
      <c r="U29" s="26">
        <v>1789629</v>
      </c>
      <c r="V29" s="26">
        <v>7341434</v>
      </c>
      <c r="W29" s="26">
        <v>7943851</v>
      </c>
      <c r="X29" s="26">
        <v>-602417</v>
      </c>
      <c r="Y29" s="106">
        <v>-7.58</v>
      </c>
      <c r="Z29" s="121">
        <v>7943851</v>
      </c>
    </row>
    <row r="30" spans="1:26" ht="13.5">
      <c r="A30" s="159" t="s">
        <v>118</v>
      </c>
      <c r="B30" s="158" t="s">
        <v>95</v>
      </c>
      <c r="C30" s="121">
        <v>29225162</v>
      </c>
      <c r="D30" s="122">
        <v>46860776</v>
      </c>
      <c r="E30" s="26">
        <v>46860776</v>
      </c>
      <c r="F30" s="26">
        <v>3350512</v>
      </c>
      <c r="G30" s="26">
        <v>3994316</v>
      </c>
      <c r="H30" s="26">
        <v>2748821</v>
      </c>
      <c r="I30" s="26">
        <v>10093649</v>
      </c>
      <c r="J30" s="26">
        <v>2086006</v>
      </c>
      <c r="K30" s="26">
        <v>1883394</v>
      </c>
      <c r="L30" s="26">
        <v>2380944</v>
      </c>
      <c r="M30" s="26">
        <v>6350344</v>
      </c>
      <c r="N30" s="26">
        <v>2293926</v>
      </c>
      <c r="O30" s="26">
        <v>3073345</v>
      </c>
      <c r="P30" s="26">
        <v>1258301</v>
      </c>
      <c r="Q30" s="26">
        <v>6625572</v>
      </c>
      <c r="R30" s="26">
        <v>5687167</v>
      </c>
      <c r="S30" s="26">
        <v>3734033</v>
      </c>
      <c r="T30" s="26">
        <v>2134977</v>
      </c>
      <c r="U30" s="26">
        <v>11556177</v>
      </c>
      <c r="V30" s="26">
        <v>34625742</v>
      </c>
      <c r="W30" s="26">
        <v>46860776</v>
      </c>
      <c r="X30" s="26">
        <v>-12235034</v>
      </c>
      <c r="Y30" s="106">
        <v>-26.11</v>
      </c>
      <c r="Z30" s="121">
        <v>46860776</v>
      </c>
    </row>
    <row r="31" spans="1:26" ht="13.5">
      <c r="A31" s="159" t="s">
        <v>119</v>
      </c>
      <c r="B31" s="158" t="s">
        <v>120</v>
      </c>
      <c r="C31" s="121">
        <v>8009616</v>
      </c>
      <c r="D31" s="122">
        <v>0</v>
      </c>
      <c r="E31" s="26">
        <v>0</v>
      </c>
      <c r="F31" s="26">
        <v>0</v>
      </c>
      <c r="G31" s="26">
        <v>489506</v>
      </c>
      <c r="H31" s="26">
        <v>404020</v>
      </c>
      <c r="I31" s="26">
        <v>893526</v>
      </c>
      <c r="J31" s="26">
        <v>570525</v>
      </c>
      <c r="K31" s="26">
        <v>582615</v>
      </c>
      <c r="L31" s="26">
        <v>472040</v>
      </c>
      <c r="M31" s="26">
        <v>1625180</v>
      </c>
      <c r="N31" s="26">
        <v>224540</v>
      </c>
      <c r="O31" s="26">
        <v>1905397</v>
      </c>
      <c r="P31" s="26">
        <v>573122</v>
      </c>
      <c r="Q31" s="26">
        <v>2703059</v>
      </c>
      <c r="R31" s="26">
        <v>637814</v>
      </c>
      <c r="S31" s="26">
        <v>670471</v>
      </c>
      <c r="T31" s="26">
        <v>745453</v>
      </c>
      <c r="U31" s="26">
        <v>2053738</v>
      </c>
      <c r="V31" s="26">
        <v>7275503</v>
      </c>
      <c r="W31" s="26">
        <v>0</v>
      </c>
      <c r="X31" s="26">
        <v>7275503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2389188</v>
      </c>
      <c r="D32" s="122">
        <v>2672350</v>
      </c>
      <c r="E32" s="26">
        <v>2672350</v>
      </c>
      <c r="F32" s="26">
        <v>0</v>
      </c>
      <c r="G32" s="26">
        <v>0</v>
      </c>
      <c r="H32" s="26">
        <v>0</v>
      </c>
      <c r="I32" s="26">
        <v>0</v>
      </c>
      <c r="J32" s="26">
        <v>381786</v>
      </c>
      <c r="K32" s="26">
        <v>0</v>
      </c>
      <c r="L32" s="26">
        <v>0</v>
      </c>
      <c r="M32" s="26">
        <v>381786</v>
      </c>
      <c r="N32" s="26">
        <v>0</v>
      </c>
      <c r="O32" s="26">
        <v>714008</v>
      </c>
      <c r="P32" s="26">
        <v>0</v>
      </c>
      <c r="Q32" s="26">
        <v>714008</v>
      </c>
      <c r="R32" s="26">
        <v>0</v>
      </c>
      <c r="S32" s="26">
        <v>364054</v>
      </c>
      <c r="T32" s="26">
        <v>370267</v>
      </c>
      <c r="U32" s="26">
        <v>734321</v>
      </c>
      <c r="V32" s="26">
        <v>1830115</v>
      </c>
      <c r="W32" s="26">
        <v>2672350</v>
      </c>
      <c r="X32" s="26">
        <v>-842235</v>
      </c>
      <c r="Y32" s="106">
        <v>-31.52</v>
      </c>
      <c r="Z32" s="121">
        <v>2672350</v>
      </c>
    </row>
    <row r="33" spans="1:26" ht="13.5">
      <c r="A33" s="159" t="s">
        <v>41</v>
      </c>
      <c r="B33" s="158"/>
      <c r="C33" s="121">
        <v>2508081</v>
      </c>
      <c r="D33" s="122">
        <v>4399110</v>
      </c>
      <c r="E33" s="26">
        <v>3369110</v>
      </c>
      <c r="F33" s="26">
        <v>0</v>
      </c>
      <c r="G33" s="26">
        <v>3850</v>
      </c>
      <c r="H33" s="26">
        <v>1925</v>
      </c>
      <c r="I33" s="26">
        <v>5775</v>
      </c>
      <c r="J33" s="26">
        <v>13827</v>
      </c>
      <c r="K33" s="26">
        <v>0</v>
      </c>
      <c r="L33" s="26">
        <v>0</v>
      </c>
      <c r="M33" s="26">
        <v>13827</v>
      </c>
      <c r="N33" s="26">
        <v>0</v>
      </c>
      <c r="O33" s="26">
        <v>121761</v>
      </c>
      <c r="P33" s="26">
        <v>96143</v>
      </c>
      <c r="Q33" s="26">
        <v>217904</v>
      </c>
      <c r="R33" s="26">
        <v>90253</v>
      </c>
      <c r="S33" s="26">
        <v>797222</v>
      </c>
      <c r="T33" s="26">
        <v>275018</v>
      </c>
      <c r="U33" s="26">
        <v>1162493</v>
      </c>
      <c r="V33" s="26">
        <v>1399999</v>
      </c>
      <c r="W33" s="26">
        <v>3369110</v>
      </c>
      <c r="X33" s="26">
        <v>-1969111</v>
      </c>
      <c r="Y33" s="106">
        <v>-58.45</v>
      </c>
      <c r="Z33" s="121">
        <v>3369110</v>
      </c>
    </row>
    <row r="34" spans="1:26" ht="13.5">
      <c r="A34" s="159" t="s">
        <v>42</v>
      </c>
      <c r="B34" s="158" t="s">
        <v>122</v>
      </c>
      <c r="C34" s="121">
        <v>42654604</v>
      </c>
      <c r="D34" s="122">
        <v>51765577</v>
      </c>
      <c r="E34" s="26">
        <v>51765577</v>
      </c>
      <c r="F34" s="26">
        <v>2400065</v>
      </c>
      <c r="G34" s="26">
        <v>2965048</v>
      </c>
      <c r="H34" s="26">
        <v>4337896</v>
      </c>
      <c r="I34" s="26">
        <v>9703009</v>
      </c>
      <c r="J34" s="26">
        <v>3943693</v>
      </c>
      <c r="K34" s="26">
        <v>3510243</v>
      </c>
      <c r="L34" s="26">
        <v>3453046</v>
      </c>
      <c r="M34" s="26">
        <v>10906982</v>
      </c>
      <c r="N34" s="26">
        <v>2216455</v>
      </c>
      <c r="O34" s="26">
        <v>3580446</v>
      </c>
      <c r="P34" s="26">
        <v>2233174</v>
      </c>
      <c r="Q34" s="26">
        <v>8030075</v>
      </c>
      <c r="R34" s="26">
        <v>4622051</v>
      </c>
      <c r="S34" s="26">
        <v>3967814</v>
      </c>
      <c r="T34" s="26">
        <v>10206327</v>
      </c>
      <c r="U34" s="26">
        <v>18796192</v>
      </c>
      <c r="V34" s="26">
        <v>47436258</v>
      </c>
      <c r="W34" s="26">
        <v>51765577</v>
      </c>
      <c r="X34" s="26">
        <v>-4329319</v>
      </c>
      <c r="Y34" s="106">
        <v>-8.36</v>
      </c>
      <c r="Z34" s="121">
        <v>51765577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168489832</v>
      </c>
      <c r="D36" s="165">
        <f t="shared" si="1"/>
        <v>212253134</v>
      </c>
      <c r="E36" s="166">
        <f t="shared" si="1"/>
        <v>211223134</v>
      </c>
      <c r="F36" s="166">
        <f t="shared" si="1"/>
        <v>11527459</v>
      </c>
      <c r="G36" s="166">
        <f t="shared" si="1"/>
        <v>13119706</v>
      </c>
      <c r="H36" s="166">
        <f t="shared" si="1"/>
        <v>15188212</v>
      </c>
      <c r="I36" s="166">
        <f t="shared" si="1"/>
        <v>39835377</v>
      </c>
      <c r="J36" s="166">
        <f t="shared" si="1"/>
        <v>12898773</v>
      </c>
      <c r="K36" s="166">
        <f t="shared" si="1"/>
        <v>12512127</v>
      </c>
      <c r="L36" s="166">
        <f t="shared" si="1"/>
        <v>14592505</v>
      </c>
      <c r="M36" s="166">
        <f t="shared" si="1"/>
        <v>40003405</v>
      </c>
      <c r="N36" s="166">
        <f t="shared" si="1"/>
        <v>10762214</v>
      </c>
      <c r="O36" s="166">
        <f t="shared" si="1"/>
        <v>15403632</v>
      </c>
      <c r="P36" s="166">
        <f t="shared" si="1"/>
        <v>11832640</v>
      </c>
      <c r="Q36" s="166">
        <f t="shared" si="1"/>
        <v>37998486</v>
      </c>
      <c r="R36" s="166">
        <f t="shared" si="1"/>
        <v>17082342</v>
      </c>
      <c r="S36" s="166">
        <f t="shared" si="1"/>
        <v>15845112</v>
      </c>
      <c r="T36" s="166">
        <f t="shared" si="1"/>
        <v>21571967</v>
      </c>
      <c r="U36" s="166">
        <f t="shared" si="1"/>
        <v>54499421</v>
      </c>
      <c r="V36" s="166">
        <f t="shared" si="1"/>
        <v>172336689</v>
      </c>
      <c r="W36" s="166">
        <f t="shared" si="1"/>
        <v>211223134</v>
      </c>
      <c r="X36" s="166">
        <f t="shared" si="1"/>
        <v>-38886445</v>
      </c>
      <c r="Y36" s="167">
        <f>+IF(W36&lt;&gt;0,+(X36/W36)*100,0)</f>
        <v>-18.410125947662532</v>
      </c>
      <c r="Z36" s="164">
        <f>SUM(Z25:Z35)</f>
        <v>211223134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10709824</v>
      </c>
      <c r="D38" s="176">
        <f t="shared" si="2"/>
        <v>-24131484</v>
      </c>
      <c r="E38" s="72">
        <f t="shared" si="2"/>
        <v>-21279484</v>
      </c>
      <c r="F38" s="72">
        <f t="shared" si="2"/>
        <v>19822559</v>
      </c>
      <c r="G38" s="72">
        <f t="shared" si="2"/>
        <v>22897908</v>
      </c>
      <c r="H38" s="72">
        <f t="shared" si="2"/>
        <v>-11173647</v>
      </c>
      <c r="I38" s="72">
        <f t="shared" si="2"/>
        <v>31546820</v>
      </c>
      <c r="J38" s="72">
        <f t="shared" si="2"/>
        <v>-7103343</v>
      </c>
      <c r="K38" s="72">
        <f t="shared" si="2"/>
        <v>4047176</v>
      </c>
      <c r="L38" s="72">
        <f t="shared" si="2"/>
        <v>-9532943</v>
      </c>
      <c r="M38" s="72">
        <f t="shared" si="2"/>
        <v>-12589110</v>
      </c>
      <c r="N38" s="72">
        <f t="shared" si="2"/>
        <v>-6302116</v>
      </c>
      <c r="O38" s="72">
        <f t="shared" si="2"/>
        <v>-7255274</v>
      </c>
      <c r="P38" s="72">
        <f t="shared" si="2"/>
        <v>1059364</v>
      </c>
      <c r="Q38" s="72">
        <f t="shared" si="2"/>
        <v>-12498026</v>
      </c>
      <c r="R38" s="72">
        <f t="shared" si="2"/>
        <v>-11730504</v>
      </c>
      <c r="S38" s="72">
        <f t="shared" si="2"/>
        <v>-10615605</v>
      </c>
      <c r="T38" s="72">
        <f t="shared" si="2"/>
        <v>-14907613</v>
      </c>
      <c r="U38" s="72">
        <f t="shared" si="2"/>
        <v>-37253722</v>
      </c>
      <c r="V38" s="72">
        <f t="shared" si="2"/>
        <v>-30794038</v>
      </c>
      <c r="W38" s="72">
        <f>IF(E22=E36,0,W22-W36)</f>
        <v>-21279484</v>
      </c>
      <c r="X38" s="72">
        <f t="shared" si="2"/>
        <v>-9514554</v>
      </c>
      <c r="Y38" s="177">
        <f>+IF(W38&lt;&gt;0,+(X38/W38)*100,0)</f>
        <v>44.712334190058364</v>
      </c>
      <c r="Z38" s="175">
        <f>+Z22-Z36</f>
        <v>-21279484</v>
      </c>
    </row>
    <row r="39" spans="1:26" ht="13.5">
      <c r="A39" s="157" t="s">
        <v>45</v>
      </c>
      <c r="B39" s="161"/>
      <c r="C39" s="121">
        <v>0</v>
      </c>
      <c r="D39" s="122">
        <v>24695110</v>
      </c>
      <c r="E39" s="26">
        <v>30195110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30195110</v>
      </c>
      <c r="X39" s="26">
        <v>-30195110</v>
      </c>
      <c r="Y39" s="106">
        <v>-100</v>
      </c>
      <c r="Z39" s="121">
        <v>30195110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10709824</v>
      </c>
      <c r="D42" s="183">
        <f t="shared" si="3"/>
        <v>563626</v>
      </c>
      <c r="E42" s="54">
        <f t="shared" si="3"/>
        <v>8915626</v>
      </c>
      <c r="F42" s="54">
        <f t="shared" si="3"/>
        <v>19822559</v>
      </c>
      <c r="G42" s="54">
        <f t="shared" si="3"/>
        <v>22897908</v>
      </c>
      <c r="H42" s="54">
        <f t="shared" si="3"/>
        <v>-11173647</v>
      </c>
      <c r="I42" s="54">
        <f t="shared" si="3"/>
        <v>31546820</v>
      </c>
      <c r="J42" s="54">
        <f t="shared" si="3"/>
        <v>-7103343</v>
      </c>
      <c r="K42" s="54">
        <f t="shared" si="3"/>
        <v>4047176</v>
      </c>
      <c r="L42" s="54">
        <f t="shared" si="3"/>
        <v>-9532943</v>
      </c>
      <c r="M42" s="54">
        <f t="shared" si="3"/>
        <v>-12589110</v>
      </c>
      <c r="N42" s="54">
        <f t="shared" si="3"/>
        <v>-6302116</v>
      </c>
      <c r="O42" s="54">
        <f t="shared" si="3"/>
        <v>-7255274</v>
      </c>
      <c r="P42" s="54">
        <f t="shared" si="3"/>
        <v>1059364</v>
      </c>
      <c r="Q42" s="54">
        <f t="shared" si="3"/>
        <v>-12498026</v>
      </c>
      <c r="R42" s="54">
        <f t="shared" si="3"/>
        <v>-11730504</v>
      </c>
      <c r="S42" s="54">
        <f t="shared" si="3"/>
        <v>-10615605</v>
      </c>
      <c r="T42" s="54">
        <f t="shared" si="3"/>
        <v>-14907613</v>
      </c>
      <c r="U42" s="54">
        <f t="shared" si="3"/>
        <v>-37253722</v>
      </c>
      <c r="V42" s="54">
        <f t="shared" si="3"/>
        <v>-30794038</v>
      </c>
      <c r="W42" s="54">
        <f t="shared" si="3"/>
        <v>8915626</v>
      </c>
      <c r="X42" s="54">
        <f t="shared" si="3"/>
        <v>-39709664</v>
      </c>
      <c r="Y42" s="184">
        <f>+IF(W42&lt;&gt;0,+(X42/W42)*100,0)</f>
        <v>-445.3940082278014</v>
      </c>
      <c r="Z42" s="182">
        <f>SUM(Z38:Z41)</f>
        <v>8915626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10709824</v>
      </c>
      <c r="D44" s="187">
        <f t="shared" si="4"/>
        <v>563626</v>
      </c>
      <c r="E44" s="43">
        <f t="shared" si="4"/>
        <v>8915626</v>
      </c>
      <c r="F44" s="43">
        <f t="shared" si="4"/>
        <v>19822559</v>
      </c>
      <c r="G44" s="43">
        <f t="shared" si="4"/>
        <v>22897908</v>
      </c>
      <c r="H44" s="43">
        <f t="shared" si="4"/>
        <v>-11173647</v>
      </c>
      <c r="I44" s="43">
        <f t="shared" si="4"/>
        <v>31546820</v>
      </c>
      <c r="J44" s="43">
        <f t="shared" si="4"/>
        <v>-7103343</v>
      </c>
      <c r="K44" s="43">
        <f t="shared" si="4"/>
        <v>4047176</v>
      </c>
      <c r="L44" s="43">
        <f t="shared" si="4"/>
        <v>-9532943</v>
      </c>
      <c r="M44" s="43">
        <f t="shared" si="4"/>
        <v>-12589110</v>
      </c>
      <c r="N44" s="43">
        <f t="shared" si="4"/>
        <v>-6302116</v>
      </c>
      <c r="O44" s="43">
        <f t="shared" si="4"/>
        <v>-7255274</v>
      </c>
      <c r="P44" s="43">
        <f t="shared" si="4"/>
        <v>1059364</v>
      </c>
      <c r="Q44" s="43">
        <f t="shared" si="4"/>
        <v>-12498026</v>
      </c>
      <c r="R44" s="43">
        <f t="shared" si="4"/>
        <v>-11730504</v>
      </c>
      <c r="S44" s="43">
        <f t="shared" si="4"/>
        <v>-10615605</v>
      </c>
      <c r="T44" s="43">
        <f t="shared" si="4"/>
        <v>-14907613</v>
      </c>
      <c r="U44" s="43">
        <f t="shared" si="4"/>
        <v>-37253722</v>
      </c>
      <c r="V44" s="43">
        <f t="shared" si="4"/>
        <v>-30794038</v>
      </c>
      <c r="W44" s="43">
        <f t="shared" si="4"/>
        <v>8915626</v>
      </c>
      <c r="X44" s="43">
        <f t="shared" si="4"/>
        <v>-39709664</v>
      </c>
      <c r="Y44" s="188">
        <f>+IF(W44&lt;&gt;0,+(X44/W44)*100,0)</f>
        <v>-445.3940082278014</v>
      </c>
      <c r="Z44" s="186">
        <f>+Z42-Z43</f>
        <v>8915626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10709824</v>
      </c>
      <c r="D46" s="183">
        <f t="shared" si="5"/>
        <v>563626</v>
      </c>
      <c r="E46" s="54">
        <f t="shared" si="5"/>
        <v>8915626</v>
      </c>
      <c r="F46" s="54">
        <f t="shared" si="5"/>
        <v>19822559</v>
      </c>
      <c r="G46" s="54">
        <f t="shared" si="5"/>
        <v>22897908</v>
      </c>
      <c r="H46" s="54">
        <f t="shared" si="5"/>
        <v>-11173647</v>
      </c>
      <c r="I46" s="54">
        <f t="shared" si="5"/>
        <v>31546820</v>
      </c>
      <c r="J46" s="54">
        <f t="shared" si="5"/>
        <v>-7103343</v>
      </c>
      <c r="K46" s="54">
        <f t="shared" si="5"/>
        <v>4047176</v>
      </c>
      <c r="L46" s="54">
        <f t="shared" si="5"/>
        <v>-9532943</v>
      </c>
      <c r="M46" s="54">
        <f t="shared" si="5"/>
        <v>-12589110</v>
      </c>
      <c r="N46" s="54">
        <f t="shared" si="5"/>
        <v>-6302116</v>
      </c>
      <c r="O46" s="54">
        <f t="shared" si="5"/>
        <v>-7255274</v>
      </c>
      <c r="P46" s="54">
        <f t="shared" si="5"/>
        <v>1059364</v>
      </c>
      <c r="Q46" s="54">
        <f t="shared" si="5"/>
        <v>-12498026</v>
      </c>
      <c r="R46" s="54">
        <f t="shared" si="5"/>
        <v>-11730504</v>
      </c>
      <c r="S46" s="54">
        <f t="shared" si="5"/>
        <v>-10615605</v>
      </c>
      <c r="T46" s="54">
        <f t="shared" si="5"/>
        <v>-14907613</v>
      </c>
      <c r="U46" s="54">
        <f t="shared" si="5"/>
        <v>-37253722</v>
      </c>
      <c r="V46" s="54">
        <f t="shared" si="5"/>
        <v>-30794038</v>
      </c>
      <c r="W46" s="54">
        <f t="shared" si="5"/>
        <v>8915626</v>
      </c>
      <c r="X46" s="54">
        <f t="shared" si="5"/>
        <v>-39709664</v>
      </c>
      <c r="Y46" s="184">
        <f>+IF(W46&lt;&gt;0,+(X46/W46)*100,0)</f>
        <v>-445.3940082278014</v>
      </c>
      <c r="Z46" s="182">
        <f>SUM(Z44:Z45)</f>
        <v>8915626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10709824</v>
      </c>
      <c r="D48" s="194">
        <f t="shared" si="6"/>
        <v>563626</v>
      </c>
      <c r="E48" s="195">
        <f t="shared" si="6"/>
        <v>8915626</v>
      </c>
      <c r="F48" s="195">
        <f t="shared" si="6"/>
        <v>19822559</v>
      </c>
      <c r="G48" s="196">
        <f t="shared" si="6"/>
        <v>22897908</v>
      </c>
      <c r="H48" s="196">
        <f t="shared" si="6"/>
        <v>-11173647</v>
      </c>
      <c r="I48" s="196">
        <f t="shared" si="6"/>
        <v>31546820</v>
      </c>
      <c r="J48" s="196">
        <f t="shared" si="6"/>
        <v>-7103343</v>
      </c>
      <c r="K48" s="196">
        <f t="shared" si="6"/>
        <v>4047176</v>
      </c>
      <c r="L48" s="195">
        <f t="shared" si="6"/>
        <v>-9532943</v>
      </c>
      <c r="M48" s="195">
        <f t="shared" si="6"/>
        <v>-12589110</v>
      </c>
      <c r="N48" s="196">
        <f t="shared" si="6"/>
        <v>-6302116</v>
      </c>
      <c r="O48" s="196">
        <f t="shared" si="6"/>
        <v>-7255274</v>
      </c>
      <c r="P48" s="196">
        <f t="shared" si="6"/>
        <v>1059364</v>
      </c>
      <c r="Q48" s="196">
        <f t="shared" si="6"/>
        <v>-12498026</v>
      </c>
      <c r="R48" s="196">
        <f t="shared" si="6"/>
        <v>-11730504</v>
      </c>
      <c r="S48" s="195">
        <f t="shared" si="6"/>
        <v>-10615605</v>
      </c>
      <c r="T48" s="195">
        <f t="shared" si="6"/>
        <v>-14907613</v>
      </c>
      <c r="U48" s="196">
        <f t="shared" si="6"/>
        <v>-37253722</v>
      </c>
      <c r="V48" s="196">
        <f t="shared" si="6"/>
        <v>-30794038</v>
      </c>
      <c r="W48" s="196">
        <f t="shared" si="6"/>
        <v>8915626</v>
      </c>
      <c r="X48" s="196">
        <f t="shared" si="6"/>
        <v>-39709664</v>
      </c>
      <c r="Y48" s="197">
        <f>+IF(W48&lt;&gt;0,+(X48/W48)*100,0)</f>
        <v>-445.3940082278014</v>
      </c>
      <c r="Z48" s="198">
        <f>SUM(Z46:Z47)</f>
        <v>8915626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4662169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1148737</v>
      </c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>
        <v>57615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3455817</v>
      </c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1335435</v>
      </c>
      <c r="D9" s="120">
        <f t="shared" si="1"/>
        <v>9800000</v>
      </c>
      <c r="E9" s="66">
        <f t="shared" si="1"/>
        <v>9800000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9800000</v>
      </c>
      <c r="X9" s="66">
        <f t="shared" si="1"/>
        <v>-9800000</v>
      </c>
      <c r="Y9" s="103">
        <f>+IF(W9&lt;&gt;0,+(X9/W9)*100,0)</f>
        <v>-100</v>
      </c>
      <c r="Z9" s="68">
        <f>SUM(Z10:Z14)</f>
        <v>9800000</v>
      </c>
    </row>
    <row r="10" spans="1:26" ht="13.5">
      <c r="A10" s="104" t="s">
        <v>78</v>
      </c>
      <c r="B10" s="102"/>
      <c r="C10" s="121">
        <v>37384</v>
      </c>
      <c r="D10" s="122">
        <v>9800000</v>
      </c>
      <c r="E10" s="26">
        <v>9800000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9800000</v>
      </c>
      <c r="X10" s="26">
        <v>-9800000</v>
      </c>
      <c r="Y10" s="106">
        <v>-100</v>
      </c>
      <c r="Z10" s="28">
        <v>9800000</v>
      </c>
    </row>
    <row r="11" spans="1:26" ht="13.5">
      <c r="A11" s="104" t="s">
        <v>79</v>
      </c>
      <c r="B11" s="102"/>
      <c r="C11" s="121">
        <v>530578</v>
      </c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761212</v>
      </c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>
        <v>2933</v>
      </c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3328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16804962</v>
      </c>
      <c r="D15" s="120">
        <f t="shared" si="2"/>
        <v>14037000</v>
      </c>
      <c r="E15" s="66">
        <f t="shared" si="2"/>
        <v>19537000</v>
      </c>
      <c r="F15" s="66">
        <f t="shared" si="2"/>
        <v>0</v>
      </c>
      <c r="G15" s="66">
        <f t="shared" si="2"/>
        <v>2101232</v>
      </c>
      <c r="H15" s="66">
        <f t="shared" si="2"/>
        <v>445296</v>
      </c>
      <c r="I15" s="66">
        <f t="shared" si="2"/>
        <v>2546528</v>
      </c>
      <c r="J15" s="66">
        <f t="shared" si="2"/>
        <v>1738577</v>
      </c>
      <c r="K15" s="66">
        <f t="shared" si="2"/>
        <v>788277</v>
      </c>
      <c r="L15" s="66">
        <f t="shared" si="2"/>
        <v>219070</v>
      </c>
      <c r="M15" s="66">
        <f t="shared" si="2"/>
        <v>2745924</v>
      </c>
      <c r="N15" s="66">
        <f t="shared" si="2"/>
        <v>131920</v>
      </c>
      <c r="O15" s="66">
        <f t="shared" si="2"/>
        <v>783874</v>
      </c>
      <c r="P15" s="66">
        <f t="shared" si="2"/>
        <v>915832</v>
      </c>
      <c r="Q15" s="66">
        <f t="shared" si="2"/>
        <v>1831626</v>
      </c>
      <c r="R15" s="66">
        <f t="shared" si="2"/>
        <v>1496158</v>
      </c>
      <c r="S15" s="66">
        <f t="shared" si="2"/>
        <v>807054</v>
      </c>
      <c r="T15" s="66">
        <f t="shared" si="2"/>
        <v>2310496</v>
      </c>
      <c r="U15" s="66">
        <f t="shared" si="2"/>
        <v>4613708</v>
      </c>
      <c r="V15" s="66">
        <f t="shared" si="2"/>
        <v>11737786</v>
      </c>
      <c r="W15" s="66">
        <f t="shared" si="2"/>
        <v>19537000</v>
      </c>
      <c r="X15" s="66">
        <f t="shared" si="2"/>
        <v>-7799214</v>
      </c>
      <c r="Y15" s="103">
        <f>+IF(W15&lt;&gt;0,+(X15/W15)*100,0)</f>
        <v>-39.92022316629984</v>
      </c>
      <c r="Z15" s="68">
        <f>SUM(Z16:Z18)</f>
        <v>19537000</v>
      </c>
    </row>
    <row r="16" spans="1:26" ht="13.5">
      <c r="A16" s="104" t="s">
        <v>84</v>
      </c>
      <c r="B16" s="102"/>
      <c r="C16" s="121">
        <v>254015</v>
      </c>
      <c r="D16" s="122"/>
      <c r="E16" s="26">
        <v>5500000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5500000</v>
      </c>
      <c r="X16" s="26">
        <v>-5500000</v>
      </c>
      <c r="Y16" s="106">
        <v>-100</v>
      </c>
      <c r="Z16" s="28">
        <v>5500000</v>
      </c>
    </row>
    <row r="17" spans="1:26" ht="13.5">
      <c r="A17" s="104" t="s">
        <v>85</v>
      </c>
      <c r="B17" s="102"/>
      <c r="C17" s="121">
        <v>16550947</v>
      </c>
      <c r="D17" s="122">
        <v>14037000</v>
      </c>
      <c r="E17" s="26">
        <v>14037000</v>
      </c>
      <c r="F17" s="26"/>
      <c r="G17" s="26">
        <v>2101232</v>
      </c>
      <c r="H17" s="26">
        <v>445296</v>
      </c>
      <c r="I17" s="26">
        <v>2546528</v>
      </c>
      <c r="J17" s="26">
        <v>1738577</v>
      </c>
      <c r="K17" s="26">
        <v>788277</v>
      </c>
      <c r="L17" s="26">
        <v>219070</v>
      </c>
      <c r="M17" s="26">
        <v>2745924</v>
      </c>
      <c r="N17" s="26">
        <v>131920</v>
      </c>
      <c r="O17" s="26">
        <v>783874</v>
      </c>
      <c r="P17" s="26">
        <v>915832</v>
      </c>
      <c r="Q17" s="26">
        <v>1831626</v>
      </c>
      <c r="R17" s="26">
        <v>1496158</v>
      </c>
      <c r="S17" s="26">
        <v>807054</v>
      </c>
      <c r="T17" s="26">
        <v>2310496</v>
      </c>
      <c r="U17" s="26">
        <v>4613708</v>
      </c>
      <c r="V17" s="26">
        <v>11737786</v>
      </c>
      <c r="W17" s="26">
        <v>14037000</v>
      </c>
      <c r="X17" s="26">
        <v>-2299214</v>
      </c>
      <c r="Y17" s="106">
        <v>-16.38</v>
      </c>
      <c r="Z17" s="28">
        <v>14037000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8427627</v>
      </c>
      <c r="D19" s="120">
        <f t="shared" si="3"/>
        <v>3000000</v>
      </c>
      <c r="E19" s="66">
        <f t="shared" si="3"/>
        <v>3000000</v>
      </c>
      <c r="F19" s="66">
        <f t="shared" si="3"/>
        <v>0</v>
      </c>
      <c r="G19" s="66">
        <f t="shared" si="3"/>
        <v>147639</v>
      </c>
      <c r="H19" s="66">
        <f t="shared" si="3"/>
        <v>0</v>
      </c>
      <c r="I19" s="66">
        <f t="shared" si="3"/>
        <v>147639</v>
      </c>
      <c r="J19" s="66">
        <f t="shared" si="3"/>
        <v>0</v>
      </c>
      <c r="K19" s="66">
        <f t="shared" si="3"/>
        <v>892930</v>
      </c>
      <c r="L19" s="66">
        <f t="shared" si="3"/>
        <v>804765</v>
      </c>
      <c r="M19" s="66">
        <f t="shared" si="3"/>
        <v>1697695</v>
      </c>
      <c r="N19" s="66">
        <f t="shared" si="3"/>
        <v>0</v>
      </c>
      <c r="O19" s="66">
        <f t="shared" si="3"/>
        <v>352583</v>
      </c>
      <c r="P19" s="66">
        <f t="shared" si="3"/>
        <v>92852</v>
      </c>
      <c r="Q19" s="66">
        <f t="shared" si="3"/>
        <v>445435</v>
      </c>
      <c r="R19" s="66">
        <f t="shared" si="3"/>
        <v>0</v>
      </c>
      <c r="S19" s="66">
        <f t="shared" si="3"/>
        <v>154388</v>
      </c>
      <c r="T19" s="66">
        <f t="shared" si="3"/>
        <v>421825</v>
      </c>
      <c r="U19" s="66">
        <f t="shared" si="3"/>
        <v>576213</v>
      </c>
      <c r="V19" s="66">
        <f t="shared" si="3"/>
        <v>2866982</v>
      </c>
      <c r="W19" s="66">
        <f t="shared" si="3"/>
        <v>3000000</v>
      </c>
      <c r="X19" s="66">
        <f t="shared" si="3"/>
        <v>-133018</v>
      </c>
      <c r="Y19" s="103">
        <f>+IF(W19&lt;&gt;0,+(X19/W19)*100,0)</f>
        <v>-4.433933333333333</v>
      </c>
      <c r="Z19" s="68">
        <f>SUM(Z20:Z23)</f>
        <v>3000000</v>
      </c>
    </row>
    <row r="20" spans="1:26" ht="13.5">
      <c r="A20" s="104" t="s">
        <v>88</v>
      </c>
      <c r="B20" s="102"/>
      <c r="C20" s="121">
        <v>4888996</v>
      </c>
      <c r="D20" s="122">
        <v>3000000</v>
      </c>
      <c r="E20" s="26">
        <v>3000000</v>
      </c>
      <c r="F20" s="26"/>
      <c r="G20" s="26">
        <v>147639</v>
      </c>
      <c r="H20" s="26"/>
      <c r="I20" s="26">
        <v>147639</v>
      </c>
      <c r="J20" s="26"/>
      <c r="K20" s="26">
        <v>892930</v>
      </c>
      <c r="L20" s="26">
        <v>804765</v>
      </c>
      <c r="M20" s="26">
        <v>1697695</v>
      </c>
      <c r="N20" s="26"/>
      <c r="O20" s="26">
        <v>352583</v>
      </c>
      <c r="P20" s="26">
        <v>92852</v>
      </c>
      <c r="Q20" s="26">
        <v>445435</v>
      </c>
      <c r="R20" s="26"/>
      <c r="S20" s="26">
        <v>154388</v>
      </c>
      <c r="T20" s="26">
        <v>421825</v>
      </c>
      <c r="U20" s="26">
        <v>576213</v>
      </c>
      <c r="V20" s="26">
        <v>2866982</v>
      </c>
      <c r="W20" s="26">
        <v>3000000</v>
      </c>
      <c r="X20" s="26">
        <v>-133018</v>
      </c>
      <c r="Y20" s="106">
        <v>-4.43</v>
      </c>
      <c r="Z20" s="28">
        <v>3000000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>
        <v>1086146</v>
      </c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>
        <v>2452485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>
        <v>1362047</v>
      </c>
      <c r="H24" s="66"/>
      <c r="I24" s="66">
        <v>1362047</v>
      </c>
      <c r="J24" s="66"/>
      <c r="K24" s="66"/>
      <c r="L24" s="66"/>
      <c r="M24" s="66"/>
      <c r="N24" s="66"/>
      <c r="O24" s="66">
        <v>89100</v>
      </c>
      <c r="P24" s="66">
        <v>89100</v>
      </c>
      <c r="Q24" s="66">
        <v>178200</v>
      </c>
      <c r="R24" s="66">
        <v>366574</v>
      </c>
      <c r="S24" s="66">
        <v>547842</v>
      </c>
      <c r="T24" s="66">
        <v>412009</v>
      </c>
      <c r="U24" s="66">
        <v>1326425</v>
      </c>
      <c r="V24" s="66">
        <v>2866672</v>
      </c>
      <c r="W24" s="66"/>
      <c r="X24" s="66">
        <v>2866672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31230193</v>
      </c>
      <c r="D25" s="206">
        <f t="shared" si="4"/>
        <v>26837000</v>
      </c>
      <c r="E25" s="195">
        <f t="shared" si="4"/>
        <v>32337000</v>
      </c>
      <c r="F25" s="195">
        <f t="shared" si="4"/>
        <v>0</v>
      </c>
      <c r="G25" s="195">
        <f t="shared" si="4"/>
        <v>3610918</v>
      </c>
      <c r="H25" s="195">
        <f t="shared" si="4"/>
        <v>445296</v>
      </c>
      <c r="I25" s="195">
        <f t="shared" si="4"/>
        <v>4056214</v>
      </c>
      <c r="J25" s="195">
        <f t="shared" si="4"/>
        <v>1738577</v>
      </c>
      <c r="K25" s="195">
        <f t="shared" si="4"/>
        <v>1681207</v>
      </c>
      <c r="L25" s="195">
        <f t="shared" si="4"/>
        <v>1023835</v>
      </c>
      <c r="M25" s="195">
        <f t="shared" si="4"/>
        <v>4443619</v>
      </c>
      <c r="N25" s="195">
        <f t="shared" si="4"/>
        <v>131920</v>
      </c>
      <c r="O25" s="195">
        <f t="shared" si="4"/>
        <v>1225557</v>
      </c>
      <c r="P25" s="195">
        <f t="shared" si="4"/>
        <v>1097784</v>
      </c>
      <c r="Q25" s="195">
        <f t="shared" si="4"/>
        <v>2455261</v>
      </c>
      <c r="R25" s="195">
        <f t="shared" si="4"/>
        <v>1862732</v>
      </c>
      <c r="S25" s="195">
        <f t="shared" si="4"/>
        <v>1509284</v>
      </c>
      <c r="T25" s="195">
        <f t="shared" si="4"/>
        <v>3144330</v>
      </c>
      <c r="U25" s="195">
        <f t="shared" si="4"/>
        <v>6516346</v>
      </c>
      <c r="V25" s="195">
        <f t="shared" si="4"/>
        <v>17471440</v>
      </c>
      <c r="W25" s="195">
        <f t="shared" si="4"/>
        <v>32337000</v>
      </c>
      <c r="X25" s="195">
        <f t="shared" si="4"/>
        <v>-14865560</v>
      </c>
      <c r="Y25" s="207">
        <f>+IF(W25&lt;&gt;0,+(X25/W25)*100,0)</f>
        <v>-45.97074558555215</v>
      </c>
      <c r="Z25" s="208">
        <f>+Z5+Z9+Z15+Z19+Z24</f>
        <v>32337000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21864711</v>
      </c>
      <c r="D28" s="122">
        <v>26837000</v>
      </c>
      <c r="E28" s="26">
        <v>32337000</v>
      </c>
      <c r="F28" s="26"/>
      <c r="G28" s="26">
        <v>3610918</v>
      </c>
      <c r="H28" s="26">
        <v>445296</v>
      </c>
      <c r="I28" s="26">
        <v>4056214</v>
      </c>
      <c r="J28" s="26">
        <v>1738577</v>
      </c>
      <c r="K28" s="26"/>
      <c r="L28" s="26">
        <v>1023835</v>
      </c>
      <c r="M28" s="26">
        <v>2762412</v>
      </c>
      <c r="N28" s="26">
        <v>131920</v>
      </c>
      <c r="O28" s="26">
        <v>1136457</v>
      </c>
      <c r="P28" s="26">
        <v>1008684</v>
      </c>
      <c r="Q28" s="26">
        <v>2277061</v>
      </c>
      <c r="R28" s="26">
        <v>1496158</v>
      </c>
      <c r="S28" s="26">
        <v>961442</v>
      </c>
      <c r="T28" s="26">
        <v>2732321</v>
      </c>
      <c r="U28" s="26">
        <v>5189921</v>
      </c>
      <c r="V28" s="26">
        <v>14285608</v>
      </c>
      <c r="W28" s="26">
        <v>32337000</v>
      </c>
      <c r="X28" s="26">
        <v>-18051392</v>
      </c>
      <c r="Y28" s="106">
        <v>-55.82</v>
      </c>
      <c r="Z28" s="121">
        <v>32337000</v>
      </c>
    </row>
    <row r="29" spans="1:26" ht="13.5">
      <c r="A29" s="210" t="s">
        <v>137</v>
      </c>
      <c r="B29" s="102"/>
      <c r="C29" s="121">
        <v>3435591</v>
      </c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25300302</v>
      </c>
      <c r="D32" s="187">
        <f t="shared" si="5"/>
        <v>26837000</v>
      </c>
      <c r="E32" s="43">
        <f t="shared" si="5"/>
        <v>32337000</v>
      </c>
      <c r="F32" s="43">
        <f t="shared" si="5"/>
        <v>0</v>
      </c>
      <c r="G32" s="43">
        <f t="shared" si="5"/>
        <v>3610918</v>
      </c>
      <c r="H32" s="43">
        <f t="shared" si="5"/>
        <v>445296</v>
      </c>
      <c r="I32" s="43">
        <f t="shared" si="5"/>
        <v>4056214</v>
      </c>
      <c r="J32" s="43">
        <f t="shared" si="5"/>
        <v>1738577</v>
      </c>
      <c r="K32" s="43">
        <f t="shared" si="5"/>
        <v>0</v>
      </c>
      <c r="L32" s="43">
        <f t="shared" si="5"/>
        <v>1023835</v>
      </c>
      <c r="M32" s="43">
        <f t="shared" si="5"/>
        <v>2762412</v>
      </c>
      <c r="N32" s="43">
        <f t="shared" si="5"/>
        <v>131920</v>
      </c>
      <c r="O32" s="43">
        <f t="shared" si="5"/>
        <v>1136457</v>
      </c>
      <c r="P32" s="43">
        <f t="shared" si="5"/>
        <v>1008684</v>
      </c>
      <c r="Q32" s="43">
        <f t="shared" si="5"/>
        <v>2277061</v>
      </c>
      <c r="R32" s="43">
        <f t="shared" si="5"/>
        <v>1496158</v>
      </c>
      <c r="S32" s="43">
        <f t="shared" si="5"/>
        <v>961442</v>
      </c>
      <c r="T32" s="43">
        <f t="shared" si="5"/>
        <v>2732321</v>
      </c>
      <c r="U32" s="43">
        <f t="shared" si="5"/>
        <v>5189921</v>
      </c>
      <c r="V32" s="43">
        <f t="shared" si="5"/>
        <v>14285608</v>
      </c>
      <c r="W32" s="43">
        <f t="shared" si="5"/>
        <v>32337000</v>
      </c>
      <c r="X32" s="43">
        <f t="shared" si="5"/>
        <v>-18051392</v>
      </c>
      <c r="Y32" s="188">
        <f>+IF(W32&lt;&gt;0,+(X32/W32)*100,0)</f>
        <v>-55.822717011472925</v>
      </c>
      <c r="Z32" s="45">
        <f>SUM(Z28:Z31)</f>
        <v>32337000</v>
      </c>
    </row>
    <row r="33" spans="1:26" ht="13.5">
      <c r="A33" s="213" t="s">
        <v>50</v>
      </c>
      <c r="B33" s="102" t="s">
        <v>140</v>
      </c>
      <c r="C33" s="121">
        <v>213582</v>
      </c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89100</v>
      </c>
      <c r="P33" s="26">
        <v>720709</v>
      </c>
      <c r="Q33" s="26">
        <v>809809</v>
      </c>
      <c r="R33" s="26">
        <v>366574</v>
      </c>
      <c r="S33" s="26">
        <v>547842</v>
      </c>
      <c r="T33" s="26">
        <v>412009</v>
      </c>
      <c r="U33" s="26">
        <v>1326425</v>
      </c>
      <c r="V33" s="26">
        <v>2136234</v>
      </c>
      <c r="W33" s="26"/>
      <c r="X33" s="26">
        <v>2136234</v>
      </c>
      <c r="Y33" s="106"/>
      <c r="Z33" s="28"/>
    </row>
    <row r="34" spans="1:26" ht="13.5">
      <c r="A34" s="213" t="s">
        <v>51</v>
      </c>
      <c r="B34" s="102" t="s">
        <v>125</v>
      </c>
      <c r="C34" s="121">
        <v>3125184</v>
      </c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2591125</v>
      </c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31230193</v>
      </c>
      <c r="D36" s="194">
        <f t="shared" si="6"/>
        <v>26837000</v>
      </c>
      <c r="E36" s="196">
        <f t="shared" si="6"/>
        <v>32337000</v>
      </c>
      <c r="F36" s="196">
        <f t="shared" si="6"/>
        <v>0</v>
      </c>
      <c r="G36" s="196">
        <f t="shared" si="6"/>
        <v>3610918</v>
      </c>
      <c r="H36" s="196">
        <f t="shared" si="6"/>
        <v>445296</v>
      </c>
      <c r="I36" s="196">
        <f t="shared" si="6"/>
        <v>4056214</v>
      </c>
      <c r="J36" s="196">
        <f t="shared" si="6"/>
        <v>1738577</v>
      </c>
      <c r="K36" s="196">
        <f t="shared" si="6"/>
        <v>0</v>
      </c>
      <c r="L36" s="196">
        <f t="shared" si="6"/>
        <v>1023835</v>
      </c>
      <c r="M36" s="196">
        <f t="shared" si="6"/>
        <v>2762412</v>
      </c>
      <c r="N36" s="196">
        <f t="shared" si="6"/>
        <v>131920</v>
      </c>
      <c r="O36" s="196">
        <f t="shared" si="6"/>
        <v>1225557</v>
      </c>
      <c r="P36" s="196">
        <f t="shared" si="6"/>
        <v>1729393</v>
      </c>
      <c r="Q36" s="196">
        <f t="shared" si="6"/>
        <v>3086870</v>
      </c>
      <c r="R36" s="196">
        <f t="shared" si="6"/>
        <v>1862732</v>
      </c>
      <c r="S36" s="196">
        <f t="shared" si="6"/>
        <v>1509284</v>
      </c>
      <c r="T36" s="196">
        <f t="shared" si="6"/>
        <v>3144330</v>
      </c>
      <c r="U36" s="196">
        <f t="shared" si="6"/>
        <v>6516346</v>
      </c>
      <c r="V36" s="196">
        <f t="shared" si="6"/>
        <v>16421842</v>
      </c>
      <c r="W36" s="196">
        <f t="shared" si="6"/>
        <v>32337000</v>
      </c>
      <c r="X36" s="196">
        <f t="shared" si="6"/>
        <v>-15915158</v>
      </c>
      <c r="Y36" s="197">
        <f>+IF(W36&lt;&gt;0,+(X36/W36)*100,0)</f>
        <v>-49.216556885301664</v>
      </c>
      <c r="Z36" s="215">
        <f>SUM(Z32:Z35)</f>
        <v>32337000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4760</v>
      </c>
      <c r="D6" s="25">
        <v>4760</v>
      </c>
      <c r="E6" s="26">
        <v>4760</v>
      </c>
      <c r="F6" s="26">
        <v>4750</v>
      </c>
      <c r="G6" s="26">
        <v>4750</v>
      </c>
      <c r="H6" s="26">
        <v>4750</v>
      </c>
      <c r="I6" s="26">
        <v>14250</v>
      </c>
      <c r="J6" s="26">
        <v>4750</v>
      </c>
      <c r="K6" s="26">
        <v>4750</v>
      </c>
      <c r="L6" s="26">
        <v>4750</v>
      </c>
      <c r="M6" s="26">
        <v>14250</v>
      </c>
      <c r="N6" s="26">
        <v>4750</v>
      </c>
      <c r="O6" s="26">
        <v>4750</v>
      </c>
      <c r="P6" s="26">
        <v>4750</v>
      </c>
      <c r="Q6" s="26">
        <v>14250</v>
      </c>
      <c r="R6" s="26">
        <v>4750</v>
      </c>
      <c r="S6" s="26">
        <v>4750</v>
      </c>
      <c r="T6" s="26">
        <v>4750</v>
      </c>
      <c r="U6" s="26">
        <v>14250</v>
      </c>
      <c r="V6" s="26">
        <v>57000</v>
      </c>
      <c r="W6" s="26">
        <v>4760</v>
      </c>
      <c r="X6" s="26">
        <v>52240</v>
      </c>
      <c r="Y6" s="106">
        <v>1097.48</v>
      </c>
      <c r="Z6" s="28">
        <v>4760</v>
      </c>
    </row>
    <row r="7" spans="1:26" ht="13.5">
      <c r="A7" s="225" t="s">
        <v>146</v>
      </c>
      <c r="B7" s="158" t="s">
        <v>71</v>
      </c>
      <c r="C7" s="121">
        <v>4589873</v>
      </c>
      <c r="D7" s="25">
        <v>20000000</v>
      </c>
      <c r="E7" s="26">
        <v>20000000</v>
      </c>
      <c r="F7" s="26">
        <v>16757037</v>
      </c>
      <c r="G7" s="26">
        <v>14763255</v>
      </c>
      <c r="H7" s="26">
        <v>8579242</v>
      </c>
      <c r="I7" s="26">
        <v>40099534</v>
      </c>
      <c r="J7" s="26">
        <v>9874835</v>
      </c>
      <c r="K7" s="26">
        <v>8875782</v>
      </c>
      <c r="L7" s="26">
        <v>5910720</v>
      </c>
      <c r="M7" s="26">
        <v>24661337</v>
      </c>
      <c r="N7" s="26">
        <v>4941031</v>
      </c>
      <c r="O7" s="26">
        <v>6960529</v>
      </c>
      <c r="P7" s="26">
        <v>9636535</v>
      </c>
      <c r="Q7" s="26">
        <v>21538095</v>
      </c>
      <c r="R7" s="26">
        <v>11154441</v>
      </c>
      <c r="S7" s="26">
        <v>7185109</v>
      </c>
      <c r="T7" s="26">
        <v>3208672</v>
      </c>
      <c r="U7" s="26">
        <v>21548222</v>
      </c>
      <c r="V7" s="26">
        <v>107847188</v>
      </c>
      <c r="W7" s="26">
        <v>20000000</v>
      </c>
      <c r="X7" s="26">
        <v>87847188</v>
      </c>
      <c r="Y7" s="106">
        <v>439.24</v>
      </c>
      <c r="Z7" s="28">
        <v>20000000</v>
      </c>
    </row>
    <row r="8" spans="1:26" ht="13.5">
      <c r="A8" s="225" t="s">
        <v>147</v>
      </c>
      <c r="B8" s="158" t="s">
        <v>71</v>
      </c>
      <c r="C8" s="121">
        <v>63631307</v>
      </c>
      <c r="D8" s="25">
        <v>50000000</v>
      </c>
      <c r="E8" s="26">
        <v>37282240</v>
      </c>
      <c r="F8" s="26">
        <v>66367129</v>
      </c>
      <c r="G8" s="26">
        <v>64775343</v>
      </c>
      <c r="H8" s="26">
        <v>61354271</v>
      </c>
      <c r="I8" s="26">
        <v>192496743</v>
      </c>
      <c r="J8" s="26">
        <v>58362470</v>
      </c>
      <c r="K8" s="26">
        <v>59608510</v>
      </c>
      <c r="L8" s="26">
        <v>59453357</v>
      </c>
      <c r="M8" s="26">
        <v>177424337</v>
      </c>
      <c r="N8" s="26">
        <v>58334555</v>
      </c>
      <c r="O8" s="26">
        <v>57128780</v>
      </c>
      <c r="P8" s="26">
        <v>57272388</v>
      </c>
      <c r="Q8" s="26">
        <v>172735723</v>
      </c>
      <c r="R8" s="26">
        <v>61358276</v>
      </c>
      <c r="S8" s="26">
        <v>51189134</v>
      </c>
      <c r="T8" s="26">
        <v>47184249</v>
      </c>
      <c r="U8" s="26">
        <v>159731659</v>
      </c>
      <c r="V8" s="26">
        <v>702388462</v>
      </c>
      <c r="W8" s="26">
        <v>37282240</v>
      </c>
      <c r="X8" s="26">
        <v>665106222</v>
      </c>
      <c r="Y8" s="106">
        <v>1783.98</v>
      </c>
      <c r="Z8" s="28">
        <v>37282240</v>
      </c>
    </row>
    <row r="9" spans="1:26" ht="13.5">
      <c r="A9" s="225" t="s">
        <v>148</v>
      </c>
      <c r="B9" s="158"/>
      <c r="C9" s="121">
        <v>367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68226307</v>
      </c>
      <c r="D12" s="38">
        <f t="shared" si="0"/>
        <v>70004760</v>
      </c>
      <c r="E12" s="39">
        <f t="shared" si="0"/>
        <v>57287000</v>
      </c>
      <c r="F12" s="39">
        <f t="shared" si="0"/>
        <v>83128916</v>
      </c>
      <c r="G12" s="39">
        <f t="shared" si="0"/>
        <v>79543348</v>
      </c>
      <c r="H12" s="39">
        <f t="shared" si="0"/>
        <v>69938263</v>
      </c>
      <c r="I12" s="39">
        <f t="shared" si="0"/>
        <v>232610527</v>
      </c>
      <c r="J12" s="39">
        <f t="shared" si="0"/>
        <v>68242055</v>
      </c>
      <c r="K12" s="39">
        <f t="shared" si="0"/>
        <v>68489042</v>
      </c>
      <c r="L12" s="39">
        <f t="shared" si="0"/>
        <v>65368827</v>
      </c>
      <c r="M12" s="39">
        <f t="shared" si="0"/>
        <v>202099924</v>
      </c>
      <c r="N12" s="39">
        <f t="shared" si="0"/>
        <v>63280336</v>
      </c>
      <c r="O12" s="39">
        <f t="shared" si="0"/>
        <v>64094059</v>
      </c>
      <c r="P12" s="39">
        <f t="shared" si="0"/>
        <v>66913673</v>
      </c>
      <c r="Q12" s="39">
        <f t="shared" si="0"/>
        <v>194288068</v>
      </c>
      <c r="R12" s="39">
        <f t="shared" si="0"/>
        <v>72517467</v>
      </c>
      <c r="S12" s="39">
        <f t="shared" si="0"/>
        <v>58378993</v>
      </c>
      <c r="T12" s="39">
        <f t="shared" si="0"/>
        <v>50397671</v>
      </c>
      <c r="U12" s="39">
        <f t="shared" si="0"/>
        <v>181294131</v>
      </c>
      <c r="V12" s="39">
        <f t="shared" si="0"/>
        <v>810292650</v>
      </c>
      <c r="W12" s="39">
        <f t="shared" si="0"/>
        <v>57287000</v>
      </c>
      <c r="X12" s="39">
        <f t="shared" si="0"/>
        <v>753005650</v>
      </c>
      <c r="Y12" s="140">
        <f>+IF(W12&lt;&gt;0,+(X12/W12)*100,0)</f>
        <v>1314.4442020004537</v>
      </c>
      <c r="Z12" s="40">
        <f>SUM(Z6:Z11)</f>
        <v>57287000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213642654</v>
      </c>
      <c r="D19" s="25">
        <v>218689000</v>
      </c>
      <c r="E19" s="26">
        <v>218689000</v>
      </c>
      <c r="F19" s="26">
        <v>213642654</v>
      </c>
      <c r="G19" s="26">
        <v>213642654</v>
      </c>
      <c r="H19" s="26">
        <v>213642654</v>
      </c>
      <c r="I19" s="26">
        <v>640927962</v>
      </c>
      <c r="J19" s="26">
        <v>213642654</v>
      </c>
      <c r="K19" s="26">
        <v>213642654</v>
      </c>
      <c r="L19" s="26">
        <v>213642654</v>
      </c>
      <c r="M19" s="26">
        <v>640927962</v>
      </c>
      <c r="N19" s="26">
        <v>213642654</v>
      </c>
      <c r="O19" s="26">
        <v>213642654</v>
      </c>
      <c r="P19" s="26">
        <v>213642654</v>
      </c>
      <c r="Q19" s="26">
        <v>640927962</v>
      </c>
      <c r="R19" s="26">
        <v>213642654</v>
      </c>
      <c r="S19" s="26">
        <v>213642654</v>
      </c>
      <c r="T19" s="26">
        <v>213642654</v>
      </c>
      <c r="U19" s="26">
        <v>640927962</v>
      </c>
      <c r="V19" s="26">
        <v>2563711848</v>
      </c>
      <c r="W19" s="26">
        <v>218689000</v>
      </c>
      <c r="X19" s="26">
        <v>2345022848</v>
      </c>
      <c r="Y19" s="106">
        <v>1072.31</v>
      </c>
      <c r="Z19" s="28">
        <v>218689000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213642654</v>
      </c>
      <c r="D24" s="42">
        <f t="shared" si="1"/>
        <v>218689000</v>
      </c>
      <c r="E24" s="43">
        <f t="shared" si="1"/>
        <v>218689000</v>
      </c>
      <c r="F24" s="43">
        <f t="shared" si="1"/>
        <v>213642654</v>
      </c>
      <c r="G24" s="43">
        <f t="shared" si="1"/>
        <v>213642654</v>
      </c>
      <c r="H24" s="43">
        <f t="shared" si="1"/>
        <v>213642654</v>
      </c>
      <c r="I24" s="43">
        <f t="shared" si="1"/>
        <v>640927962</v>
      </c>
      <c r="J24" s="43">
        <f t="shared" si="1"/>
        <v>213642654</v>
      </c>
      <c r="K24" s="43">
        <f t="shared" si="1"/>
        <v>213642654</v>
      </c>
      <c r="L24" s="43">
        <f t="shared" si="1"/>
        <v>213642654</v>
      </c>
      <c r="M24" s="43">
        <f t="shared" si="1"/>
        <v>640927962</v>
      </c>
      <c r="N24" s="43">
        <f t="shared" si="1"/>
        <v>213642654</v>
      </c>
      <c r="O24" s="43">
        <f t="shared" si="1"/>
        <v>213642654</v>
      </c>
      <c r="P24" s="43">
        <f t="shared" si="1"/>
        <v>213642654</v>
      </c>
      <c r="Q24" s="43">
        <f t="shared" si="1"/>
        <v>640927962</v>
      </c>
      <c r="R24" s="43">
        <f t="shared" si="1"/>
        <v>213642654</v>
      </c>
      <c r="S24" s="43">
        <f t="shared" si="1"/>
        <v>213642654</v>
      </c>
      <c r="T24" s="43">
        <f t="shared" si="1"/>
        <v>213642654</v>
      </c>
      <c r="U24" s="43">
        <f t="shared" si="1"/>
        <v>640927962</v>
      </c>
      <c r="V24" s="43">
        <f t="shared" si="1"/>
        <v>2563711848</v>
      </c>
      <c r="W24" s="43">
        <f t="shared" si="1"/>
        <v>218689000</v>
      </c>
      <c r="X24" s="43">
        <f t="shared" si="1"/>
        <v>2345022848</v>
      </c>
      <c r="Y24" s="188">
        <f>+IF(W24&lt;&gt;0,+(X24/W24)*100,0)</f>
        <v>1072.3094659539345</v>
      </c>
      <c r="Z24" s="45">
        <f>SUM(Z15:Z23)</f>
        <v>218689000</v>
      </c>
    </row>
    <row r="25" spans="1:26" ht="13.5">
      <c r="A25" s="226" t="s">
        <v>161</v>
      </c>
      <c r="B25" s="227"/>
      <c r="C25" s="138">
        <f aca="true" t="shared" si="2" ref="C25:X25">+C12+C24</f>
        <v>281868961</v>
      </c>
      <c r="D25" s="38">
        <f t="shared" si="2"/>
        <v>288693760</v>
      </c>
      <c r="E25" s="39">
        <f t="shared" si="2"/>
        <v>275976000</v>
      </c>
      <c r="F25" s="39">
        <f t="shared" si="2"/>
        <v>296771570</v>
      </c>
      <c r="G25" s="39">
        <f t="shared" si="2"/>
        <v>293186002</v>
      </c>
      <c r="H25" s="39">
        <f t="shared" si="2"/>
        <v>283580917</v>
      </c>
      <c r="I25" s="39">
        <f t="shared" si="2"/>
        <v>873538489</v>
      </c>
      <c r="J25" s="39">
        <f t="shared" si="2"/>
        <v>281884709</v>
      </c>
      <c r="K25" s="39">
        <f t="shared" si="2"/>
        <v>282131696</v>
      </c>
      <c r="L25" s="39">
        <f t="shared" si="2"/>
        <v>279011481</v>
      </c>
      <c r="M25" s="39">
        <f t="shared" si="2"/>
        <v>843027886</v>
      </c>
      <c r="N25" s="39">
        <f t="shared" si="2"/>
        <v>276922990</v>
      </c>
      <c r="O25" s="39">
        <f t="shared" si="2"/>
        <v>277736713</v>
      </c>
      <c r="P25" s="39">
        <f t="shared" si="2"/>
        <v>280556327</v>
      </c>
      <c r="Q25" s="39">
        <f t="shared" si="2"/>
        <v>835216030</v>
      </c>
      <c r="R25" s="39">
        <f t="shared" si="2"/>
        <v>286160121</v>
      </c>
      <c r="S25" s="39">
        <f t="shared" si="2"/>
        <v>272021647</v>
      </c>
      <c r="T25" s="39">
        <f t="shared" si="2"/>
        <v>264040325</v>
      </c>
      <c r="U25" s="39">
        <f t="shared" si="2"/>
        <v>822222093</v>
      </c>
      <c r="V25" s="39">
        <f t="shared" si="2"/>
        <v>3374004498</v>
      </c>
      <c r="W25" s="39">
        <f t="shared" si="2"/>
        <v>275976000</v>
      </c>
      <c r="X25" s="39">
        <f t="shared" si="2"/>
        <v>3098028498</v>
      </c>
      <c r="Y25" s="140">
        <f>+IF(W25&lt;&gt;0,+(X25/W25)*100,0)</f>
        <v>1122.571708409427</v>
      </c>
      <c r="Z25" s="40">
        <f>+Z12+Z24</f>
        <v>275976000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939352</v>
      </c>
      <c r="D29" s="25">
        <v>1000000</v>
      </c>
      <c r="E29" s="26">
        <v>1000000</v>
      </c>
      <c r="F29" s="26">
        <v>5000000</v>
      </c>
      <c r="G29" s="26">
        <v>5000000</v>
      </c>
      <c r="H29" s="26">
        <v>5000000</v>
      </c>
      <c r="I29" s="26">
        <v>15000000</v>
      </c>
      <c r="J29" s="26">
        <v>5000000</v>
      </c>
      <c r="K29" s="26">
        <v>5000000</v>
      </c>
      <c r="L29" s="26">
        <v>5000000</v>
      </c>
      <c r="M29" s="26">
        <v>15000000</v>
      </c>
      <c r="N29" s="26">
        <v>5000000</v>
      </c>
      <c r="O29" s="26">
        <v>5000000</v>
      </c>
      <c r="P29" s="26">
        <v>5000000</v>
      </c>
      <c r="Q29" s="26">
        <v>15000000</v>
      </c>
      <c r="R29" s="26">
        <v>5000000</v>
      </c>
      <c r="S29" s="26">
        <v>5000000</v>
      </c>
      <c r="T29" s="26">
        <v>5000000</v>
      </c>
      <c r="U29" s="26">
        <v>15000000</v>
      </c>
      <c r="V29" s="26">
        <v>60000000</v>
      </c>
      <c r="W29" s="26">
        <v>1000000</v>
      </c>
      <c r="X29" s="26">
        <v>59000000</v>
      </c>
      <c r="Y29" s="106">
        <v>5900</v>
      </c>
      <c r="Z29" s="28">
        <v>1000000</v>
      </c>
    </row>
    <row r="30" spans="1:26" ht="13.5">
      <c r="A30" s="225" t="s">
        <v>51</v>
      </c>
      <c r="B30" s="158" t="s">
        <v>93</v>
      </c>
      <c r="C30" s="121">
        <v>2635436</v>
      </c>
      <c r="D30" s="25">
        <v>2800000</v>
      </c>
      <c r="E30" s="26">
        <v>2800000</v>
      </c>
      <c r="F30" s="26">
        <v>2635426</v>
      </c>
      <c r="G30" s="26">
        <v>2635426</v>
      </c>
      <c r="H30" s="26">
        <v>2635426</v>
      </c>
      <c r="I30" s="26">
        <v>7906278</v>
      </c>
      <c r="J30" s="26">
        <v>2635426</v>
      </c>
      <c r="K30" s="26">
        <v>2635426</v>
      </c>
      <c r="L30" s="26">
        <v>2635426</v>
      </c>
      <c r="M30" s="26">
        <v>7906278</v>
      </c>
      <c r="N30" s="26">
        <v>2635426</v>
      </c>
      <c r="O30" s="26">
        <v>2635426</v>
      </c>
      <c r="P30" s="26">
        <v>2635426</v>
      </c>
      <c r="Q30" s="26">
        <v>7906278</v>
      </c>
      <c r="R30" s="26">
        <v>2635426</v>
      </c>
      <c r="S30" s="26">
        <v>2635426</v>
      </c>
      <c r="T30" s="26">
        <v>2635426</v>
      </c>
      <c r="U30" s="26">
        <v>7906278</v>
      </c>
      <c r="V30" s="26">
        <v>31625112</v>
      </c>
      <c r="W30" s="26">
        <v>2800000</v>
      </c>
      <c r="X30" s="26">
        <v>28825112</v>
      </c>
      <c r="Y30" s="106">
        <v>1029.47</v>
      </c>
      <c r="Z30" s="28">
        <v>2800000</v>
      </c>
    </row>
    <row r="31" spans="1:26" ht="13.5">
      <c r="A31" s="225" t="s">
        <v>165</v>
      </c>
      <c r="B31" s="158"/>
      <c r="C31" s="121">
        <v>1551404</v>
      </c>
      <c r="D31" s="25">
        <v>1592818</v>
      </c>
      <c r="E31" s="26">
        <v>1592818</v>
      </c>
      <c r="F31" s="26">
        <v>1551404</v>
      </c>
      <c r="G31" s="26">
        <v>1551404</v>
      </c>
      <c r="H31" s="26">
        <v>1551404</v>
      </c>
      <c r="I31" s="26">
        <v>4654212</v>
      </c>
      <c r="J31" s="26">
        <v>1551404</v>
      </c>
      <c r="K31" s="26">
        <v>1551404</v>
      </c>
      <c r="L31" s="26">
        <v>1551404</v>
      </c>
      <c r="M31" s="26">
        <v>4654212</v>
      </c>
      <c r="N31" s="26">
        <v>1551404</v>
      </c>
      <c r="O31" s="26">
        <v>1551404</v>
      </c>
      <c r="P31" s="26">
        <v>1551404</v>
      </c>
      <c r="Q31" s="26">
        <v>4654212</v>
      </c>
      <c r="R31" s="26">
        <v>1551404</v>
      </c>
      <c r="S31" s="26">
        <v>2051855</v>
      </c>
      <c r="T31" s="26">
        <v>2049724</v>
      </c>
      <c r="U31" s="26">
        <v>5652983</v>
      </c>
      <c r="V31" s="26">
        <v>19615619</v>
      </c>
      <c r="W31" s="26">
        <v>1592818</v>
      </c>
      <c r="X31" s="26">
        <v>18022801</v>
      </c>
      <c r="Y31" s="106">
        <v>1131.5</v>
      </c>
      <c r="Z31" s="28">
        <v>1592818</v>
      </c>
    </row>
    <row r="32" spans="1:26" ht="13.5">
      <c r="A32" s="225" t="s">
        <v>166</v>
      </c>
      <c r="B32" s="158" t="s">
        <v>93</v>
      </c>
      <c r="C32" s="121">
        <v>60087789</v>
      </c>
      <c r="D32" s="25">
        <v>35000000</v>
      </c>
      <c r="E32" s="26">
        <v>35000000</v>
      </c>
      <c r="F32" s="26">
        <v>71326760</v>
      </c>
      <c r="G32" s="26">
        <v>68138192</v>
      </c>
      <c r="H32" s="26">
        <v>59334598</v>
      </c>
      <c r="I32" s="26">
        <v>198799550</v>
      </c>
      <c r="J32" s="26">
        <v>58035390</v>
      </c>
      <c r="K32" s="26">
        <v>58679377</v>
      </c>
      <c r="L32" s="26">
        <v>54798828</v>
      </c>
      <c r="M32" s="26">
        <v>171513595</v>
      </c>
      <c r="N32" s="26">
        <v>53107337</v>
      </c>
      <c r="O32" s="26">
        <v>54318060</v>
      </c>
      <c r="P32" s="26">
        <v>53703798</v>
      </c>
      <c r="Q32" s="26">
        <v>161129195</v>
      </c>
      <c r="R32" s="26">
        <v>59307592</v>
      </c>
      <c r="S32" s="26">
        <v>58325573</v>
      </c>
      <c r="T32" s="26">
        <v>55347837</v>
      </c>
      <c r="U32" s="26">
        <v>172981002</v>
      </c>
      <c r="V32" s="26">
        <v>704423342</v>
      </c>
      <c r="W32" s="26">
        <v>35000000</v>
      </c>
      <c r="X32" s="26">
        <v>669423342</v>
      </c>
      <c r="Y32" s="106">
        <v>1912.64</v>
      </c>
      <c r="Z32" s="28">
        <v>35000000</v>
      </c>
    </row>
    <row r="33" spans="1:26" ht="13.5">
      <c r="A33" s="225" t="s">
        <v>167</v>
      </c>
      <c r="B33" s="158"/>
      <c r="C33" s="121">
        <v>714555</v>
      </c>
      <c r="D33" s="25">
        <v>1922927</v>
      </c>
      <c r="E33" s="26">
        <v>1922927</v>
      </c>
      <c r="F33" s="26">
        <v>714555</v>
      </c>
      <c r="G33" s="26">
        <v>714555</v>
      </c>
      <c r="H33" s="26">
        <v>714555</v>
      </c>
      <c r="I33" s="26">
        <v>2143665</v>
      </c>
      <c r="J33" s="26">
        <v>714555</v>
      </c>
      <c r="K33" s="26">
        <v>714555</v>
      </c>
      <c r="L33" s="26">
        <v>714555</v>
      </c>
      <c r="M33" s="26">
        <v>2143665</v>
      </c>
      <c r="N33" s="26">
        <v>714555</v>
      </c>
      <c r="O33" s="26">
        <v>714555</v>
      </c>
      <c r="P33" s="26">
        <v>714555</v>
      </c>
      <c r="Q33" s="26">
        <v>2143665</v>
      </c>
      <c r="R33" s="26">
        <v>714555</v>
      </c>
      <c r="S33" s="26">
        <v>714555</v>
      </c>
      <c r="T33" s="26">
        <v>714555</v>
      </c>
      <c r="U33" s="26">
        <v>2143665</v>
      </c>
      <c r="V33" s="26">
        <v>8574660</v>
      </c>
      <c r="W33" s="26">
        <v>1922927</v>
      </c>
      <c r="X33" s="26">
        <v>6651733</v>
      </c>
      <c r="Y33" s="106">
        <v>345.92</v>
      </c>
      <c r="Z33" s="28">
        <v>1922927</v>
      </c>
    </row>
    <row r="34" spans="1:26" ht="13.5">
      <c r="A34" s="226" t="s">
        <v>57</v>
      </c>
      <c r="B34" s="227"/>
      <c r="C34" s="138">
        <f aca="true" t="shared" si="3" ref="C34:X34">SUM(C29:C33)</f>
        <v>65928536</v>
      </c>
      <c r="D34" s="38">
        <f t="shared" si="3"/>
        <v>42315745</v>
      </c>
      <c r="E34" s="39">
        <f t="shared" si="3"/>
        <v>42315745</v>
      </c>
      <c r="F34" s="39">
        <f t="shared" si="3"/>
        <v>81228145</v>
      </c>
      <c r="G34" s="39">
        <f t="shared" si="3"/>
        <v>78039577</v>
      </c>
      <c r="H34" s="39">
        <f t="shared" si="3"/>
        <v>69235983</v>
      </c>
      <c r="I34" s="39">
        <f t="shared" si="3"/>
        <v>228503705</v>
      </c>
      <c r="J34" s="39">
        <f t="shared" si="3"/>
        <v>67936775</v>
      </c>
      <c r="K34" s="39">
        <f t="shared" si="3"/>
        <v>68580762</v>
      </c>
      <c r="L34" s="39">
        <f t="shared" si="3"/>
        <v>64700213</v>
      </c>
      <c r="M34" s="39">
        <f t="shared" si="3"/>
        <v>201217750</v>
      </c>
      <c r="N34" s="39">
        <f t="shared" si="3"/>
        <v>63008722</v>
      </c>
      <c r="O34" s="39">
        <f t="shared" si="3"/>
        <v>64219445</v>
      </c>
      <c r="P34" s="39">
        <f t="shared" si="3"/>
        <v>63605183</v>
      </c>
      <c r="Q34" s="39">
        <f t="shared" si="3"/>
        <v>190833350</v>
      </c>
      <c r="R34" s="39">
        <f t="shared" si="3"/>
        <v>69208977</v>
      </c>
      <c r="S34" s="39">
        <f t="shared" si="3"/>
        <v>68727409</v>
      </c>
      <c r="T34" s="39">
        <f t="shared" si="3"/>
        <v>65747542</v>
      </c>
      <c r="U34" s="39">
        <f t="shared" si="3"/>
        <v>203683928</v>
      </c>
      <c r="V34" s="39">
        <f t="shared" si="3"/>
        <v>824238733</v>
      </c>
      <c r="W34" s="39">
        <f t="shared" si="3"/>
        <v>42315745</v>
      </c>
      <c r="X34" s="39">
        <f t="shared" si="3"/>
        <v>781922988</v>
      </c>
      <c r="Y34" s="140">
        <f>+IF(W34&lt;&gt;0,+(X34/W34)*100,0)</f>
        <v>1847.8298987764483</v>
      </c>
      <c r="Z34" s="40">
        <f>SUM(Z29:Z33)</f>
        <v>42315745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44460845</v>
      </c>
      <c r="D37" s="25">
        <v>41000000</v>
      </c>
      <c r="E37" s="26">
        <v>41000000</v>
      </c>
      <c r="F37" s="26">
        <v>44460845</v>
      </c>
      <c r="G37" s="26">
        <v>44460845</v>
      </c>
      <c r="H37" s="26">
        <v>44056354</v>
      </c>
      <c r="I37" s="26">
        <v>132978044</v>
      </c>
      <c r="J37" s="26">
        <v>44056354</v>
      </c>
      <c r="K37" s="26">
        <v>44056354</v>
      </c>
      <c r="L37" s="26">
        <v>43389688</v>
      </c>
      <c r="M37" s="26">
        <v>131502396</v>
      </c>
      <c r="N37" s="26">
        <v>43389688</v>
      </c>
      <c r="O37" s="26">
        <v>43389688</v>
      </c>
      <c r="P37" s="26">
        <v>42957564</v>
      </c>
      <c r="Q37" s="26">
        <v>129736940</v>
      </c>
      <c r="R37" s="26">
        <v>42957564</v>
      </c>
      <c r="S37" s="26">
        <v>42957564</v>
      </c>
      <c r="T37" s="26">
        <v>42290898</v>
      </c>
      <c r="U37" s="26">
        <v>128206026</v>
      </c>
      <c r="V37" s="26">
        <v>522423406</v>
      </c>
      <c r="W37" s="26">
        <v>41000000</v>
      </c>
      <c r="X37" s="26">
        <v>481423406</v>
      </c>
      <c r="Y37" s="106">
        <v>1174.2</v>
      </c>
      <c r="Z37" s="28">
        <v>41000000</v>
      </c>
    </row>
    <row r="38" spans="1:26" ht="13.5">
      <c r="A38" s="225" t="s">
        <v>167</v>
      </c>
      <c r="B38" s="158"/>
      <c r="C38" s="121">
        <v>19676285</v>
      </c>
      <c r="D38" s="25">
        <v>21461884</v>
      </c>
      <c r="E38" s="26">
        <v>21461884</v>
      </c>
      <c r="F38" s="26">
        <v>19676285</v>
      </c>
      <c r="G38" s="26">
        <v>19676285</v>
      </c>
      <c r="H38" s="26">
        <v>19676285</v>
      </c>
      <c r="I38" s="26">
        <v>59028855</v>
      </c>
      <c r="J38" s="26">
        <v>19676285</v>
      </c>
      <c r="K38" s="26">
        <v>19676285</v>
      </c>
      <c r="L38" s="26">
        <v>19676285</v>
      </c>
      <c r="M38" s="26">
        <v>59028855</v>
      </c>
      <c r="N38" s="26">
        <v>19676285</v>
      </c>
      <c r="O38" s="26">
        <v>19676285</v>
      </c>
      <c r="P38" s="26">
        <v>19676285</v>
      </c>
      <c r="Q38" s="26">
        <v>59028855</v>
      </c>
      <c r="R38" s="26">
        <v>19676285</v>
      </c>
      <c r="S38" s="26">
        <v>19676285</v>
      </c>
      <c r="T38" s="26">
        <v>19676285</v>
      </c>
      <c r="U38" s="26">
        <v>59028855</v>
      </c>
      <c r="V38" s="26">
        <v>236115420</v>
      </c>
      <c r="W38" s="26">
        <v>21461884</v>
      </c>
      <c r="X38" s="26">
        <v>214653536</v>
      </c>
      <c r="Y38" s="106">
        <v>1000.16</v>
      </c>
      <c r="Z38" s="28">
        <v>21461884</v>
      </c>
    </row>
    <row r="39" spans="1:26" ht="13.5">
      <c r="A39" s="226" t="s">
        <v>58</v>
      </c>
      <c r="B39" s="229"/>
      <c r="C39" s="138">
        <f aca="true" t="shared" si="4" ref="C39:X39">SUM(C37:C38)</f>
        <v>64137130</v>
      </c>
      <c r="D39" s="42">
        <f t="shared" si="4"/>
        <v>62461884</v>
      </c>
      <c r="E39" s="43">
        <f t="shared" si="4"/>
        <v>62461884</v>
      </c>
      <c r="F39" s="43">
        <f t="shared" si="4"/>
        <v>64137130</v>
      </c>
      <c r="G39" s="43">
        <f t="shared" si="4"/>
        <v>64137130</v>
      </c>
      <c r="H39" s="43">
        <f t="shared" si="4"/>
        <v>63732639</v>
      </c>
      <c r="I39" s="43">
        <f t="shared" si="4"/>
        <v>192006899</v>
      </c>
      <c r="J39" s="43">
        <f t="shared" si="4"/>
        <v>63732639</v>
      </c>
      <c r="K39" s="43">
        <f t="shared" si="4"/>
        <v>63732639</v>
      </c>
      <c r="L39" s="43">
        <f t="shared" si="4"/>
        <v>63065973</v>
      </c>
      <c r="M39" s="43">
        <f t="shared" si="4"/>
        <v>190531251</v>
      </c>
      <c r="N39" s="43">
        <f t="shared" si="4"/>
        <v>63065973</v>
      </c>
      <c r="O39" s="43">
        <f t="shared" si="4"/>
        <v>63065973</v>
      </c>
      <c r="P39" s="43">
        <f t="shared" si="4"/>
        <v>62633849</v>
      </c>
      <c r="Q39" s="43">
        <f t="shared" si="4"/>
        <v>188765795</v>
      </c>
      <c r="R39" s="43">
        <f t="shared" si="4"/>
        <v>62633849</v>
      </c>
      <c r="S39" s="43">
        <f t="shared" si="4"/>
        <v>62633849</v>
      </c>
      <c r="T39" s="43">
        <f t="shared" si="4"/>
        <v>61967183</v>
      </c>
      <c r="U39" s="43">
        <f t="shared" si="4"/>
        <v>187234881</v>
      </c>
      <c r="V39" s="43">
        <f t="shared" si="4"/>
        <v>758538826</v>
      </c>
      <c r="W39" s="43">
        <f t="shared" si="4"/>
        <v>62461884</v>
      </c>
      <c r="X39" s="43">
        <f t="shared" si="4"/>
        <v>696076942</v>
      </c>
      <c r="Y39" s="188">
        <f>+IF(W39&lt;&gt;0,+(X39/W39)*100,0)</f>
        <v>1114.4027323927662</v>
      </c>
      <c r="Z39" s="45">
        <f>SUM(Z37:Z38)</f>
        <v>62461884</v>
      </c>
    </row>
    <row r="40" spans="1:26" ht="13.5">
      <c r="A40" s="226" t="s">
        <v>169</v>
      </c>
      <c r="B40" s="227"/>
      <c r="C40" s="138">
        <f aca="true" t="shared" si="5" ref="C40:X40">+C34+C39</f>
        <v>130065666</v>
      </c>
      <c r="D40" s="38">
        <f t="shared" si="5"/>
        <v>104777629</v>
      </c>
      <c r="E40" s="39">
        <f t="shared" si="5"/>
        <v>104777629</v>
      </c>
      <c r="F40" s="39">
        <f t="shared" si="5"/>
        <v>145365275</v>
      </c>
      <c r="G40" s="39">
        <f t="shared" si="5"/>
        <v>142176707</v>
      </c>
      <c r="H40" s="39">
        <f t="shared" si="5"/>
        <v>132968622</v>
      </c>
      <c r="I40" s="39">
        <f t="shared" si="5"/>
        <v>420510604</v>
      </c>
      <c r="J40" s="39">
        <f t="shared" si="5"/>
        <v>131669414</v>
      </c>
      <c r="K40" s="39">
        <f t="shared" si="5"/>
        <v>132313401</v>
      </c>
      <c r="L40" s="39">
        <f t="shared" si="5"/>
        <v>127766186</v>
      </c>
      <c r="M40" s="39">
        <f t="shared" si="5"/>
        <v>391749001</v>
      </c>
      <c r="N40" s="39">
        <f t="shared" si="5"/>
        <v>126074695</v>
      </c>
      <c r="O40" s="39">
        <f t="shared" si="5"/>
        <v>127285418</v>
      </c>
      <c r="P40" s="39">
        <f t="shared" si="5"/>
        <v>126239032</v>
      </c>
      <c r="Q40" s="39">
        <f t="shared" si="5"/>
        <v>379599145</v>
      </c>
      <c r="R40" s="39">
        <f t="shared" si="5"/>
        <v>131842826</v>
      </c>
      <c r="S40" s="39">
        <f t="shared" si="5"/>
        <v>131361258</v>
      </c>
      <c r="T40" s="39">
        <f t="shared" si="5"/>
        <v>127714725</v>
      </c>
      <c r="U40" s="39">
        <f t="shared" si="5"/>
        <v>390918809</v>
      </c>
      <c r="V40" s="39">
        <f t="shared" si="5"/>
        <v>1582777559</v>
      </c>
      <c r="W40" s="39">
        <f t="shared" si="5"/>
        <v>104777629</v>
      </c>
      <c r="X40" s="39">
        <f t="shared" si="5"/>
        <v>1477999930</v>
      </c>
      <c r="Y40" s="140">
        <f>+IF(W40&lt;&gt;0,+(X40/W40)*100,0)</f>
        <v>1410.6063900338877</v>
      </c>
      <c r="Z40" s="40">
        <f>+Z34+Z39</f>
        <v>104777629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151803295</v>
      </c>
      <c r="D42" s="234">
        <f t="shared" si="6"/>
        <v>183916131</v>
      </c>
      <c r="E42" s="235">
        <f t="shared" si="6"/>
        <v>171198371</v>
      </c>
      <c r="F42" s="235">
        <f t="shared" si="6"/>
        <v>151406295</v>
      </c>
      <c r="G42" s="235">
        <f t="shared" si="6"/>
        <v>151009295</v>
      </c>
      <c r="H42" s="235">
        <f t="shared" si="6"/>
        <v>150612295</v>
      </c>
      <c r="I42" s="235">
        <f t="shared" si="6"/>
        <v>453027885</v>
      </c>
      <c r="J42" s="235">
        <f t="shared" si="6"/>
        <v>150215295</v>
      </c>
      <c r="K42" s="235">
        <f t="shared" si="6"/>
        <v>149818295</v>
      </c>
      <c r="L42" s="235">
        <f t="shared" si="6"/>
        <v>151245295</v>
      </c>
      <c r="M42" s="235">
        <f t="shared" si="6"/>
        <v>451278885</v>
      </c>
      <c r="N42" s="235">
        <f t="shared" si="6"/>
        <v>150848295</v>
      </c>
      <c r="O42" s="235">
        <f t="shared" si="6"/>
        <v>150451295</v>
      </c>
      <c r="P42" s="235">
        <f t="shared" si="6"/>
        <v>154317295</v>
      </c>
      <c r="Q42" s="235">
        <f t="shared" si="6"/>
        <v>455616885</v>
      </c>
      <c r="R42" s="235">
        <f t="shared" si="6"/>
        <v>154317295</v>
      </c>
      <c r="S42" s="235">
        <f t="shared" si="6"/>
        <v>140660389</v>
      </c>
      <c r="T42" s="235">
        <f t="shared" si="6"/>
        <v>136325600</v>
      </c>
      <c r="U42" s="235">
        <f t="shared" si="6"/>
        <v>431303284</v>
      </c>
      <c r="V42" s="235">
        <f t="shared" si="6"/>
        <v>1791226939</v>
      </c>
      <c r="W42" s="235">
        <f t="shared" si="6"/>
        <v>171198371</v>
      </c>
      <c r="X42" s="235">
        <f t="shared" si="6"/>
        <v>1620028568</v>
      </c>
      <c r="Y42" s="236">
        <f>+IF(W42&lt;&gt;0,+(X42/W42)*100,0)</f>
        <v>946.2873732601113</v>
      </c>
      <c r="Z42" s="237">
        <f>+Z25-Z40</f>
        <v>171198371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129166195</v>
      </c>
      <c r="D45" s="25">
        <v>162569031</v>
      </c>
      <c r="E45" s="26">
        <v>149851271</v>
      </c>
      <c r="F45" s="26">
        <v>128769195</v>
      </c>
      <c r="G45" s="26">
        <v>128372195</v>
      </c>
      <c r="H45" s="26">
        <v>127975195</v>
      </c>
      <c r="I45" s="26">
        <v>385116585</v>
      </c>
      <c r="J45" s="26">
        <v>127578195</v>
      </c>
      <c r="K45" s="26">
        <v>127181195</v>
      </c>
      <c r="L45" s="26">
        <v>128608195</v>
      </c>
      <c r="M45" s="26">
        <v>383367585</v>
      </c>
      <c r="N45" s="26">
        <v>128211195</v>
      </c>
      <c r="O45" s="26">
        <v>127814195</v>
      </c>
      <c r="P45" s="26">
        <v>131680195</v>
      </c>
      <c r="Q45" s="26">
        <v>387705585</v>
      </c>
      <c r="R45" s="26">
        <v>131680195</v>
      </c>
      <c r="S45" s="26">
        <v>118023289</v>
      </c>
      <c r="T45" s="26">
        <v>113688500</v>
      </c>
      <c r="U45" s="26">
        <v>363391984</v>
      </c>
      <c r="V45" s="26">
        <v>1519581739</v>
      </c>
      <c r="W45" s="26">
        <v>149851271</v>
      </c>
      <c r="X45" s="26">
        <v>1369730468</v>
      </c>
      <c r="Y45" s="105">
        <v>914.06</v>
      </c>
      <c r="Z45" s="28">
        <v>149851271</v>
      </c>
    </row>
    <row r="46" spans="1:26" ht="13.5">
      <c r="A46" s="225" t="s">
        <v>173</v>
      </c>
      <c r="B46" s="158" t="s">
        <v>93</v>
      </c>
      <c r="C46" s="121">
        <v>22637100</v>
      </c>
      <c r="D46" s="25">
        <v>21347100</v>
      </c>
      <c r="E46" s="26">
        <v>21347100</v>
      </c>
      <c r="F46" s="26">
        <v>22637100</v>
      </c>
      <c r="G46" s="26">
        <v>22637100</v>
      </c>
      <c r="H46" s="26">
        <v>22637100</v>
      </c>
      <c r="I46" s="26">
        <v>67911300</v>
      </c>
      <c r="J46" s="26">
        <v>22637100</v>
      </c>
      <c r="K46" s="26">
        <v>22637100</v>
      </c>
      <c r="L46" s="26">
        <v>22637100</v>
      </c>
      <c r="M46" s="26">
        <v>67911300</v>
      </c>
      <c r="N46" s="26">
        <v>22637100</v>
      </c>
      <c r="O46" s="26">
        <v>22637100</v>
      </c>
      <c r="P46" s="26">
        <v>22637100</v>
      </c>
      <c r="Q46" s="26">
        <v>67911300</v>
      </c>
      <c r="R46" s="26">
        <v>22637100</v>
      </c>
      <c r="S46" s="26">
        <v>22637100</v>
      </c>
      <c r="T46" s="26">
        <v>22637100</v>
      </c>
      <c r="U46" s="26">
        <v>67911300</v>
      </c>
      <c r="V46" s="26">
        <v>271645200</v>
      </c>
      <c r="W46" s="26">
        <v>21347100</v>
      </c>
      <c r="X46" s="26">
        <v>250298100</v>
      </c>
      <c r="Y46" s="105">
        <v>1172.52</v>
      </c>
      <c r="Z46" s="28">
        <v>21347100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151803295</v>
      </c>
      <c r="D48" s="240">
        <f t="shared" si="7"/>
        <v>183916131</v>
      </c>
      <c r="E48" s="195">
        <f t="shared" si="7"/>
        <v>171198371</v>
      </c>
      <c r="F48" s="195">
        <f t="shared" si="7"/>
        <v>151406295</v>
      </c>
      <c r="G48" s="195">
        <f t="shared" si="7"/>
        <v>151009295</v>
      </c>
      <c r="H48" s="195">
        <f t="shared" si="7"/>
        <v>150612295</v>
      </c>
      <c r="I48" s="195">
        <f t="shared" si="7"/>
        <v>453027885</v>
      </c>
      <c r="J48" s="195">
        <f t="shared" si="7"/>
        <v>150215295</v>
      </c>
      <c r="K48" s="195">
        <f t="shared" si="7"/>
        <v>149818295</v>
      </c>
      <c r="L48" s="195">
        <f t="shared" si="7"/>
        <v>151245295</v>
      </c>
      <c r="M48" s="195">
        <f t="shared" si="7"/>
        <v>451278885</v>
      </c>
      <c r="N48" s="195">
        <f t="shared" si="7"/>
        <v>150848295</v>
      </c>
      <c r="O48" s="195">
        <f t="shared" si="7"/>
        <v>150451295</v>
      </c>
      <c r="P48" s="195">
        <f t="shared" si="7"/>
        <v>154317295</v>
      </c>
      <c r="Q48" s="195">
        <f t="shared" si="7"/>
        <v>455616885</v>
      </c>
      <c r="R48" s="195">
        <f t="shared" si="7"/>
        <v>154317295</v>
      </c>
      <c r="S48" s="195">
        <f t="shared" si="7"/>
        <v>140660389</v>
      </c>
      <c r="T48" s="195">
        <f t="shared" si="7"/>
        <v>136325600</v>
      </c>
      <c r="U48" s="195">
        <f t="shared" si="7"/>
        <v>431303284</v>
      </c>
      <c r="V48" s="195">
        <f t="shared" si="7"/>
        <v>1791226939</v>
      </c>
      <c r="W48" s="195">
        <f t="shared" si="7"/>
        <v>171198371</v>
      </c>
      <c r="X48" s="195">
        <f t="shared" si="7"/>
        <v>1620028568</v>
      </c>
      <c r="Y48" s="241">
        <f>+IF(W48&lt;&gt;0,+(X48/W48)*100,0)</f>
        <v>946.2873732601113</v>
      </c>
      <c r="Z48" s="208">
        <f>SUM(Z45:Z47)</f>
        <v>171198371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127003583</v>
      </c>
      <c r="D6" s="25">
        <v>134914089</v>
      </c>
      <c r="E6" s="26">
        <v>169308687</v>
      </c>
      <c r="F6" s="26">
        <v>5303816</v>
      </c>
      <c r="G6" s="26">
        <v>12377681</v>
      </c>
      <c r="H6" s="26">
        <v>13285146</v>
      </c>
      <c r="I6" s="26">
        <v>30966643</v>
      </c>
      <c r="J6" s="26">
        <v>10318108</v>
      </c>
      <c r="K6" s="26">
        <v>11099007</v>
      </c>
      <c r="L6" s="26">
        <v>9844752</v>
      </c>
      <c r="M6" s="26">
        <v>31261867</v>
      </c>
      <c r="N6" s="26">
        <v>12338661</v>
      </c>
      <c r="O6" s="26">
        <v>12163568</v>
      </c>
      <c r="P6" s="26">
        <v>13905038</v>
      </c>
      <c r="Q6" s="26">
        <v>38407267</v>
      </c>
      <c r="R6" s="26">
        <v>9268664</v>
      </c>
      <c r="S6" s="26">
        <v>14262702</v>
      </c>
      <c r="T6" s="26"/>
      <c r="U6" s="26">
        <v>23531366</v>
      </c>
      <c r="V6" s="26">
        <v>124167143</v>
      </c>
      <c r="W6" s="26">
        <v>169308687</v>
      </c>
      <c r="X6" s="26">
        <v>-45141544</v>
      </c>
      <c r="Y6" s="106">
        <v>-26.66</v>
      </c>
      <c r="Z6" s="28">
        <v>169308687</v>
      </c>
    </row>
    <row r="7" spans="1:26" ht="13.5">
      <c r="A7" s="225" t="s">
        <v>180</v>
      </c>
      <c r="B7" s="158" t="s">
        <v>71</v>
      </c>
      <c r="C7" s="121">
        <v>50013484</v>
      </c>
      <c r="D7" s="25">
        <v>56970004</v>
      </c>
      <c r="E7" s="26">
        <v>56256109</v>
      </c>
      <c r="F7" s="26">
        <v>18090535</v>
      </c>
      <c r="G7" s="26">
        <v>3003011</v>
      </c>
      <c r="H7" s="26">
        <v>722911</v>
      </c>
      <c r="I7" s="26">
        <v>21816457</v>
      </c>
      <c r="J7" s="26">
        <v>2840768</v>
      </c>
      <c r="K7" s="26">
        <v>8945341</v>
      </c>
      <c r="L7" s="26">
        <v>478900</v>
      </c>
      <c r="M7" s="26">
        <v>12265009</v>
      </c>
      <c r="N7" s="26">
        <v>440144</v>
      </c>
      <c r="O7" s="26">
        <v>365800</v>
      </c>
      <c r="P7" s="26">
        <v>11527256</v>
      </c>
      <c r="Q7" s="26">
        <v>12333200</v>
      </c>
      <c r="R7" s="26">
        <v>400154</v>
      </c>
      <c r="S7" s="26"/>
      <c r="T7" s="26"/>
      <c r="U7" s="26">
        <v>400154</v>
      </c>
      <c r="V7" s="26">
        <v>46814820</v>
      </c>
      <c r="W7" s="26">
        <v>56256109</v>
      </c>
      <c r="X7" s="26">
        <v>-9441289</v>
      </c>
      <c r="Y7" s="106">
        <v>-16.78</v>
      </c>
      <c r="Z7" s="28">
        <v>56256109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1818178</v>
      </c>
      <c r="D9" s="25"/>
      <c r="E9" s="26">
        <v>751763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751763</v>
      </c>
      <c r="X9" s="26">
        <v>-751763</v>
      </c>
      <c r="Y9" s="106">
        <v>-100</v>
      </c>
      <c r="Z9" s="28">
        <v>751763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-150356511</v>
      </c>
      <c r="D12" s="25">
        <v>-57172800</v>
      </c>
      <c r="E12" s="26">
        <v>-196981963</v>
      </c>
      <c r="F12" s="26">
        <v>-5444353</v>
      </c>
      <c r="G12" s="26">
        <v>-5337042</v>
      </c>
      <c r="H12" s="26">
        <v>-5476703</v>
      </c>
      <c r="I12" s="26">
        <v>-16258098</v>
      </c>
      <c r="J12" s="26">
        <v>-6449146</v>
      </c>
      <c r="K12" s="26">
        <v>-6449146</v>
      </c>
      <c r="L12" s="26">
        <v>-6224381</v>
      </c>
      <c r="M12" s="26">
        <v>-19122673</v>
      </c>
      <c r="N12" s="26">
        <v>-5562865</v>
      </c>
      <c r="O12" s="26">
        <v>-5659584</v>
      </c>
      <c r="P12" s="26">
        <v>-5449926</v>
      </c>
      <c r="Q12" s="26">
        <v>-16672375</v>
      </c>
      <c r="R12" s="26">
        <v>-5680219</v>
      </c>
      <c r="S12" s="26">
        <v>-5744388</v>
      </c>
      <c r="T12" s="26"/>
      <c r="U12" s="26">
        <v>-11424607</v>
      </c>
      <c r="V12" s="26">
        <v>-63477753</v>
      </c>
      <c r="W12" s="26">
        <v>-196981963</v>
      </c>
      <c r="X12" s="26">
        <v>133504210</v>
      </c>
      <c r="Y12" s="106">
        <v>-67.77</v>
      </c>
      <c r="Z12" s="28">
        <v>-196981963</v>
      </c>
    </row>
    <row r="13" spans="1:26" ht="13.5">
      <c r="A13" s="225" t="s">
        <v>39</v>
      </c>
      <c r="B13" s="158"/>
      <c r="C13" s="121">
        <v>-4932347</v>
      </c>
      <c r="D13" s="25">
        <v>-102704463</v>
      </c>
      <c r="E13" s="26">
        <v>-4564223</v>
      </c>
      <c r="F13" s="26">
        <v>-13927564</v>
      </c>
      <c r="G13" s="26">
        <v>-4388282</v>
      </c>
      <c r="H13" s="26">
        <v>-2336129</v>
      </c>
      <c r="I13" s="26">
        <v>-20651975</v>
      </c>
      <c r="J13" s="26">
        <v>-6879393</v>
      </c>
      <c r="K13" s="26">
        <v>-4434722</v>
      </c>
      <c r="L13" s="26">
        <v>-2252308</v>
      </c>
      <c r="M13" s="26">
        <v>-13566423</v>
      </c>
      <c r="N13" s="26">
        <v>-3258678</v>
      </c>
      <c r="O13" s="26">
        <v>-13444172</v>
      </c>
      <c r="P13" s="26">
        <v>-9381437</v>
      </c>
      <c r="Q13" s="26">
        <v>-26084287</v>
      </c>
      <c r="R13" s="26">
        <v>-12241669</v>
      </c>
      <c r="S13" s="26">
        <v>-5681428</v>
      </c>
      <c r="T13" s="26"/>
      <c r="U13" s="26">
        <v>-17923097</v>
      </c>
      <c r="V13" s="26">
        <v>-78225782</v>
      </c>
      <c r="W13" s="26">
        <v>-4564223</v>
      </c>
      <c r="X13" s="26">
        <v>-73661559</v>
      </c>
      <c r="Y13" s="106">
        <v>1613.89</v>
      </c>
      <c r="Z13" s="28">
        <v>-4564223</v>
      </c>
    </row>
    <row r="14" spans="1:26" ht="13.5">
      <c r="A14" s="225" t="s">
        <v>41</v>
      </c>
      <c r="B14" s="158" t="s">
        <v>71</v>
      </c>
      <c r="C14" s="121"/>
      <c r="D14" s="25">
        <v>-14580000</v>
      </c>
      <c r="E14" s="26"/>
      <c r="F14" s="26">
        <v>-873902</v>
      </c>
      <c r="G14" s="26">
        <v>-1391486</v>
      </c>
      <c r="H14" s="26">
        <v>-1391486</v>
      </c>
      <c r="I14" s="26">
        <v>-3656874</v>
      </c>
      <c r="J14" s="26">
        <v>-978126</v>
      </c>
      <c r="K14" s="26">
        <v>-844571</v>
      </c>
      <c r="L14" s="26">
        <v>-785873</v>
      </c>
      <c r="M14" s="26">
        <v>-2608570</v>
      </c>
      <c r="N14" s="26">
        <v>-551440</v>
      </c>
      <c r="O14" s="26">
        <v>-1090509</v>
      </c>
      <c r="P14" s="26">
        <v>-639087</v>
      </c>
      <c r="Q14" s="26">
        <v>-2281036</v>
      </c>
      <c r="R14" s="26">
        <v>-1352339</v>
      </c>
      <c r="S14" s="26">
        <v>-810732</v>
      </c>
      <c r="T14" s="26"/>
      <c r="U14" s="26">
        <v>-2163071</v>
      </c>
      <c r="V14" s="26">
        <v>-10709551</v>
      </c>
      <c r="W14" s="26"/>
      <c r="X14" s="26">
        <v>-10709551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23546387</v>
      </c>
      <c r="D15" s="38">
        <f t="shared" si="0"/>
        <v>17426830</v>
      </c>
      <c r="E15" s="39">
        <f t="shared" si="0"/>
        <v>24770373</v>
      </c>
      <c r="F15" s="39">
        <f t="shared" si="0"/>
        <v>3148532</v>
      </c>
      <c r="G15" s="39">
        <f t="shared" si="0"/>
        <v>4263882</v>
      </c>
      <c r="H15" s="39">
        <f t="shared" si="0"/>
        <v>4803739</v>
      </c>
      <c r="I15" s="39">
        <f t="shared" si="0"/>
        <v>12216153</v>
      </c>
      <c r="J15" s="39">
        <f t="shared" si="0"/>
        <v>-1147789</v>
      </c>
      <c r="K15" s="39">
        <f t="shared" si="0"/>
        <v>8315909</v>
      </c>
      <c r="L15" s="39">
        <f t="shared" si="0"/>
        <v>1061090</v>
      </c>
      <c r="M15" s="39">
        <f t="shared" si="0"/>
        <v>8229210</v>
      </c>
      <c r="N15" s="39">
        <f t="shared" si="0"/>
        <v>3405822</v>
      </c>
      <c r="O15" s="39">
        <f t="shared" si="0"/>
        <v>-7664897</v>
      </c>
      <c r="P15" s="39">
        <f t="shared" si="0"/>
        <v>9961844</v>
      </c>
      <c r="Q15" s="39">
        <f t="shared" si="0"/>
        <v>5702769</v>
      </c>
      <c r="R15" s="39">
        <f t="shared" si="0"/>
        <v>-9605409</v>
      </c>
      <c r="S15" s="39">
        <f t="shared" si="0"/>
        <v>2026154</v>
      </c>
      <c r="T15" s="39">
        <f t="shared" si="0"/>
        <v>0</v>
      </c>
      <c r="U15" s="39">
        <f t="shared" si="0"/>
        <v>-7579255</v>
      </c>
      <c r="V15" s="39">
        <f t="shared" si="0"/>
        <v>18568877</v>
      </c>
      <c r="W15" s="39">
        <f t="shared" si="0"/>
        <v>24770373</v>
      </c>
      <c r="X15" s="39">
        <f t="shared" si="0"/>
        <v>-6201496</v>
      </c>
      <c r="Y15" s="140">
        <f>+IF(W15&lt;&gt;0,+(X15/W15)*100,0)</f>
        <v>-25.035941122081613</v>
      </c>
      <c r="Z15" s="40">
        <f>SUM(Z6:Z14)</f>
        <v>24770373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998682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19955313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-3620257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-11819178</v>
      </c>
      <c r="D22" s="25"/>
      <c r="E22" s="26"/>
      <c r="F22" s="26">
        <v>-16715246</v>
      </c>
      <c r="G22" s="26"/>
      <c r="H22" s="26"/>
      <c r="I22" s="26">
        <v>-16715246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-16715246</v>
      </c>
      <c r="W22" s="26"/>
      <c r="X22" s="26">
        <v>-16715246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-31230194</v>
      </c>
      <c r="D24" s="25">
        <v>-9600000</v>
      </c>
      <c r="E24" s="26"/>
      <c r="F24" s="26"/>
      <c r="G24" s="26"/>
      <c r="H24" s="26">
        <v>-647939</v>
      </c>
      <c r="I24" s="26">
        <v>-647939</v>
      </c>
      <c r="J24" s="26">
        <v>-1954279</v>
      </c>
      <c r="K24" s="26">
        <v>-1805563</v>
      </c>
      <c r="L24" s="26">
        <v>-3396867</v>
      </c>
      <c r="M24" s="26">
        <v>-7156709</v>
      </c>
      <c r="N24" s="26">
        <v>-826642</v>
      </c>
      <c r="O24" s="26">
        <v>-1456414</v>
      </c>
      <c r="P24" s="26">
        <v>-1154494</v>
      </c>
      <c r="Q24" s="26">
        <v>-3437550</v>
      </c>
      <c r="R24" s="26">
        <v>-1272317</v>
      </c>
      <c r="S24" s="26">
        <v>-2083190</v>
      </c>
      <c r="T24" s="26"/>
      <c r="U24" s="26">
        <v>-3355507</v>
      </c>
      <c r="V24" s="26">
        <v>-14597705</v>
      </c>
      <c r="W24" s="26"/>
      <c r="X24" s="26">
        <v>-14597705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-25715634</v>
      </c>
      <c r="D25" s="38">
        <f t="shared" si="1"/>
        <v>-9600000</v>
      </c>
      <c r="E25" s="39">
        <f t="shared" si="1"/>
        <v>0</v>
      </c>
      <c r="F25" s="39">
        <f t="shared" si="1"/>
        <v>-16715246</v>
      </c>
      <c r="G25" s="39">
        <f t="shared" si="1"/>
        <v>0</v>
      </c>
      <c r="H25" s="39">
        <f t="shared" si="1"/>
        <v>-647939</v>
      </c>
      <c r="I25" s="39">
        <f t="shared" si="1"/>
        <v>-17363185</v>
      </c>
      <c r="J25" s="39">
        <f t="shared" si="1"/>
        <v>-1954279</v>
      </c>
      <c r="K25" s="39">
        <f t="shared" si="1"/>
        <v>-1805563</v>
      </c>
      <c r="L25" s="39">
        <f t="shared" si="1"/>
        <v>-3396867</v>
      </c>
      <c r="M25" s="39">
        <f t="shared" si="1"/>
        <v>-7156709</v>
      </c>
      <c r="N25" s="39">
        <f t="shared" si="1"/>
        <v>-826642</v>
      </c>
      <c r="O25" s="39">
        <f t="shared" si="1"/>
        <v>-1456414</v>
      </c>
      <c r="P25" s="39">
        <f t="shared" si="1"/>
        <v>-1154494</v>
      </c>
      <c r="Q25" s="39">
        <f t="shared" si="1"/>
        <v>-3437550</v>
      </c>
      <c r="R25" s="39">
        <f t="shared" si="1"/>
        <v>-1272317</v>
      </c>
      <c r="S25" s="39">
        <f t="shared" si="1"/>
        <v>-2083190</v>
      </c>
      <c r="T25" s="39">
        <f t="shared" si="1"/>
        <v>0</v>
      </c>
      <c r="U25" s="39">
        <f t="shared" si="1"/>
        <v>-3355507</v>
      </c>
      <c r="V25" s="39">
        <f t="shared" si="1"/>
        <v>-31312951</v>
      </c>
      <c r="W25" s="39">
        <f t="shared" si="1"/>
        <v>0</v>
      </c>
      <c r="X25" s="39">
        <f t="shared" si="1"/>
        <v>-31312951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>
        <v>72000</v>
      </c>
      <c r="E31" s="26"/>
      <c r="F31" s="26">
        <v>-329945</v>
      </c>
      <c r="G31" s="125"/>
      <c r="H31" s="125"/>
      <c r="I31" s="125">
        <v>-329945</v>
      </c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>
        <v>-329945</v>
      </c>
      <c r="W31" s="125"/>
      <c r="X31" s="26">
        <v>-329945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-850479</v>
      </c>
      <c r="D33" s="25">
        <v>-7053332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-850479</v>
      </c>
      <c r="D34" s="38">
        <f t="shared" si="2"/>
        <v>-6981332</v>
      </c>
      <c r="E34" s="39">
        <f t="shared" si="2"/>
        <v>0</v>
      </c>
      <c r="F34" s="39">
        <f t="shared" si="2"/>
        <v>-329945</v>
      </c>
      <c r="G34" s="39">
        <f t="shared" si="2"/>
        <v>0</v>
      </c>
      <c r="H34" s="39">
        <f t="shared" si="2"/>
        <v>0</v>
      </c>
      <c r="I34" s="39">
        <f t="shared" si="2"/>
        <v>-329945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-329945</v>
      </c>
      <c r="W34" s="39">
        <f t="shared" si="2"/>
        <v>0</v>
      </c>
      <c r="X34" s="39">
        <f t="shared" si="2"/>
        <v>-329945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-3019726</v>
      </c>
      <c r="D36" s="65">
        <f t="shared" si="3"/>
        <v>845498</v>
      </c>
      <c r="E36" s="66">
        <f t="shared" si="3"/>
        <v>24770373</v>
      </c>
      <c r="F36" s="66">
        <f t="shared" si="3"/>
        <v>-13896659</v>
      </c>
      <c r="G36" s="66">
        <f t="shared" si="3"/>
        <v>4263882</v>
      </c>
      <c r="H36" s="66">
        <f t="shared" si="3"/>
        <v>4155800</v>
      </c>
      <c r="I36" s="66">
        <f t="shared" si="3"/>
        <v>-5476977</v>
      </c>
      <c r="J36" s="66">
        <f t="shared" si="3"/>
        <v>-3102068</v>
      </c>
      <c r="K36" s="66">
        <f t="shared" si="3"/>
        <v>6510346</v>
      </c>
      <c r="L36" s="66">
        <f t="shared" si="3"/>
        <v>-2335777</v>
      </c>
      <c r="M36" s="66">
        <f t="shared" si="3"/>
        <v>1072501</v>
      </c>
      <c r="N36" s="66">
        <f t="shared" si="3"/>
        <v>2579180</v>
      </c>
      <c r="O36" s="66">
        <f t="shared" si="3"/>
        <v>-9121311</v>
      </c>
      <c r="P36" s="66">
        <f t="shared" si="3"/>
        <v>8807350</v>
      </c>
      <c r="Q36" s="66">
        <f t="shared" si="3"/>
        <v>2265219</v>
      </c>
      <c r="R36" s="66">
        <f t="shared" si="3"/>
        <v>-10877726</v>
      </c>
      <c r="S36" s="66">
        <f t="shared" si="3"/>
        <v>-57036</v>
      </c>
      <c r="T36" s="66">
        <f t="shared" si="3"/>
        <v>0</v>
      </c>
      <c r="U36" s="66">
        <f t="shared" si="3"/>
        <v>-10934762</v>
      </c>
      <c r="V36" s="66">
        <f t="shared" si="3"/>
        <v>-13074019</v>
      </c>
      <c r="W36" s="66">
        <f t="shared" si="3"/>
        <v>24770373</v>
      </c>
      <c r="X36" s="66">
        <f t="shared" si="3"/>
        <v>-37844392</v>
      </c>
      <c r="Y36" s="103">
        <f>+IF(W36&lt;&gt;0,+(X36/W36)*100,0)</f>
        <v>-152.78087253671956</v>
      </c>
      <c r="Z36" s="68">
        <f>+Z15+Z25+Z34</f>
        <v>24770373</v>
      </c>
    </row>
    <row r="37" spans="1:26" ht="13.5">
      <c r="A37" s="225" t="s">
        <v>201</v>
      </c>
      <c r="B37" s="158" t="s">
        <v>95</v>
      </c>
      <c r="C37" s="119">
        <v>-934592</v>
      </c>
      <c r="D37" s="65">
        <v>7000810</v>
      </c>
      <c r="E37" s="66">
        <v>7000810</v>
      </c>
      <c r="F37" s="66">
        <v>7000812</v>
      </c>
      <c r="G37" s="66">
        <v>-6895847</v>
      </c>
      <c r="H37" s="66">
        <v>-2631965</v>
      </c>
      <c r="I37" s="66">
        <v>7000812</v>
      </c>
      <c r="J37" s="66">
        <v>1523835</v>
      </c>
      <c r="K37" s="66">
        <v>-1578233</v>
      </c>
      <c r="L37" s="66">
        <v>4932113</v>
      </c>
      <c r="M37" s="66">
        <v>1523835</v>
      </c>
      <c r="N37" s="66">
        <v>2596336</v>
      </c>
      <c r="O37" s="66">
        <v>5175516</v>
      </c>
      <c r="P37" s="66">
        <v>-3945795</v>
      </c>
      <c r="Q37" s="66">
        <v>2596336</v>
      </c>
      <c r="R37" s="66">
        <v>4861555</v>
      </c>
      <c r="S37" s="66">
        <v>-6016171</v>
      </c>
      <c r="T37" s="66">
        <v>-6073207</v>
      </c>
      <c r="U37" s="66">
        <v>4861555</v>
      </c>
      <c r="V37" s="66">
        <v>7000812</v>
      </c>
      <c r="W37" s="66">
        <v>7000810</v>
      </c>
      <c r="X37" s="66">
        <v>2</v>
      </c>
      <c r="Y37" s="103"/>
      <c r="Z37" s="68">
        <v>7000810</v>
      </c>
    </row>
    <row r="38" spans="1:26" ht="13.5">
      <c r="A38" s="243" t="s">
        <v>202</v>
      </c>
      <c r="B38" s="232" t="s">
        <v>95</v>
      </c>
      <c r="C38" s="233">
        <v>-3954318</v>
      </c>
      <c r="D38" s="234">
        <v>7846308</v>
      </c>
      <c r="E38" s="235">
        <v>31771183</v>
      </c>
      <c r="F38" s="235">
        <v>-6895847</v>
      </c>
      <c r="G38" s="235">
        <v>-2631965</v>
      </c>
      <c r="H38" s="235">
        <v>1523835</v>
      </c>
      <c r="I38" s="235">
        <v>1523835</v>
      </c>
      <c r="J38" s="235">
        <v>-1578233</v>
      </c>
      <c r="K38" s="235">
        <v>4932113</v>
      </c>
      <c r="L38" s="235">
        <v>2596336</v>
      </c>
      <c r="M38" s="235">
        <v>2596336</v>
      </c>
      <c r="N38" s="235">
        <v>5175516</v>
      </c>
      <c r="O38" s="235">
        <v>-3945795</v>
      </c>
      <c r="P38" s="235">
        <v>4861555</v>
      </c>
      <c r="Q38" s="235">
        <v>4861555</v>
      </c>
      <c r="R38" s="235">
        <v>-6016171</v>
      </c>
      <c r="S38" s="235">
        <v>-6073207</v>
      </c>
      <c r="T38" s="235">
        <v>-6073207</v>
      </c>
      <c r="U38" s="235">
        <v>-6073207</v>
      </c>
      <c r="V38" s="235">
        <v>-6073207</v>
      </c>
      <c r="W38" s="235">
        <v>31771183</v>
      </c>
      <c r="X38" s="235">
        <v>-37844390</v>
      </c>
      <c r="Y38" s="236">
        <v>-119.12</v>
      </c>
      <c r="Z38" s="237">
        <v>31771183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2011-08-12T15:52:55Z</dcterms:created>
  <dcterms:modified xsi:type="dcterms:W3CDTF">2011-08-12T15:52:55Z</dcterms:modified>
  <cp:category/>
  <cp:version/>
  <cp:contentType/>
  <cp:contentStatus/>
</cp:coreProperties>
</file>