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<sst xmlns="http://schemas.openxmlformats.org/spreadsheetml/2006/main" count="497" uniqueCount="248">
  <si>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Kwazulu-Natal: Endumeni(KZN241)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</si>
  <si>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</si>
  <si>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</si>
  <si>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</si>
  <si>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</si>
  <si>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</si>
  <si>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</si>
  <si>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</si>
  <si>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</si>
  <si>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</si>
  <si>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</si>
  <si>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</si>
  <si>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</si>
  <si>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</si>
  <si>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</si>
  <si>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</si>
  <si>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</si>
  <si>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</si>
  <si>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</si>
  <si>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</si>
  <si>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</si>
  <si>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</si>
  <si>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</si>
  <si>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</si>
  <si>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</si>
  <si>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</si>
  <si>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</si>
  <si>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</si>
  <si>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</si>
  <si>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</si>
  <si>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</si>
  <si>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</si>
  <si>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</si>
  <si>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</si>
  <si>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</si>
  <si>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</si>
  <si>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</si>
  <si>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</si>
  <si>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</si>
  <si>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</si>
  <si>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</si>
  <si>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</si>
  <si>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</si>
  <si>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</si>
  <si>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</si>
  <si>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</si>
  <si>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</si>
  <si>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</si>
  <si>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</si>
  <si>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</si>
  <si>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</si>
  <si>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</si>
  <si>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</si>
  <si>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</si>
  <si>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</si>
  <si>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</si>
  <si>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</si>
  <si>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</si>
  <si>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</si>
  <si>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</si>
  <si>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</si>
  <si>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</si>
  <si>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</si>
  <si>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</si>
  <si>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</si>
  <si>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</si>
  <si>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</si>
  <si>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</si>
  <si>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</si>
  <si>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Endumeni(KZN241)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</si>
  <si>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</si>
  <si>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</si>
  <si>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</si>
  <si>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</si>
  <si>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</si>
  <si>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</si>
  <si>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</si>
  <si>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</si>
  <si>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</si>
  <si>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</si>
  <si>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</si>
  <si>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</si>
  <si>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</si>
  <si>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</si>
  <si>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</si>
  <si>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</si>
  <si>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</si>
  <si>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</si>
  <si>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</si>
  <si>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</si>
  <si>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</si>
  <si>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</si>
  <si>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</si>
  <si>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</si>
  <si>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</si>
  <si>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</si>
  <si>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</si>
  <si>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</si>
  <si>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</si>
  <si>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Endumeni(KZN241)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</si>
  <si>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</si>
  <si>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</si>
  <si>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</si>
  <si>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</si>
  <si>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</si>
  <si>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</si>
  <si>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</si>
  <si>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</si>
  <si>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</si>
  <si>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</si>
  <si>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</si>
  <si>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</si>
  <si>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</si>
  <si>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</si>
  <si>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</si>
  <si>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</si>
  <si>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</si>
  <si>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</si>
  <si>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</si>
  <si>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</si>
  <si>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</si>
  <si>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</si>
  <si>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</si>
  <si>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</si>
  <si>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</si>
  <si>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</si>
  <si>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</si>
  <si>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</si>
  <si>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</si>
  <si>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</si>
  <si>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</si>
  <si>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</si>
  <si>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Kwazulu-Natal: Endumeni(KZN241)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</si>
  <si>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</si>
  <si>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</si>
  <si>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</si>
  <si>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</si>
  <si>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</si>
  <si>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</si>
  <si>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</si>
  <si>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</si>
  <si>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</si>
  <si>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Kwazulu-Natal: Endumeni(KZN241)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</si>
  <si>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</si>
  <si>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</si>
  <si>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</si>
  <si>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</si>
  <si>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</si>
  <si>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</si>
  <si>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</si>
  <si>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</si>
  <si>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</si>
  <si>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</si>
  <si>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</si>
  <si>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</si>
  <si>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</si>
  <si>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</si>
  <si>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</si>
  <si>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</si>
  <si>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</si>
  <si>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</si>
  <si>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</si>
  <si>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</si>
  <si>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</si>
  <si>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</si>
  <si>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</si>
  <si>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</si>
  <si>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</si>
  <si>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</si>
  <si>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</si>
  <si>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</si>
  <si>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</si>
  <si>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</si>
  <si>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</si>
  <si>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</si>
  <si>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</si>
  <si>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Endumeni(KZN241)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</si>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</sst>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45909879</v>
      </c>
      <c r="C5" s="25">
        <v>46728000</v>
      </c>
      <c r="D5" s="26">
        <v>40083838</v>
      </c>
      <c r="E5" s="26">
        <v>4016020</v>
      </c>
      <c r="F5" s="26">
        <v>4008268</v>
      </c>
      <c r="G5" s="26">
        <v>4021992</v>
      </c>
      <c r="H5" s="26">
        <v>12046280</v>
      </c>
      <c r="I5" s="26">
        <v>3986990</v>
      </c>
      <c r="J5" s="26">
        <v>4013655</v>
      </c>
      <c r="K5" s="26">
        <v>4095628</v>
      </c>
      <c r="L5" s="26">
        <v>12096273</v>
      </c>
      <c r="M5" s="26">
        <v>4057044</v>
      </c>
      <c r="N5" s="26">
        <v>4080474</v>
      </c>
      <c r="O5" s="26">
        <v>3980946</v>
      </c>
      <c r="P5" s="26">
        <v>12118464</v>
      </c>
      <c r="Q5" s="26">
        <v>3906739</v>
      </c>
      <c r="R5" s="26">
        <v>3927151</v>
      </c>
      <c r="S5" s="26">
        <v>3913004</v>
      </c>
      <c r="T5" s="26">
        <v>11746894</v>
      </c>
      <c r="U5" s="26">
        <v>48007911</v>
      </c>
      <c r="V5" s="26">
        <v>40083838</v>
      </c>
      <c r="W5" s="26">
        <v>7924073</v>
      </c>
      <c r="X5" s="27">
        <v>19.77</v>
      </c>
      <c r="Y5" s="28">
        <v>40083838</v>
      </c>
    </row>
    <row r="6" spans="1:25" ht="13.5">
      <c r="A6" s="24" t="s">
        <v>31</v>
      </c>
      <c r="B6" s="2">
        <v>63865806</v>
      </c>
      <c r="C6" s="25">
        <v>79103000</v>
      </c>
      <c r="D6" s="26">
        <v>78806371</v>
      </c>
      <c r="E6" s="26">
        <v>6513739</v>
      </c>
      <c r="F6" s="26">
        <v>6740624</v>
      </c>
      <c r="G6" s="26">
        <v>6352514</v>
      </c>
      <c r="H6" s="26">
        <v>19606877</v>
      </c>
      <c r="I6" s="26">
        <v>6301105</v>
      </c>
      <c r="J6" s="26">
        <v>6410217</v>
      </c>
      <c r="K6" s="26">
        <v>6235069</v>
      </c>
      <c r="L6" s="26">
        <v>18946391</v>
      </c>
      <c r="M6" s="26">
        <v>6318523</v>
      </c>
      <c r="N6" s="26">
        <v>5756488</v>
      </c>
      <c r="O6" s="26">
        <v>6331041</v>
      </c>
      <c r="P6" s="26">
        <v>18406052</v>
      </c>
      <c r="Q6" s="26">
        <v>6367357</v>
      </c>
      <c r="R6" s="26">
        <v>6532206</v>
      </c>
      <c r="S6" s="26">
        <v>7222003</v>
      </c>
      <c r="T6" s="26">
        <v>20121566</v>
      </c>
      <c r="U6" s="26">
        <v>77080886</v>
      </c>
      <c r="V6" s="26">
        <v>78806371</v>
      </c>
      <c r="W6" s="26">
        <v>-1725485</v>
      </c>
      <c r="X6" s="27">
        <v>-2.19</v>
      </c>
      <c r="Y6" s="28">
        <v>78806371</v>
      </c>
    </row>
    <row r="7" spans="1:25" ht="13.5">
      <c r="A7" s="24" t="s">
        <v>32</v>
      </c>
      <c r="B7" s="2">
        <v>862954</v>
      </c>
      <c r="C7" s="25">
        <v>0</v>
      </c>
      <c r="D7" s="26">
        <v>80000</v>
      </c>
      <c r="E7" s="26">
        <v>44485</v>
      </c>
      <c r="F7" s="26">
        <v>104475</v>
      </c>
      <c r="G7" s="26">
        <v>68029</v>
      </c>
      <c r="H7" s="26">
        <v>216989</v>
      </c>
      <c r="I7" s="26">
        <v>73188</v>
      </c>
      <c r="J7" s="26">
        <v>52268</v>
      </c>
      <c r="K7" s="26">
        <v>40372</v>
      </c>
      <c r="L7" s="26">
        <v>165828</v>
      </c>
      <c r="M7" s="26">
        <v>83087</v>
      </c>
      <c r="N7" s="26">
        <v>63051</v>
      </c>
      <c r="O7" s="26">
        <v>82280</v>
      </c>
      <c r="P7" s="26">
        <v>228418</v>
      </c>
      <c r="Q7" s="26">
        <v>111688</v>
      </c>
      <c r="R7" s="26">
        <v>128928</v>
      </c>
      <c r="S7" s="26">
        <v>123452</v>
      </c>
      <c r="T7" s="26">
        <v>364068</v>
      </c>
      <c r="U7" s="26">
        <v>975303</v>
      </c>
      <c r="V7" s="26">
        <v>80000</v>
      </c>
      <c r="W7" s="26">
        <v>895303</v>
      </c>
      <c r="X7" s="27">
        <v>1119.13</v>
      </c>
      <c r="Y7" s="28">
        <v>80000</v>
      </c>
    </row>
    <row r="8" spans="1:25" ht="13.5">
      <c r="A8" s="24" t="s">
        <v>33</v>
      </c>
      <c r="B8" s="2">
        <v>29487138</v>
      </c>
      <c r="C8" s="25">
        <v>23889000</v>
      </c>
      <c r="D8" s="26">
        <v>26332680</v>
      </c>
      <c r="E8" s="26">
        <v>9445063</v>
      </c>
      <c r="F8" s="26">
        <v>767509</v>
      </c>
      <c r="G8" s="26">
        <v>0</v>
      </c>
      <c r="H8" s="26">
        <v>10212572</v>
      </c>
      <c r="I8" s="26">
        <v>1080885</v>
      </c>
      <c r="J8" s="26">
        <v>1210199</v>
      </c>
      <c r="K8" s="26">
        <v>6709955</v>
      </c>
      <c r="L8" s="26">
        <v>9001039</v>
      </c>
      <c r="M8" s="26">
        <v>64912</v>
      </c>
      <c r="N8" s="26">
        <v>0</v>
      </c>
      <c r="O8" s="26">
        <v>6036442</v>
      </c>
      <c r="P8" s="26">
        <v>6101354</v>
      </c>
      <c r="Q8" s="26">
        <v>1051280</v>
      </c>
      <c r="R8" s="26">
        <v>0</v>
      </c>
      <c r="S8" s="26">
        <v>3737</v>
      </c>
      <c r="T8" s="26">
        <v>1055017</v>
      </c>
      <c r="U8" s="26">
        <v>26369982</v>
      </c>
      <c r="V8" s="26">
        <v>26332680</v>
      </c>
      <c r="W8" s="26">
        <v>37302</v>
      </c>
      <c r="X8" s="27">
        <v>0.14</v>
      </c>
      <c r="Y8" s="28">
        <v>26332680</v>
      </c>
    </row>
    <row r="9" spans="1:25" ht="13.5">
      <c r="A9" s="24" t="s">
        <v>34</v>
      </c>
      <c r="B9" s="2">
        <v>5984374</v>
      </c>
      <c r="C9" s="25">
        <v>5858000</v>
      </c>
      <c r="D9" s="26">
        <v>12719609</v>
      </c>
      <c r="E9" s="26">
        <v>498189</v>
      </c>
      <c r="F9" s="26">
        <v>532702</v>
      </c>
      <c r="G9" s="26">
        <v>553439</v>
      </c>
      <c r="H9" s="26">
        <v>1584330</v>
      </c>
      <c r="I9" s="26">
        <v>526228</v>
      </c>
      <c r="J9" s="26">
        <v>493030</v>
      </c>
      <c r="K9" s="26">
        <v>668444</v>
      </c>
      <c r="L9" s="26">
        <v>1687702</v>
      </c>
      <c r="M9" s="26">
        <v>529199</v>
      </c>
      <c r="N9" s="26">
        <v>1615533</v>
      </c>
      <c r="O9" s="26">
        <v>584614</v>
      </c>
      <c r="P9" s="26">
        <v>2729346</v>
      </c>
      <c r="Q9" s="26">
        <v>434040</v>
      </c>
      <c r="R9" s="26">
        <v>464455</v>
      </c>
      <c r="S9" s="26">
        <v>591969</v>
      </c>
      <c r="T9" s="26">
        <v>1490464</v>
      </c>
      <c r="U9" s="26">
        <v>7491842</v>
      </c>
      <c r="V9" s="26">
        <v>12719609</v>
      </c>
      <c r="W9" s="26">
        <v>-5227767</v>
      </c>
      <c r="X9" s="27">
        <v>-41.1</v>
      </c>
      <c r="Y9" s="28">
        <v>12719609</v>
      </c>
    </row>
    <row r="10" spans="1:25" ht="25.5">
      <c r="A10" s="29" t="s">
        <v>212</v>
      </c>
      <c r="B10" s="30">
        <f>SUM(B5:B9)</f>
        <v>146110151</v>
      </c>
      <c r="C10" s="31">
        <f aca="true" t="shared" si="0" ref="C10:Y10">SUM(C5:C9)</f>
        <v>155578000</v>
      </c>
      <c r="D10" s="32">
        <f t="shared" si="0"/>
        <v>158022498</v>
      </c>
      <c r="E10" s="32">
        <f t="shared" si="0"/>
        <v>20517496</v>
      </c>
      <c r="F10" s="32">
        <f t="shared" si="0"/>
        <v>12153578</v>
      </c>
      <c r="G10" s="32">
        <f t="shared" si="0"/>
        <v>10995974</v>
      </c>
      <c r="H10" s="32">
        <f t="shared" si="0"/>
        <v>43667048</v>
      </c>
      <c r="I10" s="32">
        <f t="shared" si="0"/>
        <v>11968396</v>
      </c>
      <c r="J10" s="32">
        <f t="shared" si="0"/>
        <v>12179369</v>
      </c>
      <c r="K10" s="32">
        <f t="shared" si="0"/>
        <v>17749468</v>
      </c>
      <c r="L10" s="32">
        <f t="shared" si="0"/>
        <v>41897233</v>
      </c>
      <c r="M10" s="32">
        <f t="shared" si="0"/>
        <v>11052765</v>
      </c>
      <c r="N10" s="32">
        <f t="shared" si="0"/>
        <v>11515546</v>
      </c>
      <c r="O10" s="32">
        <f t="shared" si="0"/>
        <v>17015323</v>
      </c>
      <c r="P10" s="32">
        <f t="shared" si="0"/>
        <v>39583634</v>
      </c>
      <c r="Q10" s="32">
        <f t="shared" si="0"/>
        <v>11871104</v>
      </c>
      <c r="R10" s="32">
        <f t="shared" si="0"/>
        <v>11052740</v>
      </c>
      <c r="S10" s="32">
        <f t="shared" si="0"/>
        <v>11854165</v>
      </c>
      <c r="T10" s="32">
        <f t="shared" si="0"/>
        <v>34778009</v>
      </c>
      <c r="U10" s="32">
        <f t="shared" si="0"/>
        <v>159925924</v>
      </c>
      <c r="V10" s="32">
        <f t="shared" si="0"/>
        <v>158022498</v>
      </c>
      <c r="W10" s="32">
        <f t="shared" si="0"/>
        <v>1903426</v>
      </c>
      <c r="X10" s="33">
        <f>+IF(V10&lt;&gt;0,(W10/V10)*100,0)</f>
        <v>1.2045284842921544</v>
      </c>
      <c r="Y10" s="34">
        <f t="shared" si="0"/>
        <v>158022498</v>
      </c>
    </row>
    <row r="11" spans="1:25" ht="13.5">
      <c r="A11" s="24" t="s">
        <v>36</v>
      </c>
      <c r="B11" s="2">
        <v>52162855</v>
      </c>
      <c r="C11" s="25">
        <v>61016000</v>
      </c>
      <c r="D11" s="26">
        <v>60067725</v>
      </c>
      <c r="E11" s="26">
        <v>4830694</v>
      </c>
      <c r="F11" s="26">
        <v>4672138</v>
      </c>
      <c r="G11" s="26">
        <v>5041133</v>
      </c>
      <c r="H11" s="26">
        <v>14543965</v>
      </c>
      <c r="I11" s="26">
        <v>4663782</v>
      </c>
      <c r="J11" s="26">
        <v>5047342</v>
      </c>
      <c r="K11" s="26">
        <v>4917041</v>
      </c>
      <c r="L11" s="26">
        <v>14628165</v>
      </c>
      <c r="M11" s="26">
        <v>4713841</v>
      </c>
      <c r="N11" s="26">
        <v>5098186</v>
      </c>
      <c r="O11" s="26">
        <v>5567054</v>
      </c>
      <c r="P11" s="26">
        <v>15379081</v>
      </c>
      <c r="Q11" s="26">
        <v>4908719</v>
      </c>
      <c r="R11" s="26">
        <v>5355167</v>
      </c>
      <c r="S11" s="26">
        <v>4699189</v>
      </c>
      <c r="T11" s="26">
        <v>14963075</v>
      </c>
      <c r="U11" s="26">
        <v>59514286</v>
      </c>
      <c r="V11" s="26">
        <v>60067725</v>
      </c>
      <c r="W11" s="26">
        <v>-553439</v>
      </c>
      <c r="X11" s="27">
        <v>-0.92</v>
      </c>
      <c r="Y11" s="28">
        <v>60067725</v>
      </c>
    </row>
    <row r="12" spans="1:25" ht="13.5">
      <c r="A12" s="24" t="s">
        <v>37</v>
      </c>
      <c r="B12" s="2">
        <v>2482623</v>
      </c>
      <c r="C12" s="25">
        <v>2706000</v>
      </c>
      <c r="D12" s="26">
        <v>3656366</v>
      </c>
      <c r="E12" s="26">
        <v>206885</v>
      </c>
      <c r="F12" s="26">
        <v>206885</v>
      </c>
      <c r="G12" s="26">
        <v>206885</v>
      </c>
      <c r="H12" s="26">
        <v>620655</v>
      </c>
      <c r="I12" s="26">
        <v>192121</v>
      </c>
      <c r="J12" s="26">
        <v>199995</v>
      </c>
      <c r="K12" s="26">
        <v>206885</v>
      </c>
      <c r="L12" s="26">
        <v>599001</v>
      </c>
      <c r="M12" s="26">
        <v>206885</v>
      </c>
      <c r="N12" s="26">
        <v>288514</v>
      </c>
      <c r="O12" s="26">
        <v>217224</v>
      </c>
      <c r="P12" s="26">
        <v>712623</v>
      </c>
      <c r="Q12" s="26">
        <v>217224</v>
      </c>
      <c r="R12" s="26">
        <v>110622</v>
      </c>
      <c r="S12" s="26">
        <v>281616</v>
      </c>
      <c r="T12" s="26">
        <v>609462</v>
      </c>
      <c r="U12" s="26">
        <v>2541741</v>
      </c>
      <c r="V12" s="26">
        <v>3656366</v>
      </c>
      <c r="W12" s="26">
        <v>-1114625</v>
      </c>
      <c r="X12" s="27">
        <v>-30.48</v>
      </c>
      <c r="Y12" s="28">
        <v>3656366</v>
      </c>
    </row>
    <row r="13" spans="1:25" ht="13.5">
      <c r="A13" s="24" t="s">
        <v>213</v>
      </c>
      <c r="B13" s="2">
        <v>5502557</v>
      </c>
      <c r="C13" s="25">
        <v>5000000</v>
      </c>
      <c r="D13" s="26">
        <v>3917474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3917474</v>
      </c>
      <c r="W13" s="26">
        <v>-3917474</v>
      </c>
      <c r="X13" s="27">
        <v>-100</v>
      </c>
      <c r="Y13" s="28">
        <v>3917474</v>
      </c>
    </row>
    <row r="14" spans="1:25" ht="13.5">
      <c r="A14" s="24" t="s">
        <v>39</v>
      </c>
      <c r="B14" s="2">
        <v>2349281</v>
      </c>
      <c r="C14" s="25">
        <v>5407000</v>
      </c>
      <c r="D14" s="26">
        <v>3832595</v>
      </c>
      <c r="E14" s="26">
        <v>0</v>
      </c>
      <c r="F14" s="26">
        <v>0</v>
      </c>
      <c r="G14" s="26">
        <v>912792</v>
      </c>
      <c r="H14" s="26">
        <v>912792</v>
      </c>
      <c r="I14" s="26">
        <v>0</v>
      </c>
      <c r="J14" s="26">
        <v>0</v>
      </c>
      <c r="K14" s="26">
        <v>277451</v>
      </c>
      <c r="L14" s="26">
        <v>277451</v>
      </c>
      <c r="M14" s="26">
        <v>0</v>
      </c>
      <c r="N14" s="26">
        <v>0</v>
      </c>
      <c r="O14" s="26">
        <v>880264</v>
      </c>
      <c r="P14" s="26">
        <v>880264</v>
      </c>
      <c r="Q14" s="26">
        <v>0</v>
      </c>
      <c r="R14" s="26">
        <v>0</v>
      </c>
      <c r="S14" s="26">
        <v>277451</v>
      </c>
      <c r="T14" s="26">
        <v>277451</v>
      </c>
      <c r="U14" s="26">
        <v>2347958</v>
      </c>
      <c r="V14" s="26">
        <v>3832595</v>
      </c>
      <c r="W14" s="26">
        <v>-1484637</v>
      </c>
      <c r="X14" s="27">
        <v>-38.74</v>
      </c>
      <c r="Y14" s="28">
        <v>3832595</v>
      </c>
    </row>
    <row r="15" spans="1:25" ht="13.5">
      <c r="A15" s="24" t="s">
        <v>40</v>
      </c>
      <c r="B15" s="2">
        <v>32334741</v>
      </c>
      <c r="C15" s="25">
        <v>48796000</v>
      </c>
      <c r="D15" s="26">
        <v>47746789</v>
      </c>
      <c r="E15" s="26">
        <v>0</v>
      </c>
      <c r="F15" s="26">
        <v>5858765</v>
      </c>
      <c r="G15" s="26">
        <v>5408799</v>
      </c>
      <c r="H15" s="26">
        <v>11267564</v>
      </c>
      <c r="I15" s="26">
        <v>2759424</v>
      </c>
      <c r="J15" s="26">
        <v>2785765</v>
      </c>
      <c r="K15" s="26">
        <v>2732940</v>
      </c>
      <c r="L15" s="26">
        <v>8278129</v>
      </c>
      <c r="M15" s="26">
        <v>2675537</v>
      </c>
      <c r="N15" s="26">
        <v>2658235</v>
      </c>
      <c r="O15" s="26">
        <v>2457233</v>
      </c>
      <c r="P15" s="26">
        <v>7791005</v>
      </c>
      <c r="Q15" s="26">
        <v>2718724</v>
      </c>
      <c r="R15" s="26">
        <v>2663191</v>
      </c>
      <c r="S15" s="26">
        <v>8945750</v>
      </c>
      <c r="T15" s="26">
        <v>14327665</v>
      </c>
      <c r="U15" s="26">
        <v>41664363</v>
      </c>
      <c r="V15" s="26">
        <v>47746789</v>
      </c>
      <c r="W15" s="26">
        <v>-6082426</v>
      </c>
      <c r="X15" s="27">
        <v>-12.74</v>
      </c>
      <c r="Y15" s="28">
        <v>47746789</v>
      </c>
    </row>
    <row r="16" spans="1:25" ht="13.5">
      <c r="A16" s="35" t="s">
        <v>41</v>
      </c>
      <c r="B16" s="2">
        <v>4006325</v>
      </c>
      <c r="C16" s="25">
        <v>7757000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7">
        <v>0</v>
      </c>
      <c r="Y16" s="28">
        <v>0</v>
      </c>
    </row>
    <row r="17" spans="1:25" ht="13.5">
      <c r="A17" s="24" t="s">
        <v>42</v>
      </c>
      <c r="B17" s="2">
        <v>40647602</v>
      </c>
      <c r="C17" s="25">
        <v>24887000</v>
      </c>
      <c r="D17" s="26">
        <v>38792358</v>
      </c>
      <c r="E17" s="26">
        <v>2159540</v>
      </c>
      <c r="F17" s="26">
        <v>2678338</v>
      </c>
      <c r="G17" s="26">
        <v>2438663</v>
      </c>
      <c r="H17" s="26">
        <v>7276541</v>
      </c>
      <c r="I17" s="26">
        <v>3409360</v>
      </c>
      <c r="J17" s="26">
        <v>2213540</v>
      </c>
      <c r="K17" s="26">
        <v>3536822</v>
      </c>
      <c r="L17" s="26">
        <v>9159722</v>
      </c>
      <c r="M17" s="26">
        <v>3466999</v>
      </c>
      <c r="N17" s="26">
        <v>2647949</v>
      </c>
      <c r="O17" s="26">
        <v>3502575</v>
      </c>
      <c r="P17" s="26">
        <v>9617523</v>
      </c>
      <c r="Q17" s="26">
        <v>2572693</v>
      </c>
      <c r="R17" s="26">
        <v>3755115</v>
      </c>
      <c r="S17" s="26">
        <v>10123358</v>
      </c>
      <c r="T17" s="26">
        <v>16451166</v>
      </c>
      <c r="U17" s="26">
        <v>42504952</v>
      </c>
      <c r="V17" s="26">
        <v>38792358</v>
      </c>
      <c r="W17" s="26">
        <v>3712594</v>
      </c>
      <c r="X17" s="27">
        <v>9.57</v>
      </c>
      <c r="Y17" s="28">
        <v>38792358</v>
      </c>
    </row>
    <row r="18" spans="1:25" ht="13.5">
      <c r="A18" s="36" t="s">
        <v>43</v>
      </c>
      <c r="B18" s="37">
        <f>SUM(B11:B17)</f>
        <v>139485984</v>
      </c>
      <c r="C18" s="38">
        <f aca="true" t="shared" si="1" ref="C18:Y18">SUM(C11:C17)</f>
        <v>155569000</v>
      </c>
      <c r="D18" s="39">
        <f t="shared" si="1"/>
        <v>158013307</v>
      </c>
      <c r="E18" s="39">
        <f t="shared" si="1"/>
        <v>7197119</v>
      </c>
      <c r="F18" s="39">
        <f t="shared" si="1"/>
        <v>13416126</v>
      </c>
      <c r="G18" s="39">
        <f t="shared" si="1"/>
        <v>14008272</v>
      </c>
      <c r="H18" s="39">
        <f t="shared" si="1"/>
        <v>34621517</v>
      </c>
      <c r="I18" s="39">
        <f t="shared" si="1"/>
        <v>11024687</v>
      </c>
      <c r="J18" s="39">
        <f t="shared" si="1"/>
        <v>10246642</v>
      </c>
      <c r="K18" s="39">
        <f t="shared" si="1"/>
        <v>11671139</v>
      </c>
      <c r="L18" s="39">
        <f t="shared" si="1"/>
        <v>32942468</v>
      </c>
      <c r="M18" s="39">
        <f t="shared" si="1"/>
        <v>11063262</v>
      </c>
      <c r="N18" s="39">
        <f t="shared" si="1"/>
        <v>10692884</v>
      </c>
      <c r="O18" s="39">
        <f t="shared" si="1"/>
        <v>12624350</v>
      </c>
      <c r="P18" s="39">
        <f t="shared" si="1"/>
        <v>34380496</v>
      </c>
      <c r="Q18" s="39">
        <f t="shared" si="1"/>
        <v>10417360</v>
      </c>
      <c r="R18" s="39">
        <f t="shared" si="1"/>
        <v>11884095</v>
      </c>
      <c r="S18" s="39">
        <f t="shared" si="1"/>
        <v>24327364</v>
      </c>
      <c r="T18" s="39">
        <f t="shared" si="1"/>
        <v>46628819</v>
      </c>
      <c r="U18" s="39">
        <f t="shared" si="1"/>
        <v>148573300</v>
      </c>
      <c r="V18" s="39">
        <f t="shared" si="1"/>
        <v>158013307</v>
      </c>
      <c r="W18" s="39">
        <f t="shared" si="1"/>
        <v>-9440007</v>
      </c>
      <c r="X18" s="33">
        <f>+IF(V18&lt;&gt;0,(W18/V18)*100,0)</f>
        <v>-5.9741848197633125</v>
      </c>
      <c r="Y18" s="40">
        <f t="shared" si="1"/>
        <v>158013307</v>
      </c>
    </row>
    <row r="19" spans="1:25" ht="13.5">
      <c r="A19" s="36" t="s">
        <v>44</v>
      </c>
      <c r="B19" s="41">
        <f>+B10-B18</f>
        <v>6624167</v>
      </c>
      <c r="C19" s="42">
        <f aca="true" t="shared" si="2" ref="C19:Y19">+C10-C18</f>
        <v>9000</v>
      </c>
      <c r="D19" s="43">
        <f t="shared" si="2"/>
        <v>9191</v>
      </c>
      <c r="E19" s="43">
        <f t="shared" si="2"/>
        <v>13320377</v>
      </c>
      <c r="F19" s="43">
        <f t="shared" si="2"/>
        <v>-1262548</v>
      </c>
      <c r="G19" s="43">
        <f t="shared" si="2"/>
        <v>-3012298</v>
      </c>
      <c r="H19" s="43">
        <f t="shared" si="2"/>
        <v>9045531</v>
      </c>
      <c r="I19" s="43">
        <f t="shared" si="2"/>
        <v>943709</v>
      </c>
      <c r="J19" s="43">
        <f t="shared" si="2"/>
        <v>1932727</v>
      </c>
      <c r="K19" s="43">
        <f t="shared" si="2"/>
        <v>6078329</v>
      </c>
      <c r="L19" s="43">
        <f t="shared" si="2"/>
        <v>8954765</v>
      </c>
      <c r="M19" s="43">
        <f t="shared" si="2"/>
        <v>-10497</v>
      </c>
      <c r="N19" s="43">
        <f t="shared" si="2"/>
        <v>822662</v>
      </c>
      <c r="O19" s="43">
        <f t="shared" si="2"/>
        <v>4390973</v>
      </c>
      <c r="P19" s="43">
        <f t="shared" si="2"/>
        <v>5203138</v>
      </c>
      <c r="Q19" s="43">
        <f t="shared" si="2"/>
        <v>1453744</v>
      </c>
      <c r="R19" s="43">
        <f t="shared" si="2"/>
        <v>-831355</v>
      </c>
      <c r="S19" s="43">
        <f t="shared" si="2"/>
        <v>-12473199</v>
      </c>
      <c r="T19" s="43">
        <f t="shared" si="2"/>
        <v>-11850810</v>
      </c>
      <c r="U19" s="43">
        <f t="shared" si="2"/>
        <v>11352624</v>
      </c>
      <c r="V19" s="43">
        <f>IF(D10=D18,0,V10-V18)</f>
        <v>9191</v>
      </c>
      <c r="W19" s="43">
        <f t="shared" si="2"/>
        <v>11343433</v>
      </c>
      <c r="X19" s="44">
        <f>+IF(V19&lt;&gt;0,(W19/V19)*100,0)</f>
        <v>123418.92068327712</v>
      </c>
      <c r="Y19" s="45">
        <f t="shared" si="2"/>
        <v>9191</v>
      </c>
    </row>
    <row r="20" spans="1:25" ht="13.5">
      <c r="A20" s="24" t="s">
        <v>45</v>
      </c>
      <c r="B20" s="2">
        <v>0</v>
      </c>
      <c r="C20" s="25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7">
        <v>0</v>
      </c>
      <c r="Y20" s="28">
        <v>0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6624167</v>
      </c>
      <c r="C22" s="53">
        <f aca="true" t="shared" si="3" ref="C22:Y22">SUM(C19:C21)</f>
        <v>9000</v>
      </c>
      <c r="D22" s="54">
        <f t="shared" si="3"/>
        <v>9191</v>
      </c>
      <c r="E22" s="54">
        <f t="shared" si="3"/>
        <v>13320377</v>
      </c>
      <c r="F22" s="54">
        <f t="shared" si="3"/>
        <v>-1262548</v>
      </c>
      <c r="G22" s="54">
        <f t="shared" si="3"/>
        <v>-3012298</v>
      </c>
      <c r="H22" s="54">
        <f t="shared" si="3"/>
        <v>9045531</v>
      </c>
      <c r="I22" s="54">
        <f t="shared" si="3"/>
        <v>943709</v>
      </c>
      <c r="J22" s="54">
        <f t="shared" si="3"/>
        <v>1932727</v>
      </c>
      <c r="K22" s="54">
        <f t="shared" si="3"/>
        <v>6078329</v>
      </c>
      <c r="L22" s="54">
        <f t="shared" si="3"/>
        <v>8954765</v>
      </c>
      <c r="M22" s="54">
        <f t="shared" si="3"/>
        <v>-10497</v>
      </c>
      <c r="N22" s="54">
        <f t="shared" si="3"/>
        <v>822662</v>
      </c>
      <c r="O22" s="54">
        <f t="shared" si="3"/>
        <v>4390973</v>
      </c>
      <c r="P22" s="54">
        <f t="shared" si="3"/>
        <v>5203138</v>
      </c>
      <c r="Q22" s="54">
        <f t="shared" si="3"/>
        <v>1453744</v>
      </c>
      <c r="R22" s="54">
        <f t="shared" si="3"/>
        <v>-831355</v>
      </c>
      <c r="S22" s="54">
        <f t="shared" si="3"/>
        <v>-12473199</v>
      </c>
      <c r="T22" s="54">
        <f t="shared" si="3"/>
        <v>-11850810</v>
      </c>
      <c r="U22" s="54">
        <f t="shared" si="3"/>
        <v>11352624</v>
      </c>
      <c r="V22" s="54">
        <f t="shared" si="3"/>
        <v>9191</v>
      </c>
      <c r="W22" s="54">
        <f t="shared" si="3"/>
        <v>11343433</v>
      </c>
      <c r="X22" s="55">
        <f>+IF(V22&lt;&gt;0,(W22/V22)*100,0)</f>
        <v>123418.92068327712</v>
      </c>
      <c r="Y22" s="56">
        <f t="shared" si="3"/>
        <v>9191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6624167</v>
      </c>
      <c r="C24" s="42">
        <f aca="true" t="shared" si="4" ref="C24:Y24">SUM(C22:C23)</f>
        <v>9000</v>
      </c>
      <c r="D24" s="43">
        <f t="shared" si="4"/>
        <v>9191</v>
      </c>
      <c r="E24" s="43">
        <f t="shared" si="4"/>
        <v>13320377</v>
      </c>
      <c r="F24" s="43">
        <f t="shared" si="4"/>
        <v>-1262548</v>
      </c>
      <c r="G24" s="43">
        <f t="shared" si="4"/>
        <v>-3012298</v>
      </c>
      <c r="H24" s="43">
        <f t="shared" si="4"/>
        <v>9045531</v>
      </c>
      <c r="I24" s="43">
        <f t="shared" si="4"/>
        <v>943709</v>
      </c>
      <c r="J24" s="43">
        <f t="shared" si="4"/>
        <v>1932727</v>
      </c>
      <c r="K24" s="43">
        <f t="shared" si="4"/>
        <v>6078329</v>
      </c>
      <c r="L24" s="43">
        <f t="shared" si="4"/>
        <v>8954765</v>
      </c>
      <c r="M24" s="43">
        <f t="shared" si="4"/>
        <v>-10497</v>
      </c>
      <c r="N24" s="43">
        <f t="shared" si="4"/>
        <v>822662</v>
      </c>
      <c r="O24" s="43">
        <f t="shared" si="4"/>
        <v>4390973</v>
      </c>
      <c r="P24" s="43">
        <f t="shared" si="4"/>
        <v>5203138</v>
      </c>
      <c r="Q24" s="43">
        <f t="shared" si="4"/>
        <v>1453744</v>
      </c>
      <c r="R24" s="43">
        <f t="shared" si="4"/>
        <v>-831355</v>
      </c>
      <c r="S24" s="43">
        <f t="shared" si="4"/>
        <v>-12473199</v>
      </c>
      <c r="T24" s="43">
        <f t="shared" si="4"/>
        <v>-11850810</v>
      </c>
      <c r="U24" s="43">
        <f t="shared" si="4"/>
        <v>11352624</v>
      </c>
      <c r="V24" s="43">
        <f t="shared" si="4"/>
        <v>9191</v>
      </c>
      <c r="W24" s="43">
        <f t="shared" si="4"/>
        <v>11343433</v>
      </c>
      <c r="X24" s="44">
        <f>+IF(V24&lt;&gt;0,(W24/V24)*100,0)</f>
        <v>123418.92068327712</v>
      </c>
      <c r="Y24" s="45">
        <f t="shared" si="4"/>
        <v>9191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16648709</v>
      </c>
      <c r="C27" s="65">
        <v>22060000</v>
      </c>
      <c r="D27" s="66">
        <v>23171221</v>
      </c>
      <c r="E27" s="66">
        <v>0</v>
      </c>
      <c r="F27" s="66">
        <v>1175874</v>
      </c>
      <c r="G27" s="66">
        <v>200310</v>
      </c>
      <c r="H27" s="66">
        <v>1376184</v>
      </c>
      <c r="I27" s="66">
        <v>521199</v>
      </c>
      <c r="J27" s="66">
        <v>919239</v>
      </c>
      <c r="K27" s="66">
        <v>2884113</v>
      </c>
      <c r="L27" s="66">
        <v>4324551</v>
      </c>
      <c r="M27" s="66">
        <v>105973</v>
      </c>
      <c r="N27" s="66">
        <v>748482</v>
      </c>
      <c r="O27" s="66">
        <v>2137543</v>
      </c>
      <c r="P27" s="66">
        <v>2991998</v>
      </c>
      <c r="Q27" s="66">
        <v>305443</v>
      </c>
      <c r="R27" s="66">
        <v>1525340</v>
      </c>
      <c r="S27" s="66">
        <v>4367498</v>
      </c>
      <c r="T27" s="66">
        <v>6198281</v>
      </c>
      <c r="U27" s="66">
        <v>14891014</v>
      </c>
      <c r="V27" s="66">
        <v>23171221</v>
      </c>
      <c r="W27" s="66">
        <v>-8280207</v>
      </c>
      <c r="X27" s="67">
        <v>-35.73</v>
      </c>
      <c r="Y27" s="68">
        <v>23171221</v>
      </c>
    </row>
    <row r="28" spans="1:25" ht="13.5">
      <c r="A28" s="69" t="s">
        <v>45</v>
      </c>
      <c r="B28" s="2">
        <v>15229526</v>
      </c>
      <c r="C28" s="25">
        <v>12904874</v>
      </c>
      <c r="D28" s="26">
        <v>12904874</v>
      </c>
      <c r="E28" s="26">
        <v>0</v>
      </c>
      <c r="F28" s="26">
        <v>143900</v>
      </c>
      <c r="G28" s="26">
        <v>0</v>
      </c>
      <c r="H28" s="26">
        <v>143900</v>
      </c>
      <c r="I28" s="26">
        <v>0</v>
      </c>
      <c r="J28" s="26">
        <v>832117</v>
      </c>
      <c r="K28" s="26">
        <v>2722333</v>
      </c>
      <c r="L28" s="26">
        <v>3554450</v>
      </c>
      <c r="M28" s="26">
        <v>0</v>
      </c>
      <c r="N28" s="26">
        <v>530312</v>
      </c>
      <c r="O28" s="26">
        <v>1736915</v>
      </c>
      <c r="P28" s="26">
        <v>2267227</v>
      </c>
      <c r="Q28" s="26">
        <v>171113</v>
      </c>
      <c r="R28" s="26">
        <v>1302553</v>
      </c>
      <c r="S28" s="26">
        <v>1147318</v>
      </c>
      <c r="T28" s="26">
        <v>2620984</v>
      </c>
      <c r="U28" s="26">
        <v>8586561</v>
      </c>
      <c r="V28" s="26">
        <v>12904874</v>
      </c>
      <c r="W28" s="26">
        <v>-4318313</v>
      </c>
      <c r="X28" s="27">
        <v>-33.46</v>
      </c>
      <c r="Y28" s="28">
        <v>12904874</v>
      </c>
    </row>
    <row r="29" spans="1:25" ht="13.5">
      <c r="A29" s="24" t="s">
        <v>217</v>
      </c>
      <c r="B29" s="2">
        <v>1419183</v>
      </c>
      <c r="C29" s="25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7">
        <v>0</v>
      </c>
      <c r="Y29" s="28">
        <v>0</v>
      </c>
    </row>
    <row r="30" spans="1:25" ht="13.5">
      <c r="A30" s="24" t="s">
        <v>51</v>
      </c>
      <c r="B30" s="2">
        <v>0</v>
      </c>
      <c r="C30" s="25">
        <v>1100779</v>
      </c>
      <c r="D30" s="26">
        <v>1100000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1100000</v>
      </c>
      <c r="W30" s="26">
        <v>-1100000</v>
      </c>
      <c r="X30" s="27">
        <v>-100</v>
      </c>
      <c r="Y30" s="28">
        <v>1100000</v>
      </c>
    </row>
    <row r="31" spans="1:25" ht="13.5">
      <c r="A31" s="24" t="s">
        <v>52</v>
      </c>
      <c r="B31" s="2">
        <v>0</v>
      </c>
      <c r="C31" s="25">
        <v>8054347</v>
      </c>
      <c r="D31" s="26">
        <v>9166347</v>
      </c>
      <c r="E31" s="26">
        <v>0</v>
      </c>
      <c r="F31" s="26">
        <v>1031874</v>
      </c>
      <c r="G31" s="26">
        <v>200310</v>
      </c>
      <c r="H31" s="26">
        <v>1232184</v>
      </c>
      <c r="I31" s="26">
        <v>521199</v>
      </c>
      <c r="J31" s="26">
        <v>87122</v>
      </c>
      <c r="K31" s="26">
        <v>161780</v>
      </c>
      <c r="L31" s="26">
        <v>770101</v>
      </c>
      <c r="M31" s="26">
        <v>105973</v>
      </c>
      <c r="N31" s="26">
        <v>218170</v>
      </c>
      <c r="O31" s="26">
        <v>400628</v>
      </c>
      <c r="P31" s="26">
        <v>724771</v>
      </c>
      <c r="Q31" s="26">
        <v>134330</v>
      </c>
      <c r="R31" s="26">
        <v>222787</v>
      </c>
      <c r="S31" s="26">
        <v>3220180</v>
      </c>
      <c r="T31" s="26">
        <v>3577297</v>
      </c>
      <c r="U31" s="26">
        <v>6304353</v>
      </c>
      <c r="V31" s="26">
        <v>9166347</v>
      </c>
      <c r="W31" s="26">
        <v>-2861994</v>
      </c>
      <c r="X31" s="27">
        <v>-31.22</v>
      </c>
      <c r="Y31" s="28">
        <v>9166347</v>
      </c>
    </row>
    <row r="32" spans="1:25" ht="13.5">
      <c r="A32" s="36" t="s">
        <v>53</v>
      </c>
      <c r="B32" s="3">
        <f>SUM(B28:B31)</f>
        <v>16648709</v>
      </c>
      <c r="C32" s="65">
        <f aca="true" t="shared" si="5" ref="C32:Y32">SUM(C28:C31)</f>
        <v>22060000</v>
      </c>
      <c r="D32" s="66">
        <f t="shared" si="5"/>
        <v>23171221</v>
      </c>
      <c r="E32" s="66">
        <f t="shared" si="5"/>
        <v>0</v>
      </c>
      <c r="F32" s="66">
        <f t="shared" si="5"/>
        <v>1175774</v>
      </c>
      <c r="G32" s="66">
        <f t="shared" si="5"/>
        <v>200310</v>
      </c>
      <c r="H32" s="66">
        <f t="shared" si="5"/>
        <v>1376084</v>
      </c>
      <c r="I32" s="66">
        <f t="shared" si="5"/>
        <v>521199</v>
      </c>
      <c r="J32" s="66">
        <f t="shared" si="5"/>
        <v>919239</v>
      </c>
      <c r="K32" s="66">
        <f t="shared" si="5"/>
        <v>2884113</v>
      </c>
      <c r="L32" s="66">
        <f t="shared" si="5"/>
        <v>4324551</v>
      </c>
      <c r="M32" s="66">
        <f t="shared" si="5"/>
        <v>105973</v>
      </c>
      <c r="N32" s="66">
        <f t="shared" si="5"/>
        <v>748482</v>
      </c>
      <c r="O32" s="66">
        <f t="shared" si="5"/>
        <v>2137543</v>
      </c>
      <c r="P32" s="66">
        <f t="shared" si="5"/>
        <v>2991998</v>
      </c>
      <c r="Q32" s="66">
        <f t="shared" si="5"/>
        <v>305443</v>
      </c>
      <c r="R32" s="66">
        <f t="shared" si="5"/>
        <v>1525340</v>
      </c>
      <c r="S32" s="66">
        <f t="shared" si="5"/>
        <v>4367498</v>
      </c>
      <c r="T32" s="66">
        <f t="shared" si="5"/>
        <v>6198281</v>
      </c>
      <c r="U32" s="66">
        <f t="shared" si="5"/>
        <v>14890914</v>
      </c>
      <c r="V32" s="66">
        <f t="shared" si="5"/>
        <v>23171221</v>
      </c>
      <c r="W32" s="66">
        <f t="shared" si="5"/>
        <v>-8280307</v>
      </c>
      <c r="X32" s="67">
        <f>+IF(V32&lt;&gt;0,(W32/V32)*100,0)</f>
        <v>-35.735307172634535</v>
      </c>
      <c r="Y32" s="68">
        <f t="shared" si="5"/>
        <v>23171221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35426241</v>
      </c>
      <c r="C35" s="25">
        <v>60961000</v>
      </c>
      <c r="D35" s="26">
        <v>73500000</v>
      </c>
      <c r="E35" s="26">
        <v>63500000</v>
      </c>
      <c r="F35" s="26">
        <v>62500000</v>
      </c>
      <c r="G35" s="26">
        <v>62500000</v>
      </c>
      <c r="H35" s="26">
        <v>188500000</v>
      </c>
      <c r="I35" s="26">
        <v>64500000</v>
      </c>
      <c r="J35" s="26">
        <v>66500000</v>
      </c>
      <c r="K35" s="26">
        <v>67500000</v>
      </c>
      <c r="L35" s="26">
        <v>198500000</v>
      </c>
      <c r="M35" s="26">
        <v>68500000</v>
      </c>
      <c r="N35" s="26">
        <v>68950000</v>
      </c>
      <c r="O35" s="26">
        <v>68550000</v>
      </c>
      <c r="P35" s="26">
        <v>206000000</v>
      </c>
      <c r="Q35" s="26">
        <v>67000000</v>
      </c>
      <c r="R35" s="26">
        <v>67500000</v>
      </c>
      <c r="S35" s="26">
        <v>71933016</v>
      </c>
      <c r="T35" s="26">
        <v>206433016</v>
      </c>
      <c r="U35" s="26">
        <v>799433016</v>
      </c>
      <c r="V35" s="26">
        <v>73500000</v>
      </c>
      <c r="W35" s="26">
        <v>725933016</v>
      </c>
      <c r="X35" s="27">
        <v>987.66</v>
      </c>
      <c r="Y35" s="28">
        <v>73500000</v>
      </c>
    </row>
    <row r="36" spans="1:25" ht="13.5">
      <c r="A36" s="24" t="s">
        <v>56</v>
      </c>
      <c r="B36" s="2">
        <v>110775594</v>
      </c>
      <c r="C36" s="25">
        <v>220647000</v>
      </c>
      <c r="D36" s="26">
        <v>169300000</v>
      </c>
      <c r="E36" s="26">
        <v>129535000</v>
      </c>
      <c r="F36" s="26">
        <v>129535000</v>
      </c>
      <c r="G36" s="26">
        <v>129535000</v>
      </c>
      <c r="H36" s="26">
        <v>388605000</v>
      </c>
      <c r="I36" s="26">
        <v>129535000</v>
      </c>
      <c r="J36" s="26">
        <v>129535000</v>
      </c>
      <c r="K36" s="26">
        <v>129535000</v>
      </c>
      <c r="L36" s="26">
        <v>388605000</v>
      </c>
      <c r="M36" s="26">
        <v>129535000</v>
      </c>
      <c r="N36" s="26">
        <v>129585000</v>
      </c>
      <c r="O36" s="26">
        <v>129585000</v>
      </c>
      <c r="P36" s="26">
        <v>388705000</v>
      </c>
      <c r="Q36" s="26">
        <v>130585000</v>
      </c>
      <c r="R36" s="26">
        <v>131585000</v>
      </c>
      <c r="S36" s="26">
        <v>147042823</v>
      </c>
      <c r="T36" s="26">
        <v>409212823</v>
      </c>
      <c r="U36" s="26">
        <v>1575127823</v>
      </c>
      <c r="V36" s="26">
        <v>169300000</v>
      </c>
      <c r="W36" s="26">
        <v>1405827823</v>
      </c>
      <c r="X36" s="27">
        <v>830.38</v>
      </c>
      <c r="Y36" s="28">
        <v>169300000</v>
      </c>
    </row>
    <row r="37" spans="1:25" ht="13.5">
      <c r="A37" s="24" t="s">
        <v>57</v>
      </c>
      <c r="B37" s="2">
        <v>19040701</v>
      </c>
      <c r="C37" s="25">
        <v>30054000</v>
      </c>
      <c r="D37" s="26">
        <v>39500000</v>
      </c>
      <c r="E37" s="26">
        <v>39500000</v>
      </c>
      <c r="F37" s="26">
        <v>37500000</v>
      </c>
      <c r="G37" s="26">
        <v>36500000</v>
      </c>
      <c r="H37" s="26">
        <v>113500000</v>
      </c>
      <c r="I37" s="26">
        <v>36500000</v>
      </c>
      <c r="J37" s="26">
        <v>37500000</v>
      </c>
      <c r="K37" s="26">
        <v>34500000</v>
      </c>
      <c r="L37" s="26">
        <v>108500000</v>
      </c>
      <c r="M37" s="26">
        <v>33500000</v>
      </c>
      <c r="N37" s="26">
        <v>34000000</v>
      </c>
      <c r="O37" s="26">
        <v>33500000</v>
      </c>
      <c r="P37" s="26">
        <v>101000000</v>
      </c>
      <c r="Q37" s="26">
        <v>33400000</v>
      </c>
      <c r="R37" s="26">
        <v>31550000</v>
      </c>
      <c r="S37" s="26">
        <v>35076959</v>
      </c>
      <c r="T37" s="26">
        <v>100026959</v>
      </c>
      <c r="U37" s="26">
        <v>423026959</v>
      </c>
      <c r="V37" s="26">
        <v>39500000</v>
      </c>
      <c r="W37" s="26">
        <v>383526959</v>
      </c>
      <c r="X37" s="27">
        <v>970.95</v>
      </c>
      <c r="Y37" s="28">
        <v>39500000</v>
      </c>
    </row>
    <row r="38" spans="1:25" ht="13.5">
      <c r="A38" s="24" t="s">
        <v>58</v>
      </c>
      <c r="B38" s="2">
        <v>981814</v>
      </c>
      <c r="C38" s="25">
        <v>26030000</v>
      </c>
      <c r="D38" s="26">
        <v>32000000</v>
      </c>
      <c r="E38" s="26">
        <v>32500000</v>
      </c>
      <c r="F38" s="26">
        <v>32500000</v>
      </c>
      <c r="G38" s="26">
        <v>32500000</v>
      </c>
      <c r="H38" s="26">
        <v>97500000</v>
      </c>
      <c r="I38" s="26">
        <v>32500000</v>
      </c>
      <c r="J38" s="26">
        <v>32500000</v>
      </c>
      <c r="K38" s="26">
        <v>32500000</v>
      </c>
      <c r="L38" s="26">
        <v>97500000</v>
      </c>
      <c r="M38" s="26">
        <v>32500000</v>
      </c>
      <c r="N38" s="26">
        <v>32500000</v>
      </c>
      <c r="O38" s="26">
        <v>32500000</v>
      </c>
      <c r="P38" s="26">
        <v>97500000</v>
      </c>
      <c r="Q38" s="26">
        <v>32500000</v>
      </c>
      <c r="R38" s="26">
        <v>32500000</v>
      </c>
      <c r="S38" s="26">
        <v>28216046</v>
      </c>
      <c r="T38" s="26">
        <v>93216046</v>
      </c>
      <c r="U38" s="26">
        <v>385716046</v>
      </c>
      <c r="V38" s="26">
        <v>32000000</v>
      </c>
      <c r="W38" s="26">
        <v>353716046</v>
      </c>
      <c r="X38" s="27">
        <v>1105.36</v>
      </c>
      <c r="Y38" s="28">
        <v>32000000</v>
      </c>
    </row>
    <row r="39" spans="1:25" ht="13.5">
      <c r="A39" s="24" t="s">
        <v>59</v>
      </c>
      <c r="B39" s="2">
        <v>126179320</v>
      </c>
      <c r="C39" s="25">
        <v>225524000</v>
      </c>
      <c r="D39" s="26">
        <v>171300000</v>
      </c>
      <c r="E39" s="26">
        <v>121035000</v>
      </c>
      <c r="F39" s="26">
        <v>122035000</v>
      </c>
      <c r="G39" s="26">
        <v>123035000</v>
      </c>
      <c r="H39" s="26">
        <v>366105000</v>
      </c>
      <c r="I39" s="26">
        <v>125035000</v>
      </c>
      <c r="J39" s="26">
        <v>126035000</v>
      </c>
      <c r="K39" s="26">
        <v>130035000</v>
      </c>
      <c r="L39" s="26">
        <v>381105000</v>
      </c>
      <c r="M39" s="26">
        <v>132035000</v>
      </c>
      <c r="N39" s="26">
        <v>132035000</v>
      </c>
      <c r="O39" s="26">
        <v>132135000</v>
      </c>
      <c r="P39" s="26">
        <v>396205000</v>
      </c>
      <c r="Q39" s="26">
        <v>131685000</v>
      </c>
      <c r="R39" s="26">
        <v>135035000</v>
      </c>
      <c r="S39" s="26">
        <v>155682834</v>
      </c>
      <c r="T39" s="26">
        <v>422402834</v>
      </c>
      <c r="U39" s="26">
        <v>1565817834</v>
      </c>
      <c r="V39" s="26">
        <v>171300000</v>
      </c>
      <c r="W39" s="26">
        <v>1394517834</v>
      </c>
      <c r="X39" s="27">
        <v>814.08</v>
      </c>
      <c r="Y39" s="28">
        <v>171300000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16870120</v>
      </c>
      <c r="C42" s="25">
        <v>18024992</v>
      </c>
      <c r="D42" s="26">
        <v>16746672</v>
      </c>
      <c r="E42" s="26">
        <v>6425101</v>
      </c>
      <c r="F42" s="26">
        <v>706668</v>
      </c>
      <c r="G42" s="26">
        <v>-3956979</v>
      </c>
      <c r="H42" s="26">
        <v>3174790</v>
      </c>
      <c r="I42" s="26">
        <v>-2012307</v>
      </c>
      <c r="J42" s="26">
        <v>-753240</v>
      </c>
      <c r="K42" s="26">
        <v>5690409</v>
      </c>
      <c r="L42" s="26">
        <v>2924862</v>
      </c>
      <c r="M42" s="26">
        <v>-447525</v>
      </c>
      <c r="N42" s="26">
        <v>5496972</v>
      </c>
      <c r="O42" s="26">
        <v>9734015</v>
      </c>
      <c r="P42" s="26">
        <v>14783462</v>
      </c>
      <c r="Q42" s="26">
        <v>1698132</v>
      </c>
      <c r="R42" s="26">
        <v>-985009</v>
      </c>
      <c r="S42" s="26">
        <v>-9594644</v>
      </c>
      <c r="T42" s="26">
        <v>-8881521</v>
      </c>
      <c r="U42" s="26">
        <v>12001593</v>
      </c>
      <c r="V42" s="26">
        <v>16746672</v>
      </c>
      <c r="W42" s="26">
        <v>-4745079</v>
      </c>
      <c r="X42" s="27">
        <v>-28.33</v>
      </c>
      <c r="Y42" s="28">
        <v>16746672</v>
      </c>
    </row>
    <row r="43" spans="1:25" ht="13.5">
      <c r="A43" s="24" t="s">
        <v>62</v>
      </c>
      <c r="B43" s="2">
        <v>-16594777</v>
      </c>
      <c r="C43" s="25">
        <v>-22059000</v>
      </c>
      <c r="D43" s="26">
        <v>-23171220</v>
      </c>
      <c r="E43" s="26">
        <v>-7300000</v>
      </c>
      <c r="F43" s="26">
        <v>0</v>
      </c>
      <c r="G43" s="26">
        <v>3500000</v>
      </c>
      <c r="H43" s="26">
        <v>-3800000</v>
      </c>
      <c r="I43" s="26">
        <v>2500000</v>
      </c>
      <c r="J43" s="26">
        <v>1000000</v>
      </c>
      <c r="K43" s="26">
        <v>-5000000</v>
      </c>
      <c r="L43" s="26">
        <v>-1500000</v>
      </c>
      <c r="M43" s="26">
        <v>500000</v>
      </c>
      <c r="N43" s="26">
        <v>-6500000</v>
      </c>
      <c r="O43" s="26">
        <v>-8000000</v>
      </c>
      <c r="P43" s="26">
        <v>-14000000</v>
      </c>
      <c r="Q43" s="26">
        <v>-4000000</v>
      </c>
      <c r="R43" s="26">
        <v>3300000</v>
      </c>
      <c r="S43" s="26">
        <v>9000000</v>
      </c>
      <c r="T43" s="26">
        <v>8300000</v>
      </c>
      <c r="U43" s="26">
        <v>-11000000</v>
      </c>
      <c r="V43" s="26">
        <v>-23171220</v>
      </c>
      <c r="W43" s="26">
        <v>12171220</v>
      </c>
      <c r="X43" s="27">
        <v>-52.53</v>
      </c>
      <c r="Y43" s="28">
        <v>-23171220</v>
      </c>
    </row>
    <row r="44" spans="1:25" ht="13.5">
      <c r="A44" s="24" t="s">
        <v>63</v>
      </c>
      <c r="B44" s="2">
        <v>587815</v>
      </c>
      <c r="C44" s="25">
        <v>-69004</v>
      </c>
      <c r="D44" s="26">
        <v>-1891996</v>
      </c>
      <c r="E44" s="26">
        <v>-6710</v>
      </c>
      <c r="F44" s="26">
        <v>250</v>
      </c>
      <c r="G44" s="26">
        <v>21135</v>
      </c>
      <c r="H44" s="26">
        <v>14675</v>
      </c>
      <c r="I44" s="26">
        <v>7790</v>
      </c>
      <c r="J44" s="26">
        <v>-10850</v>
      </c>
      <c r="K44" s="26">
        <v>4998</v>
      </c>
      <c r="L44" s="26">
        <v>1938</v>
      </c>
      <c r="M44" s="26">
        <v>4998</v>
      </c>
      <c r="N44" s="26">
        <v>21405</v>
      </c>
      <c r="O44" s="26">
        <v>-481126</v>
      </c>
      <c r="P44" s="26">
        <v>-454723</v>
      </c>
      <c r="Q44" s="26">
        <v>6057</v>
      </c>
      <c r="R44" s="26">
        <v>7134</v>
      </c>
      <c r="S44" s="26">
        <v>2307</v>
      </c>
      <c r="T44" s="26">
        <v>15498</v>
      </c>
      <c r="U44" s="26">
        <v>-422612</v>
      </c>
      <c r="V44" s="26">
        <v>-1891996</v>
      </c>
      <c r="W44" s="26">
        <v>1469384</v>
      </c>
      <c r="X44" s="27">
        <v>-77.66</v>
      </c>
      <c r="Y44" s="28">
        <v>-1891996</v>
      </c>
    </row>
    <row r="45" spans="1:25" ht="13.5">
      <c r="A45" s="36" t="s">
        <v>64</v>
      </c>
      <c r="B45" s="3">
        <v>17378211</v>
      </c>
      <c r="C45" s="65">
        <v>9185988</v>
      </c>
      <c r="D45" s="66">
        <v>9061667</v>
      </c>
      <c r="E45" s="66">
        <v>-268080</v>
      </c>
      <c r="F45" s="66">
        <v>438838</v>
      </c>
      <c r="G45" s="66">
        <v>2994</v>
      </c>
      <c r="H45" s="66">
        <v>2994</v>
      </c>
      <c r="I45" s="66">
        <v>498477</v>
      </c>
      <c r="J45" s="66">
        <v>734387</v>
      </c>
      <c r="K45" s="66">
        <v>1429794</v>
      </c>
      <c r="L45" s="66">
        <v>1429794</v>
      </c>
      <c r="M45" s="66">
        <v>1487267</v>
      </c>
      <c r="N45" s="66">
        <v>505644</v>
      </c>
      <c r="O45" s="66">
        <v>1758533</v>
      </c>
      <c r="P45" s="66">
        <v>1758533</v>
      </c>
      <c r="Q45" s="66">
        <v>-537278</v>
      </c>
      <c r="R45" s="66">
        <v>1784847</v>
      </c>
      <c r="S45" s="66">
        <v>1192510</v>
      </c>
      <c r="T45" s="66">
        <v>1192510</v>
      </c>
      <c r="U45" s="66">
        <v>1192510</v>
      </c>
      <c r="V45" s="66">
        <v>9061667</v>
      </c>
      <c r="W45" s="66">
        <v>-7869157</v>
      </c>
      <c r="X45" s="67">
        <v>-86.84</v>
      </c>
      <c r="Y45" s="68">
        <v>9061667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6570489</v>
      </c>
      <c r="C49" s="95">
        <v>876340</v>
      </c>
      <c r="D49" s="20">
        <v>248386</v>
      </c>
      <c r="E49" s="20">
        <v>0</v>
      </c>
      <c r="F49" s="20">
        <v>0</v>
      </c>
      <c r="G49" s="20">
        <v>0</v>
      </c>
      <c r="H49" s="20">
        <v>1173695</v>
      </c>
      <c r="I49" s="20">
        <v>0</v>
      </c>
      <c r="J49" s="20">
        <v>0</v>
      </c>
      <c r="K49" s="20">
        <v>0</v>
      </c>
      <c r="L49" s="20">
        <v>840835</v>
      </c>
      <c r="M49" s="20">
        <v>0</v>
      </c>
      <c r="N49" s="20">
        <v>0</v>
      </c>
      <c r="O49" s="20">
        <v>0</v>
      </c>
      <c r="P49" s="20">
        <v>61132721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70842466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25549368</v>
      </c>
      <c r="C51" s="95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25549368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72081918</v>
      </c>
      <c r="D5" s="120">
        <f t="shared" si="0"/>
        <v>155578000</v>
      </c>
      <c r="E5" s="66">
        <f t="shared" si="0"/>
        <v>65576429</v>
      </c>
      <c r="F5" s="66">
        <f t="shared" si="0"/>
        <v>11128299</v>
      </c>
      <c r="G5" s="66">
        <f t="shared" si="0"/>
        <v>4937231</v>
      </c>
      <c r="H5" s="66">
        <f t="shared" si="0"/>
        <v>4194819</v>
      </c>
      <c r="I5" s="66">
        <f t="shared" si="0"/>
        <v>20260349</v>
      </c>
      <c r="J5" s="66">
        <f t="shared" si="0"/>
        <v>4089578</v>
      </c>
      <c r="K5" s="66">
        <f t="shared" si="0"/>
        <v>5312547</v>
      </c>
      <c r="L5" s="66">
        <f t="shared" si="0"/>
        <v>8952977</v>
      </c>
      <c r="M5" s="66">
        <f t="shared" si="0"/>
        <v>18355102</v>
      </c>
      <c r="N5" s="66">
        <f t="shared" si="0"/>
        <v>4216035</v>
      </c>
      <c r="O5" s="66">
        <f t="shared" si="0"/>
        <v>4185798</v>
      </c>
      <c r="P5" s="66">
        <f t="shared" si="0"/>
        <v>7564244</v>
      </c>
      <c r="Q5" s="66">
        <f t="shared" si="0"/>
        <v>15966077</v>
      </c>
      <c r="R5" s="66">
        <f t="shared" si="0"/>
        <v>4075240</v>
      </c>
      <c r="S5" s="66">
        <f t="shared" si="0"/>
        <v>4098462</v>
      </c>
      <c r="T5" s="66">
        <f t="shared" si="0"/>
        <v>4102755</v>
      </c>
      <c r="U5" s="66">
        <f t="shared" si="0"/>
        <v>12276457</v>
      </c>
      <c r="V5" s="66">
        <f t="shared" si="0"/>
        <v>66857985</v>
      </c>
      <c r="W5" s="66">
        <f t="shared" si="0"/>
        <v>65576429</v>
      </c>
      <c r="X5" s="66">
        <f t="shared" si="0"/>
        <v>1281556</v>
      </c>
      <c r="Y5" s="103">
        <f>+IF(W5&lt;&gt;0,+(X5/W5)*100,0)</f>
        <v>1.9542936685375167</v>
      </c>
      <c r="Z5" s="119">
        <f>SUM(Z6:Z8)</f>
        <v>65576429</v>
      </c>
    </row>
    <row r="6" spans="1:26" ht="13.5">
      <c r="A6" s="104" t="s">
        <v>74</v>
      </c>
      <c r="B6" s="102"/>
      <c r="C6" s="121">
        <v>13334352</v>
      </c>
      <c r="D6" s="122"/>
      <c r="E6" s="26">
        <v>16037670</v>
      </c>
      <c r="F6" s="26">
        <v>5836479</v>
      </c>
      <c r="G6" s="26">
        <v>768007</v>
      </c>
      <c r="H6" s="26">
        <v>72498</v>
      </c>
      <c r="I6" s="26">
        <v>6676984</v>
      </c>
      <c r="J6" s="26">
        <v>718</v>
      </c>
      <c r="K6" s="26">
        <v>1210701</v>
      </c>
      <c r="L6" s="26">
        <v>4797082</v>
      </c>
      <c r="M6" s="26">
        <v>6008501</v>
      </c>
      <c r="N6" s="26">
        <v>57618</v>
      </c>
      <c r="O6" s="26">
        <v>4760</v>
      </c>
      <c r="P6" s="26">
        <v>3473719</v>
      </c>
      <c r="Q6" s="26">
        <v>3536097</v>
      </c>
      <c r="R6" s="26">
        <v>5428</v>
      </c>
      <c r="S6" s="26">
        <v>3280</v>
      </c>
      <c r="T6" s="26">
        <v>9467</v>
      </c>
      <c r="U6" s="26">
        <v>18175</v>
      </c>
      <c r="V6" s="26">
        <v>16239757</v>
      </c>
      <c r="W6" s="26">
        <v>16037670</v>
      </c>
      <c r="X6" s="26">
        <v>202087</v>
      </c>
      <c r="Y6" s="106">
        <v>1.26</v>
      </c>
      <c r="Z6" s="121">
        <v>16037670</v>
      </c>
    </row>
    <row r="7" spans="1:26" ht="13.5">
      <c r="A7" s="104" t="s">
        <v>75</v>
      </c>
      <c r="B7" s="102"/>
      <c r="C7" s="123">
        <v>58660773</v>
      </c>
      <c r="D7" s="124">
        <v>155578000</v>
      </c>
      <c r="E7" s="125">
        <v>49521709</v>
      </c>
      <c r="F7" s="125">
        <v>1262845</v>
      </c>
      <c r="G7" s="125">
        <v>118182</v>
      </c>
      <c r="H7" s="125">
        <v>90011</v>
      </c>
      <c r="I7" s="125">
        <v>1471038</v>
      </c>
      <c r="J7" s="125">
        <v>85541</v>
      </c>
      <c r="K7" s="125">
        <v>73067</v>
      </c>
      <c r="L7" s="125">
        <v>51264</v>
      </c>
      <c r="M7" s="125">
        <v>209872</v>
      </c>
      <c r="N7" s="125">
        <v>90890</v>
      </c>
      <c r="O7" s="125">
        <v>91520</v>
      </c>
      <c r="P7" s="125">
        <v>96186</v>
      </c>
      <c r="Q7" s="125">
        <v>278596</v>
      </c>
      <c r="R7" s="125">
        <v>128668</v>
      </c>
      <c r="S7" s="125">
        <v>148418</v>
      </c>
      <c r="T7" s="125">
        <v>145243</v>
      </c>
      <c r="U7" s="125">
        <v>422329</v>
      </c>
      <c r="V7" s="125">
        <v>2381835</v>
      </c>
      <c r="W7" s="125">
        <v>49521709</v>
      </c>
      <c r="X7" s="125">
        <v>-47139874</v>
      </c>
      <c r="Y7" s="107">
        <v>-95.19</v>
      </c>
      <c r="Z7" s="123">
        <v>49521709</v>
      </c>
    </row>
    <row r="8" spans="1:26" ht="13.5">
      <c r="A8" s="104" t="s">
        <v>76</v>
      </c>
      <c r="B8" s="102"/>
      <c r="C8" s="121">
        <v>86793</v>
      </c>
      <c r="D8" s="122"/>
      <c r="E8" s="26">
        <v>17050</v>
      </c>
      <c r="F8" s="26">
        <v>4028975</v>
      </c>
      <c r="G8" s="26">
        <v>4051042</v>
      </c>
      <c r="H8" s="26">
        <v>4032310</v>
      </c>
      <c r="I8" s="26">
        <v>12112327</v>
      </c>
      <c r="J8" s="26">
        <v>4003319</v>
      </c>
      <c r="K8" s="26">
        <v>4028779</v>
      </c>
      <c r="L8" s="26">
        <v>4104631</v>
      </c>
      <c r="M8" s="26">
        <v>12136729</v>
      </c>
      <c r="N8" s="26">
        <v>4067527</v>
      </c>
      <c r="O8" s="26">
        <v>4089518</v>
      </c>
      <c r="P8" s="26">
        <v>3994339</v>
      </c>
      <c r="Q8" s="26">
        <v>12151384</v>
      </c>
      <c r="R8" s="26">
        <v>3941144</v>
      </c>
      <c r="S8" s="26">
        <v>3946764</v>
      </c>
      <c r="T8" s="26">
        <v>3948045</v>
      </c>
      <c r="U8" s="26">
        <v>11835953</v>
      </c>
      <c r="V8" s="26">
        <v>48236393</v>
      </c>
      <c r="W8" s="26">
        <v>17050</v>
      </c>
      <c r="X8" s="26">
        <v>48219343</v>
      </c>
      <c r="Y8" s="106">
        <v>282811.4</v>
      </c>
      <c r="Z8" s="121">
        <v>17050</v>
      </c>
    </row>
    <row r="9" spans="1:26" ht="13.5">
      <c r="A9" s="101" t="s">
        <v>77</v>
      </c>
      <c r="B9" s="102"/>
      <c r="C9" s="119">
        <f aca="true" t="shared" si="1" ref="C9:X9">SUM(C10:C14)</f>
        <v>5286947</v>
      </c>
      <c r="D9" s="120">
        <f t="shared" si="1"/>
        <v>0</v>
      </c>
      <c r="E9" s="66">
        <f t="shared" si="1"/>
        <v>5321708</v>
      </c>
      <c r="F9" s="66">
        <f t="shared" si="1"/>
        <v>141902</v>
      </c>
      <c r="G9" s="66">
        <f t="shared" si="1"/>
        <v>181031</v>
      </c>
      <c r="H9" s="66">
        <f t="shared" si="1"/>
        <v>148027</v>
      </c>
      <c r="I9" s="66">
        <f t="shared" si="1"/>
        <v>470960</v>
      </c>
      <c r="J9" s="66">
        <f t="shared" si="1"/>
        <v>1256856</v>
      </c>
      <c r="K9" s="66">
        <f t="shared" si="1"/>
        <v>153876</v>
      </c>
      <c r="L9" s="66">
        <f t="shared" si="1"/>
        <v>378923</v>
      </c>
      <c r="M9" s="66">
        <f t="shared" si="1"/>
        <v>1789655</v>
      </c>
      <c r="N9" s="66">
        <f t="shared" si="1"/>
        <v>171204</v>
      </c>
      <c r="O9" s="66">
        <f t="shared" si="1"/>
        <v>1247247</v>
      </c>
      <c r="P9" s="66">
        <f t="shared" si="1"/>
        <v>1276409</v>
      </c>
      <c r="Q9" s="66">
        <f t="shared" si="1"/>
        <v>2694860</v>
      </c>
      <c r="R9" s="66">
        <f t="shared" si="1"/>
        <v>1175709</v>
      </c>
      <c r="S9" s="66">
        <f t="shared" si="1"/>
        <v>94970</v>
      </c>
      <c r="T9" s="66">
        <f t="shared" si="1"/>
        <v>253718</v>
      </c>
      <c r="U9" s="66">
        <f t="shared" si="1"/>
        <v>1524397</v>
      </c>
      <c r="V9" s="66">
        <f t="shared" si="1"/>
        <v>6479872</v>
      </c>
      <c r="W9" s="66">
        <f t="shared" si="1"/>
        <v>5321708</v>
      </c>
      <c r="X9" s="66">
        <f t="shared" si="1"/>
        <v>1158164</v>
      </c>
      <c r="Y9" s="103">
        <f>+IF(W9&lt;&gt;0,+(X9/W9)*100,0)</f>
        <v>21.763012927428562</v>
      </c>
      <c r="Z9" s="119">
        <f>SUM(Z10:Z14)</f>
        <v>5321708</v>
      </c>
    </row>
    <row r="10" spans="1:26" ht="13.5">
      <c r="A10" s="104" t="s">
        <v>78</v>
      </c>
      <c r="B10" s="102"/>
      <c r="C10" s="121">
        <v>374009</v>
      </c>
      <c r="D10" s="122"/>
      <c r="E10" s="26">
        <v>1754100</v>
      </c>
      <c r="F10" s="26">
        <v>23515</v>
      </c>
      <c r="G10" s="26">
        <v>34595</v>
      </c>
      <c r="H10" s="26">
        <v>32175</v>
      </c>
      <c r="I10" s="26">
        <v>90285</v>
      </c>
      <c r="J10" s="26">
        <v>46283</v>
      </c>
      <c r="K10" s="26">
        <v>36402</v>
      </c>
      <c r="L10" s="26">
        <v>22754</v>
      </c>
      <c r="M10" s="26">
        <v>105439</v>
      </c>
      <c r="N10" s="26">
        <v>105663</v>
      </c>
      <c r="O10" s="26">
        <v>36841</v>
      </c>
      <c r="P10" s="26">
        <v>1153985</v>
      </c>
      <c r="Q10" s="26">
        <v>1296489</v>
      </c>
      <c r="R10" s="26">
        <v>37763</v>
      </c>
      <c r="S10" s="26">
        <v>52125</v>
      </c>
      <c r="T10" s="26">
        <v>26942</v>
      </c>
      <c r="U10" s="26">
        <v>116830</v>
      </c>
      <c r="V10" s="26">
        <v>1609043</v>
      </c>
      <c r="W10" s="26">
        <v>1754100</v>
      </c>
      <c r="X10" s="26">
        <v>-145057</v>
      </c>
      <c r="Y10" s="106">
        <v>-8.27</v>
      </c>
      <c r="Z10" s="121">
        <v>1754100</v>
      </c>
    </row>
    <row r="11" spans="1:26" ht="13.5">
      <c r="A11" s="104" t="s">
        <v>79</v>
      </c>
      <c r="B11" s="102"/>
      <c r="C11" s="121">
        <v>3156</v>
      </c>
      <c r="D11" s="122"/>
      <c r="E11" s="26">
        <v>2500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>
        <v>2500</v>
      </c>
      <c r="X11" s="26">
        <v>-2500</v>
      </c>
      <c r="Y11" s="106">
        <v>-100</v>
      </c>
      <c r="Z11" s="121">
        <v>2500</v>
      </c>
    </row>
    <row r="12" spans="1:26" ht="13.5">
      <c r="A12" s="104" t="s">
        <v>80</v>
      </c>
      <c r="B12" s="102"/>
      <c r="C12" s="121">
        <v>847041</v>
      </c>
      <c r="D12" s="122"/>
      <c r="E12" s="26">
        <v>867960</v>
      </c>
      <c r="F12" s="26">
        <v>7334</v>
      </c>
      <c r="G12" s="26">
        <v>74456</v>
      </c>
      <c r="H12" s="26">
        <v>36831</v>
      </c>
      <c r="I12" s="26">
        <v>118621</v>
      </c>
      <c r="J12" s="26">
        <v>58974</v>
      </c>
      <c r="K12" s="26">
        <v>44399</v>
      </c>
      <c r="L12" s="26">
        <v>110438</v>
      </c>
      <c r="M12" s="26">
        <v>213811</v>
      </c>
      <c r="N12" s="26">
        <v>4655</v>
      </c>
      <c r="O12" s="26">
        <v>59379</v>
      </c>
      <c r="P12" s="26">
        <v>46610</v>
      </c>
      <c r="Q12" s="26">
        <v>110644</v>
      </c>
      <c r="R12" s="26">
        <v>38084</v>
      </c>
      <c r="S12" s="26">
        <v>42581</v>
      </c>
      <c r="T12" s="26">
        <v>34624</v>
      </c>
      <c r="U12" s="26">
        <v>115289</v>
      </c>
      <c r="V12" s="26">
        <v>558365</v>
      </c>
      <c r="W12" s="26">
        <v>867960</v>
      </c>
      <c r="X12" s="26">
        <v>-309595</v>
      </c>
      <c r="Y12" s="106">
        <v>-35.67</v>
      </c>
      <c r="Z12" s="121">
        <v>867960</v>
      </c>
    </row>
    <row r="13" spans="1:26" ht="13.5">
      <c r="A13" s="104" t="s">
        <v>81</v>
      </c>
      <c r="B13" s="102"/>
      <c r="C13" s="121">
        <v>581524</v>
      </c>
      <c r="D13" s="122"/>
      <c r="E13" s="26">
        <v>620148</v>
      </c>
      <c r="F13" s="26">
        <v>110527</v>
      </c>
      <c r="G13" s="26">
        <v>71629</v>
      </c>
      <c r="H13" s="26">
        <v>78495</v>
      </c>
      <c r="I13" s="26">
        <v>260651</v>
      </c>
      <c r="J13" s="26">
        <v>70363</v>
      </c>
      <c r="K13" s="26">
        <v>72900</v>
      </c>
      <c r="L13" s="26">
        <v>245731</v>
      </c>
      <c r="M13" s="26">
        <v>388994</v>
      </c>
      <c r="N13" s="26">
        <v>60711</v>
      </c>
      <c r="O13" s="26">
        <v>58328</v>
      </c>
      <c r="P13" s="26">
        <v>75639</v>
      </c>
      <c r="Q13" s="26">
        <v>194678</v>
      </c>
      <c r="R13" s="26">
        <v>57670</v>
      </c>
      <c r="S13" s="26">
        <v>264</v>
      </c>
      <c r="T13" s="26">
        <v>191977</v>
      </c>
      <c r="U13" s="26">
        <v>249911</v>
      </c>
      <c r="V13" s="26">
        <v>1094234</v>
      </c>
      <c r="W13" s="26">
        <v>620148</v>
      </c>
      <c r="X13" s="26">
        <v>474086</v>
      </c>
      <c r="Y13" s="106">
        <v>76.45</v>
      </c>
      <c r="Z13" s="121">
        <v>620148</v>
      </c>
    </row>
    <row r="14" spans="1:26" ht="13.5">
      <c r="A14" s="104" t="s">
        <v>82</v>
      </c>
      <c r="B14" s="102"/>
      <c r="C14" s="123">
        <v>3481217</v>
      </c>
      <c r="D14" s="124"/>
      <c r="E14" s="125">
        <v>2077000</v>
      </c>
      <c r="F14" s="125">
        <v>526</v>
      </c>
      <c r="G14" s="125">
        <v>351</v>
      </c>
      <c r="H14" s="125">
        <v>526</v>
      </c>
      <c r="I14" s="125">
        <v>1403</v>
      </c>
      <c r="J14" s="125">
        <v>1081236</v>
      </c>
      <c r="K14" s="125">
        <v>175</v>
      </c>
      <c r="L14" s="125"/>
      <c r="M14" s="125">
        <v>1081411</v>
      </c>
      <c r="N14" s="125">
        <v>175</v>
      </c>
      <c r="O14" s="125">
        <v>1092699</v>
      </c>
      <c r="P14" s="125">
        <v>175</v>
      </c>
      <c r="Q14" s="125">
        <v>1093049</v>
      </c>
      <c r="R14" s="125">
        <v>1042192</v>
      </c>
      <c r="S14" s="125"/>
      <c r="T14" s="125">
        <v>175</v>
      </c>
      <c r="U14" s="125">
        <v>1042367</v>
      </c>
      <c r="V14" s="125">
        <v>3218230</v>
      </c>
      <c r="W14" s="125">
        <v>2077000</v>
      </c>
      <c r="X14" s="125">
        <v>1141230</v>
      </c>
      <c r="Y14" s="107">
        <v>54.95</v>
      </c>
      <c r="Z14" s="123">
        <v>2077000</v>
      </c>
    </row>
    <row r="15" spans="1:26" ht="13.5">
      <c r="A15" s="101" t="s">
        <v>83</v>
      </c>
      <c r="B15" s="108"/>
      <c r="C15" s="119">
        <f aca="true" t="shared" si="2" ref="C15:X15">SUM(C16:C18)</f>
        <v>3216991</v>
      </c>
      <c r="D15" s="120">
        <f t="shared" si="2"/>
        <v>0</v>
      </c>
      <c r="E15" s="66">
        <f t="shared" si="2"/>
        <v>2057660</v>
      </c>
      <c r="F15" s="66">
        <f t="shared" si="2"/>
        <v>282528</v>
      </c>
      <c r="G15" s="66">
        <f t="shared" si="2"/>
        <v>254954</v>
      </c>
      <c r="H15" s="66">
        <f t="shared" si="2"/>
        <v>236139</v>
      </c>
      <c r="I15" s="66">
        <f t="shared" si="2"/>
        <v>773621</v>
      </c>
      <c r="J15" s="66">
        <f t="shared" si="2"/>
        <v>247685</v>
      </c>
      <c r="K15" s="66">
        <f t="shared" si="2"/>
        <v>259066</v>
      </c>
      <c r="L15" s="66">
        <f t="shared" si="2"/>
        <v>216183</v>
      </c>
      <c r="M15" s="66">
        <f t="shared" si="2"/>
        <v>722934</v>
      </c>
      <c r="N15" s="66">
        <f t="shared" si="2"/>
        <v>320481</v>
      </c>
      <c r="O15" s="66">
        <f t="shared" si="2"/>
        <v>282189</v>
      </c>
      <c r="P15" s="66">
        <f t="shared" si="2"/>
        <v>329222</v>
      </c>
      <c r="Q15" s="66">
        <f t="shared" si="2"/>
        <v>931892</v>
      </c>
      <c r="R15" s="66">
        <f t="shared" si="2"/>
        <v>238560</v>
      </c>
      <c r="S15" s="66">
        <f t="shared" si="2"/>
        <v>275212</v>
      </c>
      <c r="T15" s="66">
        <f t="shared" si="2"/>
        <v>266221</v>
      </c>
      <c r="U15" s="66">
        <f t="shared" si="2"/>
        <v>779993</v>
      </c>
      <c r="V15" s="66">
        <f t="shared" si="2"/>
        <v>3208440</v>
      </c>
      <c r="W15" s="66">
        <f t="shared" si="2"/>
        <v>2057660</v>
      </c>
      <c r="X15" s="66">
        <f t="shared" si="2"/>
        <v>1150780</v>
      </c>
      <c r="Y15" s="103">
        <f>+IF(W15&lt;&gt;0,+(X15/W15)*100,0)</f>
        <v>55.926635109784904</v>
      </c>
      <c r="Z15" s="119">
        <f>SUM(Z16:Z18)</f>
        <v>2057660</v>
      </c>
    </row>
    <row r="16" spans="1:26" ht="13.5">
      <c r="A16" s="104" t="s">
        <v>84</v>
      </c>
      <c r="B16" s="102"/>
      <c r="C16" s="121"/>
      <c r="D16" s="122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>
        <v>0</v>
      </c>
      <c r="Z16" s="121"/>
    </row>
    <row r="17" spans="1:26" ht="13.5">
      <c r="A17" s="104" t="s">
        <v>85</v>
      </c>
      <c r="B17" s="102"/>
      <c r="C17" s="121">
        <v>3216991</v>
      </c>
      <c r="D17" s="122"/>
      <c r="E17" s="26">
        <v>2057660</v>
      </c>
      <c r="F17" s="26">
        <v>282528</v>
      </c>
      <c r="G17" s="26">
        <v>254954</v>
      </c>
      <c r="H17" s="26">
        <v>236139</v>
      </c>
      <c r="I17" s="26">
        <v>773621</v>
      </c>
      <c r="J17" s="26">
        <v>247685</v>
      </c>
      <c r="K17" s="26">
        <v>259066</v>
      </c>
      <c r="L17" s="26">
        <v>216183</v>
      </c>
      <c r="M17" s="26">
        <v>722934</v>
      </c>
      <c r="N17" s="26">
        <v>320481</v>
      </c>
      <c r="O17" s="26">
        <v>282189</v>
      </c>
      <c r="P17" s="26">
        <v>329222</v>
      </c>
      <c r="Q17" s="26">
        <v>931892</v>
      </c>
      <c r="R17" s="26">
        <v>238560</v>
      </c>
      <c r="S17" s="26">
        <v>275212</v>
      </c>
      <c r="T17" s="26">
        <v>266221</v>
      </c>
      <c r="U17" s="26">
        <v>779993</v>
      </c>
      <c r="V17" s="26">
        <v>3208440</v>
      </c>
      <c r="W17" s="26">
        <v>2057660</v>
      </c>
      <c r="X17" s="26">
        <v>1150780</v>
      </c>
      <c r="Y17" s="106">
        <v>55.93</v>
      </c>
      <c r="Z17" s="121">
        <v>2057660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>
        <v>0</v>
      </c>
      <c r="Z18" s="121"/>
    </row>
    <row r="19" spans="1:26" ht="13.5">
      <c r="A19" s="101" t="s">
        <v>87</v>
      </c>
      <c r="B19" s="108"/>
      <c r="C19" s="119">
        <f aca="true" t="shared" si="3" ref="C19:X19">SUM(C20:C23)</f>
        <v>65523331</v>
      </c>
      <c r="D19" s="120">
        <f t="shared" si="3"/>
        <v>0</v>
      </c>
      <c r="E19" s="66">
        <f t="shared" si="3"/>
        <v>85065686</v>
      </c>
      <c r="F19" s="66">
        <f t="shared" si="3"/>
        <v>8964767</v>
      </c>
      <c r="G19" s="66">
        <f t="shared" si="3"/>
        <v>6780362</v>
      </c>
      <c r="H19" s="66">
        <f t="shared" si="3"/>
        <v>6416989</v>
      </c>
      <c r="I19" s="66">
        <f t="shared" si="3"/>
        <v>22162118</v>
      </c>
      <c r="J19" s="66">
        <f t="shared" si="3"/>
        <v>6374277</v>
      </c>
      <c r="K19" s="66">
        <f t="shared" si="3"/>
        <v>6453880</v>
      </c>
      <c r="L19" s="66">
        <f t="shared" si="3"/>
        <v>8201385</v>
      </c>
      <c r="M19" s="66">
        <f t="shared" si="3"/>
        <v>21029542</v>
      </c>
      <c r="N19" s="66">
        <f t="shared" si="3"/>
        <v>6345045</v>
      </c>
      <c r="O19" s="66">
        <f t="shared" si="3"/>
        <v>5800312</v>
      </c>
      <c r="P19" s="66">
        <f t="shared" si="3"/>
        <v>7845448</v>
      </c>
      <c r="Q19" s="66">
        <f t="shared" si="3"/>
        <v>19990805</v>
      </c>
      <c r="R19" s="66">
        <f t="shared" si="3"/>
        <v>6381595</v>
      </c>
      <c r="S19" s="66">
        <f t="shared" si="3"/>
        <v>6584096</v>
      </c>
      <c r="T19" s="66">
        <f t="shared" si="3"/>
        <v>7231471</v>
      </c>
      <c r="U19" s="66">
        <f t="shared" si="3"/>
        <v>20197162</v>
      </c>
      <c r="V19" s="66">
        <f t="shared" si="3"/>
        <v>83379627</v>
      </c>
      <c r="W19" s="66">
        <f t="shared" si="3"/>
        <v>85065686</v>
      </c>
      <c r="X19" s="66">
        <f t="shared" si="3"/>
        <v>-1686059</v>
      </c>
      <c r="Y19" s="103">
        <f>+IF(W19&lt;&gt;0,+(X19/W19)*100,0)</f>
        <v>-1.9820671286892344</v>
      </c>
      <c r="Z19" s="119">
        <f>SUM(Z20:Z23)</f>
        <v>85065686</v>
      </c>
    </row>
    <row r="20" spans="1:26" ht="13.5">
      <c r="A20" s="104" t="s">
        <v>88</v>
      </c>
      <c r="B20" s="102"/>
      <c r="C20" s="121">
        <v>54654141</v>
      </c>
      <c r="D20" s="122"/>
      <c r="E20" s="26">
        <v>68947858</v>
      </c>
      <c r="F20" s="26">
        <v>6025925</v>
      </c>
      <c r="G20" s="26">
        <v>5827704</v>
      </c>
      <c r="H20" s="26">
        <v>5463275</v>
      </c>
      <c r="I20" s="26">
        <v>17316904</v>
      </c>
      <c r="J20" s="26">
        <v>5424787</v>
      </c>
      <c r="K20" s="26">
        <v>5502365</v>
      </c>
      <c r="L20" s="26">
        <v>5658338</v>
      </c>
      <c r="M20" s="26">
        <v>16585490</v>
      </c>
      <c r="N20" s="26">
        <v>5402985</v>
      </c>
      <c r="O20" s="26">
        <v>4835016</v>
      </c>
      <c r="P20" s="26">
        <v>5695367</v>
      </c>
      <c r="Q20" s="26">
        <v>15933368</v>
      </c>
      <c r="R20" s="26">
        <v>5426265</v>
      </c>
      <c r="S20" s="26">
        <v>5629034</v>
      </c>
      <c r="T20" s="26">
        <v>6280413</v>
      </c>
      <c r="U20" s="26">
        <v>17335712</v>
      </c>
      <c r="V20" s="26">
        <v>67171474</v>
      </c>
      <c r="W20" s="26">
        <v>68947858</v>
      </c>
      <c r="X20" s="26">
        <v>-1776384</v>
      </c>
      <c r="Y20" s="106">
        <v>-2.58</v>
      </c>
      <c r="Z20" s="121">
        <v>68947858</v>
      </c>
    </row>
    <row r="21" spans="1:26" ht="13.5">
      <c r="A21" s="104" t="s">
        <v>89</v>
      </c>
      <c r="B21" s="102"/>
      <c r="C21" s="121"/>
      <c r="D21" s="122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>
        <v>0</v>
      </c>
      <c r="Z21" s="121"/>
    </row>
    <row r="22" spans="1:26" ht="13.5">
      <c r="A22" s="104" t="s">
        <v>90</v>
      </c>
      <c r="B22" s="102"/>
      <c r="C22" s="123"/>
      <c r="D22" s="12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07">
        <v>0</v>
      </c>
      <c r="Z22" s="123"/>
    </row>
    <row r="23" spans="1:26" ht="13.5">
      <c r="A23" s="104" t="s">
        <v>91</v>
      </c>
      <c r="B23" s="102"/>
      <c r="C23" s="121">
        <v>10869190</v>
      </c>
      <c r="D23" s="122"/>
      <c r="E23" s="26">
        <v>16117828</v>
      </c>
      <c r="F23" s="26">
        <v>2938842</v>
      </c>
      <c r="G23" s="26">
        <v>952658</v>
      </c>
      <c r="H23" s="26">
        <v>953714</v>
      </c>
      <c r="I23" s="26">
        <v>4845214</v>
      </c>
      <c r="J23" s="26">
        <v>949490</v>
      </c>
      <c r="K23" s="26">
        <v>951515</v>
      </c>
      <c r="L23" s="26">
        <v>2543047</v>
      </c>
      <c r="M23" s="26">
        <v>4444052</v>
      </c>
      <c r="N23" s="26">
        <v>942060</v>
      </c>
      <c r="O23" s="26">
        <v>965296</v>
      </c>
      <c r="P23" s="26">
        <v>2150081</v>
      </c>
      <c r="Q23" s="26">
        <v>4057437</v>
      </c>
      <c r="R23" s="26">
        <v>955330</v>
      </c>
      <c r="S23" s="26">
        <v>955062</v>
      </c>
      <c r="T23" s="26">
        <v>951058</v>
      </c>
      <c r="U23" s="26">
        <v>2861450</v>
      </c>
      <c r="V23" s="26">
        <v>16208153</v>
      </c>
      <c r="W23" s="26">
        <v>16117828</v>
      </c>
      <c r="X23" s="26">
        <v>90325</v>
      </c>
      <c r="Y23" s="106">
        <v>0.56</v>
      </c>
      <c r="Z23" s="121">
        <v>16117828</v>
      </c>
    </row>
    <row r="24" spans="1:26" ht="13.5">
      <c r="A24" s="101" t="s">
        <v>92</v>
      </c>
      <c r="B24" s="108" t="s">
        <v>93</v>
      </c>
      <c r="C24" s="119">
        <v>964</v>
      </c>
      <c r="D24" s="120"/>
      <c r="E24" s="66">
        <v>1015</v>
      </c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>
        <v>1015</v>
      </c>
      <c r="X24" s="66">
        <v>-1015</v>
      </c>
      <c r="Y24" s="103">
        <v>-100</v>
      </c>
      <c r="Z24" s="119">
        <v>1015</v>
      </c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146110151</v>
      </c>
      <c r="D25" s="139">
        <f t="shared" si="4"/>
        <v>155578000</v>
      </c>
      <c r="E25" s="39">
        <f t="shared" si="4"/>
        <v>158022498</v>
      </c>
      <c r="F25" s="39">
        <f t="shared" si="4"/>
        <v>20517496</v>
      </c>
      <c r="G25" s="39">
        <f t="shared" si="4"/>
        <v>12153578</v>
      </c>
      <c r="H25" s="39">
        <f t="shared" si="4"/>
        <v>10995974</v>
      </c>
      <c r="I25" s="39">
        <f t="shared" si="4"/>
        <v>43667048</v>
      </c>
      <c r="J25" s="39">
        <f t="shared" si="4"/>
        <v>11968396</v>
      </c>
      <c r="K25" s="39">
        <f t="shared" si="4"/>
        <v>12179369</v>
      </c>
      <c r="L25" s="39">
        <f t="shared" si="4"/>
        <v>17749468</v>
      </c>
      <c r="M25" s="39">
        <f t="shared" si="4"/>
        <v>41897233</v>
      </c>
      <c r="N25" s="39">
        <f t="shared" si="4"/>
        <v>11052765</v>
      </c>
      <c r="O25" s="39">
        <f t="shared" si="4"/>
        <v>11515546</v>
      </c>
      <c r="P25" s="39">
        <f t="shared" si="4"/>
        <v>17015323</v>
      </c>
      <c r="Q25" s="39">
        <f t="shared" si="4"/>
        <v>39583634</v>
      </c>
      <c r="R25" s="39">
        <f t="shared" si="4"/>
        <v>11871104</v>
      </c>
      <c r="S25" s="39">
        <f t="shared" si="4"/>
        <v>11052740</v>
      </c>
      <c r="T25" s="39">
        <f t="shared" si="4"/>
        <v>11854165</v>
      </c>
      <c r="U25" s="39">
        <f t="shared" si="4"/>
        <v>34778009</v>
      </c>
      <c r="V25" s="39">
        <f t="shared" si="4"/>
        <v>159925924</v>
      </c>
      <c r="W25" s="39">
        <f t="shared" si="4"/>
        <v>158022498</v>
      </c>
      <c r="X25" s="39">
        <f t="shared" si="4"/>
        <v>1903426</v>
      </c>
      <c r="Y25" s="140">
        <f>+IF(W25&lt;&gt;0,+(X25/W25)*100,0)</f>
        <v>1.2045284842921544</v>
      </c>
      <c r="Z25" s="138">
        <f>+Z5+Z9+Z15+Z19+Z24</f>
        <v>158022498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45192673</v>
      </c>
      <c r="D28" s="120">
        <f t="shared" si="5"/>
        <v>155569000</v>
      </c>
      <c r="E28" s="66">
        <f t="shared" si="5"/>
        <v>33851073</v>
      </c>
      <c r="F28" s="66">
        <f t="shared" si="5"/>
        <v>3459708</v>
      </c>
      <c r="G28" s="66">
        <f t="shared" si="5"/>
        <v>3369321</v>
      </c>
      <c r="H28" s="66">
        <f t="shared" si="5"/>
        <v>4112796</v>
      </c>
      <c r="I28" s="66">
        <f t="shared" si="5"/>
        <v>10941825</v>
      </c>
      <c r="J28" s="66">
        <f t="shared" si="5"/>
        <v>3165481</v>
      </c>
      <c r="K28" s="66">
        <f t="shared" si="5"/>
        <v>3428603</v>
      </c>
      <c r="L28" s="66">
        <f t="shared" si="5"/>
        <v>3811034</v>
      </c>
      <c r="M28" s="66">
        <f t="shared" si="5"/>
        <v>10405118</v>
      </c>
      <c r="N28" s="66">
        <f t="shared" si="5"/>
        <v>3888698</v>
      </c>
      <c r="O28" s="66">
        <f t="shared" si="5"/>
        <v>3530717</v>
      </c>
      <c r="P28" s="66">
        <f t="shared" si="5"/>
        <v>4603849</v>
      </c>
      <c r="Q28" s="66">
        <f t="shared" si="5"/>
        <v>12023264</v>
      </c>
      <c r="R28" s="66">
        <f t="shared" si="5"/>
        <v>3771957</v>
      </c>
      <c r="S28" s="66">
        <f t="shared" si="5"/>
        <v>4359045</v>
      </c>
      <c r="T28" s="66">
        <f t="shared" si="5"/>
        <v>9779118</v>
      </c>
      <c r="U28" s="66">
        <f t="shared" si="5"/>
        <v>17910120</v>
      </c>
      <c r="V28" s="66">
        <f t="shared" si="5"/>
        <v>51280327</v>
      </c>
      <c r="W28" s="66">
        <f t="shared" si="5"/>
        <v>33851073</v>
      </c>
      <c r="X28" s="66">
        <f t="shared" si="5"/>
        <v>17429254</v>
      </c>
      <c r="Y28" s="103">
        <f>+IF(W28&lt;&gt;0,+(X28/W28)*100,0)</f>
        <v>51.4880399802984</v>
      </c>
      <c r="Z28" s="119">
        <f>SUM(Z29:Z31)</f>
        <v>33851073</v>
      </c>
    </row>
    <row r="29" spans="1:26" ht="13.5">
      <c r="A29" s="104" t="s">
        <v>74</v>
      </c>
      <c r="B29" s="102"/>
      <c r="C29" s="121">
        <v>7446387</v>
      </c>
      <c r="D29" s="122"/>
      <c r="E29" s="26">
        <v>13263829</v>
      </c>
      <c r="F29" s="26">
        <v>675250</v>
      </c>
      <c r="G29" s="26">
        <v>650096</v>
      </c>
      <c r="H29" s="26">
        <v>888169</v>
      </c>
      <c r="I29" s="26">
        <v>2213515</v>
      </c>
      <c r="J29" s="26">
        <v>647717</v>
      </c>
      <c r="K29" s="26">
        <v>529706</v>
      </c>
      <c r="L29" s="26">
        <v>766345</v>
      </c>
      <c r="M29" s="26">
        <v>1943768</v>
      </c>
      <c r="N29" s="26">
        <v>1241017</v>
      </c>
      <c r="O29" s="26">
        <v>837629</v>
      </c>
      <c r="P29" s="26">
        <v>852680</v>
      </c>
      <c r="Q29" s="26">
        <v>2931326</v>
      </c>
      <c r="R29" s="26">
        <v>852340</v>
      </c>
      <c r="S29" s="26">
        <v>727831</v>
      </c>
      <c r="T29" s="26">
        <v>972133</v>
      </c>
      <c r="U29" s="26">
        <v>2552304</v>
      </c>
      <c r="V29" s="26">
        <v>9640913</v>
      </c>
      <c r="W29" s="26">
        <v>13263829</v>
      </c>
      <c r="X29" s="26">
        <v>-3622916</v>
      </c>
      <c r="Y29" s="106">
        <v>-27.31</v>
      </c>
      <c r="Z29" s="121">
        <v>13263829</v>
      </c>
    </row>
    <row r="30" spans="1:26" ht="13.5">
      <c r="A30" s="104" t="s">
        <v>75</v>
      </c>
      <c r="B30" s="102"/>
      <c r="C30" s="123">
        <v>28117001</v>
      </c>
      <c r="D30" s="124">
        <v>155569000</v>
      </c>
      <c r="E30" s="125">
        <v>14929812</v>
      </c>
      <c r="F30" s="125">
        <v>748159</v>
      </c>
      <c r="G30" s="125">
        <v>758240</v>
      </c>
      <c r="H30" s="125">
        <v>1067968</v>
      </c>
      <c r="I30" s="125">
        <v>2574367</v>
      </c>
      <c r="J30" s="125">
        <v>839171</v>
      </c>
      <c r="K30" s="125">
        <v>907155</v>
      </c>
      <c r="L30" s="125">
        <v>990461</v>
      </c>
      <c r="M30" s="125">
        <v>2736787</v>
      </c>
      <c r="N30" s="125">
        <v>978489</v>
      </c>
      <c r="O30" s="125">
        <v>791285</v>
      </c>
      <c r="P30" s="125">
        <v>1142825</v>
      </c>
      <c r="Q30" s="125">
        <v>2912599</v>
      </c>
      <c r="R30" s="125">
        <v>780145</v>
      </c>
      <c r="S30" s="125">
        <v>811760</v>
      </c>
      <c r="T30" s="125">
        <v>5893299</v>
      </c>
      <c r="U30" s="125">
        <v>7485204</v>
      </c>
      <c r="V30" s="125">
        <v>15708957</v>
      </c>
      <c r="W30" s="125">
        <v>14929812</v>
      </c>
      <c r="X30" s="125">
        <v>779145</v>
      </c>
      <c r="Y30" s="107">
        <v>5.22</v>
      </c>
      <c r="Z30" s="123">
        <v>14929812</v>
      </c>
    </row>
    <row r="31" spans="1:26" ht="13.5">
      <c r="A31" s="104" t="s">
        <v>76</v>
      </c>
      <c r="B31" s="102"/>
      <c r="C31" s="121">
        <v>9629285</v>
      </c>
      <c r="D31" s="122"/>
      <c r="E31" s="26">
        <v>5657432</v>
      </c>
      <c r="F31" s="26">
        <v>2036299</v>
      </c>
      <c r="G31" s="26">
        <v>1960985</v>
      </c>
      <c r="H31" s="26">
        <v>2156659</v>
      </c>
      <c r="I31" s="26">
        <v>6153943</v>
      </c>
      <c r="J31" s="26">
        <v>1678593</v>
      </c>
      <c r="K31" s="26">
        <v>1991742</v>
      </c>
      <c r="L31" s="26">
        <v>2054228</v>
      </c>
      <c r="M31" s="26">
        <v>5724563</v>
      </c>
      <c r="N31" s="26">
        <v>1669192</v>
      </c>
      <c r="O31" s="26">
        <v>1901803</v>
      </c>
      <c r="P31" s="26">
        <v>2608344</v>
      </c>
      <c r="Q31" s="26">
        <v>6179339</v>
      </c>
      <c r="R31" s="26">
        <v>2139472</v>
      </c>
      <c r="S31" s="26">
        <v>2819454</v>
      </c>
      <c r="T31" s="26">
        <v>2913686</v>
      </c>
      <c r="U31" s="26">
        <v>7872612</v>
      </c>
      <c r="V31" s="26">
        <v>25930457</v>
      </c>
      <c r="W31" s="26">
        <v>5657432</v>
      </c>
      <c r="X31" s="26">
        <v>20273025</v>
      </c>
      <c r="Y31" s="106">
        <v>358.34</v>
      </c>
      <c r="Z31" s="121">
        <v>5657432</v>
      </c>
    </row>
    <row r="32" spans="1:26" ht="13.5">
      <c r="A32" s="101" t="s">
        <v>77</v>
      </c>
      <c r="B32" s="102"/>
      <c r="C32" s="119">
        <f aca="true" t="shared" si="6" ref="C32:X32">SUM(C33:C37)</f>
        <v>25513514</v>
      </c>
      <c r="D32" s="120">
        <f t="shared" si="6"/>
        <v>0</v>
      </c>
      <c r="E32" s="66">
        <f t="shared" si="6"/>
        <v>28474955</v>
      </c>
      <c r="F32" s="66">
        <f t="shared" si="6"/>
        <v>2113110</v>
      </c>
      <c r="G32" s="66">
        <f t="shared" si="6"/>
        <v>2086736</v>
      </c>
      <c r="H32" s="66">
        <f t="shared" si="6"/>
        <v>1739469</v>
      </c>
      <c r="I32" s="66">
        <f t="shared" si="6"/>
        <v>5939315</v>
      </c>
      <c r="J32" s="66">
        <f t="shared" si="6"/>
        <v>2518227</v>
      </c>
      <c r="K32" s="66">
        <f t="shared" si="6"/>
        <v>1989247</v>
      </c>
      <c r="L32" s="66">
        <f t="shared" si="6"/>
        <v>2412045</v>
      </c>
      <c r="M32" s="66">
        <f t="shared" si="6"/>
        <v>6919519</v>
      </c>
      <c r="N32" s="66">
        <f t="shared" si="6"/>
        <v>2337751</v>
      </c>
      <c r="O32" s="66">
        <f t="shared" si="6"/>
        <v>2232737</v>
      </c>
      <c r="P32" s="66">
        <f t="shared" si="6"/>
        <v>2104654</v>
      </c>
      <c r="Q32" s="66">
        <f t="shared" si="6"/>
        <v>6675142</v>
      </c>
      <c r="R32" s="66">
        <f t="shared" si="6"/>
        <v>1940234</v>
      </c>
      <c r="S32" s="66">
        <f t="shared" si="6"/>
        <v>2392076</v>
      </c>
      <c r="T32" s="66">
        <f t="shared" si="6"/>
        <v>2720503</v>
      </c>
      <c r="U32" s="66">
        <f t="shared" si="6"/>
        <v>7052813</v>
      </c>
      <c r="V32" s="66">
        <f t="shared" si="6"/>
        <v>26586789</v>
      </c>
      <c r="W32" s="66">
        <f t="shared" si="6"/>
        <v>28474955</v>
      </c>
      <c r="X32" s="66">
        <f t="shared" si="6"/>
        <v>-1888166</v>
      </c>
      <c r="Y32" s="103">
        <f>+IF(W32&lt;&gt;0,+(X32/W32)*100,0)</f>
        <v>-6.630970970805748</v>
      </c>
      <c r="Z32" s="119">
        <f>SUM(Z33:Z37)</f>
        <v>28474955</v>
      </c>
    </row>
    <row r="33" spans="1:26" ht="13.5">
      <c r="A33" s="104" t="s">
        <v>78</v>
      </c>
      <c r="B33" s="102"/>
      <c r="C33" s="121">
        <v>10099410</v>
      </c>
      <c r="D33" s="122"/>
      <c r="E33" s="26">
        <v>11615803</v>
      </c>
      <c r="F33" s="26">
        <v>939393</v>
      </c>
      <c r="G33" s="26">
        <v>1128028</v>
      </c>
      <c r="H33" s="26">
        <v>912330</v>
      </c>
      <c r="I33" s="26">
        <v>2979751</v>
      </c>
      <c r="J33" s="26">
        <v>1365055</v>
      </c>
      <c r="K33" s="26">
        <v>1107112</v>
      </c>
      <c r="L33" s="26">
        <v>1235465</v>
      </c>
      <c r="M33" s="26">
        <v>3707632</v>
      </c>
      <c r="N33" s="26">
        <v>1172087</v>
      </c>
      <c r="O33" s="26">
        <v>1312326</v>
      </c>
      <c r="P33" s="26">
        <v>1114594</v>
      </c>
      <c r="Q33" s="26">
        <v>3599007</v>
      </c>
      <c r="R33" s="26">
        <v>1082904</v>
      </c>
      <c r="S33" s="26">
        <v>1388479</v>
      </c>
      <c r="T33" s="26">
        <v>1218310</v>
      </c>
      <c r="U33" s="26">
        <v>3689693</v>
      </c>
      <c r="V33" s="26">
        <v>13976083</v>
      </c>
      <c r="W33" s="26">
        <v>11615803</v>
      </c>
      <c r="X33" s="26">
        <v>2360280</v>
      </c>
      <c r="Y33" s="106">
        <v>20.32</v>
      </c>
      <c r="Z33" s="121">
        <v>11615803</v>
      </c>
    </row>
    <row r="34" spans="1:26" ht="13.5">
      <c r="A34" s="104" t="s">
        <v>79</v>
      </c>
      <c r="B34" s="102"/>
      <c r="C34" s="121">
        <v>4960979</v>
      </c>
      <c r="D34" s="122"/>
      <c r="E34" s="26">
        <v>5566438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>
        <v>5566438</v>
      </c>
      <c r="X34" s="26">
        <v>-5566438</v>
      </c>
      <c r="Y34" s="106">
        <v>-100</v>
      </c>
      <c r="Z34" s="121">
        <v>5566438</v>
      </c>
    </row>
    <row r="35" spans="1:26" ht="13.5">
      <c r="A35" s="104" t="s">
        <v>80</v>
      </c>
      <c r="B35" s="102"/>
      <c r="C35" s="121">
        <v>5846424</v>
      </c>
      <c r="D35" s="122"/>
      <c r="E35" s="26">
        <v>8609054</v>
      </c>
      <c r="F35" s="26">
        <v>794139</v>
      </c>
      <c r="G35" s="26">
        <v>516358</v>
      </c>
      <c r="H35" s="26">
        <v>461012</v>
      </c>
      <c r="I35" s="26">
        <v>1771509</v>
      </c>
      <c r="J35" s="26">
        <v>729572</v>
      </c>
      <c r="K35" s="26">
        <v>487447</v>
      </c>
      <c r="L35" s="26">
        <v>771682</v>
      </c>
      <c r="M35" s="26">
        <v>1988701</v>
      </c>
      <c r="N35" s="26">
        <v>824331</v>
      </c>
      <c r="O35" s="26">
        <v>558331</v>
      </c>
      <c r="P35" s="26">
        <v>574086</v>
      </c>
      <c r="Q35" s="26">
        <v>1956748</v>
      </c>
      <c r="R35" s="26">
        <v>547308</v>
      </c>
      <c r="S35" s="26">
        <v>624856</v>
      </c>
      <c r="T35" s="26">
        <v>823730</v>
      </c>
      <c r="U35" s="26">
        <v>1995894</v>
      </c>
      <c r="V35" s="26">
        <v>7712852</v>
      </c>
      <c r="W35" s="26">
        <v>8609054</v>
      </c>
      <c r="X35" s="26">
        <v>-896202</v>
      </c>
      <c r="Y35" s="106">
        <v>-10.41</v>
      </c>
      <c r="Z35" s="121">
        <v>8609054</v>
      </c>
    </row>
    <row r="36" spans="1:26" ht="13.5">
      <c r="A36" s="104" t="s">
        <v>81</v>
      </c>
      <c r="B36" s="102"/>
      <c r="C36" s="121">
        <v>452394</v>
      </c>
      <c r="D36" s="122"/>
      <c r="E36" s="26">
        <v>599817</v>
      </c>
      <c r="F36" s="26">
        <v>10108</v>
      </c>
      <c r="G36" s="26">
        <v>3265</v>
      </c>
      <c r="H36" s="26">
        <v>-15017</v>
      </c>
      <c r="I36" s="26">
        <v>-1644</v>
      </c>
      <c r="J36" s="26">
        <v>23209</v>
      </c>
      <c r="K36" s="26">
        <v>-18581</v>
      </c>
      <c r="L36" s="26">
        <v>20986</v>
      </c>
      <c r="M36" s="26">
        <v>25614</v>
      </c>
      <c r="N36" s="26">
        <v>16745</v>
      </c>
      <c r="O36" s="26">
        <v>2298</v>
      </c>
      <c r="P36" s="26">
        <v>7098</v>
      </c>
      <c r="Q36" s="26">
        <v>26141</v>
      </c>
      <c r="R36" s="26">
        <v>-17790</v>
      </c>
      <c r="S36" s="26">
        <v>18593</v>
      </c>
      <c r="T36" s="26">
        <v>112499</v>
      </c>
      <c r="U36" s="26">
        <v>113302</v>
      </c>
      <c r="V36" s="26">
        <v>163413</v>
      </c>
      <c r="W36" s="26">
        <v>599817</v>
      </c>
      <c r="X36" s="26">
        <v>-436404</v>
      </c>
      <c r="Y36" s="106">
        <v>-72.76</v>
      </c>
      <c r="Z36" s="121">
        <v>599817</v>
      </c>
    </row>
    <row r="37" spans="1:26" ht="13.5">
      <c r="A37" s="104" t="s">
        <v>82</v>
      </c>
      <c r="B37" s="102"/>
      <c r="C37" s="123">
        <v>4154307</v>
      </c>
      <c r="D37" s="124"/>
      <c r="E37" s="125">
        <v>2083843</v>
      </c>
      <c r="F37" s="125">
        <v>369470</v>
      </c>
      <c r="G37" s="125">
        <v>439085</v>
      </c>
      <c r="H37" s="125">
        <v>381144</v>
      </c>
      <c r="I37" s="125">
        <v>1189699</v>
      </c>
      <c r="J37" s="125">
        <v>400391</v>
      </c>
      <c r="K37" s="125">
        <v>413269</v>
      </c>
      <c r="L37" s="125">
        <v>383912</v>
      </c>
      <c r="M37" s="125">
        <v>1197572</v>
      </c>
      <c r="N37" s="125">
        <v>324588</v>
      </c>
      <c r="O37" s="125">
        <v>359782</v>
      </c>
      <c r="P37" s="125">
        <v>408876</v>
      </c>
      <c r="Q37" s="125">
        <v>1093246</v>
      </c>
      <c r="R37" s="125">
        <v>327812</v>
      </c>
      <c r="S37" s="125">
        <v>360148</v>
      </c>
      <c r="T37" s="125">
        <v>565964</v>
      </c>
      <c r="U37" s="125">
        <v>1253924</v>
      </c>
      <c r="V37" s="125">
        <v>4734441</v>
      </c>
      <c r="W37" s="125">
        <v>2083843</v>
      </c>
      <c r="X37" s="125">
        <v>2650598</v>
      </c>
      <c r="Y37" s="107">
        <v>127.2</v>
      </c>
      <c r="Z37" s="123">
        <v>2083843</v>
      </c>
    </row>
    <row r="38" spans="1:26" ht="13.5">
      <c r="A38" s="101" t="s">
        <v>83</v>
      </c>
      <c r="B38" s="108"/>
      <c r="C38" s="119">
        <f aca="true" t="shared" si="7" ref="C38:X38">SUM(C39:C41)</f>
        <v>7980431</v>
      </c>
      <c r="D38" s="120">
        <f t="shared" si="7"/>
        <v>0</v>
      </c>
      <c r="E38" s="66">
        <f t="shared" si="7"/>
        <v>18919683</v>
      </c>
      <c r="F38" s="66">
        <f t="shared" si="7"/>
        <v>579028</v>
      </c>
      <c r="G38" s="66">
        <f t="shared" si="7"/>
        <v>564164</v>
      </c>
      <c r="H38" s="66">
        <f t="shared" si="7"/>
        <v>1078851</v>
      </c>
      <c r="I38" s="66">
        <f t="shared" si="7"/>
        <v>2222043</v>
      </c>
      <c r="J38" s="66">
        <f t="shared" si="7"/>
        <v>1107300</v>
      </c>
      <c r="K38" s="66">
        <f t="shared" si="7"/>
        <v>669601</v>
      </c>
      <c r="L38" s="66">
        <f t="shared" si="7"/>
        <v>847701</v>
      </c>
      <c r="M38" s="66">
        <f t="shared" si="7"/>
        <v>2624602</v>
      </c>
      <c r="N38" s="66">
        <f t="shared" si="7"/>
        <v>650411</v>
      </c>
      <c r="O38" s="66">
        <f t="shared" si="7"/>
        <v>836255</v>
      </c>
      <c r="P38" s="66">
        <f t="shared" si="7"/>
        <v>1246645</v>
      </c>
      <c r="Q38" s="66">
        <f t="shared" si="7"/>
        <v>2733311</v>
      </c>
      <c r="R38" s="66">
        <f t="shared" si="7"/>
        <v>690724</v>
      </c>
      <c r="S38" s="66">
        <f t="shared" si="7"/>
        <v>698410</v>
      </c>
      <c r="T38" s="66">
        <f t="shared" si="7"/>
        <v>1027480</v>
      </c>
      <c r="U38" s="66">
        <f t="shared" si="7"/>
        <v>2416614</v>
      </c>
      <c r="V38" s="66">
        <f t="shared" si="7"/>
        <v>9996570</v>
      </c>
      <c r="W38" s="66">
        <f t="shared" si="7"/>
        <v>18919683</v>
      </c>
      <c r="X38" s="66">
        <f t="shared" si="7"/>
        <v>-8923113</v>
      </c>
      <c r="Y38" s="103">
        <f>+IF(W38&lt;&gt;0,+(X38/W38)*100,0)</f>
        <v>-47.163121073434475</v>
      </c>
      <c r="Z38" s="119">
        <f>SUM(Z39:Z41)</f>
        <v>18919683</v>
      </c>
    </row>
    <row r="39" spans="1:26" ht="13.5">
      <c r="A39" s="104" t="s">
        <v>84</v>
      </c>
      <c r="B39" s="102"/>
      <c r="C39" s="121"/>
      <c r="D39" s="12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106">
        <v>0</v>
      </c>
      <c r="Z39" s="121"/>
    </row>
    <row r="40" spans="1:26" ht="13.5">
      <c r="A40" s="104" t="s">
        <v>85</v>
      </c>
      <c r="B40" s="102"/>
      <c r="C40" s="121">
        <v>7980431</v>
      </c>
      <c r="D40" s="122"/>
      <c r="E40" s="26">
        <v>18919683</v>
      </c>
      <c r="F40" s="26">
        <v>579028</v>
      </c>
      <c r="G40" s="26">
        <v>564164</v>
      </c>
      <c r="H40" s="26">
        <v>1078851</v>
      </c>
      <c r="I40" s="26">
        <v>2222043</v>
      </c>
      <c r="J40" s="26">
        <v>1107300</v>
      </c>
      <c r="K40" s="26">
        <v>669601</v>
      </c>
      <c r="L40" s="26">
        <v>847701</v>
      </c>
      <c r="M40" s="26">
        <v>2624602</v>
      </c>
      <c r="N40" s="26">
        <v>650411</v>
      </c>
      <c r="O40" s="26">
        <v>836255</v>
      </c>
      <c r="P40" s="26">
        <v>1246645</v>
      </c>
      <c r="Q40" s="26">
        <v>2733311</v>
      </c>
      <c r="R40" s="26">
        <v>690724</v>
      </c>
      <c r="S40" s="26">
        <v>698410</v>
      </c>
      <c r="T40" s="26">
        <v>1027480</v>
      </c>
      <c r="U40" s="26">
        <v>2416614</v>
      </c>
      <c r="V40" s="26">
        <v>9996570</v>
      </c>
      <c r="W40" s="26">
        <v>18919683</v>
      </c>
      <c r="X40" s="26">
        <v>-8923113</v>
      </c>
      <c r="Y40" s="106">
        <v>-47.16</v>
      </c>
      <c r="Z40" s="121">
        <v>18919683</v>
      </c>
    </row>
    <row r="41" spans="1:26" ht="13.5">
      <c r="A41" s="104" t="s">
        <v>86</v>
      </c>
      <c r="B41" s="102"/>
      <c r="C41" s="121"/>
      <c r="D41" s="12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>
        <v>0</v>
      </c>
      <c r="Z41" s="121"/>
    </row>
    <row r="42" spans="1:26" ht="13.5">
      <c r="A42" s="101" t="s">
        <v>87</v>
      </c>
      <c r="B42" s="108"/>
      <c r="C42" s="119">
        <f aca="true" t="shared" si="8" ref="C42:X42">SUM(C43:C46)</f>
        <v>60673238</v>
      </c>
      <c r="D42" s="120">
        <f t="shared" si="8"/>
        <v>0</v>
      </c>
      <c r="E42" s="66">
        <f t="shared" si="8"/>
        <v>76601512</v>
      </c>
      <c r="F42" s="66">
        <f t="shared" si="8"/>
        <v>1045273</v>
      </c>
      <c r="G42" s="66">
        <f t="shared" si="8"/>
        <v>7395905</v>
      </c>
      <c r="H42" s="66">
        <f t="shared" si="8"/>
        <v>7077156</v>
      </c>
      <c r="I42" s="66">
        <f t="shared" si="8"/>
        <v>15518334</v>
      </c>
      <c r="J42" s="66">
        <f t="shared" si="8"/>
        <v>4233679</v>
      </c>
      <c r="K42" s="66">
        <f t="shared" si="8"/>
        <v>4159191</v>
      </c>
      <c r="L42" s="66">
        <f t="shared" si="8"/>
        <v>4600359</v>
      </c>
      <c r="M42" s="66">
        <f t="shared" si="8"/>
        <v>12993229</v>
      </c>
      <c r="N42" s="66">
        <f t="shared" si="8"/>
        <v>4186402</v>
      </c>
      <c r="O42" s="66">
        <f t="shared" si="8"/>
        <v>4093175</v>
      </c>
      <c r="P42" s="66">
        <f t="shared" si="8"/>
        <v>4669202</v>
      </c>
      <c r="Q42" s="66">
        <f t="shared" si="8"/>
        <v>12948779</v>
      </c>
      <c r="R42" s="66">
        <f t="shared" si="8"/>
        <v>4014445</v>
      </c>
      <c r="S42" s="66">
        <f t="shared" si="8"/>
        <v>4434564</v>
      </c>
      <c r="T42" s="66">
        <f t="shared" si="8"/>
        <v>10800263</v>
      </c>
      <c r="U42" s="66">
        <f t="shared" si="8"/>
        <v>19249272</v>
      </c>
      <c r="V42" s="66">
        <f t="shared" si="8"/>
        <v>60709614</v>
      </c>
      <c r="W42" s="66">
        <f t="shared" si="8"/>
        <v>76601512</v>
      </c>
      <c r="X42" s="66">
        <f t="shared" si="8"/>
        <v>-15891898</v>
      </c>
      <c r="Y42" s="103">
        <f>+IF(W42&lt;&gt;0,+(X42/W42)*100,0)</f>
        <v>-20.746193626047486</v>
      </c>
      <c r="Z42" s="119">
        <f>SUM(Z43:Z46)</f>
        <v>76601512</v>
      </c>
    </row>
    <row r="43" spans="1:26" ht="13.5">
      <c r="A43" s="104" t="s">
        <v>88</v>
      </c>
      <c r="B43" s="102"/>
      <c r="C43" s="121">
        <v>49204779</v>
      </c>
      <c r="D43" s="122"/>
      <c r="E43" s="26">
        <v>62418251</v>
      </c>
      <c r="F43" s="26">
        <v>557699</v>
      </c>
      <c r="G43" s="26">
        <v>6667794</v>
      </c>
      <c r="H43" s="26">
        <v>6471929</v>
      </c>
      <c r="I43" s="26">
        <v>13697422</v>
      </c>
      <c r="J43" s="26">
        <v>3391668</v>
      </c>
      <c r="K43" s="26">
        <v>3531723</v>
      </c>
      <c r="L43" s="26">
        <v>3641474</v>
      </c>
      <c r="M43" s="26">
        <v>10564865</v>
      </c>
      <c r="N43" s="26">
        <v>3577165</v>
      </c>
      <c r="O43" s="26">
        <v>3349213</v>
      </c>
      <c r="P43" s="26">
        <v>3590950</v>
      </c>
      <c r="Q43" s="26">
        <v>10517328</v>
      </c>
      <c r="R43" s="26">
        <v>3442187</v>
      </c>
      <c r="S43" s="26">
        <v>3446775</v>
      </c>
      <c r="T43" s="26">
        <v>9982275</v>
      </c>
      <c r="U43" s="26">
        <v>16871237</v>
      </c>
      <c r="V43" s="26">
        <v>51650852</v>
      </c>
      <c r="W43" s="26">
        <v>62418251</v>
      </c>
      <c r="X43" s="26">
        <v>-10767399</v>
      </c>
      <c r="Y43" s="106">
        <v>-17.25</v>
      </c>
      <c r="Z43" s="121">
        <v>62418251</v>
      </c>
    </row>
    <row r="44" spans="1:26" ht="13.5">
      <c r="A44" s="104" t="s">
        <v>89</v>
      </c>
      <c r="B44" s="102"/>
      <c r="C44" s="121"/>
      <c r="D44" s="12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6">
        <v>0</v>
      </c>
      <c r="Z44" s="121"/>
    </row>
    <row r="45" spans="1:26" ht="13.5">
      <c r="A45" s="104" t="s">
        <v>90</v>
      </c>
      <c r="B45" s="102"/>
      <c r="C45" s="123"/>
      <c r="D45" s="124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07">
        <v>0</v>
      </c>
      <c r="Z45" s="123"/>
    </row>
    <row r="46" spans="1:26" ht="13.5">
      <c r="A46" s="104" t="s">
        <v>91</v>
      </c>
      <c r="B46" s="102"/>
      <c r="C46" s="121">
        <v>11468459</v>
      </c>
      <c r="D46" s="122"/>
      <c r="E46" s="26">
        <v>14183261</v>
      </c>
      <c r="F46" s="26">
        <v>487574</v>
      </c>
      <c r="G46" s="26">
        <v>728111</v>
      </c>
      <c r="H46" s="26">
        <v>605227</v>
      </c>
      <c r="I46" s="26">
        <v>1820912</v>
      </c>
      <c r="J46" s="26">
        <v>842011</v>
      </c>
      <c r="K46" s="26">
        <v>627468</v>
      </c>
      <c r="L46" s="26">
        <v>958885</v>
      </c>
      <c r="M46" s="26">
        <v>2428364</v>
      </c>
      <c r="N46" s="26">
        <v>609237</v>
      </c>
      <c r="O46" s="26">
        <v>743962</v>
      </c>
      <c r="P46" s="26">
        <v>1078252</v>
      </c>
      <c r="Q46" s="26">
        <v>2431451</v>
      </c>
      <c r="R46" s="26">
        <v>572258</v>
      </c>
      <c r="S46" s="26">
        <v>987789</v>
      </c>
      <c r="T46" s="26">
        <v>817988</v>
      </c>
      <c r="U46" s="26">
        <v>2378035</v>
      </c>
      <c r="V46" s="26">
        <v>9058762</v>
      </c>
      <c r="W46" s="26">
        <v>14183261</v>
      </c>
      <c r="X46" s="26">
        <v>-5124499</v>
      </c>
      <c r="Y46" s="106">
        <v>-36.13</v>
      </c>
      <c r="Z46" s="121">
        <v>14183261</v>
      </c>
    </row>
    <row r="47" spans="1:26" ht="13.5">
      <c r="A47" s="101" t="s">
        <v>92</v>
      </c>
      <c r="B47" s="108" t="s">
        <v>93</v>
      </c>
      <c r="C47" s="119">
        <v>126128</v>
      </c>
      <c r="D47" s="120"/>
      <c r="E47" s="66">
        <v>166084</v>
      </c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>
        <v>166084</v>
      </c>
      <c r="X47" s="66">
        <v>-166084</v>
      </c>
      <c r="Y47" s="103">
        <v>-100</v>
      </c>
      <c r="Z47" s="119">
        <v>166084</v>
      </c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139485984</v>
      </c>
      <c r="D48" s="139">
        <f t="shared" si="9"/>
        <v>155569000</v>
      </c>
      <c r="E48" s="39">
        <f t="shared" si="9"/>
        <v>158013307</v>
      </c>
      <c r="F48" s="39">
        <f t="shared" si="9"/>
        <v>7197119</v>
      </c>
      <c r="G48" s="39">
        <f t="shared" si="9"/>
        <v>13416126</v>
      </c>
      <c r="H48" s="39">
        <f t="shared" si="9"/>
        <v>14008272</v>
      </c>
      <c r="I48" s="39">
        <f t="shared" si="9"/>
        <v>34621517</v>
      </c>
      <c r="J48" s="39">
        <f t="shared" si="9"/>
        <v>11024687</v>
      </c>
      <c r="K48" s="39">
        <f t="shared" si="9"/>
        <v>10246642</v>
      </c>
      <c r="L48" s="39">
        <f t="shared" si="9"/>
        <v>11671139</v>
      </c>
      <c r="M48" s="39">
        <f t="shared" si="9"/>
        <v>32942468</v>
      </c>
      <c r="N48" s="39">
        <f t="shared" si="9"/>
        <v>11063262</v>
      </c>
      <c r="O48" s="39">
        <f t="shared" si="9"/>
        <v>10692884</v>
      </c>
      <c r="P48" s="39">
        <f t="shared" si="9"/>
        <v>12624350</v>
      </c>
      <c r="Q48" s="39">
        <f t="shared" si="9"/>
        <v>34380496</v>
      </c>
      <c r="R48" s="39">
        <f t="shared" si="9"/>
        <v>10417360</v>
      </c>
      <c r="S48" s="39">
        <f t="shared" si="9"/>
        <v>11884095</v>
      </c>
      <c r="T48" s="39">
        <f t="shared" si="9"/>
        <v>24327364</v>
      </c>
      <c r="U48" s="39">
        <f t="shared" si="9"/>
        <v>46628819</v>
      </c>
      <c r="V48" s="39">
        <f t="shared" si="9"/>
        <v>148573300</v>
      </c>
      <c r="W48" s="39">
        <f t="shared" si="9"/>
        <v>158013307</v>
      </c>
      <c r="X48" s="39">
        <f t="shared" si="9"/>
        <v>-9440007</v>
      </c>
      <c r="Y48" s="140">
        <f>+IF(W48&lt;&gt;0,+(X48/W48)*100,0)</f>
        <v>-5.9741848197633125</v>
      </c>
      <c r="Z48" s="138">
        <f>+Z28+Z32+Z38+Z42+Z47</f>
        <v>158013307</v>
      </c>
    </row>
    <row r="49" spans="1:26" ht="13.5">
      <c r="A49" s="114" t="s">
        <v>48</v>
      </c>
      <c r="B49" s="115"/>
      <c r="C49" s="141">
        <f aca="true" t="shared" si="10" ref="C49:X49">+C25-C48</f>
        <v>6624167</v>
      </c>
      <c r="D49" s="142">
        <f t="shared" si="10"/>
        <v>9000</v>
      </c>
      <c r="E49" s="143">
        <f t="shared" si="10"/>
        <v>9191</v>
      </c>
      <c r="F49" s="143">
        <f t="shared" si="10"/>
        <v>13320377</v>
      </c>
      <c r="G49" s="143">
        <f t="shared" si="10"/>
        <v>-1262548</v>
      </c>
      <c r="H49" s="143">
        <f t="shared" si="10"/>
        <v>-3012298</v>
      </c>
      <c r="I49" s="143">
        <f t="shared" si="10"/>
        <v>9045531</v>
      </c>
      <c r="J49" s="143">
        <f t="shared" si="10"/>
        <v>943709</v>
      </c>
      <c r="K49" s="143">
        <f t="shared" si="10"/>
        <v>1932727</v>
      </c>
      <c r="L49" s="143">
        <f t="shared" si="10"/>
        <v>6078329</v>
      </c>
      <c r="M49" s="143">
        <f t="shared" si="10"/>
        <v>8954765</v>
      </c>
      <c r="N49" s="143">
        <f t="shared" si="10"/>
        <v>-10497</v>
      </c>
      <c r="O49" s="143">
        <f t="shared" si="10"/>
        <v>822662</v>
      </c>
      <c r="P49" s="143">
        <f t="shared" si="10"/>
        <v>4390973</v>
      </c>
      <c r="Q49" s="143">
        <f t="shared" si="10"/>
        <v>5203138</v>
      </c>
      <c r="R49" s="143">
        <f t="shared" si="10"/>
        <v>1453744</v>
      </c>
      <c r="S49" s="143">
        <f t="shared" si="10"/>
        <v>-831355</v>
      </c>
      <c r="T49" s="143">
        <f t="shared" si="10"/>
        <v>-12473199</v>
      </c>
      <c r="U49" s="143">
        <f t="shared" si="10"/>
        <v>-11850810</v>
      </c>
      <c r="V49" s="143">
        <f t="shared" si="10"/>
        <v>11352624</v>
      </c>
      <c r="W49" s="143">
        <f>IF(E25=E48,0,W25-W48)</f>
        <v>9191</v>
      </c>
      <c r="X49" s="143">
        <f t="shared" si="10"/>
        <v>11343433</v>
      </c>
      <c r="Y49" s="144">
        <f>+IF(W49&lt;&gt;0,+(X49/W49)*100,0)</f>
        <v>123418.92068327712</v>
      </c>
      <c r="Z49" s="141">
        <f>+Z25-Z48</f>
        <v>9191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39574979</v>
      </c>
      <c r="D5" s="122">
        <v>35269000</v>
      </c>
      <c r="E5" s="26">
        <v>40083838</v>
      </c>
      <c r="F5" s="26">
        <v>3455211</v>
      </c>
      <c r="G5" s="26">
        <v>3447570</v>
      </c>
      <c r="H5" s="26">
        <v>3454267</v>
      </c>
      <c r="I5" s="26">
        <v>10357048</v>
      </c>
      <c r="J5" s="26">
        <v>3416867</v>
      </c>
      <c r="K5" s="26">
        <v>3438243</v>
      </c>
      <c r="L5" s="26">
        <v>3510953</v>
      </c>
      <c r="M5" s="26">
        <v>10366063</v>
      </c>
      <c r="N5" s="26">
        <v>3462195</v>
      </c>
      <c r="O5" s="26">
        <v>3478121</v>
      </c>
      <c r="P5" s="26">
        <v>3461041</v>
      </c>
      <c r="Q5" s="26">
        <v>10401357</v>
      </c>
      <c r="R5" s="26">
        <v>3449426</v>
      </c>
      <c r="S5" s="26">
        <v>3472980</v>
      </c>
      <c r="T5" s="26">
        <v>3485183</v>
      </c>
      <c r="U5" s="26">
        <v>10407589</v>
      </c>
      <c r="V5" s="26">
        <v>41532057</v>
      </c>
      <c r="W5" s="26">
        <v>40083838</v>
      </c>
      <c r="X5" s="26">
        <v>1448219</v>
      </c>
      <c r="Y5" s="106">
        <v>3.61</v>
      </c>
      <c r="Z5" s="121">
        <v>40083838</v>
      </c>
    </row>
    <row r="6" spans="1:26" ht="13.5">
      <c r="A6" s="157" t="s">
        <v>101</v>
      </c>
      <c r="B6" s="158"/>
      <c r="C6" s="121">
        <v>6334900</v>
      </c>
      <c r="D6" s="122">
        <v>11459000</v>
      </c>
      <c r="E6" s="26">
        <v>0</v>
      </c>
      <c r="F6" s="26">
        <v>560809</v>
      </c>
      <c r="G6" s="26">
        <v>560698</v>
      </c>
      <c r="H6" s="26">
        <v>567725</v>
      </c>
      <c r="I6" s="26">
        <v>1689232</v>
      </c>
      <c r="J6" s="26">
        <v>570123</v>
      </c>
      <c r="K6" s="26">
        <v>575412</v>
      </c>
      <c r="L6" s="26">
        <v>584675</v>
      </c>
      <c r="M6" s="26">
        <v>1730210</v>
      </c>
      <c r="N6" s="26">
        <v>594849</v>
      </c>
      <c r="O6" s="26">
        <v>602353</v>
      </c>
      <c r="P6" s="26">
        <v>519905</v>
      </c>
      <c r="Q6" s="26">
        <v>1717107</v>
      </c>
      <c r="R6" s="26">
        <v>457313</v>
      </c>
      <c r="S6" s="26">
        <v>454171</v>
      </c>
      <c r="T6" s="26">
        <v>427821</v>
      </c>
      <c r="U6" s="26">
        <v>1339305</v>
      </c>
      <c r="V6" s="26">
        <v>6475854</v>
      </c>
      <c r="W6" s="26">
        <v>0</v>
      </c>
      <c r="X6" s="26">
        <v>6475854</v>
      </c>
      <c r="Y6" s="106">
        <v>0</v>
      </c>
      <c r="Z6" s="121">
        <v>0</v>
      </c>
    </row>
    <row r="7" spans="1:26" ht="13.5">
      <c r="A7" s="159" t="s">
        <v>102</v>
      </c>
      <c r="B7" s="158" t="s">
        <v>95</v>
      </c>
      <c r="C7" s="121">
        <v>53667650</v>
      </c>
      <c r="D7" s="122">
        <v>0</v>
      </c>
      <c r="E7" s="26">
        <v>67367096</v>
      </c>
      <c r="F7" s="26">
        <v>5559489</v>
      </c>
      <c r="G7" s="26">
        <v>5788176</v>
      </c>
      <c r="H7" s="26">
        <v>5401204</v>
      </c>
      <c r="I7" s="26">
        <v>16748869</v>
      </c>
      <c r="J7" s="26">
        <v>5354241</v>
      </c>
      <c r="K7" s="26">
        <v>5459772</v>
      </c>
      <c r="L7" s="26">
        <v>5283224</v>
      </c>
      <c r="M7" s="26">
        <v>16097237</v>
      </c>
      <c r="N7" s="26">
        <v>5377790</v>
      </c>
      <c r="O7" s="26">
        <v>4791434</v>
      </c>
      <c r="P7" s="26">
        <v>5374861</v>
      </c>
      <c r="Q7" s="26">
        <v>15544085</v>
      </c>
      <c r="R7" s="26">
        <v>5409904</v>
      </c>
      <c r="S7" s="26">
        <v>5578528</v>
      </c>
      <c r="T7" s="26">
        <v>6272873</v>
      </c>
      <c r="U7" s="26">
        <v>17261305</v>
      </c>
      <c r="V7" s="26">
        <v>65651496</v>
      </c>
      <c r="W7" s="26">
        <v>67367096</v>
      </c>
      <c r="X7" s="26">
        <v>-1715600</v>
      </c>
      <c r="Y7" s="106">
        <v>-2.55</v>
      </c>
      <c r="Z7" s="121">
        <v>67367096</v>
      </c>
    </row>
    <row r="8" spans="1:26" ht="13.5">
      <c r="A8" s="159" t="s">
        <v>103</v>
      </c>
      <c r="B8" s="158" t="s">
        <v>95</v>
      </c>
      <c r="C8" s="121">
        <v>0</v>
      </c>
      <c r="D8" s="122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106">
        <v>0</v>
      </c>
      <c r="Z8" s="121">
        <v>0</v>
      </c>
    </row>
    <row r="9" spans="1:26" ht="13.5">
      <c r="A9" s="159" t="s">
        <v>104</v>
      </c>
      <c r="B9" s="158" t="s">
        <v>95</v>
      </c>
      <c r="C9" s="121">
        <v>0</v>
      </c>
      <c r="D9" s="122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106">
        <v>0</v>
      </c>
      <c r="Z9" s="121">
        <v>0</v>
      </c>
    </row>
    <row r="10" spans="1:26" ht="13.5">
      <c r="A10" s="159" t="s">
        <v>105</v>
      </c>
      <c r="B10" s="158" t="s">
        <v>95</v>
      </c>
      <c r="C10" s="121">
        <v>10198156</v>
      </c>
      <c r="D10" s="122">
        <v>0</v>
      </c>
      <c r="E10" s="20">
        <v>11343775</v>
      </c>
      <c r="F10" s="20">
        <v>954250</v>
      </c>
      <c r="G10" s="20">
        <v>952448</v>
      </c>
      <c r="H10" s="20">
        <v>951310</v>
      </c>
      <c r="I10" s="20">
        <v>2858008</v>
      </c>
      <c r="J10" s="20">
        <v>946864</v>
      </c>
      <c r="K10" s="20">
        <v>950445</v>
      </c>
      <c r="L10" s="20">
        <v>951845</v>
      </c>
      <c r="M10" s="20">
        <v>2849154</v>
      </c>
      <c r="N10" s="20">
        <v>940733</v>
      </c>
      <c r="O10" s="20">
        <v>965054</v>
      </c>
      <c r="P10" s="20">
        <v>956180</v>
      </c>
      <c r="Q10" s="20">
        <v>2861967</v>
      </c>
      <c r="R10" s="20">
        <v>957453</v>
      </c>
      <c r="S10" s="20">
        <v>953678</v>
      </c>
      <c r="T10" s="20">
        <v>949130</v>
      </c>
      <c r="U10" s="20">
        <v>2860261</v>
      </c>
      <c r="V10" s="20">
        <v>11429390</v>
      </c>
      <c r="W10" s="20">
        <v>11343775</v>
      </c>
      <c r="X10" s="20">
        <v>85615</v>
      </c>
      <c r="Y10" s="160">
        <v>0.75</v>
      </c>
      <c r="Z10" s="96">
        <v>11343775</v>
      </c>
    </row>
    <row r="11" spans="1:26" ht="13.5">
      <c r="A11" s="159" t="s">
        <v>106</v>
      </c>
      <c r="B11" s="161"/>
      <c r="C11" s="121">
        <v>0</v>
      </c>
      <c r="D11" s="122">
        <v>79103000</v>
      </c>
      <c r="E11" s="26">
        <v>95500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95500</v>
      </c>
      <c r="X11" s="26">
        <v>-95500</v>
      </c>
      <c r="Y11" s="106">
        <v>-100</v>
      </c>
      <c r="Z11" s="121">
        <v>95500</v>
      </c>
    </row>
    <row r="12" spans="1:26" ht="13.5">
      <c r="A12" s="159" t="s">
        <v>107</v>
      </c>
      <c r="B12" s="161"/>
      <c r="C12" s="121">
        <v>1160921</v>
      </c>
      <c r="D12" s="122">
        <v>1042000</v>
      </c>
      <c r="E12" s="26">
        <v>1090387</v>
      </c>
      <c r="F12" s="26">
        <v>106959</v>
      </c>
      <c r="G12" s="26">
        <v>56298</v>
      </c>
      <c r="H12" s="26">
        <v>56596</v>
      </c>
      <c r="I12" s="26">
        <v>219853</v>
      </c>
      <c r="J12" s="26">
        <v>56338</v>
      </c>
      <c r="K12" s="26">
        <v>56036</v>
      </c>
      <c r="L12" s="26">
        <v>51196</v>
      </c>
      <c r="M12" s="26">
        <v>163570</v>
      </c>
      <c r="N12" s="26">
        <v>52148</v>
      </c>
      <c r="O12" s="26">
        <v>53966</v>
      </c>
      <c r="P12" s="26">
        <v>56528</v>
      </c>
      <c r="Q12" s="26">
        <v>162642</v>
      </c>
      <c r="R12" s="26">
        <v>38823</v>
      </c>
      <c r="S12" s="26">
        <v>-639</v>
      </c>
      <c r="T12" s="26">
        <v>192683</v>
      </c>
      <c r="U12" s="26">
        <v>230867</v>
      </c>
      <c r="V12" s="26">
        <v>776932</v>
      </c>
      <c r="W12" s="26">
        <v>1090387</v>
      </c>
      <c r="X12" s="26">
        <v>-313455</v>
      </c>
      <c r="Y12" s="106">
        <v>-28.75</v>
      </c>
      <c r="Z12" s="121">
        <v>1090387</v>
      </c>
    </row>
    <row r="13" spans="1:26" ht="13.5">
      <c r="A13" s="157" t="s">
        <v>108</v>
      </c>
      <c r="B13" s="161"/>
      <c r="C13" s="121">
        <v>862954</v>
      </c>
      <c r="D13" s="122">
        <v>0</v>
      </c>
      <c r="E13" s="26">
        <v>80000</v>
      </c>
      <c r="F13" s="26">
        <v>44485</v>
      </c>
      <c r="G13" s="26">
        <v>104475</v>
      </c>
      <c r="H13" s="26">
        <v>68029</v>
      </c>
      <c r="I13" s="26">
        <v>216989</v>
      </c>
      <c r="J13" s="26">
        <v>73188</v>
      </c>
      <c r="K13" s="26">
        <v>52268</v>
      </c>
      <c r="L13" s="26">
        <v>40372</v>
      </c>
      <c r="M13" s="26">
        <v>165828</v>
      </c>
      <c r="N13" s="26">
        <v>83087</v>
      </c>
      <c r="O13" s="26">
        <v>63051</v>
      </c>
      <c r="P13" s="26">
        <v>82280</v>
      </c>
      <c r="Q13" s="26">
        <v>228418</v>
      </c>
      <c r="R13" s="26">
        <v>111688</v>
      </c>
      <c r="S13" s="26">
        <v>128928</v>
      </c>
      <c r="T13" s="26">
        <v>123452</v>
      </c>
      <c r="U13" s="26">
        <v>364068</v>
      </c>
      <c r="V13" s="26">
        <v>975303</v>
      </c>
      <c r="W13" s="26">
        <v>80000</v>
      </c>
      <c r="X13" s="26">
        <v>895303</v>
      </c>
      <c r="Y13" s="106">
        <v>1119.13</v>
      </c>
      <c r="Z13" s="121">
        <v>80000</v>
      </c>
    </row>
    <row r="14" spans="1:26" ht="13.5">
      <c r="A14" s="157" t="s">
        <v>109</v>
      </c>
      <c r="B14" s="161"/>
      <c r="C14" s="121">
        <v>0</v>
      </c>
      <c r="D14" s="122">
        <v>0</v>
      </c>
      <c r="E14" s="26">
        <v>6602517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6602517</v>
      </c>
      <c r="X14" s="26">
        <v>-6602517</v>
      </c>
      <c r="Y14" s="106">
        <v>-100</v>
      </c>
      <c r="Z14" s="121">
        <v>6602517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829241</v>
      </c>
      <c r="D16" s="122">
        <v>870000</v>
      </c>
      <c r="E16" s="26">
        <v>869540</v>
      </c>
      <c r="F16" s="26">
        <v>6973</v>
      </c>
      <c r="G16" s="26">
        <v>74229</v>
      </c>
      <c r="H16" s="26">
        <v>35374</v>
      </c>
      <c r="I16" s="26">
        <v>116576</v>
      </c>
      <c r="J16" s="26">
        <v>59016</v>
      </c>
      <c r="K16" s="26">
        <v>44400</v>
      </c>
      <c r="L16" s="26">
        <v>109578</v>
      </c>
      <c r="M16" s="26">
        <v>212994</v>
      </c>
      <c r="N16" s="26">
        <v>4681</v>
      </c>
      <c r="O16" s="26">
        <v>58348</v>
      </c>
      <c r="P16" s="26">
        <v>46170</v>
      </c>
      <c r="Q16" s="26">
        <v>109199</v>
      </c>
      <c r="R16" s="26">
        <v>37751</v>
      </c>
      <c r="S16" s="26">
        <v>42017</v>
      </c>
      <c r="T16" s="26">
        <v>33938</v>
      </c>
      <c r="U16" s="26">
        <v>113706</v>
      </c>
      <c r="V16" s="26">
        <v>552475</v>
      </c>
      <c r="W16" s="26">
        <v>869540</v>
      </c>
      <c r="X16" s="26">
        <v>-317065</v>
      </c>
      <c r="Y16" s="106">
        <v>-36.46</v>
      </c>
      <c r="Z16" s="121">
        <v>869540</v>
      </c>
    </row>
    <row r="17" spans="1:26" ht="13.5">
      <c r="A17" s="157" t="s">
        <v>112</v>
      </c>
      <c r="B17" s="161"/>
      <c r="C17" s="121">
        <v>3216991</v>
      </c>
      <c r="D17" s="122">
        <v>2885000</v>
      </c>
      <c r="E17" s="26">
        <v>3065160</v>
      </c>
      <c r="F17" s="26">
        <v>296911</v>
      </c>
      <c r="G17" s="26">
        <v>273626</v>
      </c>
      <c r="H17" s="26">
        <v>250708</v>
      </c>
      <c r="I17" s="26">
        <v>821245</v>
      </c>
      <c r="J17" s="26">
        <v>264125</v>
      </c>
      <c r="K17" s="26">
        <v>281582</v>
      </c>
      <c r="L17" s="26">
        <v>245283</v>
      </c>
      <c r="M17" s="26">
        <v>790990</v>
      </c>
      <c r="N17" s="26">
        <v>342031</v>
      </c>
      <c r="O17" s="26">
        <v>324864</v>
      </c>
      <c r="P17" s="26">
        <v>362097</v>
      </c>
      <c r="Q17" s="26">
        <v>1028992</v>
      </c>
      <c r="R17" s="26">
        <v>259935</v>
      </c>
      <c r="S17" s="26">
        <v>311362</v>
      </c>
      <c r="T17" s="26">
        <v>294896</v>
      </c>
      <c r="U17" s="26">
        <v>866193</v>
      </c>
      <c r="V17" s="26">
        <v>3507420</v>
      </c>
      <c r="W17" s="26">
        <v>3065160</v>
      </c>
      <c r="X17" s="26">
        <v>442260</v>
      </c>
      <c r="Y17" s="106">
        <v>14.43</v>
      </c>
      <c r="Z17" s="121">
        <v>3065160</v>
      </c>
    </row>
    <row r="18" spans="1:26" ht="13.5">
      <c r="A18" s="159" t="s">
        <v>113</v>
      </c>
      <c r="B18" s="158"/>
      <c r="C18" s="121">
        <v>0</v>
      </c>
      <c r="D18" s="122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106">
        <v>0</v>
      </c>
      <c r="Z18" s="121">
        <v>0</v>
      </c>
    </row>
    <row r="19" spans="1:26" ht="13.5">
      <c r="A19" s="157" t="s">
        <v>33</v>
      </c>
      <c r="B19" s="161"/>
      <c r="C19" s="121">
        <v>29487138</v>
      </c>
      <c r="D19" s="122">
        <v>23889000</v>
      </c>
      <c r="E19" s="26">
        <v>26332680</v>
      </c>
      <c r="F19" s="26">
        <v>9445063</v>
      </c>
      <c r="G19" s="26">
        <v>767509</v>
      </c>
      <c r="H19" s="26">
        <v>0</v>
      </c>
      <c r="I19" s="26">
        <v>10212572</v>
      </c>
      <c r="J19" s="26">
        <v>1080885</v>
      </c>
      <c r="K19" s="26">
        <v>1210199</v>
      </c>
      <c r="L19" s="26">
        <v>6709955</v>
      </c>
      <c r="M19" s="26">
        <v>9001039</v>
      </c>
      <c r="N19" s="26">
        <v>64912</v>
      </c>
      <c r="O19" s="26">
        <v>0</v>
      </c>
      <c r="P19" s="26">
        <v>6036442</v>
      </c>
      <c r="Q19" s="26">
        <v>6101354</v>
      </c>
      <c r="R19" s="26">
        <v>1051280</v>
      </c>
      <c r="S19" s="26">
        <v>0</v>
      </c>
      <c r="T19" s="26">
        <v>3737</v>
      </c>
      <c r="U19" s="26">
        <v>1055017</v>
      </c>
      <c r="V19" s="26">
        <v>26369982</v>
      </c>
      <c r="W19" s="26">
        <v>26332680</v>
      </c>
      <c r="X19" s="26">
        <v>37302</v>
      </c>
      <c r="Y19" s="106">
        <v>0.14</v>
      </c>
      <c r="Z19" s="121">
        <v>26332680</v>
      </c>
    </row>
    <row r="20" spans="1:26" ht="13.5">
      <c r="A20" s="157" t="s">
        <v>34</v>
      </c>
      <c r="B20" s="161" t="s">
        <v>95</v>
      </c>
      <c r="C20" s="121">
        <v>777221</v>
      </c>
      <c r="D20" s="122">
        <v>1061000</v>
      </c>
      <c r="E20" s="20">
        <v>1092005</v>
      </c>
      <c r="F20" s="20">
        <v>87346</v>
      </c>
      <c r="G20" s="20">
        <v>128549</v>
      </c>
      <c r="H20" s="20">
        <v>210761</v>
      </c>
      <c r="I20" s="20">
        <v>426656</v>
      </c>
      <c r="J20" s="20">
        <v>146749</v>
      </c>
      <c r="K20" s="20">
        <v>111012</v>
      </c>
      <c r="L20" s="20">
        <v>240088</v>
      </c>
      <c r="M20" s="20">
        <v>497849</v>
      </c>
      <c r="N20" s="20">
        <v>76339</v>
      </c>
      <c r="O20" s="20">
        <v>1178355</v>
      </c>
      <c r="P20" s="20">
        <v>119819</v>
      </c>
      <c r="Q20" s="20">
        <v>1374513</v>
      </c>
      <c r="R20" s="20">
        <v>97531</v>
      </c>
      <c r="S20" s="20">
        <v>111715</v>
      </c>
      <c r="T20" s="20">
        <v>70452</v>
      </c>
      <c r="U20" s="20">
        <v>279698</v>
      </c>
      <c r="V20" s="20">
        <v>2578716</v>
      </c>
      <c r="W20" s="20">
        <v>1092005</v>
      </c>
      <c r="X20" s="20">
        <v>1486711</v>
      </c>
      <c r="Y20" s="160">
        <v>136.15</v>
      </c>
      <c r="Z20" s="96">
        <v>1092005</v>
      </c>
    </row>
    <row r="21" spans="1:26" ht="13.5">
      <c r="A21" s="157" t="s">
        <v>114</v>
      </c>
      <c r="B21" s="161"/>
      <c r="C21" s="121">
        <v>0</v>
      </c>
      <c r="D21" s="122">
        <v>0</v>
      </c>
      <c r="E21" s="26">
        <v>0</v>
      </c>
      <c r="F21" s="26">
        <v>0</v>
      </c>
      <c r="G21" s="26">
        <v>0</v>
      </c>
      <c r="H21" s="48">
        <v>0</v>
      </c>
      <c r="I21" s="26">
        <v>0</v>
      </c>
      <c r="J21" s="26">
        <v>0</v>
      </c>
      <c r="K21" s="26">
        <v>0</v>
      </c>
      <c r="L21" s="26">
        <v>22299</v>
      </c>
      <c r="M21" s="26">
        <v>22299</v>
      </c>
      <c r="N21" s="26">
        <v>54000</v>
      </c>
      <c r="O21" s="48">
        <v>0</v>
      </c>
      <c r="P21" s="26">
        <v>0</v>
      </c>
      <c r="Q21" s="26">
        <v>54000</v>
      </c>
      <c r="R21" s="26">
        <v>0</v>
      </c>
      <c r="S21" s="26">
        <v>0</v>
      </c>
      <c r="T21" s="26">
        <v>0</v>
      </c>
      <c r="U21" s="26">
        <v>0</v>
      </c>
      <c r="V21" s="48">
        <v>76299</v>
      </c>
      <c r="W21" s="26">
        <v>0</v>
      </c>
      <c r="X21" s="26">
        <v>76299</v>
      </c>
      <c r="Y21" s="106">
        <v>0</v>
      </c>
      <c r="Z21" s="121">
        <v>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146110151</v>
      </c>
      <c r="D22" s="165">
        <f t="shared" si="0"/>
        <v>155578000</v>
      </c>
      <c r="E22" s="166">
        <f t="shared" si="0"/>
        <v>158022498</v>
      </c>
      <c r="F22" s="166">
        <f t="shared" si="0"/>
        <v>20517496</v>
      </c>
      <c r="G22" s="166">
        <f t="shared" si="0"/>
        <v>12153578</v>
      </c>
      <c r="H22" s="166">
        <f t="shared" si="0"/>
        <v>10995974</v>
      </c>
      <c r="I22" s="166">
        <f t="shared" si="0"/>
        <v>43667048</v>
      </c>
      <c r="J22" s="166">
        <f t="shared" si="0"/>
        <v>11968396</v>
      </c>
      <c r="K22" s="166">
        <f t="shared" si="0"/>
        <v>12179369</v>
      </c>
      <c r="L22" s="166">
        <f t="shared" si="0"/>
        <v>17749468</v>
      </c>
      <c r="M22" s="166">
        <f t="shared" si="0"/>
        <v>41897233</v>
      </c>
      <c r="N22" s="166">
        <f t="shared" si="0"/>
        <v>11052765</v>
      </c>
      <c r="O22" s="166">
        <f t="shared" si="0"/>
        <v>11515546</v>
      </c>
      <c r="P22" s="166">
        <f t="shared" si="0"/>
        <v>17015323</v>
      </c>
      <c r="Q22" s="166">
        <f t="shared" si="0"/>
        <v>39583634</v>
      </c>
      <c r="R22" s="166">
        <f t="shared" si="0"/>
        <v>11871104</v>
      </c>
      <c r="S22" s="166">
        <f t="shared" si="0"/>
        <v>11052740</v>
      </c>
      <c r="T22" s="166">
        <f t="shared" si="0"/>
        <v>11854165</v>
      </c>
      <c r="U22" s="166">
        <f t="shared" si="0"/>
        <v>34778009</v>
      </c>
      <c r="V22" s="166">
        <f t="shared" si="0"/>
        <v>159925924</v>
      </c>
      <c r="W22" s="166">
        <f t="shared" si="0"/>
        <v>158022498</v>
      </c>
      <c r="X22" s="166">
        <f t="shared" si="0"/>
        <v>1903426</v>
      </c>
      <c r="Y22" s="167">
        <f>+IF(W22&lt;&gt;0,+(X22/W22)*100,0)</f>
        <v>1.2045284842921544</v>
      </c>
      <c r="Z22" s="164">
        <f>SUM(Z5:Z21)</f>
        <v>158022498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52162855</v>
      </c>
      <c r="D25" s="122">
        <v>61016000</v>
      </c>
      <c r="E25" s="26">
        <v>60067725</v>
      </c>
      <c r="F25" s="26">
        <v>4830694</v>
      </c>
      <c r="G25" s="26">
        <v>4672138</v>
      </c>
      <c r="H25" s="26">
        <v>5041133</v>
      </c>
      <c r="I25" s="26">
        <v>14543965</v>
      </c>
      <c r="J25" s="26">
        <v>4663782</v>
      </c>
      <c r="K25" s="26">
        <v>5047342</v>
      </c>
      <c r="L25" s="26">
        <v>4917041</v>
      </c>
      <c r="M25" s="26">
        <v>14628165</v>
      </c>
      <c r="N25" s="26">
        <v>4713841</v>
      </c>
      <c r="O25" s="26">
        <v>5098186</v>
      </c>
      <c r="P25" s="26">
        <v>5567054</v>
      </c>
      <c r="Q25" s="26">
        <v>15379081</v>
      </c>
      <c r="R25" s="26">
        <v>4908719</v>
      </c>
      <c r="S25" s="26">
        <v>5355167</v>
      </c>
      <c r="T25" s="26">
        <v>4699189</v>
      </c>
      <c r="U25" s="26">
        <v>14963075</v>
      </c>
      <c r="V25" s="26">
        <v>59514286</v>
      </c>
      <c r="W25" s="26">
        <v>60067725</v>
      </c>
      <c r="X25" s="26">
        <v>-553439</v>
      </c>
      <c r="Y25" s="106">
        <v>-0.92</v>
      </c>
      <c r="Z25" s="121">
        <v>60067725</v>
      </c>
    </row>
    <row r="26" spans="1:26" ht="13.5">
      <c r="A26" s="159" t="s">
        <v>37</v>
      </c>
      <c r="B26" s="158"/>
      <c r="C26" s="121">
        <v>2482623</v>
      </c>
      <c r="D26" s="122">
        <v>2706000</v>
      </c>
      <c r="E26" s="26">
        <v>3656366</v>
      </c>
      <c r="F26" s="26">
        <v>206885</v>
      </c>
      <c r="G26" s="26">
        <v>206885</v>
      </c>
      <c r="H26" s="26">
        <v>206885</v>
      </c>
      <c r="I26" s="26">
        <v>620655</v>
      </c>
      <c r="J26" s="26">
        <v>192121</v>
      </c>
      <c r="K26" s="26">
        <v>199995</v>
      </c>
      <c r="L26" s="26">
        <v>206885</v>
      </c>
      <c r="M26" s="26">
        <v>599001</v>
      </c>
      <c r="N26" s="26">
        <v>206885</v>
      </c>
      <c r="O26" s="26">
        <v>288514</v>
      </c>
      <c r="P26" s="26">
        <v>217224</v>
      </c>
      <c r="Q26" s="26">
        <v>712623</v>
      </c>
      <c r="R26" s="26">
        <v>217224</v>
      </c>
      <c r="S26" s="26">
        <v>110622</v>
      </c>
      <c r="T26" s="26">
        <v>281616</v>
      </c>
      <c r="U26" s="26">
        <v>609462</v>
      </c>
      <c r="V26" s="26">
        <v>2541741</v>
      </c>
      <c r="W26" s="26">
        <v>3656366</v>
      </c>
      <c r="X26" s="26">
        <v>-1114625</v>
      </c>
      <c r="Y26" s="106">
        <v>-30.48</v>
      </c>
      <c r="Z26" s="121">
        <v>3656366</v>
      </c>
    </row>
    <row r="27" spans="1:26" ht="13.5">
      <c r="A27" s="159" t="s">
        <v>117</v>
      </c>
      <c r="B27" s="158" t="s">
        <v>98</v>
      </c>
      <c r="C27" s="121">
        <v>0</v>
      </c>
      <c r="D27" s="122">
        <v>800000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106">
        <v>0</v>
      </c>
      <c r="Z27" s="121">
        <v>0</v>
      </c>
    </row>
    <row r="28" spans="1:26" ht="13.5">
      <c r="A28" s="159" t="s">
        <v>38</v>
      </c>
      <c r="B28" s="158" t="s">
        <v>95</v>
      </c>
      <c r="C28" s="121">
        <v>5502557</v>
      </c>
      <c r="D28" s="122">
        <v>5000000</v>
      </c>
      <c r="E28" s="26">
        <v>3917474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3917474</v>
      </c>
      <c r="X28" s="26">
        <v>-3917474</v>
      </c>
      <c r="Y28" s="106">
        <v>-100</v>
      </c>
      <c r="Z28" s="121">
        <v>3917474</v>
      </c>
    </row>
    <row r="29" spans="1:26" ht="13.5">
      <c r="A29" s="159" t="s">
        <v>39</v>
      </c>
      <c r="B29" s="158"/>
      <c r="C29" s="121">
        <v>2349281</v>
      </c>
      <c r="D29" s="122">
        <v>5407000</v>
      </c>
      <c r="E29" s="26">
        <v>3832595</v>
      </c>
      <c r="F29" s="26">
        <v>0</v>
      </c>
      <c r="G29" s="26">
        <v>0</v>
      </c>
      <c r="H29" s="26">
        <v>912792</v>
      </c>
      <c r="I29" s="26">
        <v>912792</v>
      </c>
      <c r="J29" s="26">
        <v>0</v>
      </c>
      <c r="K29" s="26">
        <v>0</v>
      </c>
      <c r="L29" s="26">
        <v>277451</v>
      </c>
      <c r="M29" s="26">
        <v>277451</v>
      </c>
      <c r="N29" s="26">
        <v>0</v>
      </c>
      <c r="O29" s="26">
        <v>0</v>
      </c>
      <c r="P29" s="26">
        <v>880264</v>
      </c>
      <c r="Q29" s="26">
        <v>880264</v>
      </c>
      <c r="R29" s="26">
        <v>0</v>
      </c>
      <c r="S29" s="26">
        <v>0</v>
      </c>
      <c r="T29" s="26">
        <v>277451</v>
      </c>
      <c r="U29" s="26">
        <v>277451</v>
      </c>
      <c r="V29" s="26">
        <v>2347958</v>
      </c>
      <c r="W29" s="26">
        <v>3832595</v>
      </c>
      <c r="X29" s="26">
        <v>-1484637</v>
      </c>
      <c r="Y29" s="106">
        <v>-38.74</v>
      </c>
      <c r="Z29" s="121">
        <v>3832595</v>
      </c>
    </row>
    <row r="30" spans="1:26" ht="13.5">
      <c r="A30" s="159" t="s">
        <v>118</v>
      </c>
      <c r="B30" s="158" t="s">
        <v>95</v>
      </c>
      <c r="C30" s="121">
        <v>32334741</v>
      </c>
      <c r="D30" s="122">
        <v>41995000</v>
      </c>
      <c r="E30" s="26">
        <v>41995150</v>
      </c>
      <c r="F30" s="26">
        <v>0</v>
      </c>
      <c r="G30" s="26">
        <v>5858765</v>
      </c>
      <c r="H30" s="26">
        <v>5408799</v>
      </c>
      <c r="I30" s="26">
        <v>11267564</v>
      </c>
      <c r="J30" s="26">
        <v>2759424</v>
      </c>
      <c r="K30" s="26">
        <v>2785765</v>
      </c>
      <c r="L30" s="26">
        <v>2732940</v>
      </c>
      <c r="M30" s="26">
        <v>8278129</v>
      </c>
      <c r="N30" s="26">
        <v>2675537</v>
      </c>
      <c r="O30" s="26">
        <v>2658235</v>
      </c>
      <c r="P30" s="26">
        <v>2457233</v>
      </c>
      <c r="Q30" s="26">
        <v>7791005</v>
      </c>
      <c r="R30" s="26">
        <v>2718724</v>
      </c>
      <c r="S30" s="26">
        <v>2663191</v>
      </c>
      <c r="T30" s="26">
        <v>8945750</v>
      </c>
      <c r="U30" s="26">
        <v>14327665</v>
      </c>
      <c r="V30" s="26">
        <v>41664363</v>
      </c>
      <c r="W30" s="26">
        <v>41995150</v>
      </c>
      <c r="X30" s="26">
        <v>-330787</v>
      </c>
      <c r="Y30" s="106">
        <v>-0.79</v>
      </c>
      <c r="Z30" s="121">
        <v>41995150</v>
      </c>
    </row>
    <row r="31" spans="1:26" ht="13.5">
      <c r="A31" s="159" t="s">
        <v>119</v>
      </c>
      <c r="B31" s="158" t="s">
        <v>120</v>
      </c>
      <c r="C31" s="121">
        <v>0</v>
      </c>
      <c r="D31" s="122">
        <v>6801000</v>
      </c>
      <c r="E31" s="26">
        <v>5751639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5751639</v>
      </c>
      <c r="X31" s="26">
        <v>-5751639</v>
      </c>
      <c r="Y31" s="106">
        <v>-100</v>
      </c>
      <c r="Z31" s="121">
        <v>5751639</v>
      </c>
    </row>
    <row r="32" spans="1:26" ht="13.5">
      <c r="A32" s="159" t="s">
        <v>121</v>
      </c>
      <c r="B32" s="158"/>
      <c r="C32" s="121">
        <v>0</v>
      </c>
      <c r="D32" s="122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106">
        <v>0</v>
      </c>
      <c r="Z32" s="121">
        <v>0</v>
      </c>
    </row>
    <row r="33" spans="1:26" ht="13.5">
      <c r="A33" s="159" t="s">
        <v>41</v>
      </c>
      <c r="B33" s="158"/>
      <c r="C33" s="121">
        <v>4006325</v>
      </c>
      <c r="D33" s="122">
        <v>7757000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106">
        <v>0</v>
      </c>
      <c r="Z33" s="121">
        <v>0</v>
      </c>
    </row>
    <row r="34" spans="1:26" ht="13.5">
      <c r="A34" s="159" t="s">
        <v>42</v>
      </c>
      <c r="B34" s="158" t="s">
        <v>122</v>
      </c>
      <c r="C34" s="121">
        <v>40647602</v>
      </c>
      <c r="D34" s="122">
        <v>24087000</v>
      </c>
      <c r="E34" s="26">
        <v>38792358</v>
      </c>
      <c r="F34" s="26">
        <v>2159540</v>
      </c>
      <c r="G34" s="26">
        <v>2678338</v>
      </c>
      <c r="H34" s="26">
        <v>2438663</v>
      </c>
      <c r="I34" s="26">
        <v>7276541</v>
      </c>
      <c r="J34" s="26">
        <v>3409360</v>
      </c>
      <c r="K34" s="26">
        <v>2213540</v>
      </c>
      <c r="L34" s="26">
        <v>3536822</v>
      </c>
      <c r="M34" s="26">
        <v>9159722</v>
      </c>
      <c r="N34" s="26">
        <v>3466999</v>
      </c>
      <c r="O34" s="26">
        <v>2647949</v>
      </c>
      <c r="P34" s="26">
        <v>3502575</v>
      </c>
      <c r="Q34" s="26">
        <v>9617523</v>
      </c>
      <c r="R34" s="26">
        <v>2572693</v>
      </c>
      <c r="S34" s="26">
        <v>3755115</v>
      </c>
      <c r="T34" s="26">
        <v>10123358</v>
      </c>
      <c r="U34" s="26">
        <v>16451166</v>
      </c>
      <c r="V34" s="26">
        <v>42504952</v>
      </c>
      <c r="W34" s="26">
        <v>38792358</v>
      </c>
      <c r="X34" s="26">
        <v>3712594</v>
      </c>
      <c r="Y34" s="106">
        <v>9.57</v>
      </c>
      <c r="Z34" s="121">
        <v>38792358</v>
      </c>
    </row>
    <row r="35" spans="1:26" ht="13.5">
      <c r="A35" s="157" t="s">
        <v>123</v>
      </c>
      <c r="B35" s="161"/>
      <c r="C35" s="121">
        <v>0</v>
      </c>
      <c r="D35" s="1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139485984</v>
      </c>
      <c r="D36" s="165">
        <f t="shared" si="1"/>
        <v>155569000</v>
      </c>
      <c r="E36" s="166">
        <f t="shared" si="1"/>
        <v>158013307</v>
      </c>
      <c r="F36" s="166">
        <f t="shared" si="1"/>
        <v>7197119</v>
      </c>
      <c r="G36" s="166">
        <f t="shared" si="1"/>
        <v>13416126</v>
      </c>
      <c r="H36" s="166">
        <f t="shared" si="1"/>
        <v>14008272</v>
      </c>
      <c r="I36" s="166">
        <f t="shared" si="1"/>
        <v>34621517</v>
      </c>
      <c r="J36" s="166">
        <f t="shared" si="1"/>
        <v>11024687</v>
      </c>
      <c r="K36" s="166">
        <f t="shared" si="1"/>
        <v>10246642</v>
      </c>
      <c r="L36" s="166">
        <f t="shared" si="1"/>
        <v>11671139</v>
      </c>
      <c r="M36" s="166">
        <f t="shared" si="1"/>
        <v>32942468</v>
      </c>
      <c r="N36" s="166">
        <f t="shared" si="1"/>
        <v>11063262</v>
      </c>
      <c r="O36" s="166">
        <f t="shared" si="1"/>
        <v>10692884</v>
      </c>
      <c r="P36" s="166">
        <f t="shared" si="1"/>
        <v>12624350</v>
      </c>
      <c r="Q36" s="166">
        <f t="shared" si="1"/>
        <v>34380496</v>
      </c>
      <c r="R36" s="166">
        <f t="shared" si="1"/>
        <v>10417360</v>
      </c>
      <c r="S36" s="166">
        <f t="shared" si="1"/>
        <v>11884095</v>
      </c>
      <c r="T36" s="166">
        <f t="shared" si="1"/>
        <v>24327364</v>
      </c>
      <c r="U36" s="166">
        <f t="shared" si="1"/>
        <v>46628819</v>
      </c>
      <c r="V36" s="166">
        <f t="shared" si="1"/>
        <v>148573300</v>
      </c>
      <c r="W36" s="166">
        <f t="shared" si="1"/>
        <v>158013307</v>
      </c>
      <c r="X36" s="166">
        <f t="shared" si="1"/>
        <v>-9440007</v>
      </c>
      <c r="Y36" s="167">
        <f>+IF(W36&lt;&gt;0,+(X36/W36)*100,0)</f>
        <v>-5.9741848197633125</v>
      </c>
      <c r="Z36" s="164">
        <f>SUM(Z25:Z35)</f>
        <v>158013307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6624167</v>
      </c>
      <c r="D38" s="176">
        <f t="shared" si="2"/>
        <v>9000</v>
      </c>
      <c r="E38" s="72">
        <f t="shared" si="2"/>
        <v>9191</v>
      </c>
      <c r="F38" s="72">
        <f t="shared" si="2"/>
        <v>13320377</v>
      </c>
      <c r="G38" s="72">
        <f t="shared" si="2"/>
        <v>-1262548</v>
      </c>
      <c r="H38" s="72">
        <f t="shared" si="2"/>
        <v>-3012298</v>
      </c>
      <c r="I38" s="72">
        <f t="shared" si="2"/>
        <v>9045531</v>
      </c>
      <c r="J38" s="72">
        <f t="shared" si="2"/>
        <v>943709</v>
      </c>
      <c r="K38" s="72">
        <f t="shared" si="2"/>
        <v>1932727</v>
      </c>
      <c r="L38" s="72">
        <f t="shared" si="2"/>
        <v>6078329</v>
      </c>
      <c r="M38" s="72">
        <f t="shared" si="2"/>
        <v>8954765</v>
      </c>
      <c r="N38" s="72">
        <f t="shared" si="2"/>
        <v>-10497</v>
      </c>
      <c r="O38" s="72">
        <f t="shared" si="2"/>
        <v>822662</v>
      </c>
      <c r="P38" s="72">
        <f t="shared" si="2"/>
        <v>4390973</v>
      </c>
      <c r="Q38" s="72">
        <f t="shared" si="2"/>
        <v>5203138</v>
      </c>
      <c r="R38" s="72">
        <f t="shared" si="2"/>
        <v>1453744</v>
      </c>
      <c r="S38" s="72">
        <f t="shared" si="2"/>
        <v>-831355</v>
      </c>
      <c r="T38" s="72">
        <f t="shared" si="2"/>
        <v>-12473199</v>
      </c>
      <c r="U38" s="72">
        <f t="shared" si="2"/>
        <v>-11850810</v>
      </c>
      <c r="V38" s="72">
        <f t="shared" si="2"/>
        <v>11352624</v>
      </c>
      <c r="W38" s="72">
        <f>IF(E22=E36,0,W22-W36)</f>
        <v>9191</v>
      </c>
      <c r="X38" s="72">
        <f t="shared" si="2"/>
        <v>11343433</v>
      </c>
      <c r="Y38" s="177">
        <f>+IF(W38&lt;&gt;0,+(X38/W38)*100,0)</f>
        <v>123418.92068327712</v>
      </c>
      <c r="Z38" s="175">
        <f>+Z22-Z36</f>
        <v>9191</v>
      </c>
    </row>
    <row r="39" spans="1:26" ht="13.5">
      <c r="A39" s="157" t="s">
        <v>45</v>
      </c>
      <c r="B39" s="161"/>
      <c r="C39" s="121">
        <v>0</v>
      </c>
      <c r="D39" s="122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106">
        <v>0</v>
      </c>
      <c r="Z39" s="121">
        <v>0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6624167</v>
      </c>
      <c r="D42" s="183">
        <f t="shared" si="3"/>
        <v>9000</v>
      </c>
      <c r="E42" s="54">
        <f t="shared" si="3"/>
        <v>9191</v>
      </c>
      <c r="F42" s="54">
        <f t="shared" si="3"/>
        <v>13320377</v>
      </c>
      <c r="G42" s="54">
        <f t="shared" si="3"/>
        <v>-1262548</v>
      </c>
      <c r="H42" s="54">
        <f t="shared" si="3"/>
        <v>-3012298</v>
      </c>
      <c r="I42" s="54">
        <f t="shared" si="3"/>
        <v>9045531</v>
      </c>
      <c r="J42" s="54">
        <f t="shared" si="3"/>
        <v>943709</v>
      </c>
      <c r="K42" s="54">
        <f t="shared" si="3"/>
        <v>1932727</v>
      </c>
      <c r="L42" s="54">
        <f t="shared" si="3"/>
        <v>6078329</v>
      </c>
      <c r="M42" s="54">
        <f t="shared" si="3"/>
        <v>8954765</v>
      </c>
      <c r="N42" s="54">
        <f t="shared" si="3"/>
        <v>-10497</v>
      </c>
      <c r="O42" s="54">
        <f t="shared" si="3"/>
        <v>822662</v>
      </c>
      <c r="P42" s="54">
        <f t="shared" si="3"/>
        <v>4390973</v>
      </c>
      <c r="Q42" s="54">
        <f t="shared" si="3"/>
        <v>5203138</v>
      </c>
      <c r="R42" s="54">
        <f t="shared" si="3"/>
        <v>1453744</v>
      </c>
      <c r="S42" s="54">
        <f t="shared" si="3"/>
        <v>-831355</v>
      </c>
      <c r="T42" s="54">
        <f t="shared" si="3"/>
        <v>-12473199</v>
      </c>
      <c r="U42" s="54">
        <f t="shared" si="3"/>
        <v>-11850810</v>
      </c>
      <c r="V42" s="54">
        <f t="shared" si="3"/>
        <v>11352624</v>
      </c>
      <c r="W42" s="54">
        <f t="shared" si="3"/>
        <v>9191</v>
      </c>
      <c r="X42" s="54">
        <f t="shared" si="3"/>
        <v>11343433</v>
      </c>
      <c r="Y42" s="184">
        <f>+IF(W42&lt;&gt;0,+(X42/W42)*100,0)</f>
        <v>123418.92068327712</v>
      </c>
      <c r="Z42" s="182">
        <f>SUM(Z38:Z41)</f>
        <v>9191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6624167</v>
      </c>
      <c r="D44" s="187">
        <f t="shared" si="4"/>
        <v>9000</v>
      </c>
      <c r="E44" s="43">
        <f t="shared" si="4"/>
        <v>9191</v>
      </c>
      <c r="F44" s="43">
        <f t="shared" si="4"/>
        <v>13320377</v>
      </c>
      <c r="G44" s="43">
        <f t="shared" si="4"/>
        <v>-1262548</v>
      </c>
      <c r="H44" s="43">
        <f t="shared" si="4"/>
        <v>-3012298</v>
      </c>
      <c r="I44" s="43">
        <f t="shared" si="4"/>
        <v>9045531</v>
      </c>
      <c r="J44" s="43">
        <f t="shared" si="4"/>
        <v>943709</v>
      </c>
      <c r="K44" s="43">
        <f t="shared" si="4"/>
        <v>1932727</v>
      </c>
      <c r="L44" s="43">
        <f t="shared" si="4"/>
        <v>6078329</v>
      </c>
      <c r="M44" s="43">
        <f t="shared" si="4"/>
        <v>8954765</v>
      </c>
      <c r="N44" s="43">
        <f t="shared" si="4"/>
        <v>-10497</v>
      </c>
      <c r="O44" s="43">
        <f t="shared" si="4"/>
        <v>822662</v>
      </c>
      <c r="P44" s="43">
        <f t="shared" si="4"/>
        <v>4390973</v>
      </c>
      <c r="Q44" s="43">
        <f t="shared" si="4"/>
        <v>5203138</v>
      </c>
      <c r="R44" s="43">
        <f t="shared" si="4"/>
        <v>1453744</v>
      </c>
      <c r="S44" s="43">
        <f t="shared" si="4"/>
        <v>-831355</v>
      </c>
      <c r="T44" s="43">
        <f t="shared" si="4"/>
        <v>-12473199</v>
      </c>
      <c r="U44" s="43">
        <f t="shared" si="4"/>
        <v>-11850810</v>
      </c>
      <c r="V44" s="43">
        <f t="shared" si="4"/>
        <v>11352624</v>
      </c>
      <c r="W44" s="43">
        <f t="shared" si="4"/>
        <v>9191</v>
      </c>
      <c r="X44" s="43">
        <f t="shared" si="4"/>
        <v>11343433</v>
      </c>
      <c r="Y44" s="188">
        <f>+IF(W44&lt;&gt;0,+(X44/W44)*100,0)</f>
        <v>123418.92068327712</v>
      </c>
      <c r="Z44" s="186">
        <f>+Z42-Z43</f>
        <v>9191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6624167</v>
      </c>
      <c r="D46" s="183">
        <f t="shared" si="5"/>
        <v>9000</v>
      </c>
      <c r="E46" s="54">
        <f t="shared" si="5"/>
        <v>9191</v>
      </c>
      <c r="F46" s="54">
        <f t="shared" si="5"/>
        <v>13320377</v>
      </c>
      <c r="G46" s="54">
        <f t="shared" si="5"/>
        <v>-1262548</v>
      </c>
      <c r="H46" s="54">
        <f t="shared" si="5"/>
        <v>-3012298</v>
      </c>
      <c r="I46" s="54">
        <f t="shared" si="5"/>
        <v>9045531</v>
      </c>
      <c r="J46" s="54">
        <f t="shared" si="5"/>
        <v>943709</v>
      </c>
      <c r="K46" s="54">
        <f t="shared" si="5"/>
        <v>1932727</v>
      </c>
      <c r="L46" s="54">
        <f t="shared" si="5"/>
        <v>6078329</v>
      </c>
      <c r="M46" s="54">
        <f t="shared" si="5"/>
        <v>8954765</v>
      </c>
      <c r="N46" s="54">
        <f t="shared" si="5"/>
        <v>-10497</v>
      </c>
      <c r="O46" s="54">
        <f t="shared" si="5"/>
        <v>822662</v>
      </c>
      <c r="P46" s="54">
        <f t="shared" si="5"/>
        <v>4390973</v>
      </c>
      <c r="Q46" s="54">
        <f t="shared" si="5"/>
        <v>5203138</v>
      </c>
      <c r="R46" s="54">
        <f t="shared" si="5"/>
        <v>1453744</v>
      </c>
      <c r="S46" s="54">
        <f t="shared" si="5"/>
        <v>-831355</v>
      </c>
      <c r="T46" s="54">
        <f t="shared" si="5"/>
        <v>-12473199</v>
      </c>
      <c r="U46" s="54">
        <f t="shared" si="5"/>
        <v>-11850810</v>
      </c>
      <c r="V46" s="54">
        <f t="shared" si="5"/>
        <v>11352624</v>
      </c>
      <c r="W46" s="54">
        <f t="shared" si="5"/>
        <v>9191</v>
      </c>
      <c r="X46" s="54">
        <f t="shared" si="5"/>
        <v>11343433</v>
      </c>
      <c r="Y46" s="184">
        <f>+IF(W46&lt;&gt;0,+(X46/W46)*100,0)</f>
        <v>123418.92068327712</v>
      </c>
      <c r="Z46" s="182">
        <f>SUM(Z44:Z45)</f>
        <v>9191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6624167</v>
      </c>
      <c r="D48" s="194">
        <f t="shared" si="6"/>
        <v>9000</v>
      </c>
      <c r="E48" s="195">
        <f t="shared" si="6"/>
        <v>9191</v>
      </c>
      <c r="F48" s="195">
        <f t="shared" si="6"/>
        <v>13320377</v>
      </c>
      <c r="G48" s="196">
        <f t="shared" si="6"/>
        <v>-1262548</v>
      </c>
      <c r="H48" s="196">
        <f t="shared" si="6"/>
        <v>-3012298</v>
      </c>
      <c r="I48" s="196">
        <f t="shared" si="6"/>
        <v>9045531</v>
      </c>
      <c r="J48" s="196">
        <f t="shared" si="6"/>
        <v>943709</v>
      </c>
      <c r="K48" s="196">
        <f t="shared" si="6"/>
        <v>1932727</v>
      </c>
      <c r="L48" s="195">
        <f t="shared" si="6"/>
        <v>6078329</v>
      </c>
      <c r="M48" s="195">
        <f t="shared" si="6"/>
        <v>8954765</v>
      </c>
      <c r="N48" s="196">
        <f t="shared" si="6"/>
        <v>-10497</v>
      </c>
      <c r="O48" s="196">
        <f t="shared" si="6"/>
        <v>822662</v>
      </c>
      <c r="P48" s="196">
        <f t="shared" si="6"/>
        <v>4390973</v>
      </c>
      <c r="Q48" s="196">
        <f t="shared" si="6"/>
        <v>5203138</v>
      </c>
      <c r="R48" s="196">
        <f t="shared" si="6"/>
        <v>1453744</v>
      </c>
      <c r="S48" s="195">
        <f t="shared" si="6"/>
        <v>-831355</v>
      </c>
      <c r="T48" s="195">
        <f t="shared" si="6"/>
        <v>-12473199</v>
      </c>
      <c r="U48" s="196">
        <f t="shared" si="6"/>
        <v>-11850810</v>
      </c>
      <c r="V48" s="196">
        <f t="shared" si="6"/>
        <v>11352624</v>
      </c>
      <c r="W48" s="196">
        <f t="shared" si="6"/>
        <v>9191</v>
      </c>
      <c r="X48" s="196">
        <f t="shared" si="6"/>
        <v>11343433</v>
      </c>
      <c r="Y48" s="197">
        <f>+IF(W48&lt;&gt;0,+(X48/W48)*100,0)</f>
        <v>123418.92068327712</v>
      </c>
      <c r="Z48" s="198">
        <f>SUM(Z46:Z47)</f>
        <v>9191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1083178</v>
      </c>
      <c r="D5" s="120">
        <f t="shared" si="0"/>
        <v>22060000</v>
      </c>
      <c r="E5" s="66">
        <f t="shared" si="0"/>
        <v>3850550</v>
      </c>
      <c r="F5" s="66">
        <f t="shared" si="0"/>
        <v>0</v>
      </c>
      <c r="G5" s="66">
        <f t="shared" si="0"/>
        <v>9745</v>
      </c>
      <c r="H5" s="66">
        <f t="shared" si="0"/>
        <v>16107</v>
      </c>
      <c r="I5" s="66">
        <f t="shared" si="0"/>
        <v>25852</v>
      </c>
      <c r="J5" s="66">
        <f t="shared" si="0"/>
        <v>83353</v>
      </c>
      <c r="K5" s="66">
        <f t="shared" si="0"/>
        <v>17308</v>
      </c>
      <c r="L5" s="66">
        <f t="shared" si="0"/>
        <v>145829</v>
      </c>
      <c r="M5" s="66">
        <f t="shared" si="0"/>
        <v>246490</v>
      </c>
      <c r="N5" s="66">
        <f t="shared" si="0"/>
        <v>0</v>
      </c>
      <c r="O5" s="66">
        <f t="shared" si="0"/>
        <v>3805</v>
      </c>
      <c r="P5" s="66">
        <f t="shared" si="0"/>
        <v>4285</v>
      </c>
      <c r="Q5" s="66">
        <f t="shared" si="0"/>
        <v>8090</v>
      </c>
      <c r="R5" s="66">
        <f t="shared" si="0"/>
        <v>119794</v>
      </c>
      <c r="S5" s="66">
        <f t="shared" si="0"/>
        <v>6402</v>
      </c>
      <c r="T5" s="66">
        <f t="shared" si="0"/>
        <v>1420836</v>
      </c>
      <c r="U5" s="66">
        <f t="shared" si="0"/>
        <v>1547032</v>
      </c>
      <c r="V5" s="66">
        <f t="shared" si="0"/>
        <v>1827464</v>
      </c>
      <c r="W5" s="66">
        <f t="shared" si="0"/>
        <v>3850550</v>
      </c>
      <c r="X5" s="66">
        <f t="shared" si="0"/>
        <v>-2023086</v>
      </c>
      <c r="Y5" s="103">
        <f>+IF(W5&lt;&gt;0,+(X5/W5)*100,0)</f>
        <v>-52.54018257132098</v>
      </c>
      <c r="Z5" s="119">
        <f>SUM(Z6:Z8)</f>
        <v>3850550</v>
      </c>
    </row>
    <row r="6" spans="1:26" ht="13.5">
      <c r="A6" s="104" t="s">
        <v>74</v>
      </c>
      <c r="B6" s="102"/>
      <c r="C6" s="121">
        <v>15169</v>
      </c>
      <c r="D6" s="122"/>
      <c r="E6" s="26">
        <v>3122200</v>
      </c>
      <c r="F6" s="26"/>
      <c r="G6" s="26"/>
      <c r="H6" s="26"/>
      <c r="I6" s="26"/>
      <c r="J6" s="26">
        <v>2382</v>
      </c>
      <c r="K6" s="26"/>
      <c r="L6" s="26">
        <v>136461</v>
      </c>
      <c r="M6" s="26">
        <v>138843</v>
      </c>
      <c r="N6" s="26"/>
      <c r="O6" s="26"/>
      <c r="P6" s="26"/>
      <c r="Q6" s="26"/>
      <c r="R6" s="26">
        <v>115091</v>
      </c>
      <c r="S6" s="26"/>
      <c r="T6" s="26">
        <v>1112916</v>
      </c>
      <c r="U6" s="26">
        <v>1228007</v>
      </c>
      <c r="V6" s="26">
        <v>1366850</v>
      </c>
      <c r="W6" s="26">
        <v>3122200</v>
      </c>
      <c r="X6" s="26">
        <v>-1755350</v>
      </c>
      <c r="Y6" s="106">
        <v>-56.22</v>
      </c>
      <c r="Z6" s="28">
        <v>3122200</v>
      </c>
    </row>
    <row r="7" spans="1:26" ht="13.5">
      <c r="A7" s="104" t="s">
        <v>75</v>
      </c>
      <c r="B7" s="102"/>
      <c r="C7" s="123">
        <v>95839</v>
      </c>
      <c r="D7" s="124"/>
      <c r="E7" s="125">
        <v>34000</v>
      </c>
      <c r="F7" s="125"/>
      <c r="G7" s="125"/>
      <c r="H7" s="125">
        <v>916</v>
      </c>
      <c r="I7" s="125">
        <v>916</v>
      </c>
      <c r="J7" s="125"/>
      <c r="K7" s="125"/>
      <c r="L7" s="125"/>
      <c r="M7" s="125"/>
      <c r="N7" s="125"/>
      <c r="O7" s="125">
        <v>3805</v>
      </c>
      <c r="P7" s="125"/>
      <c r="Q7" s="125">
        <v>3805</v>
      </c>
      <c r="R7" s="125">
        <v>4703</v>
      </c>
      <c r="S7" s="125">
        <v>6402</v>
      </c>
      <c r="T7" s="125">
        <v>569</v>
      </c>
      <c r="U7" s="125">
        <v>11674</v>
      </c>
      <c r="V7" s="125">
        <v>16395</v>
      </c>
      <c r="W7" s="125">
        <v>34000</v>
      </c>
      <c r="X7" s="125">
        <v>-17605</v>
      </c>
      <c r="Y7" s="107">
        <v>-51.78</v>
      </c>
      <c r="Z7" s="200">
        <v>34000</v>
      </c>
    </row>
    <row r="8" spans="1:26" ht="13.5">
      <c r="A8" s="104" t="s">
        <v>76</v>
      </c>
      <c r="B8" s="102"/>
      <c r="C8" s="121">
        <v>972170</v>
      </c>
      <c r="D8" s="122">
        <v>22060000</v>
      </c>
      <c r="E8" s="26">
        <v>694350</v>
      </c>
      <c r="F8" s="26"/>
      <c r="G8" s="26">
        <v>9745</v>
      </c>
      <c r="H8" s="26">
        <v>15191</v>
      </c>
      <c r="I8" s="26">
        <v>24936</v>
      </c>
      <c r="J8" s="26">
        <v>80971</v>
      </c>
      <c r="K8" s="26">
        <v>17308</v>
      </c>
      <c r="L8" s="26">
        <v>9368</v>
      </c>
      <c r="M8" s="26">
        <v>107647</v>
      </c>
      <c r="N8" s="26"/>
      <c r="O8" s="26"/>
      <c r="P8" s="26">
        <v>4285</v>
      </c>
      <c r="Q8" s="26">
        <v>4285</v>
      </c>
      <c r="R8" s="26"/>
      <c r="S8" s="26"/>
      <c r="T8" s="26">
        <v>307351</v>
      </c>
      <c r="U8" s="26">
        <v>307351</v>
      </c>
      <c r="V8" s="26">
        <v>444219</v>
      </c>
      <c r="W8" s="26">
        <v>694350</v>
      </c>
      <c r="X8" s="26">
        <v>-250131</v>
      </c>
      <c r="Y8" s="106">
        <v>-36.02</v>
      </c>
      <c r="Z8" s="28">
        <v>694350</v>
      </c>
    </row>
    <row r="9" spans="1:26" ht="13.5">
      <c r="A9" s="101" t="s">
        <v>77</v>
      </c>
      <c r="B9" s="102"/>
      <c r="C9" s="119">
        <f aca="true" t="shared" si="1" ref="C9:X9">SUM(C10:C14)</f>
        <v>0</v>
      </c>
      <c r="D9" s="120">
        <f t="shared" si="1"/>
        <v>0</v>
      </c>
      <c r="E9" s="66">
        <f t="shared" si="1"/>
        <v>1644500</v>
      </c>
      <c r="F9" s="66">
        <f t="shared" si="1"/>
        <v>0</v>
      </c>
      <c r="G9" s="66">
        <f t="shared" si="1"/>
        <v>20280</v>
      </c>
      <c r="H9" s="66">
        <f t="shared" si="1"/>
        <v>6438</v>
      </c>
      <c r="I9" s="66">
        <f t="shared" si="1"/>
        <v>26718</v>
      </c>
      <c r="J9" s="66">
        <f t="shared" si="1"/>
        <v>26369</v>
      </c>
      <c r="K9" s="66">
        <f t="shared" si="1"/>
        <v>25806</v>
      </c>
      <c r="L9" s="66">
        <f t="shared" si="1"/>
        <v>4950</v>
      </c>
      <c r="M9" s="66">
        <f t="shared" si="1"/>
        <v>57125</v>
      </c>
      <c r="N9" s="66">
        <f t="shared" si="1"/>
        <v>9230</v>
      </c>
      <c r="O9" s="66">
        <f t="shared" si="1"/>
        <v>36071</v>
      </c>
      <c r="P9" s="66">
        <f t="shared" si="1"/>
        <v>100642</v>
      </c>
      <c r="Q9" s="66">
        <f t="shared" si="1"/>
        <v>145943</v>
      </c>
      <c r="R9" s="66">
        <f t="shared" si="1"/>
        <v>14536</v>
      </c>
      <c r="S9" s="66">
        <f t="shared" si="1"/>
        <v>86936</v>
      </c>
      <c r="T9" s="66">
        <f t="shared" si="1"/>
        <v>50837</v>
      </c>
      <c r="U9" s="66">
        <f t="shared" si="1"/>
        <v>152309</v>
      </c>
      <c r="V9" s="66">
        <f t="shared" si="1"/>
        <v>382095</v>
      </c>
      <c r="W9" s="66">
        <f t="shared" si="1"/>
        <v>1644500</v>
      </c>
      <c r="X9" s="66">
        <f t="shared" si="1"/>
        <v>-1262405</v>
      </c>
      <c r="Y9" s="103">
        <f>+IF(W9&lt;&gt;0,+(X9/W9)*100,0)</f>
        <v>-76.7652782000608</v>
      </c>
      <c r="Z9" s="68">
        <f>SUM(Z10:Z14)</f>
        <v>1644500</v>
      </c>
    </row>
    <row r="10" spans="1:26" ht="13.5">
      <c r="A10" s="104" t="s">
        <v>78</v>
      </c>
      <c r="B10" s="102"/>
      <c r="C10" s="121"/>
      <c r="D10" s="122"/>
      <c r="E10" s="26">
        <v>179000</v>
      </c>
      <c r="F10" s="26"/>
      <c r="G10" s="26">
        <v>20280</v>
      </c>
      <c r="H10" s="26">
        <v>2104</v>
      </c>
      <c r="I10" s="26">
        <v>22384</v>
      </c>
      <c r="J10" s="26">
        <v>8871</v>
      </c>
      <c r="K10" s="26">
        <v>25806</v>
      </c>
      <c r="L10" s="26">
        <v>4950</v>
      </c>
      <c r="M10" s="26">
        <v>39627</v>
      </c>
      <c r="N10" s="26"/>
      <c r="O10" s="26">
        <v>31761</v>
      </c>
      <c r="P10" s="26">
        <v>1262</v>
      </c>
      <c r="Q10" s="26">
        <v>33023</v>
      </c>
      <c r="R10" s="26">
        <v>14536</v>
      </c>
      <c r="S10" s="26">
        <v>83900</v>
      </c>
      <c r="T10" s="26">
        <v>49698</v>
      </c>
      <c r="U10" s="26">
        <v>148134</v>
      </c>
      <c r="V10" s="26">
        <v>243168</v>
      </c>
      <c r="W10" s="26">
        <v>179000</v>
      </c>
      <c r="X10" s="26">
        <v>64168</v>
      </c>
      <c r="Y10" s="106">
        <v>35.85</v>
      </c>
      <c r="Z10" s="28">
        <v>179000</v>
      </c>
    </row>
    <row r="11" spans="1:26" ht="13.5">
      <c r="A11" s="104" t="s">
        <v>79</v>
      </c>
      <c r="B11" s="102"/>
      <c r="C11" s="121"/>
      <c r="D11" s="122"/>
      <c r="E11" s="26">
        <v>1183000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>
        <v>1183000</v>
      </c>
      <c r="X11" s="26">
        <v>-1183000</v>
      </c>
      <c r="Y11" s="106">
        <v>-100</v>
      </c>
      <c r="Z11" s="28">
        <v>1183000</v>
      </c>
    </row>
    <row r="12" spans="1:26" ht="13.5">
      <c r="A12" s="104" t="s">
        <v>80</v>
      </c>
      <c r="B12" s="102"/>
      <c r="C12" s="121"/>
      <c r="D12" s="122"/>
      <c r="E12" s="26">
        <v>202500</v>
      </c>
      <c r="F12" s="26"/>
      <c r="G12" s="26"/>
      <c r="H12" s="26">
        <v>4334</v>
      </c>
      <c r="I12" s="26">
        <v>4334</v>
      </c>
      <c r="J12" s="26">
        <v>17498</v>
      </c>
      <c r="K12" s="26"/>
      <c r="L12" s="26"/>
      <c r="M12" s="26">
        <v>17498</v>
      </c>
      <c r="N12" s="26">
        <v>9230</v>
      </c>
      <c r="O12" s="26">
        <v>4310</v>
      </c>
      <c r="P12" s="26">
        <v>72096</v>
      </c>
      <c r="Q12" s="26">
        <v>85636</v>
      </c>
      <c r="R12" s="26"/>
      <c r="S12" s="26">
        <v>3036</v>
      </c>
      <c r="T12" s="26">
        <v>1139</v>
      </c>
      <c r="U12" s="26">
        <v>4175</v>
      </c>
      <c r="V12" s="26">
        <v>111643</v>
      </c>
      <c r="W12" s="26">
        <v>202500</v>
      </c>
      <c r="X12" s="26">
        <v>-90857</v>
      </c>
      <c r="Y12" s="106">
        <v>-44.87</v>
      </c>
      <c r="Z12" s="28">
        <v>202500</v>
      </c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104" t="s">
        <v>82</v>
      </c>
      <c r="B14" s="102"/>
      <c r="C14" s="123"/>
      <c r="D14" s="124"/>
      <c r="E14" s="125">
        <v>80000</v>
      </c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>
        <v>27284</v>
      </c>
      <c r="Q14" s="125">
        <v>27284</v>
      </c>
      <c r="R14" s="125"/>
      <c r="S14" s="125"/>
      <c r="T14" s="125"/>
      <c r="U14" s="125"/>
      <c r="V14" s="125">
        <v>27284</v>
      </c>
      <c r="W14" s="125">
        <v>80000</v>
      </c>
      <c r="X14" s="125">
        <v>-52716</v>
      </c>
      <c r="Y14" s="107">
        <v>-65.9</v>
      </c>
      <c r="Z14" s="200">
        <v>80000</v>
      </c>
    </row>
    <row r="15" spans="1:26" ht="13.5">
      <c r="A15" s="101" t="s">
        <v>83</v>
      </c>
      <c r="B15" s="108"/>
      <c r="C15" s="119">
        <f aca="true" t="shared" si="2" ref="C15:X15">SUM(C16:C18)</f>
        <v>14424298</v>
      </c>
      <c r="D15" s="120">
        <f t="shared" si="2"/>
        <v>0</v>
      </c>
      <c r="E15" s="66">
        <f t="shared" si="2"/>
        <v>15985171</v>
      </c>
      <c r="F15" s="66">
        <f t="shared" si="2"/>
        <v>0</v>
      </c>
      <c r="G15" s="66">
        <f t="shared" si="2"/>
        <v>1097972</v>
      </c>
      <c r="H15" s="66">
        <f t="shared" si="2"/>
        <v>0</v>
      </c>
      <c r="I15" s="66">
        <f t="shared" si="2"/>
        <v>1097972</v>
      </c>
      <c r="J15" s="66">
        <f t="shared" si="2"/>
        <v>312578</v>
      </c>
      <c r="K15" s="66">
        <f t="shared" si="2"/>
        <v>833275</v>
      </c>
      <c r="L15" s="66">
        <f t="shared" si="2"/>
        <v>2722333</v>
      </c>
      <c r="M15" s="66">
        <f t="shared" si="2"/>
        <v>3868186</v>
      </c>
      <c r="N15" s="66">
        <f t="shared" si="2"/>
        <v>0</v>
      </c>
      <c r="O15" s="66">
        <f t="shared" si="2"/>
        <v>533014</v>
      </c>
      <c r="P15" s="66">
        <f t="shared" si="2"/>
        <v>1748764</v>
      </c>
      <c r="Q15" s="66">
        <f t="shared" si="2"/>
        <v>2281778</v>
      </c>
      <c r="R15" s="66">
        <f t="shared" si="2"/>
        <v>115957</v>
      </c>
      <c r="S15" s="66">
        <f t="shared" si="2"/>
        <v>1302553</v>
      </c>
      <c r="T15" s="66">
        <f t="shared" si="2"/>
        <v>2804930</v>
      </c>
      <c r="U15" s="66">
        <f t="shared" si="2"/>
        <v>4223440</v>
      </c>
      <c r="V15" s="66">
        <f t="shared" si="2"/>
        <v>11471376</v>
      </c>
      <c r="W15" s="66">
        <f t="shared" si="2"/>
        <v>15985171</v>
      </c>
      <c r="X15" s="66">
        <f t="shared" si="2"/>
        <v>-4513795</v>
      </c>
      <c r="Y15" s="103">
        <f>+IF(W15&lt;&gt;0,+(X15/W15)*100,0)</f>
        <v>-28.2373895155704</v>
      </c>
      <c r="Z15" s="68">
        <f>SUM(Z16:Z18)</f>
        <v>15985171</v>
      </c>
    </row>
    <row r="16" spans="1:26" ht="13.5">
      <c r="A16" s="104" t="s">
        <v>84</v>
      </c>
      <c r="B16" s="102"/>
      <c r="C16" s="121"/>
      <c r="D16" s="122"/>
      <c r="E16" s="26">
        <v>1150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>
        <v>1150</v>
      </c>
      <c r="X16" s="26">
        <v>-1150</v>
      </c>
      <c r="Y16" s="106">
        <v>-100</v>
      </c>
      <c r="Z16" s="28">
        <v>1150</v>
      </c>
    </row>
    <row r="17" spans="1:26" ht="13.5">
      <c r="A17" s="104" t="s">
        <v>85</v>
      </c>
      <c r="B17" s="102"/>
      <c r="C17" s="121">
        <v>14424298</v>
      </c>
      <c r="D17" s="122"/>
      <c r="E17" s="26">
        <v>15984021</v>
      </c>
      <c r="F17" s="26"/>
      <c r="G17" s="26">
        <v>1097972</v>
      </c>
      <c r="H17" s="26"/>
      <c r="I17" s="26">
        <v>1097972</v>
      </c>
      <c r="J17" s="26">
        <v>312578</v>
      </c>
      <c r="K17" s="26">
        <v>833275</v>
      </c>
      <c r="L17" s="26">
        <v>2722333</v>
      </c>
      <c r="M17" s="26">
        <v>3868186</v>
      </c>
      <c r="N17" s="26"/>
      <c r="O17" s="26">
        <v>533014</v>
      </c>
      <c r="P17" s="26">
        <v>1748764</v>
      </c>
      <c r="Q17" s="26">
        <v>2281778</v>
      </c>
      <c r="R17" s="26">
        <v>115957</v>
      </c>
      <c r="S17" s="26">
        <v>1302553</v>
      </c>
      <c r="T17" s="26">
        <v>2804930</v>
      </c>
      <c r="U17" s="26">
        <v>4223440</v>
      </c>
      <c r="V17" s="26">
        <v>11471376</v>
      </c>
      <c r="W17" s="26">
        <v>15984021</v>
      </c>
      <c r="X17" s="26">
        <v>-4512645</v>
      </c>
      <c r="Y17" s="106">
        <v>-28.23</v>
      </c>
      <c r="Z17" s="28">
        <v>15984021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101" t="s">
        <v>87</v>
      </c>
      <c r="B19" s="108"/>
      <c r="C19" s="119">
        <f aca="true" t="shared" si="3" ref="C19:X19">SUM(C20:C23)</f>
        <v>1141233</v>
      </c>
      <c r="D19" s="120">
        <f t="shared" si="3"/>
        <v>0</v>
      </c>
      <c r="E19" s="66">
        <f t="shared" si="3"/>
        <v>1691000</v>
      </c>
      <c r="F19" s="66">
        <f t="shared" si="3"/>
        <v>0</v>
      </c>
      <c r="G19" s="66">
        <f t="shared" si="3"/>
        <v>47877</v>
      </c>
      <c r="H19" s="66">
        <f t="shared" si="3"/>
        <v>177765</v>
      </c>
      <c r="I19" s="66">
        <f t="shared" si="3"/>
        <v>225642</v>
      </c>
      <c r="J19" s="66">
        <f t="shared" si="3"/>
        <v>98899</v>
      </c>
      <c r="K19" s="66">
        <f t="shared" si="3"/>
        <v>42850</v>
      </c>
      <c r="L19" s="66">
        <f t="shared" si="3"/>
        <v>11001</v>
      </c>
      <c r="M19" s="66">
        <f t="shared" si="3"/>
        <v>152750</v>
      </c>
      <c r="N19" s="66">
        <f t="shared" si="3"/>
        <v>96743</v>
      </c>
      <c r="O19" s="66">
        <f t="shared" si="3"/>
        <v>175592</v>
      </c>
      <c r="P19" s="66">
        <f t="shared" si="3"/>
        <v>283852</v>
      </c>
      <c r="Q19" s="66">
        <f t="shared" si="3"/>
        <v>556187</v>
      </c>
      <c r="R19" s="66">
        <f t="shared" si="3"/>
        <v>55156</v>
      </c>
      <c r="S19" s="66">
        <f t="shared" si="3"/>
        <v>129449</v>
      </c>
      <c r="T19" s="66">
        <f t="shared" si="3"/>
        <v>90895</v>
      </c>
      <c r="U19" s="66">
        <f t="shared" si="3"/>
        <v>275500</v>
      </c>
      <c r="V19" s="66">
        <f t="shared" si="3"/>
        <v>1210079</v>
      </c>
      <c r="W19" s="66">
        <f t="shared" si="3"/>
        <v>1691000</v>
      </c>
      <c r="X19" s="66">
        <f t="shared" si="3"/>
        <v>-480921</v>
      </c>
      <c r="Y19" s="103">
        <f>+IF(W19&lt;&gt;0,+(X19/W19)*100,0)</f>
        <v>-28.44003548196333</v>
      </c>
      <c r="Z19" s="68">
        <f>SUM(Z20:Z23)</f>
        <v>1691000</v>
      </c>
    </row>
    <row r="20" spans="1:26" ht="13.5">
      <c r="A20" s="104" t="s">
        <v>88</v>
      </c>
      <c r="B20" s="102"/>
      <c r="C20" s="121">
        <v>1141233</v>
      </c>
      <c r="D20" s="122"/>
      <c r="E20" s="26">
        <v>1191000</v>
      </c>
      <c r="F20" s="26"/>
      <c r="G20" s="26">
        <v>47877</v>
      </c>
      <c r="H20" s="26">
        <v>177765</v>
      </c>
      <c r="I20" s="26">
        <v>225642</v>
      </c>
      <c r="J20" s="26">
        <v>98899</v>
      </c>
      <c r="K20" s="26">
        <v>42850</v>
      </c>
      <c r="L20" s="26">
        <v>11001</v>
      </c>
      <c r="M20" s="26">
        <v>152750</v>
      </c>
      <c r="N20" s="26">
        <v>96793</v>
      </c>
      <c r="O20" s="26">
        <v>30269</v>
      </c>
      <c r="P20" s="26">
        <v>278743</v>
      </c>
      <c r="Q20" s="26">
        <v>405805</v>
      </c>
      <c r="R20" s="26">
        <v>55156</v>
      </c>
      <c r="S20" s="26">
        <v>111500</v>
      </c>
      <c r="T20" s="26">
        <v>90895</v>
      </c>
      <c r="U20" s="26">
        <v>257551</v>
      </c>
      <c r="V20" s="26">
        <v>1041748</v>
      </c>
      <c r="W20" s="26">
        <v>1191000</v>
      </c>
      <c r="X20" s="26">
        <v>-149252</v>
      </c>
      <c r="Y20" s="106">
        <v>-12.53</v>
      </c>
      <c r="Z20" s="28">
        <v>1191000</v>
      </c>
    </row>
    <row r="21" spans="1:26" ht="13.5">
      <c r="A21" s="104" t="s">
        <v>89</v>
      </c>
      <c r="B21" s="102"/>
      <c r="C21" s="121"/>
      <c r="D21" s="122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104" t="s">
        <v>90</v>
      </c>
      <c r="B22" s="102"/>
      <c r="C22" s="123"/>
      <c r="D22" s="12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07"/>
      <c r="Z22" s="200"/>
    </row>
    <row r="23" spans="1:26" ht="13.5">
      <c r="A23" s="104" t="s">
        <v>91</v>
      </c>
      <c r="B23" s="102"/>
      <c r="C23" s="121"/>
      <c r="D23" s="122"/>
      <c r="E23" s="26">
        <v>500000</v>
      </c>
      <c r="F23" s="26"/>
      <c r="G23" s="26"/>
      <c r="H23" s="26"/>
      <c r="I23" s="26"/>
      <c r="J23" s="26"/>
      <c r="K23" s="26"/>
      <c r="L23" s="26"/>
      <c r="M23" s="26"/>
      <c r="N23" s="26">
        <v>-50</v>
      </c>
      <c r="O23" s="26">
        <v>145323</v>
      </c>
      <c r="P23" s="26">
        <v>5109</v>
      </c>
      <c r="Q23" s="26">
        <v>150382</v>
      </c>
      <c r="R23" s="26"/>
      <c r="S23" s="26">
        <v>17949</v>
      </c>
      <c r="T23" s="26"/>
      <c r="U23" s="26">
        <v>17949</v>
      </c>
      <c r="V23" s="26">
        <v>168331</v>
      </c>
      <c r="W23" s="26">
        <v>500000</v>
      </c>
      <c r="X23" s="26">
        <v>-331669</v>
      </c>
      <c r="Y23" s="106">
        <v>-66.33</v>
      </c>
      <c r="Z23" s="28">
        <v>500000</v>
      </c>
    </row>
    <row r="24" spans="1:26" ht="13.5">
      <c r="A24" s="101" t="s">
        <v>92</v>
      </c>
      <c r="B24" s="108"/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/>
      <c r="Z24" s="68"/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16648709</v>
      </c>
      <c r="D25" s="206">
        <f t="shared" si="4"/>
        <v>22060000</v>
      </c>
      <c r="E25" s="195">
        <f t="shared" si="4"/>
        <v>23171221</v>
      </c>
      <c r="F25" s="195">
        <f t="shared" si="4"/>
        <v>0</v>
      </c>
      <c r="G25" s="195">
        <f t="shared" si="4"/>
        <v>1175874</v>
      </c>
      <c r="H25" s="195">
        <f t="shared" si="4"/>
        <v>200310</v>
      </c>
      <c r="I25" s="195">
        <f t="shared" si="4"/>
        <v>1376184</v>
      </c>
      <c r="J25" s="195">
        <f t="shared" si="4"/>
        <v>521199</v>
      </c>
      <c r="K25" s="195">
        <f t="shared" si="4"/>
        <v>919239</v>
      </c>
      <c r="L25" s="195">
        <f t="shared" si="4"/>
        <v>2884113</v>
      </c>
      <c r="M25" s="195">
        <f t="shared" si="4"/>
        <v>4324551</v>
      </c>
      <c r="N25" s="195">
        <f t="shared" si="4"/>
        <v>105973</v>
      </c>
      <c r="O25" s="195">
        <f t="shared" si="4"/>
        <v>748482</v>
      </c>
      <c r="P25" s="195">
        <f t="shared" si="4"/>
        <v>2137543</v>
      </c>
      <c r="Q25" s="195">
        <f t="shared" si="4"/>
        <v>2991998</v>
      </c>
      <c r="R25" s="195">
        <f t="shared" si="4"/>
        <v>305443</v>
      </c>
      <c r="S25" s="195">
        <f t="shared" si="4"/>
        <v>1525340</v>
      </c>
      <c r="T25" s="195">
        <f t="shared" si="4"/>
        <v>4367498</v>
      </c>
      <c r="U25" s="195">
        <f t="shared" si="4"/>
        <v>6198281</v>
      </c>
      <c r="V25" s="195">
        <f t="shared" si="4"/>
        <v>14891014</v>
      </c>
      <c r="W25" s="195">
        <f t="shared" si="4"/>
        <v>23171221</v>
      </c>
      <c r="X25" s="195">
        <f t="shared" si="4"/>
        <v>-8280207</v>
      </c>
      <c r="Y25" s="207">
        <f>+IF(W25&lt;&gt;0,+(X25/W25)*100,0)</f>
        <v>-35.73487560280056</v>
      </c>
      <c r="Z25" s="208">
        <f>+Z5+Z9+Z15+Z19+Z24</f>
        <v>23171221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>
        <v>15229526</v>
      </c>
      <c r="D28" s="122">
        <v>8522000</v>
      </c>
      <c r="E28" s="26">
        <v>12904874</v>
      </c>
      <c r="F28" s="26"/>
      <c r="G28" s="26">
        <v>143900</v>
      </c>
      <c r="H28" s="26"/>
      <c r="I28" s="26">
        <v>143900</v>
      </c>
      <c r="J28" s="26"/>
      <c r="K28" s="26">
        <v>832117</v>
      </c>
      <c r="L28" s="26">
        <v>2722333</v>
      </c>
      <c r="M28" s="26">
        <v>3554450</v>
      </c>
      <c r="N28" s="26"/>
      <c r="O28" s="26">
        <v>530312</v>
      </c>
      <c r="P28" s="26">
        <v>1736915</v>
      </c>
      <c r="Q28" s="26">
        <v>2267227</v>
      </c>
      <c r="R28" s="26">
        <v>171113</v>
      </c>
      <c r="S28" s="26">
        <v>1302553</v>
      </c>
      <c r="T28" s="26">
        <v>1147318</v>
      </c>
      <c r="U28" s="26">
        <v>2620984</v>
      </c>
      <c r="V28" s="26">
        <v>8586561</v>
      </c>
      <c r="W28" s="26">
        <v>12904874</v>
      </c>
      <c r="X28" s="26">
        <v>-4318313</v>
      </c>
      <c r="Y28" s="106">
        <v>-33.46</v>
      </c>
      <c r="Z28" s="121">
        <v>12904874</v>
      </c>
    </row>
    <row r="29" spans="1:26" ht="13.5">
      <c r="A29" s="210" t="s">
        <v>137</v>
      </c>
      <c r="B29" s="102"/>
      <c r="C29" s="121"/>
      <c r="D29" s="122">
        <v>1300000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/>
      <c r="D31" s="122">
        <v>3082874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15229526</v>
      </c>
      <c r="D32" s="187">
        <f t="shared" si="5"/>
        <v>12904874</v>
      </c>
      <c r="E32" s="43">
        <f t="shared" si="5"/>
        <v>12904874</v>
      </c>
      <c r="F32" s="43">
        <f t="shared" si="5"/>
        <v>0</v>
      </c>
      <c r="G32" s="43">
        <f t="shared" si="5"/>
        <v>143900</v>
      </c>
      <c r="H32" s="43">
        <f t="shared" si="5"/>
        <v>0</v>
      </c>
      <c r="I32" s="43">
        <f t="shared" si="5"/>
        <v>143900</v>
      </c>
      <c r="J32" s="43">
        <f t="shared" si="5"/>
        <v>0</v>
      </c>
      <c r="K32" s="43">
        <f t="shared" si="5"/>
        <v>832117</v>
      </c>
      <c r="L32" s="43">
        <f t="shared" si="5"/>
        <v>2722333</v>
      </c>
      <c r="M32" s="43">
        <f t="shared" si="5"/>
        <v>3554450</v>
      </c>
      <c r="N32" s="43">
        <f t="shared" si="5"/>
        <v>0</v>
      </c>
      <c r="O32" s="43">
        <f t="shared" si="5"/>
        <v>530312</v>
      </c>
      <c r="P32" s="43">
        <f t="shared" si="5"/>
        <v>1736915</v>
      </c>
      <c r="Q32" s="43">
        <f t="shared" si="5"/>
        <v>2267227</v>
      </c>
      <c r="R32" s="43">
        <f t="shared" si="5"/>
        <v>171113</v>
      </c>
      <c r="S32" s="43">
        <f t="shared" si="5"/>
        <v>1302553</v>
      </c>
      <c r="T32" s="43">
        <f t="shared" si="5"/>
        <v>1147318</v>
      </c>
      <c r="U32" s="43">
        <f t="shared" si="5"/>
        <v>2620984</v>
      </c>
      <c r="V32" s="43">
        <f t="shared" si="5"/>
        <v>8586561</v>
      </c>
      <c r="W32" s="43">
        <f t="shared" si="5"/>
        <v>12904874</v>
      </c>
      <c r="X32" s="43">
        <f t="shared" si="5"/>
        <v>-4318313</v>
      </c>
      <c r="Y32" s="188">
        <f>+IF(W32&lt;&gt;0,+(X32/W32)*100,0)</f>
        <v>-33.46265139822365</v>
      </c>
      <c r="Z32" s="45">
        <f>SUM(Z28:Z31)</f>
        <v>12904874</v>
      </c>
    </row>
    <row r="33" spans="1:26" ht="13.5">
      <c r="A33" s="213" t="s">
        <v>50</v>
      </c>
      <c r="B33" s="102" t="s">
        <v>140</v>
      </c>
      <c r="C33" s="121">
        <v>1419183</v>
      </c>
      <c r="D33" s="12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13" t="s">
        <v>51</v>
      </c>
      <c r="B34" s="102" t="s">
        <v>125</v>
      </c>
      <c r="C34" s="121"/>
      <c r="D34" s="122">
        <v>1100779</v>
      </c>
      <c r="E34" s="26">
        <v>1100000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>
        <v>1100000</v>
      </c>
      <c r="X34" s="26">
        <v>-1100000</v>
      </c>
      <c r="Y34" s="106">
        <v>-100</v>
      </c>
      <c r="Z34" s="28">
        <v>1100000</v>
      </c>
    </row>
    <row r="35" spans="1:26" ht="13.5">
      <c r="A35" s="213" t="s">
        <v>52</v>
      </c>
      <c r="B35" s="102"/>
      <c r="C35" s="121"/>
      <c r="D35" s="122">
        <v>8054347</v>
      </c>
      <c r="E35" s="26">
        <v>9166347</v>
      </c>
      <c r="F35" s="26"/>
      <c r="G35" s="26">
        <v>1031874</v>
      </c>
      <c r="H35" s="26">
        <v>200310</v>
      </c>
      <c r="I35" s="26">
        <v>1232184</v>
      </c>
      <c r="J35" s="26">
        <v>521199</v>
      </c>
      <c r="K35" s="26">
        <v>87122</v>
      </c>
      <c r="L35" s="26">
        <v>161780</v>
      </c>
      <c r="M35" s="26">
        <v>770101</v>
      </c>
      <c r="N35" s="26">
        <v>105973</v>
      </c>
      <c r="O35" s="26">
        <v>218170</v>
      </c>
      <c r="P35" s="26">
        <v>400628</v>
      </c>
      <c r="Q35" s="26">
        <v>724771</v>
      </c>
      <c r="R35" s="26">
        <v>134330</v>
      </c>
      <c r="S35" s="26">
        <v>222787</v>
      </c>
      <c r="T35" s="26">
        <v>3220180</v>
      </c>
      <c r="U35" s="26">
        <v>3577297</v>
      </c>
      <c r="V35" s="26">
        <v>6304353</v>
      </c>
      <c r="W35" s="26">
        <v>9166347</v>
      </c>
      <c r="X35" s="26">
        <v>-2861994</v>
      </c>
      <c r="Y35" s="106">
        <v>-31.22</v>
      </c>
      <c r="Z35" s="28">
        <v>9166347</v>
      </c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16648709</v>
      </c>
      <c r="D36" s="194">
        <f t="shared" si="6"/>
        <v>22060000</v>
      </c>
      <c r="E36" s="196">
        <f t="shared" si="6"/>
        <v>23171221</v>
      </c>
      <c r="F36" s="196">
        <f t="shared" si="6"/>
        <v>0</v>
      </c>
      <c r="G36" s="196">
        <f t="shared" si="6"/>
        <v>1175774</v>
      </c>
      <c r="H36" s="196">
        <f t="shared" si="6"/>
        <v>200310</v>
      </c>
      <c r="I36" s="196">
        <f t="shared" si="6"/>
        <v>1376084</v>
      </c>
      <c r="J36" s="196">
        <f t="shared" si="6"/>
        <v>521199</v>
      </c>
      <c r="K36" s="196">
        <f t="shared" si="6"/>
        <v>919239</v>
      </c>
      <c r="L36" s="196">
        <f t="shared" si="6"/>
        <v>2884113</v>
      </c>
      <c r="M36" s="196">
        <f t="shared" si="6"/>
        <v>4324551</v>
      </c>
      <c r="N36" s="196">
        <f t="shared" si="6"/>
        <v>105973</v>
      </c>
      <c r="O36" s="196">
        <f t="shared" si="6"/>
        <v>748482</v>
      </c>
      <c r="P36" s="196">
        <f t="shared" si="6"/>
        <v>2137543</v>
      </c>
      <c r="Q36" s="196">
        <f t="shared" si="6"/>
        <v>2991998</v>
      </c>
      <c r="R36" s="196">
        <f t="shared" si="6"/>
        <v>305443</v>
      </c>
      <c r="S36" s="196">
        <f t="shared" si="6"/>
        <v>1525340</v>
      </c>
      <c r="T36" s="196">
        <f t="shared" si="6"/>
        <v>4367498</v>
      </c>
      <c r="U36" s="196">
        <f t="shared" si="6"/>
        <v>6198281</v>
      </c>
      <c r="V36" s="196">
        <f t="shared" si="6"/>
        <v>14890914</v>
      </c>
      <c r="W36" s="196">
        <f t="shared" si="6"/>
        <v>23171221</v>
      </c>
      <c r="X36" s="196">
        <f t="shared" si="6"/>
        <v>-8280307</v>
      </c>
      <c r="Y36" s="197">
        <f>+IF(W36&lt;&gt;0,+(X36/W36)*100,0)</f>
        <v>-35.735307172634535</v>
      </c>
      <c r="Z36" s="215">
        <f>SUM(Z32:Z35)</f>
        <v>23171221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>
        <v>3165593</v>
      </c>
      <c r="D6" s="25">
        <v>625000</v>
      </c>
      <c r="E6" s="26">
        <v>3500000</v>
      </c>
      <c r="F6" s="26">
        <v>5000000</v>
      </c>
      <c r="G6" s="26">
        <v>3000000</v>
      </c>
      <c r="H6" s="26">
        <v>3000000</v>
      </c>
      <c r="I6" s="26">
        <v>11000000</v>
      </c>
      <c r="J6" s="26">
        <v>3000000</v>
      </c>
      <c r="K6" s="26">
        <v>3000000</v>
      </c>
      <c r="L6" s="26">
        <v>3000000</v>
      </c>
      <c r="M6" s="26">
        <v>9000000</v>
      </c>
      <c r="N6" s="26">
        <v>3000000</v>
      </c>
      <c r="O6" s="26">
        <v>2950000</v>
      </c>
      <c r="P6" s="26">
        <v>2500000</v>
      </c>
      <c r="Q6" s="26">
        <v>8450000</v>
      </c>
      <c r="R6" s="26">
        <v>2500000</v>
      </c>
      <c r="S6" s="26">
        <v>2750000</v>
      </c>
      <c r="T6" s="26">
        <v>1208820</v>
      </c>
      <c r="U6" s="26">
        <v>6458820</v>
      </c>
      <c r="V6" s="26">
        <v>34908820</v>
      </c>
      <c r="W6" s="26">
        <v>3500000</v>
      </c>
      <c r="X6" s="26">
        <v>31408820</v>
      </c>
      <c r="Y6" s="106">
        <v>897.39</v>
      </c>
      <c r="Z6" s="28">
        <v>3500000</v>
      </c>
    </row>
    <row r="7" spans="1:26" ht="13.5">
      <c r="A7" s="225" t="s">
        <v>146</v>
      </c>
      <c r="B7" s="158" t="s">
        <v>71</v>
      </c>
      <c r="C7" s="121">
        <v>15843750</v>
      </c>
      <c r="D7" s="25">
        <v>12674000</v>
      </c>
      <c r="E7" s="26">
        <v>13000000</v>
      </c>
      <c r="F7" s="26">
        <v>11000000</v>
      </c>
      <c r="G7" s="26">
        <v>12000000</v>
      </c>
      <c r="H7" s="26">
        <v>12000000</v>
      </c>
      <c r="I7" s="26">
        <v>35000000</v>
      </c>
      <c r="J7" s="26">
        <v>14000000</v>
      </c>
      <c r="K7" s="26">
        <v>14000000</v>
      </c>
      <c r="L7" s="26">
        <v>13000000</v>
      </c>
      <c r="M7" s="26">
        <v>41000000</v>
      </c>
      <c r="N7" s="26">
        <v>13000000</v>
      </c>
      <c r="O7" s="26">
        <v>13250000</v>
      </c>
      <c r="P7" s="26">
        <v>13250000</v>
      </c>
      <c r="Q7" s="26">
        <v>39500000</v>
      </c>
      <c r="R7" s="26">
        <v>12500000</v>
      </c>
      <c r="S7" s="26">
        <v>13000000</v>
      </c>
      <c r="T7" s="26">
        <v>23293714</v>
      </c>
      <c r="U7" s="26">
        <v>48793714</v>
      </c>
      <c r="V7" s="26">
        <v>164293714</v>
      </c>
      <c r="W7" s="26">
        <v>13000000</v>
      </c>
      <c r="X7" s="26">
        <v>151293714</v>
      </c>
      <c r="Y7" s="106">
        <v>1163.8</v>
      </c>
      <c r="Z7" s="28">
        <v>13000000</v>
      </c>
    </row>
    <row r="8" spans="1:26" ht="13.5">
      <c r="A8" s="225" t="s">
        <v>147</v>
      </c>
      <c r="B8" s="158" t="s">
        <v>71</v>
      </c>
      <c r="C8" s="121">
        <v>13169430</v>
      </c>
      <c r="D8" s="25">
        <v>30364000</v>
      </c>
      <c r="E8" s="26">
        <v>30000000</v>
      </c>
      <c r="F8" s="26">
        <v>20000000</v>
      </c>
      <c r="G8" s="26">
        <v>21000000</v>
      </c>
      <c r="H8" s="26">
        <v>22000000</v>
      </c>
      <c r="I8" s="26">
        <v>63000000</v>
      </c>
      <c r="J8" s="26">
        <v>23000000</v>
      </c>
      <c r="K8" s="26">
        <v>24000000</v>
      </c>
      <c r="L8" s="26">
        <v>25000000</v>
      </c>
      <c r="M8" s="26">
        <v>72000000</v>
      </c>
      <c r="N8" s="26">
        <v>26000000</v>
      </c>
      <c r="O8" s="26">
        <v>26250000</v>
      </c>
      <c r="P8" s="26">
        <v>26300000</v>
      </c>
      <c r="Q8" s="26">
        <v>78550000</v>
      </c>
      <c r="R8" s="26">
        <v>27000000</v>
      </c>
      <c r="S8" s="26">
        <v>27250000</v>
      </c>
      <c r="T8" s="26">
        <v>19060925</v>
      </c>
      <c r="U8" s="26">
        <v>73310925</v>
      </c>
      <c r="V8" s="26">
        <v>286860925</v>
      </c>
      <c r="W8" s="26">
        <v>30000000</v>
      </c>
      <c r="X8" s="26">
        <v>256860925</v>
      </c>
      <c r="Y8" s="106">
        <v>856.2</v>
      </c>
      <c r="Z8" s="28">
        <v>30000000</v>
      </c>
    </row>
    <row r="9" spans="1:26" ht="13.5">
      <c r="A9" s="225" t="s">
        <v>148</v>
      </c>
      <c r="B9" s="158"/>
      <c r="C9" s="121">
        <v>2910062</v>
      </c>
      <c r="D9" s="25">
        <v>13000000</v>
      </c>
      <c r="E9" s="26">
        <v>4000000</v>
      </c>
      <c r="F9" s="26">
        <v>4500000</v>
      </c>
      <c r="G9" s="26">
        <v>4500000</v>
      </c>
      <c r="H9" s="26">
        <v>4500000</v>
      </c>
      <c r="I9" s="26">
        <v>13500000</v>
      </c>
      <c r="J9" s="26">
        <v>4500000</v>
      </c>
      <c r="K9" s="26">
        <v>4500000</v>
      </c>
      <c r="L9" s="26">
        <v>4500000</v>
      </c>
      <c r="M9" s="26">
        <v>13500000</v>
      </c>
      <c r="N9" s="26">
        <v>4500000</v>
      </c>
      <c r="O9" s="26">
        <v>4500000</v>
      </c>
      <c r="P9" s="26">
        <v>4500000</v>
      </c>
      <c r="Q9" s="26">
        <v>13500000</v>
      </c>
      <c r="R9" s="26">
        <v>4500000</v>
      </c>
      <c r="S9" s="26">
        <v>4500000</v>
      </c>
      <c r="T9" s="26">
        <v>4709602</v>
      </c>
      <c r="U9" s="26">
        <v>13709602</v>
      </c>
      <c r="V9" s="26">
        <v>54209602</v>
      </c>
      <c r="W9" s="26">
        <v>4000000</v>
      </c>
      <c r="X9" s="26">
        <v>50209602</v>
      </c>
      <c r="Y9" s="106">
        <v>1255.24</v>
      </c>
      <c r="Z9" s="28">
        <v>4000000</v>
      </c>
    </row>
    <row r="10" spans="1:26" ht="13.5">
      <c r="A10" s="225" t="s">
        <v>149</v>
      </c>
      <c r="B10" s="158"/>
      <c r="C10" s="121">
        <v>196231</v>
      </c>
      <c r="D10" s="25">
        <v>98000</v>
      </c>
      <c r="E10" s="26"/>
      <c r="F10" s="125"/>
      <c r="G10" s="125"/>
      <c r="H10" s="125"/>
      <c r="I10" s="26"/>
      <c r="J10" s="125"/>
      <c r="K10" s="125"/>
      <c r="L10" s="26"/>
      <c r="M10" s="125"/>
      <c r="N10" s="125"/>
      <c r="O10" s="125"/>
      <c r="P10" s="26"/>
      <c r="Q10" s="125"/>
      <c r="R10" s="125"/>
      <c r="S10" s="26"/>
      <c r="T10" s="125"/>
      <c r="U10" s="125"/>
      <c r="V10" s="125"/>
      <c r="W10" s="26"/>
      <c r="X10" s="125"/>
      <c r="Y10" s="107"/>
      <c r="Z10" s="200"/>
    </row>
    <row r="11" spans="1:26" ht="13.5">
      <c r="A11" s="225" t="s">
        <v>150</v>
      </c>
      <c r="B11" s="158" t="s">
        <v>95</v>
      </c>
      <c r="C11" s="121">
        <v>141175</v>
      </c>
      <c r="D11" s="25">
        <v>4200000</v>
      </c>
      <c r="E11" s="26">
        <v>23000000</v>
      </c>
      <c r="F11" s="26">
        <v>23000000</v>
      </c>
      <c r="G11" s="26">
        <v>22000000</v>
      </c>
      <c r="H11" s="26">
        <v>21000000</v>
      </c>
      <c r="I11" s="26">
        <v>66000000</v>
      </c>
      <c r="J11" s="26">
        <v>20000000</v>
      </c>
      <c r="K11" s="26">
        <v>21000000</v>
      </c>
      <c r="L11" s="26">
        <v>22000000</v>
      </c>
      <c r="M11" s="26">
        <v>63000000</v>
      </c>
      <c r="N11" s="26">
        <v>22000000</v>
      </c>
      <c r="O11" s="26">
        <v>22000000</v>
      </c>
      <c r="P11" s="26">
        <v>22000000</v>
      </c>
      <c r="Q11" s="26">
        <v>66000000</v>
      </c>
      <c r="R11" s="26">
        <v>20500000</v>
      </c>
      <c r="S11" s="26">
        <v>20000000</v>
      </c>
      <c r="T11" s="26">
        <v>23659955</v>
      </c>
      <c r="U11" s="26">
        <v>64159955</v>
      </c>
      <c r="V11" s="26">
        <v>259159955</v>
      </c>
      <c r="W11" s="26">
        <v>23000000</v>
      </c>
      <c r="X11" s="26">
        <v>236159955</v>
      </c>
      <c r="Y11" s="106">
        <v>1026.78</v>
      </c>
      <c r="Z11" s="28">
        <v>23000000</v>
      </c>
    </row>
    <row r="12" spans="1:26" ht="13.5">
      <c r="A12" s="226" t="s">
        <v>55</v>
      </c>
      <c r="B12" s="227"/>
      <c r="C12" s="138">
        <f aca="true" t="shared" si="0" ref="C12:X12">SUM(C6:C11)</f>
        <v>35426241</v>
      </c>
      <c r="D12" s="38">
        <f t="shared" si="0"/>
        <v>60961000</v>
      </c>
      <c r="E12" s="39">
        <f t="shared" si="0"/>
        <v>73500000</v>
      </c>
      <c r="F12" s="39">
        <f t="shared" si="0"/>
        <v>63500000</v>
      </c>
      <c r="G12" s="39">
        <f t="shared" si="0"/>
        <v>62500000</v>
      </c>
      <c r="H12" s="39">
        <f t="shared" si="0"/>
        <v>62500000</v>
      </c>
      <c r="I12" s="39">
        <f t="shared" si="0"/>
        <v>188500000</v>
      </c>
      <c r="J12" s="39">
        <f t="shared" si="0"/>
        <v>64500000</v>
      </c>
      <c r="K12" s="39">
        <f t="shared" si="0"/>
        <v>66500000</v>
      </c>
      <c r="L12" s="39">
        <f t="shared" si="0"/>
        <v>67500000</v>
      </c>
      <c r="M12" s="39">
        <f t="shared" si="0"/>
        <v>198500000</v>
      </c>
      <c r="N12" s="39">
        <f t="shared" si="0"/>
        <v>68500000</v>
      </c>
      <c r="O12" s="39">
        <f t="shared" si="0"/>
        <v>68950000</v>
      </c>
      <c r="P12" s="39">
        <f t="shared" si="0"/>
        <v>68550000</v>
      </c>
      <c r="Q12" s="39">
        <f t="shared" si="0"/>
        <v>206000000</v>
      </c>
      <c r="R12" s="39">
        <f t="shared" si="0"/>
        <v>67000000</v>
      </c>
      <c r="S12" s="39">
        <f t="shared" si="0"/>
        <v>67500000</v>
      </c>
      <c r="T12" s="39">
        <f t="shared" si="0"/>
        <v>71933016</v>
      </c>
      <c r="U12" s="39">
        <f t="shared" si="0"/>
        <v>206433016</v>
      </c>
      <c r="V12" s="39">
        <f t="shared" si="0"/>
        <v>799433016</v>
      </c>
      <c r="W12" s="39">
        <f t="shared" si="0"/>
        <v>73500000</v>
      </c>
      <c r="X12" s="39">
        <f t="shared" si="0"/>
        <v>725933016</v>
      </c>
      <c r="Y12" s="140">
        <f>+IF(W12&lt;&gt;0,+(X12/W12)*100,0)</f>
        <v>987.6639673469388</v>
      </c>
      <c r="Z12" s="40">
        <f>SUM(Z6:Z11)</f>
        <v>73500000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>
        <v>341760</v>
      </c>
      <c r="D15" s="25">
        <v>1464000</v>
      </c>
      <c r="E15" s="26">
        <v>1250000</v>
      </c>
      <c r="F15" s="26">
        <v>1500000</v>
      </c>
      <c r="G15" s="26">
        <v>1500000</v>
      </c>
      <c r="H15" s="26">
        <v>1500000</v>
      </c>
      <c r="I15" s="26">
        <v>4500000</v>
      </c>
      <c r="J15" s="26">
        <v>1500000</v>
      </c>
      <c r="K15" s="26">
        <v>1500000</v>
      </c>
      <c r="L15" s="26">
        <v>1500000</v>
      </c>
      <c r="M15" s="26">
        <v>4500000</v>
      </c>
      <c r="N15" s="26">
        <v>1500000</v>
      </c>
      <c r="O15" s="26">
        <v>1550000</v>
      </c>
      <c r="P15" s="26">
        <v>1550000</v>
      </c>
      <c r="Q15" s="26">
        <v>4600000</v>
      </c>
      <c r="R15" s="26">
        <v>1550000</v>
      </c>
      <c r="S15" s="26">
        <v>1550000</v>
      </c>
      <c r="T15" s="26">
        <v>1123467</v>
      </c>
      <c r="U15" s="26">
        <v>4223467</v>
      </c>
      <c r="V15" s="26">
        <v>17823467</v>
      </c>
      <c r="W15" s="26">
        <v>1250000</v>
      </c>
      <c r="X15" s="26">
        <v>16573467</v>
      </c>
      <c r="Y15" s="106">
        <v>1325.88</v>
      </c>
      <c r="Z15" s="28">
        <v>1250000</v>
      </c>
    </row>
    <row r="16" spans="1:26" ht="13.5">
      <c r="A16" s="225" t="s">
        <v>153</v>
      </c>
      <c r="B16" s="158"/>
      <c r="C16" s="121">
        <v>11299</v>
      </c>
      <c r="D16" s="25">
        <v>15000</v>
      </c>
      <c r="E16" s="26"/>
      <c r="F16" s="125">
        <v>15000</v>
      </c>
      <c r="G16" s="125">
        <v>15000</v>
      </c>
      <c r="H16" s="125">
        <v>15000</v>
      </c>
      <c r="I16" s="26">
        <v>45000</v>
      </c>
      <c r="J16" s="125">
        <v>15000</v>
      </c>
      <c r="K16" s="125">
        <v>15000</v>
      </c>
      <c r="L16" s="26">
        <v>15000</v>
      </c>
      <c r="M16" s="125">
        <v>45000</v>
      </c>
      <c r="N16" s="125">
        <v>15000</v>
      </c>
      <c r="O16" s="125">
        <v>15000</v>
      </c>
      <c r="P16" s="26">
        <v>15000</v>
      </c>
      <c r="Q16" s="125">
        <v>45000</v>
      </c>
      <c r="R16" s="125">
        <v>15000</v>
      </c>
      <c r="S16" s="26">
        <v>15000</v>
      </c>
      <c r="T16" s="125"/>
      <c r="U16" s="125">
        <v>30000</v>
      </c>
      <c r="V16" s="125">
        <v>165000</v>
      </c>
      <c r="W16" s="26"/>
      <c r="X16" s="125">
        <v>165000</v>
      </c>
      <c r="Y16" s="107"/>
      <c r="Z16" s="200"/>
    </row>
    <row r="17" spans="1:26" ht="13.5">
      <c r="A17" s="225" t="s">
        <v>154</v>
      </c>
      <c r="B17" s="158"/>
      <c r="C17" s="121"/>
      <c r="D17" s="25"/>
      <c r="E17" s="26">
        <v>8000000</v>
      </c>
      <c r="F17" s="26">
        <v>7000000</v>
      </c>
      <c r="G17" s="26">
        <v>7000000</v>
      </c>
      <c r="H17" s="26">
        <v>7000000</v>
      </c>
      <c r="I17" s="26">
        <v>21000000</v>
      </c>
      <c r="J17" s="26">
        <v>7000000</v>
      </c>
      <c r="K17" s="26">
        <v>7000000</v>
      </c>
      <c r="L17" s="26">
        <v>7000000</v>
      </c>
      <c r="M17" s="26">
        <v>21000000</v>
      </c>
      <c r="N17" s="26">
        <v>7000000</v>
      </c>
      <c r="O17" s="26">
        <v>7000000</v>
      </c>
      <c r="P17" s="26">
        <v>7000000</v>
      </c>
      <c r="Q17" s="26">
        <v>21000000</v>
      </c>
      <c r="R17" s="26">
        <v>7000000</v>
      </c>
      <c r="S17" s="26">
        <v>7000000</v>
      </c>
      <c r="T17" s="26">
        <v>7048059</v>
      </c>
      <c r="U17" s="26">
        <v>21048059</v>
      </c>
      <c r="V17" s="26">
        <v>84048059</v>
      </c>
      <c r="W17" s="26">
        <v>8000000</v>
      </c>
      <c r="X17" s="26">
        <v>76048059</v>
      </c>
      <c r="Y17" s="106">
        <v>950.6</v>
      </c>
      <c r="Z17" s="28">
        <v>8000000</v>
      </c>
    </row>
    <row r="18" spans="1:26" ht="13.5">
      <c r="A18" s="225" t="s">
        <v>155</v>
      </c>
      <c r="B18" s="158"/>
      <c r="C18" s="121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225" t="s">
        <v>156</v>
      </c>
      <c r="B19" s="158" t="s">
        <v>98</v>
      </c>
      <c r="C19" s="121">
        <v>110422535</v>
      </c>
      <c r="D19" s="25">
        <v>219168000</v>
      </c>
      <c r="E19" s="26">
        <v>160000000</v>
      </c>
      <c r="F19" s="26">
        <v>121000000</v>
      </c>
      <c r="G19" s="26">
        <v>121000000</v>
      </c>
      <c r="H19" s="26">
        <v>121000000</v>
      </c>
      <c r="I19" s="26">
        <v>363000000</v>
      </c>
      <c r="J19" s="26">
        <v>121000000</v>
      </c>
      <c r="K19" s="26">
        <v>121000000</v>
      </c>
      <c r="L19" s="26">
        <v>121000000</v>
      </c>
      <c r="M19" s="26">
        <v>363000000</v>
      </c>
      <c r="N19" s="26">
        <v>121000000</v>
      </c>
      <c r="O19" s="26">
        <v>121000000</v>
      </c>
      <c r="P19" s="26">
        <v>121000000</v>
      </c>
      <c r="Q19" s="26">
        <v>363000000</v>
      </c>
      <c r="R19" s="26">
        <v>122000000</v>
      </c>
      <c r="S19" s="26">
        <v>123000000</v>
      </c>
      <c r="T19" s="26">
        <v>138851113</v>
      </c>
      <c r="U19" s="26">
        <v>383851113</v>
      </c>
      <c r="V19" s="26">
        <v>1472851113</v>
      </c>
      <c r="W19" s="26">
        <v>160000000</v>
      </c>
      <c r="X19" s="26">
        <v>1312851113</v>
      </c>
      <c r="Y19" s="106">
        <v>820.53</v>
      </c>
      <c r="Z19" s="28">
        <v>160000000</v>
      </c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/>
      <c r="D22" s="25"/>
      <c r="E22" s="26">
        <v>50000</v>
      </c>
      <c r="F22" s="26">
        <v>20000</v>
      </c>
      <c r="G22" s="26">
        <v>20000</v>
      </c>
      <c r="H22" s="26">
        <v>20000</v>
      </c>
      <c r="I22" s="26">
        <v>60000</v>
      </c>
      <c r="J22" s="26">
        <v>20000</v>
      </c>
      <c r="K22" s="26">
        <v>20000</v>
      </c>
      <c r="L22" s="26">
        <v>20000</v>
      </c>
      <c r="M22" s="26">
        <v>60000</v>
      </c>
      <c r="N22" s="26">
        <v>20000</v>
      </c>
      <c r="O22" s="26">
        <v>20000</v>
      </c>
      <c r="P22" s="26">
        <v>20000</v>
      </c>
      <c r="Q22" s="26">
        <v>60000</v>
      </c>
      <c r="R22" s="26">
        <v>20000</v>
      </c>
      <c r="S22" s="26">
        <v>20000</v>
      </c>
      <c r="T22" s="26">
        <v>20184</v>
      </c>
      <c r="U22" s="26">
        <v>60184</v>
      </c>
      <c r="V22" s="26">
        <v>240184</v>
      </c>
      <c r="W22" s="26">
        <v>50000</v>
      </c>
      <c r="X22" s="26">
        <v>190184</v>
      </c>
      <c r="Y22" s="106">
        <v>380.37</v>
      </c>
      <c r="Z22" s="28">
        <v>50000</v>
      </c>
    </row>
    <row r="23" spans="1:26" ht="13.5">
      <c r="A23" s="225" t="s">
        <v>160</v>
      </c>
      <c r="B23" s="158"/>
      <c r="C23" s="121"/>
      <c r="D23" s="25"/>
      <c r="E23" s="26"/>
      <c r="F23" s="125"/>
      <c r="G23" s="125"/>
      <c r="H23" s="125"/>
      <c r="I23" s="26"/>
      <c r="J23" s="125"/>
      <c r="K23" s="125"/>
      <c r="L23" s="26"/>
      <c r="M23" s="125"/>
      <c r="N23" s="125"/>
      <c r="O23" s="125"/>
      <c r="P23" s="26"/>
      <c r="Q23" s="125"/>
      <c r="R23" s="125"/>
      <c r="S23" s="26"/>
      <c r="T23" s="125"/>
      <c r="U23" s="125"/>
      <c r="V23" s="125"/>
      <c r="W23" s="26"/>
      <c r="X23" s="125"/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110775594</v>
      </c>
      <c r="D24" s="42">
        <f t="shared" si="1"/>
        <v>220647000</v>
      </c>
      <c r="E24" s="43">
        <f t="shared" si="1"/>
        <v>169300000</v>
      </c>
      <c r="F24" s="43">
        <f t="shared" si="1"/>
        <v>129535000</v>
      </c>
      <c r="G24" s="43">
        <f t="shared" si="1"/>
        <v>129535000</v>
      </c>
      <c r="H24" s="43">
        <f t="shared" si="1"/>
        <v>129535000</v>
      </c>
      <c r="I24" s="43">
        <f t="shared" si="1"/>
        <v>388605000</v>
      </c>
      <c r="J24" s="43">
        <f t="shared" si="1"/>
        <v>129535000</v>
      </c>
      <c r="K24" s="43">
        <f t="shared" si="1"/>
        <v>129535000</v>
      </c>
      <c r="L24" s="43">
        <f t="shared" si="1"/>
        <v>129535000</v>
      </c>
      <c r="M24" s="43">
        <f t="shared" si="1"/>
        <v>388605000</v>
      </c>
      <c r="N24" s="43">
        <f t="shared" si="1"/>
        <v>129535000</v>
      </c>
      <c r="O24" s="43">
        <f t="shared" si="1"/>
        <v>129585000</v>
      </c>
      <c r="P24" s="43">
        <f t="shared" si="1"/>
        <v>129585000</v>
      </c>
      <c r="Q24" s="43">
        <f t="shared" si="1"/>
        <v>388705000</v>
      </c>
      <c r="R24" s="43">
        <f t="shared" si="1"/>
        <v>130585000</v>
      </c>
      <c r="S24" s="43">
        <f t="shared" si="1"/>
        <v>131585000</v>
      </c>
      <c r="T24" s="43">
        <f t="shared" si="1"/>
        <v>147042823</v>
      </c>
      <c r="U24" s="43">
        <f t="shared" si="1"/>
        <v>409212823</v>
      </c>
      <c r="V24" s="43">
        <f t="shared" si="1"/>
        <v>1575127823</v>
      </c>
      <c r="W24" s="43">
        <f t="shared" si="1"/>
        <v>169300000</v>
      </c>
      <c r="X24" s="43">
        <f t="shared" si="1"/>
        <v>1405827823</v>
      </c>
      <c r="Y24" s="188">
        <f>+IF(W24&lt;&gt;0,+(X24/W24)*100,0)</f>
        <v>830.3767412876551</v>
      </c>
      <c r="Z24" s="45">
        <f>SUM(Z15:Z23)</f>
        <v>169300000</v>
      </c>
    </row>
    <row r="25" spans="1:26" ht="13.5">
      <c r="A25" s="226" t="s">
        <v>161</v>
      </c>
      <c r="B25" s="227"/>
      <c r="C25" s="138">
        <f aca="true" t="shared" si="2" ref="C25:X25">+C12+C24</f>
        <v>146201835</v>
      </c>
      <c r="D25" s="38">
        <f t="shared" si="2"/>
        <v>281608000</v>
      </c>
      <c r="E25" s="39">
        <f t="shared" si="2"/>
        <v>242800000</v>
      </c>
      <c r="F25" s="39">
        <f t="shared" si="2"/>
        <v>193035000</v>
      </c>
      <c r="G25" s="39">
        <f t="shared" si="2"/>
        <v>192035000</v>
      </c>
      <c r="H25" s="39">
        <f t="shared" si="2"/>
        <v>192035000</v>
      </c>
      <c r="I25" s="39">
        <f t="shared" si="2"/>
        <v>577105000</v>
      </c>
      <c r="J25" s="39">
        <f t="shared" si="2"/>
        <v>194035000</v>
      </c>
      <c r="K25" s="39">
        <f t="shared" si="2"/>
        <v>196035000</v>
      </c>
      <c r="L25" s="39">
        <f t="shared" si="2"/>
        <v>197035000</v>
      </c>
      <c r="M25" s="39">
        <f t="shared" si="2"/>
        <v>587105000</v>
      </c>
      <c r="N25" s="39">
        <f t="shared" si="2"/>
        <v>198035000</v>
      </c>
      <c r="O25" s="39">
        <f t="shared" si="2"/>
        <v>198535000</v>
      </c>
      <c r="P25" s="39">
        <f t="shared" si="2"/>
        <v>198135000</v>
      </c>
      <c r="Q25" s="39">
        <f t="shared" si="2"/>
        <v>594705000</v>
      </c>
      <c r="R25" s="39">
        <f t="shared" si="2"/>
        <v>197585000</v>
      </c>
      <c r="S25" s="39">
        <f t="shared" si="2"/>
        <v>199085000</v>
      </c>
      <c r="T25" s="39">
        <f t="shared" si="2"/>
        <v>218975839</v>
      </c>
      <c r="U25" s="39">
        <f t="shared" si="2"/>
        <v>615645839</v>
      </c>
      <c r="V25" s="39">
        <f t="shared" si="2"/>
        <v>2374560839</v>
      </c>
      <c r="W25" s="39">
        <f t="shared" si="2"/>
        <v>242800000</v>
      </c>
      <c r="X25" s="39">
        <f t="shared" si="2"/>
        <v>2131760839</v>
      </c>
      <c r="Y25" s="140">
        <f>+IF(W25&lt;&gt;0,+(X25/W25)*100,0)</f>
        <v>877.9904608731465</v>
      </c>
      <c r="Z25" s="40">
        <f>+Z12+Z24</f>
        <v>242800000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51</v>
      </c>
      <c r="B30" s="158" t="s">
        <v>93</v>
      </c>
      <c r="C30" s="121">
        <v>551774</v>
      </c>
      <c r="D30" s="25">
        <v>4064000</v>
      </c>
      <c r="E30" s="26">
        <v>2500000</v>
      </c>
      <c r="F30" s="26">
        <v>4000000</v>
      </c>
      <c r="G30" s="26">
        <v>4000000</v>
      </c>
      <c r="H30" s="26">
        <v>4000000</v>
      </c>
      <c r="I30" s="26">
        <v>12000000</v>
      </c>
      <c r="J30" s="26">
        <v>4000000</v>
      </c>
      <c r="K30" s="26">
        <v>4000000</v>
      </c>
      <c r="L30" s="26">
        <v>4000000</v>
      </c>
      <c r="M30" s="26">
        <v>12000000</v>
      </c>
      <c r="N30" s="26">
        <v>4000000</v>
      </c>
      <c r="O30" s="26">
        <v>4000000</v>
      </c>
      <c r="P30" s="26">
        <v>4000000</v>
      </c>
      <c r="Q30" s="26">
        <v>12000000</v>
      </c>
      <c r="R30" s="26">
        <v>4000000</v>
      </c>
      <c r="S30" s="26">
        <v>4000000</v>
      </c>
      <c r="T30" s="26"/>
      <c r="U30" s="26">
        <v>8000000</v>
      </c>
      <c r="V30" s="26">
        <v>44000000</v>
      </c>
      <c r="W30" s="26">
        <v>2500000</v>
      </c>
      <c r="X30" s="26">
        <v>41500000</v>
      </c>
      <c r="Y30" s="106">
        <v>1660</v>
      </c>
      <c r="Z30" s="28">
        <v>2500000</v>
      </c>
    </row>
    <row r="31" spans="1:26" ht="13.5">
      <c r="A31" s="225" t="s">
        <v>165</v>
      </c>
      <c r="B31" s="158"/>
      <c r="C31" s="121">
        <v>550162</v>
      </c>
      <c r="D31" s="25">
        <v>2400000</v>
      </c>
      <c r="E31" s="26">
        <v>2500000</v>
      </c>
      <c r="F31" s="26">
        <v>2500000</v>
      </c>
      <c r="G31" s="26">
        <v>2500000</v>
      </c>
      <c r="H31" s="26">
        <v>2500000</v>
      </c>
      <c r="I31" s="26">
        <v>7500000</v>
      </c>
      <c r="J31" s="26">
        <v>2500000</v>
      </c>
      <c r="K31" s="26">
        <v>2500000</v>
      </c>
      <c r="L31" s="26">
        <v>2500000</v>
      </c>
      <c r="M31" s="26">
        <v>7500000</v>
      </c>
      <c r="N31" s="26">
        <v>2500000</v>
      </c>
      <c r="O31" s="26">
        <v>2500000</v>
      </c>
      <c r="P31" s="26">
        <v>2500000</v>
      </c>
      <c r="Q31" s="26">
        <v>7500000</v>
      </c>
      <c r="R31" s="26">
        <v>2500000</v>
      </c>
      <c r="S31" s="26">
        <v>2550000</v>
      </c>
      <c r="T31" s="26">
        <v>2335909</v>
      </c>
      <c r="U31" s="26">
        <v>7385909</v>
      </c>
      <c r="V31" s="26">
        <v>29885909</v>
      </c>
      <c r="W31" s="26">
        <v>2500000</v>
      </c>
      <c r="X31" s="26">
        <v>27385909</v>
      </c>
      <c r="Y31" s="106">
        <v>1095.44</v>
      </c>
      <c r="Z31" s="28">
        <v>2500000</v>
      </c>
    </row>
    <row r="32" spans="1:26" ht="13.5">
      <c r="A32" s="225" t="s">
        <v>166</v>
      </c>
      <c r="B32" s="158" t="s">
        <v>93</v>
      </c>
      <c r="C32" s="121">
        <v>17938765</v>
      </c>
      <c r="D32" s="25">
        <v>23590000</v>
      </c>
      <c r="E32" s="26">
        <v>34500000</v>
      </c>
      <c r="F32" s="26">
        <v>33000000</v>
      </c>
      <c r="G32" s="26">
        <v>31000000</v>
      </c>
      <c r="H32" s="26">
        <v>30000000</v>
      </c>
      <c r="I32" s="26">
        <v>94000000</v>
      </c>
      <c r="J32" s="26">
        <v>30000000</v>
      </c>
      <c r="K32" s="26">
        <v>31000000</v>
      </c>
      <c r="L32" s="26">
        <v>28000000</v>
      </c>
      <c r="M32" s="26">
        <v>89000000</v>
      </c>
      <c r="N32" s="26">
        <v>27000000</v>
      </c>
      <c r="O32" s="26">
        <v>27500000</v>
      </c>
      <c r="P32" s="26">
        <v>27000000</v>
      </c>
      <c r="Q32" s="26">
        <v>81500000</v>
      </c>
      <c r="R32" s="26">
        <v>26900000</v>
      </c>
      <c r="S32" s="26">
        <v>25000000</v>
      </c>
      <c r="T32" s="26">
        <v>32741050</v>
      </c>
      <c r="U32" s="26">
        <v>84641050</v>
      </c>
      <c r="V32" s="26">
        <v>349141050</v>
      </c>
      <c r="W32" s="26">
        <v>34500000</v>
      </c>
      <c r="X32" s="26">
        <v>314641050</v>
      </c>
      <c r="Y32" s="106">
        <v>912</v>
      </c>
      <c r="Z32" s="28">
        <v>34500000</v>
      </c>
    </row>
    <row r="33" spans="1:26" ht="13.5">
      <c r="A33" s="225" t="s">
        <v>167</v>
      </c>
      <c r="B33" s="158"/>
      <c r="C33" s="121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26" t="s">
        <v>57</v>
      </c>
      <c r="B34" s="227"/>
      <c r="C34" s="138">
        <f aca="true" t="shared" si="3" ref="C34:X34">SUM(C29:C33)</f>
        <v>19040701</v>
      </c>
      <c r="D34" s="38">
        <f t="shared" si="3"/>
        <v>30054000</v>
      </c>
      <c r="E34" s="39">
        <f t="shared" si="3"/>
        <v>39500000</v>
      </c>
      <c r="F34" s="39">
        <f t="shared" si="3"/>
        <v>39500000</v>
      </c>
      <c r="G34" s="39">
        <f t="shared" si="3"/>
        <v>37500000</v>
      </c>
      <c r="H34" s="39">
        <f t="shared" si="3"/>
        <v>36500000</v>
      </c>
      <c r="I34" s="39">
        <f t="shared" si="3"/>
        <v>113500000</v>
      </c>
      <c r="J34" s="39">
        <f t="shared" si="3"/>
        <v>36500000</v>
      </c>
      <c r="K34" s="39">
        <f t="shared" si="3"/>
        <v>37500000</v>
      </c>
      <c r="L34" s="39">
        <f t="shared" si="3"/>
        <v>34500000</v>
      </c>
      <c r="M34" s="39">
        <f t="shared" si="3"/>
        <v>108500000</v>
      </c>
      <c r="N34" s="39">
        <f t="shared" si="3"/>
        <v>33500000</v>
      </c>
      <c r="O34" s="39">
        <f t="shared" si="3"/>
        <v>34000000</v>
      </c>
      <c r="P34" s="39">
        <f t="shared" si="3"/>
        <v>33500000</v>
      </c>
      <c r="Q34" s="39">
        <f t="shared" si="3"/>
        <v>101000000</v>
      </c>
      <c r="R34" s="39">
        <f t="shared" si="3"/>
        <v>33400000</v>
      </c>
      <c r="S34" s="39">
        <f t="shared" si="3"/>
        <v>31550000</v>
      </c>
      <c r="T34" s="39">
        <f t="shared" si="3"/>
        <v>35076959</v>
      </c>
      <c r="U34" s="39">
        <f t="shared" si="3"/>
        <v>100026959</v>
      </c>
      <c r="V34" s="39">
        <f t="shared" si="3"/>
        <v>423026959</v>
      </c>
      <c r="W34" s="39">
        <f t="shared" si="3"/>
        <v>39500000</v>
      </c>
      <c r="X34" s="39">
        <f t="shared" si="3"/>
        <v>383526959</v>
      </c>
      <c r="Y34" s="140">
        <f>+IF(W34&lt;&gt;0,+(X34/W34)*100,0)</f>
        <v>970.9543265822784</v>
      </c>
      <c r="Z34" s="40">
        <f>SUM(Z29:Z33)</f>
        <v>39500000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>
        <v>981814</v>
      </c>
      <c r="D37" s="25">
        <v>12527000</v>
      </c>
      <c r="E37" s="26">
        <v>13500000</v>
      </c>
      <c r="F37" s="26">
        <v>15000000</v>
      </c>
      <c r="G37" s="26">
        <v>15000000</v>
      </c>
      <c r="H37" s="26">
        <v>15000000</v>
      </c>
      <c r="I37" s="26">
        <v>45000000</v>
      </c>
      <c r="J37" s="26">
        <v>15000000</v>
      </c>
      <c r="K37" s="26">
        <v>15000000</v>
      </c>
      <c r="L37" s="26">
        <v>15000000</v>
      </c>
      <c r="M37" s="26">
        <v>45000000</v>
      </c>
      <c r="N37" s="26">
        <v>15000000</v>
      </c>
      <c r="O37" s="26">
        <v>15000000</v>
      </c>
      <c r="P37" s="26">
        <v>15000000</v>
      </c>
      <c r="Q37" s="26">
        <v>45000000</v>
      </c>
      <c r="R37" s="26">
        <v>15000000</v>
      </c>
      <c r="S37" s="26">
        <v>15000000</v>
      </c>
      <c r="T37" s="26">
        <v>10851887</v>
      </c>
      <c r="U37" s="26">
        <v>40851887</v>
      </c>
      <c r="V37" s="26">
        <v>175851887</v>
      </c>
      <c r="W37" s="26">
        <v>13500000</v>
      </c>
      <c r="X37" s="26">
        <v>162351887</v>
      </c>
      <c r="Y37" s="106">
        <v>1202.61</v>
      </c>
      <c r="Z37" s="28">
        <v>13500000</v>
      </c>
    </row>
    <row r="38" spans="1:26" ht="13.5">
      <c r="A38" s="225" t="s">
        <v>167</v>
      </c>
      <c r="B38" s="158"/>
      <c r="C38" s="121"/>
      <c r="D38" s="25">
        <v>13503000</v>
      </c>
      <c r="E38" s="26">
        <v>18500000</v>
      </c>
      <c r="F38" s="26">
        <v>17500000</v>
      </c>
      <c r="G38" s="26">
        <v>17500000</v>
      </c>
      <c r="H38" s="26">
        <v>17500000</v>
      </c>
      <c r="I38" s="26">
        <v>52500000</v>
      </c>
      <c r="J38" s="26">
        <v>17500000</v>
      </c>
      <c r="K38" s="26">
        <v>17500000</v>
      </c>
      <c r="L38" s="26">
        <v>17500000</v>
      </c>
      <c r="M38" s="26">
        <v>52500000</v>
      </c>
      <c r="N38" s="26">
        <v>17500000</v>
      </c>
      <c r="O38" s="26">
        <v>17500000</v>
      </c>
      <c r="P38" s="26">
        <v>17500000</v>
      </c>
      <c r="Q38" s="26">
        <v>52500000</v>
      </c>
      <c r="R38" s="26">
        <v>17500000</v>
      </c>
      <c r="S38" s="26">
        <v>17500000</v>
      </c>
      <c r="T38" s="26">
        <v>17364159</v>
      </c>
      <c r="U38" s="26">
        <v>52364159</v>
      </c>
      <c r="V38" s="26">
        <v>209864159</v>
      </c>
      <c r="W38" s="26">
        <v>18500000</v>
      </c>
      <c r="X38" s="26">
        <v>191364159</v>
      </c>
      <c r="Y38" s="106">
        <v>1034.4</v>
      </c>
      <c r="Z38" s="28">
        <v>18500000</v>
      </c>
    </row>
    <row r="39" spans="1:26" ht="13.5">
      <c r="A39" s="226" t="s">
        <v>58</v>
      </c>
      <c r="B39" s="229"/>
      <c r="C39" s="138">
        <f aca="true" t="shared" si="4" ref="C39:X39">SUM(C37:C38)</f>
        <v>981814</v>
      </c>
      <c r="D39" s="42">
        <f t="shared" si="4"/>
        <v>26030000</v>
      </c>
      <c r="E39" s="43">
        <f t="shared" si="4"/>
        <v>32000000</v>
      </c>
      <c r="F39" s="43">
        <f t="shared" si="4"/>
        <v>32500000</v>
      </c>
      <c r="G39" s="43">
        <f t="shared" si="4"/>
        <v>32500000</v>
      </c>
      <c r="H39" s="43">
        <f t="shared" si="4"/>
        <v>32500000</v>
      </c>
      <c r="I39" s="43">
        <f t="shared" si="4"/>
        <v>97500000</v>
      </c>
      <c r="J39" s="43">
        <f t="shared" si="4"/>
        <v>32500000</v>
      </c>
      <c r="K39" s="43">
        <f t="shared" si="4"/>
        <v>32500000</v>
      </c>
      <c r="L39" s="43">
        <f t="shared" si="4"/>
        <v>32500000</v>
      </c>
      <c r="M39" s="43">
        <f t="shared" si="4"/>
        <v>97500000</v>
      </c>
      <c r="N39" s="43">
        <f t="shared" si="4"/>
        <v>32500000</v>
      </c>
      <c r="O39" s="43">
        <f t="shared" si="4"/>
        <v>32500000</v>
      </c>
      <c r="P39" s="43">
        <f t="shared" si="4"/>
        <v>32500000</v>
      </c>
      <c r="Q39" s="43">
        <f t="shared" si="4"/>
        <v>97500000</v>
      </c>
      <c r="R39" s="43">
        <f t="shared" si="4"/>
        <v>32500000</v>
      </c>
      <c r="S39" s="43">
        <f t="shared" si="4"/>
        <v>32500000</v>
      </c>
      <c r="T39" s="43">
        <f t="shared" si="4"/>
        <v>28216046</v>
      </c>
      <c r="U39" s="43">
        <f t="shared" si="4"/>
        <v>93216046</v>
      </c>
      <c r="V39" s="43">
        <f t="shared" si="4"/>
        <v>385716046</v>
      </c>
      <c r="W39" s="43">
        <f t="shared" si="4"/>
        <v>32000000</v>
      </c>
      <c r="X39" s="43">
        <f t="shared" si="4"/>
        <v>353716046</v>
      </c>
      <c r="Y39" s="188">
        <f>+IF(W39&lt;&gt;0,+(X39/W39)*100,0)</f>
        <v>1105.36264375</v>
      </c>
      <c r="Z39" s="45">
        <f>SUM(Z37:Z38)</f>
        <v>32000000</v>
      </c>
    </row>
    <row r="40" spans="1:26" ht="13.5">
      <c r="A40" s="226" t="s">
        <v>169</v>
      </c>
      <c r="B40" s="227"/>
      <c r="C40" s="138">
        <f aca="true" t="shared" si="5" ref="C40:X40">+C34+C39</f>
        <v>20022515</v>
      </c>
      <c r="D40" s="38">
        <f t="shared" si="5"/>
        <v>56084000</v>
      </c>
      <c r="E40" s="39">
        <f t="shared" si="5"/>
        <v>71500000</v>
      </c>
      <c r="F40" s="39">
        <f t="shared" si="5"/>
        <v>72000000</v>
      </c>
      <c r="G40" s="39">
        <f t="shared" si="5"/>
        <v>70000000</v>
      </c>
      <c r="H40" s="39">
        <f t="shared" si="5"/>
        <v>69000000</v>
      </c>
      <c r="I40" s="39">
        <f t="shared" si="5"/>
        <v>211000000</v>
      </c>
      <c r="J40" s="39">
        <f t="shared" si="5"/>
        <v>69000000</v>
      </c>
      <c r="K40" s="39">
        <f t="shared" si="5"/>
        <v>70000000</v>
      </c>
      <c r="L40" s="39">
        <f t="shared" si="5"/>
        <v>67000000</v>
      </c>
      <c r="M40" s="39">
        <f t="shared" si="5"/>
        <v>206000000</v>
      </c>
      <c r="N40" s="39">
        <f t="shared" si="5"/>
        <v>66000000</v>
      </c>
      <c r="O40" s="39">
        <f t="shared" si="5"/>
        <v>66500000</v>
      </c>
      <c r="P40" s="39">
        <f t="shared" si="5"/>
        <v>66000000</v>
      </c>
      <c r="Q40" s="39">
        <f t="shared" si="5"/>
        <v>198500000</v>
      </c>
      <c r="R40" s="39">
        <f t="shared" si="5"/>
        <v>65900000</v>
      </c>
      <c r="S40" s="39">
        <f t="shared" si="5"/>
        <v>64050000</v>
      </c>
      <c r="T40" s="39">
        <f t="shared" si="5"/>
        <v>63293005</v>
      </c>
      <c r="U40" s="39">
        <f t="shared" si="5"/>
        <v>193243005</v>
      </c>
      <c r="V40" s="39">
        <f t="shared" si="5"/>
        <v>808743005</v>
      </c>
      <c r="W40" s="39">
        <f t="shared" si="5"/>
        <v>71500000</v>
      </c>
      <c r="X40" s="39">
        <f t="shared" si="5"/>
        <v>737243005</v>
      </c>
      <c r="Y40" s="140">
        <f>+IF(W40&lt;&gt;0,+(X40/W40)*100,0)</f>
        <v>1031.1090979020978</v>
      </c>
      <c r="Z40" s="40">
        <f>+Z34+Z39</f>
        <v>71500000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126179320</v>
      </c>
      <c r="D42" s="234">
        <f t="shared" si="6"/>
        <v>225524000</v>
      </c>
      <c r="E42" s="235">
        <f t="shared" si="6"/>
        <v>171300000</v>
      </c>
      <c r="F42" s="235">
        <f t="shared" si="6"/>
        <v>121035000</v>
      </c>
      <c r="G42" s="235">
        <f t="shared" si="6"/>
        <v>122035000</v>
      </c>
      <c r="H42" s="235">
        <f t="shared" si="6"/>
        <v>123035000</v>
      </c>
      <c r="I42" s="235">
        <f t="shared" si="6"/>
        <v>366105000</v>
      </c>
      <c r="J42" s="235">
        <f t="shared" si="6"/>
        <v>125035000</v>
      </c>
      <c r="K42" s="235">
        <f t="shared" si="6"/>
        <v>126035000</v>
      </c>
      <c r="L42" s="235">
        <f t="shared" si="6"/>
        <v>130035000</v>
      </c>
      <c r="M42" s="235">
        <f t="shared" si="6"/>
        <v>381105000</v>
      </c>
      <c r="N42" s="235">
        <f t="shared" si="6"/>
        <v>132035000</v>
      </c>
      <c r="O42" s="235">
        <f t="shared" si="6"/>
        <v>132035000</v>
      </c>
      <c r="P42" s="235">
        <f t="shared" si="6"/>
        <v>132135000</v>
      </c>
      <c r="Q42" s="235">
        <f t="shared" si="6"/>
        <v>396205000</v>
      </c>
      <c r="R42" s="235">
        <f t="shared" si="6"/>
        <v>131685000</v>
      </c>
      <c r="S42" s="235">
        <f t="shared" si="6"/>
        <v>135035000</v>
      </c>
      <c r="T42" s="235">
        <f t="shared" si="6"/>
        <v>155682834</v>
      </c>
      <c r="U42" s="235">
        <f t="shared" si="6"/>
        <v>422402834</v>
      </c>
      <c r="V42" s="235">
        <f t="shared" si="6"/>
        <v>1565817834</v>
      </c>
      <c r="W42" s="235">
        <f t="shared" si="6"/>
        <v>171300000</v>
      </c>
      <c r="X42" s="235">
        <f t="shared" si="6"/>
        <v>1394517834</v>
      </c>
      <c r="Y42" s="236">
        <f>+IF(W42&lt;&gt;0,+(X42/W42)*100,0)</f>
        <v>814.0792959719789</v>
      </c>
      <c r="Z42" s="237">
        <f>+Z25-Z40</f>
        <v>171300000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>
        <v>95416998</v>
      </c>
      <c r="D45" s="25">
        <v>199293000</v>
      </c>
      <c r="E45" s="26">
        <v>143950000</v>
      </c>
      <c r="F45" s="26">
        <v>94635000</v>
      </c>
      <c r="G45" s="26">
        <v>95635000</v>
      </c>
      <c r="H45" s="26">
        <v>96635000</v>
      </c>
      <c r="I45" s="26">
        <v>286905000</v>
      </c>
      <c r="J45" s="26">
        <v>98635000</v>
      </c>
      <c r="K45" s="26">
        <v>99635000</v>
      </c>
      <c r="L45" s="26">
        <v>103635000</v>
      </c>
      <c r="M45" s="26">
        <v>301905000</v>
      </c>
      <c r="N45" s="26">
        <v>105635000</v>
      </c>
      <c r="O45" s="26">
        <v>105635000</v>
      </c>
      <c r="P45" s="26">
        <v>105735000</v>
      </c>
      <c r="Q45" s="26">
        <v>317005000</v>
      </c>
      <c r="R45" s="26">
        <v>105285000</v>
      </c>
      <c r="S45" s="26">
        <v>109235000</v>
      </c>
      <c r="T45" s="26">
        <v>125594891</v>
      </c>
      <c r="U45" s="26">
        <v>340114891</v>
      </c>
      <c r="V45" s="26">
        <v>1245929891</v>
      </c>
      <c r="W45" s="26">
        <v>143950000</v>
      </c>
      <c r="X45" s="26">
        <v>1101979891</v>
      </c>
      <c r="Y45" s="105">
        <v>765.53</v>
      </c>
      <c r="Z45" s="28">
        <v>143950000</v>
      </c>
    </row>
    <row r="46" spans="1:26" ht="13.5">
      <c r="A46" s="225" t="s">
        <v>173</v>
      </c>
      <c r="B46" s="158" t="s">
        <v>93</v>
      </c>
      <c r="C46" s="121">
        <v>30762322</v>
      </c>
      <c r="D46" s="25">
        <v>26231000</v>
      </c>
      <c r="E46" s="26">
        <v>27350000</v>
      </c>
      <c r="F46" s="26">
        <v>26400000</v>
      </c>
      <c r="G46" s="26">
        <v>26400000</v>
      </c>
      <c r="H46" s="26">
        <v>26400000</v>
      </c>
      <c r="I46" s="26">
        <v>79200000</v>
      </c>
      <c r="J46" s="26">
        <v>26400000</v>
      </c>
      <c r="K46" s="26">
        <v>26400000</v>
      </c>
      <c r="L46" s="26">
        <v>26400000</v>
      </c>
      <c r="M46" s="26">
        <v>79200000</v>
      </c>
      <c r="N46" s="26">
        <v>26400000</v>
      </c>
      <c r="O46" s="26">
        <v>26400000</v>
      </c>
      <c r="P46" s="26">
        <v>26400000</v>
      </c>
      <c r="Q46" s="26">
        <v>79200000</v>
      </c>
      <c r="R46" s="26">
        <v>26400000</v>
      </c>
      <c r="S46" s="26">
        <v>25800000</v>
      </c>
      <c r="T46" s="26">
        <v>30087943</v>
      </c>
      <c r="U46" s="26">
        <v>82287943</v>
      </c>
      <c r="V46" s="26">
        <v>319887943</v>
      </c>
      <c r="W46" s="26">
        <v>27350000</v>
      </c>
      <c r="X46" s="26">
        <v>292537943</v>
      </c>
      <c r="Y46" s="105">
        <v>1069.61</v>
      </c>
      <c r="Z46" s="28">
        <v>27350000</v>
      </c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126179320</v>
      </c>
      <c r="D48" s="240">
        <f t="shared" si="7"/>
        <v>225524000</v>
      </c>
      <c r="E48" s="195">
        <f t="shared" si="7"/>
        <v>171300000</v>
      </c>
      <c r="F48" s="195">
        <f t="shared" si="7"/>
        <v>121035000</v>
      </c>
      <c r="G48" s="195">
        <f t="shared" si="7"/>
        <v>122035000</v>
      </c>
      <c r="H48" s="195">
        <f t="shared" si="7"/>
        <v>123035000</v>
      </c>
      <c r="I48" s="195">
        <f t="shared" si="7"/>
        <v>366105000</v>
      </c>
      <c r="J48" s="195">
        <f t="shared" si="7"/>
        <v>125035000</v>
      </c>
      <c r="K48" s="195">
        <f t="shared" si="7"/>
        <v>126035000</v>
      </c>
      <c r="L48" s="195">
        <f t="shared" si="7"/>
        <v>130035000</v>
      </c>
      <c r="M48" s="195">
        <f t="shared" si="7"/>
        <v>381105000</v>
      </c>
      <c r="N48" s="195">
        <f t="shared" si="7"/>
        <v>132035000</v>
      </c>
      <c r="O48" s="195">
        <f t="shared" si="7"/>
        <v>132035000</v>
      </c>
      <c r="P48" s="195">
        <f t="shared" si="7"/>
        <v>132135000</v>
      </c>
      <c r="Q48" s="195">
        <f t="shared" si="7"/>
        <v>396205000</v>
      </c>
      <c r="R48" s="195">
        <f t="shared" si="7"/>
        <v>131685000</v>
      </c>
      <c r="S48" s="195">
        <f t="shared" si="7"/>
        <v>135035000</v>
      </c>
      <c r="T48" s="195">
        <f t="shared" si="7"/>
        <v>155682834</v>
      </c>
      <c r="U48" s="195">
        <f t="shared" si="7"/>
        <v>422402834</v>
      </c>
      <c r="V48" s="195">
        <f t="shared" si="7"/>
        <v>1565817834</v>
      </c>
      <c r="W48" s="195">
        <f t="shared" si="7"/>
        <v>171300000</v>
      </c>
      <c r="X48" s="195">
        <f t="shared" si="7"/>
        <v>1394517834</v>
      </c>
      <c r="Y48" s="241">
        <f>+IF(W48&lt;&gt;0,+(X48/W48)*100,0)</f>
        <v>814.0792959719789</v>
      </c>
      <c r="Z48" s="208">
        <f>SUM(Z45:Z47)</f>
        <v>171300000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102459869</v>
      </c>
      <c r="D6" s="25">
        <v>131690004</v>
      </c>
      <c r="E6" s="26">
        <v>123931140</v>
      </c>
      <c r="F6" s="26">
        <v>18931884</v>
      </c>
      <c r="G6" s="26">
        <v>15811571</v>
      </c>
      <c r="H6" s="26">
        <v>12460863</v>
      </c>
      <c r="I6" s="26">
        <v>47204318</v>
      </c>
      <c r="J6" s="26">
        <v>11040469</v>
      </c>
      <c r="K6" s="26">
        <v>13652250</v>
      </c>
      <c r="L6" s="26">
        <v>24002970</v>
      </c>
      <c r="M6" s="26">
        <v>48695689</v>
      </c>
      <c r="N6" s="26">
        <v>11476772</v>
      </c>
      <c r="O6" s="26">
        <v>18750500</v>
      </c>
      <c r="P6" s="26">
        <v>27588387</v>
      </c>
      <c r="Q6" s="26">
        <v>57815659</v>
      </c>
      <c r="R6" s="26">
        <v>12769788</v>
      </c>
      <c r="S6" s="26">
        <v>14089794</v>
      </c>
      <c r="T6" s="26">
        <v>12793570</v>
      </c>
      <c r="U6" s="26">
        <v>39653152</v>
      </c>
      <c r="V6" s="26">
        <v>193368818</v>
      </c>
      <c r="W6" s="26">
        <v>123931140</v>
      </c>
      <c r="X6" s="26">
        <v>69437678</v>
      </c>
      <c r="Y6" s="106">
        <v>56.03</v>
      </c>
      <c r="Z6" s="28">
        <v>123931140</v>
      </c>
    </row>
    <row r="7" spans="1:26" ht="13.5">
      <c r="A7" s="225" t="s">
        <v>180</v>
      </c>
      <c r="B7" s="158" t="s">
        <v>71</v>
      </c>
      <c r="C7" s="121">
        <v>29487137</v>
      </c>
      <c r="D7" s="25">
        <v>32411000</v>
      </c>
      <c r="E7" s="26">
        <v>26332680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>
        <v>26332680</v>
      </c>
      <c r="X7" s="26">
        <v>-26332680</v>
      </c>
      <c r="Y7" s="106">
        <v>-100</v>
      </c>
      <c r="Z7" s="28">
        <v>26332680</v>
      </c>
    </row>
    <row r="8" spans="1:26" ht="13.5">
      <c r="A8" s="225" t="s">
        <v>181</v>
      </c>
      <c r="B8" s="158" t="s">
        <v>71</v>
      </c>
      <c r="C8" s="121"/>
      <c r="D8" s="25"/>
      <c r="E8" s="26">
        <v>12904872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>
        <v>12904872</v>
      </c>
      <c r="X8" s="26">
        <v>-12904872</v>
      </c>
      <c r="Y8" s="106">
        <v>-100</v>
      </c>
      <c r="Z8" s="28">
        <v>12904872</v>
      </c>
    </row>
    <row r="9" spans="1:26" ht="13.5">
      <c r="A9" s="225" t="s">
        <v>182</v>
      </c>
      <c r="B9" s="158"/>
      <c r="C9" s="121">
        <v>868113</v>
      </c>
      <c r="D9" s="25"/>
      <c r="E9" s="26">
        <v>6682524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>
        <v>6682524</v>
      </c>
      <c r="X9" s="26">
        <v>-6682524</v>
      </c>
      <c r="Y9" s="106">
        <v>-100</v>
      </c>
      <c r="Z9" s="28">
        <v>6682524</v>
      </c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-111673817</v>
      </c>
      <c r="D12" s="25">
        <v>-66703008</v>
      </c>
      <c r="E12" s="26">
        <v>-149187072</v>
      </c>
      <c r="F12" s="26">
        <v>-12303958</v>
      </c>
      <c r="G12" s="26">
        <v>-14468252</v>
      </c>
      <c r="H12" s="26">
        <v>-15858385</v>
      </c>
      <c r="I12" s="26">
        <v>-42630595</v>
      </c>
      <c r="J12" s="26">
        <v>-12031244</v>
      </c>
      <c r="K12" s="26">
        <v>-13827093</v>
      </c>
      <c r="L12" s="26">
        <v>-17648536</v>
      </c>
      <c r="M12" s="26">
        <v>-43506873</v>
      </c>
      <c r="N12" s="26">
        <v>-11482686</v>
      </c>
      <c r="O12" s="26">
        <v>-12192027</v>
      </c>
      <c r="P12" s="26">
        <v>-16838033</v>
      </c>
      <c r="Q12" s="26">
        <v>-40512746</v>
      </c>
      <c r="R12" s="26">
        <v>-10049507</v>
      </c>
      <c r="S12" s="26">
        <v>-14346324</v>
      </c>
      <c r="T12" s="26">
        <v>-21030317</v>
      </c>
      <c r="U12" s="26">
        <v>-45426148</v>
      </c>
      <c r="V12" s="26">
        <v>-172076362</v>
      </c>
      <c r="W12" s="26">
        <v>-149187072</v>
      </c>
      <c r="X12" s="26">
        <v>-22889290</v>
      </c>
      <c r="Y12" s="106">
        <v>15.34</v>
      </c>
      <c r="Z12" s="28">
        <v>-149187072</v>
      </c>
    </row>
    <row r="13" spans="1:26" ht="13.5">
      <c r="A13" s="225" t="s">
        <v>39</v>
      </c>
      <c r="B13" s="158"/>
      <c r="C13" s="121">
        <v>-4271182</v>
      </c>
      <c r="D13" s="25">
        <v>-79373004</v>
      </c>
      <c r="E13" s="26">
        <v>-3917472</v>
      </c>
      <c r="F13" s="26">
        <v>-202825</v>
      </c>
      <c r="G13" s="26">
        <v>-636651</v>
      </c>
      <c r="H13" s="26">
        <v>-559457</v>
      </c>
      <c r="I13" s="26">
        <v>-1398933</v>
      </c>
      <c r="J13" s="26">
        <v>-1021532</v>
      </c>
      <c r="K13" s="26">
        <v>-578397</v>
      </c>
      <c r="L13" s="26">
        <v>-664025</v>
      </c>
      <c r="M13" s="26">
        <v>-2263954</v>
      </c>
      <c r="N13" s="26">
        <v>-441611</v>
      </c>
      <c r="O13" s="26">
        <v>-1061501</v>
      </c>
      <c r="P13" s="26">
        <v>-1016339</v>
      </c>
      <c r="Q13" s="26">
        <v>-2519451</v>
      </c>
      <c r="R13" s="26">
        <v>-1022149</v>
      </c>
      <c r="S13" s="26">
        <v>-728479</v>
      </c>
      <c r="T13" s="26">
        <v>-1357897</v>
      </c>
      <c r="U13" s="26">
        <v>-3108525</v>
      </c>
      <c r="V13" s="26">
        <v>-9290863</v>
      </c>
      <c r="W13" s="26">
        <v>-3917472</v>
      </c>
      <c r="X13" s="26">
        <v>-5373391</v>
      </c>
      <c r="Y13" s="106">
        <v>137.16</v>
      </c>
      <c r="Z13" s="28">
        <v>-3917472</v>
      </c>
    </row>
    <row r="14" spans="1:26" ht="13.5">
      <c r="A14" s="225" t="s">
        <v>41</v>
      </c>
      <c r="B14" s="158" t="s">
        <v>71</v>
      </c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6" t="s">
        <v>186</v>
      </c>
      <c r="B15" s="227"/>
      <c r="C15" s="138">
        <f aca="true" t="shared" si="0" ref="C15:X15">SUM(C6:C14)</f>
        <v>16870120</v>
      </c>
      <c r="D15" s="38">
        <f t="shared" si="0"/>
        <v>18024992</v>
      </c>
      <c r="E15" s="39">
        <f t="shared" si="0"/>
        <v>16746672</v>
      </c>
      <c r="F15" s="39">
        <f t="shared" si="0"/>
        <v>6425101</v>
      </c>
      <c r="G15" s="39">
        <f t="shared" si="0"/>
        <v>706668</v>
      </c>
      <c r="H15" s="39">
        <f t="shared" si="0"/>
        <v>-3956979</v>
      </c>
      <c r="I15" s="39">
        <f t="shared" si="0"/>
        <v>3174790</v>
      </c>
      <c r="J15" s="39">
        <f t="shared" si="0"/>
        <v>-2012307</v>
      </c>
      <c r="K15" s="39">
        <f t="shared" si="0"/>
        <v>-753240</v>
      </c>
      <c r="L15" s="39">
        <f t="shared" si="0"/>
        <v>5690409</v>
      </c>
      <c r="M15" s="39">
        <f t="shared" si="0"/>
        <v>2924862</v>
      </c>
      <c r="N15" s="39">
        <f t="shared" si="0"/>
        <v>-447525</v>
      </c>
      <c r="O15" s="39">
        <f t="shared" si="0"/>
        <v>5496972</v>
      </c>
      <c r="P15" s="39">
        <f t="shared" si="0"/>
        <v>9734015</v>
      </c>
      <c r="Q15" s="39">
        <f t="shared" si="0"/>
        <v>14783462</v>
      </c>
      <c r="R15" s="39">
        <f t="shared" si="0"/>
        <v>1698132</v>
      </c>
      <c r="S15" s="39">
        <f t="shared" si="0"/>
        <v>-985009</v>
      </c>
      <c r="T15" s="39">
        <f t="shared" si="0"/>
        <v>-9594644</v>
      </c>
      <c r="U15" s="39">
        <f t="shared" si="0"/>
        <v>-8881521</v>
      </c>
      <c r="V15" s="39">
        <f t="shared" si="0"/>
        <v>12001593</v>
      </c>
      <c r="W15" s="39">
        <f t="shared" si="0"/>
        <v>16746672</v>
      </c>
      <c r="X15" s="39">
        <f t="shared" si="0"/>
        <v>-4745079</v>
      </c>
      <c r="Y15" s="140">
        <f>+IF(W15&lt;&gt;0,+(X15/W15)*100,0)</f>
        <v>-28.33445952724219</v>
      </c>
      <c r="Z15" s="40">
        <f>SUM(Z6:Z14)</f>
        <v>16746672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/>
      <c r="D19" s="25"/>
      <c r="E19" s="26"/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/>
      <c r="X19" s="125"/>
      <c r="Y19" s="107"/>
      <c r="Z19" s="200"/>
    </row>
    <row r="20" spans="1:26" ht="13.5">
      <c r="A20" s="225" t="s">
        <v>189</v>
      </c>
      <c r="B20" s="158"/>
      <c r="C20" s="121"/>
      <c r="D20" s="242"/>
      <c r="E20" s="125"/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190</v>
      </c>
      <c r="B21" s="158"/>
      <c r="C21" s="123">
        <v>53932</v>
      </c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/>
      <c r="D22" s="25"/>
      <c r="E22" s="26"/>
      <c r="F22" s="26">
        <v>-7300000</v>
      </c>
      <c r="G22" s="26"/>
      <c r="H22" s="26">
        <v>3500000</v>
      </c>
      <c r="I22" s="26">
        <v>-3800000</v>
      </c>
      <c r="J22" s="26">
        <v>2500000</v>
      </c>
      <c r="K22" s="26">
        <v>1000000</v>
      </c>
      <c r="L22" s="26">
        <v>-5000000</v>
      </c>
      <c r="M22" s="26">
        <v>-1500000</v>
      </c>
      <c r="N22" s="26">
        <v>500000</v>
      </c>
      <c r="O22" s="26">
        <v>-6500000</v>
      </c>
      <c r="P22" s="26">
        <v>-8000000</v>
      </c>
      <c r="Q22" s="26">
        <v>-14000000</v>
      </c>
      <c r="R22" s="26">
        <v>-4000000</v>
      </c>
      <c r="S22" s="26">
        <v>3300000</v>
      </c>
      <c r="T22" s="26">
        <v>9000000</v>
      </c>
      <c r="U22" s="26">
        <v>8300000</v>
      </c>
      <c r="V22" s="26">
        <v>-11000000</v>
      </c>
      <c r="W22" s="26"/>
      <c r="X22" s="26">
        <v>-11000000</v>
      </c>
      <c r="Y22" s="106"/>
      <c r="Z22" s="28"/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>
        <v>-16648709</v>
      </c>
      <c r="D24" s="25">
        <v>-22059000</v>
      </c>
      <c r="E24" s="26">
        <v>-23171220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>
        <v>-23171220</v>
      </c>
      <c r="X24" s="26">
        <v>23171220</v>
      </c>
      <c r="Y24" s="106">
        <v>-100</v>
      </c>
      <c r="Z24" s="28">
        <v>-23171220</v>
      </c>
    </row>
    <row r="25" spans="1:26" ht="13.5">
      <c r="A25" s="226" t="s">
        <v>193</v>
      </c>
      <c r="B25" s="227"/>
      <c r="C25" s="138">
        <f aca="true" t="shared" si="1" ref="C25:X25">SUM(C19:C24)</f>
        <v>-16594777</v>
      </c>
      <c r="D25" s="38">
        <f t="shared" si="1"/>
        <v>-22059000</v>
      </c>
      <c r="E25" s="39">
        <f t="shared" si="1"/>
        <v>-23171220</v>
      </c>
      <c r="F25" s="39">
        <f t="shared" si="1"/>
        <v>-7300000</v>
      </c>
      <c r="G25" s="39">
        <f t="shared" si="1"/>
        <v>0</v>
      </c>
      <c r="H25" s="39">
        <f t="shared" si="1"/>
        <v>3500000</v>
      </c>
      <c r="I25" s="39">
        <f t="shared" si="1"/>
        <v>-3800000</v>
      </c>
      <c r="J25" s="39">
        <f t="shared" si="1"/>
        <v>2500000</v>
      </c>
      <c r="K25" s="39">
        <f t="shared" si="1"/>
        <v>1000000</v>
      </c>
      <c r="L25" s="39">
        <f t="shared" si="1"/>
        <v>-5000000</v>
      </c>
      <c r="M25" s="39">
        <f t="shared" si="1"/>
        <v>-1500000</v>
      </c>
      <c r="N25" s="39">
        <f t="shared" si="1"/>
        <v>500000</v>
      </c>
      <c r="O25" s="39">
        <f t="shared" si="1"/>
        <v>-6500000</v>
      </c>
      <c r="P25" s="39">
        <f t="shared" si="1"/>
        <v>-8000000</v>
      </c>
      <c r="Q25" s="39">
        <f t="shared" si="1"/>
        <v>-14000000</v>
      </c>
      <c r="R25" s="39">
        <f t="shared" si="1"/>
        <v>-4000000</v>
      </c>
      <c r="S25" s="39">
        <f t="shared" si="1"/>
        <v>3300000</v>
      </c>
      <c r="T25" s="39">
        <f t="shared" si="1"/>
        <v>9000000</v>
      </c>
      <c r="U25" s="39">
        <f t="shared" si="1"/>
        <v>8300000</v>
      </c>
      <c r="V25" s="39">
        <f t="shared" si="1"/>
        <v>-11000000</v>
      </c>
      <c r="W25" s="39">
        <f t="shared" si="1"/>
        <v>-23171220</v>
      </c>
      <c r="X25" s="39">
        <f t="shared" si="1"/>
        <v>12171220</v>
      </c>
      <c r="Y25" s="140">
        <f>+IF(W25&lt;&gt;0,+(X25/W25)*100,0)</f>
        <v>-52.52731621382042</v>
      </c>
      <c r="Z25" s="40">
        <f>SUM(Z19:Z24)</f>
        <v>-23171220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>
        <v>1100000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196</v>
      </c>
      <c r="B30" s="158"/>
      <c r="C30" s="121">
        <v>1690000</v>
      </c>
      <c r="D30" s="25"/>
      <c r="E30" s="26">
        <v>1100004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>
        <v>1100004</v>
      </c>
      <c r="X30" s="26">
        <v>-1100004</v>
      </c>
      <c r="Y30" s="106">
        <v>-100</v>
      </c>
      <c r="Z30" s="28">
        <v>1100004</v>
      </c>
    </row>
    <row r="31" spans="1:26" ht="13.5">
      <c r="A31" s="225" t="s">
        <v>197</v>
      </c>
      <c r="B31" s="158"/>
      <c r="C31" s="121">
        <v>141819</v>
      </c>
      <c r="D31" s="25">
        <v>75000</v>
      </c>
      <c r="E31" s="26">
        <v>8000</v>
      </c>
      <c r="F31" s="26">
        <v>-6710</v>
      </c>
      <c r="G31" s="125">
        <v>250</v>
      </c>
      <c r="H31" s="125">
        <v>21135</v>
      </c>
      <c r="I31" s="125">
        <v>14675</v>
      </c>
      <c r="J31" s="26">
        <v>7790</v>
      </c>
      <c r="K31" s="26">
        <v>-10850</v>
      </c>
      <c r="L31" s="26">
        <v>4998</v>
      </c>
      <c r="M31" s="26">
        <v>1938</v>
      </c>
      <c r="N31" s="125">
        <v>4998</v>
      </c>
      <c r="O31" s="125">
        <v>21405</v>
      </c>
      <c r="P31" s="125">
        <v>18518</v>
      </c>
      <c r="Q31" s="26">
        <v>44921</v>
      </c>
      <c r="R31" s="26">
        <v>6057</v>
      </c>
      <c r="S31" s="26">
        <v>7134</v>
      </c>
      <c r="T31" s="26">
        <v>2307</v>
      </c>
      <c r="U31" s="125">
        <v>15498</v>
      </c>
      <c r="V31" s="125">
        <v>77032</v>
      </c>
      <c r="W31" s="125">
        <v>8000</v>
      </c>
      <c r="X31" s="26">
        <v>69032</v>
      </c>
      <c r="Y31" s="106">
        <v>862.9</v>
      </c>
      <c r="Z31" s="28">
        <v>8000</v>
      </c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>
        <v>-1244004</v>
      </c>
      <c r="D33" s="25">
        <v>-1244004</v>
      </c>
      <c r="E33" s="26">
        <v>-3000000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>
        <v>-499644</v>
      </c>
      <c r="Q33" s="26">
        <v>-499644</v>
      </c>
      <c r="R33" s="26"/>
      <c r="S33" s="26"/>
      <c r="T33" s="26"/>
      <c r="U33" s="26"/>
      <c r="V33" s="26">
        <v>-499644</v>
      </c>
      <c r="W33" s="26">
        <v>-3000000</v>
      </c>
      <c r="X33" s="26">
        <v>2500356</v>
      </c>
      <c r="Y33" s="106">
        <v>-83.35</v>
      </c>
      <c r="Z33" s="28">
        <v>-3000000</v>
      </c>
    </row>
    <row r="34" spans="1:26" ht="13.5">
      <c r="A34" s="226" t="s">
        <v>199</v>
      </c>
      <c r="B34" s="227"/>
      <c r="C34" s="138">
        <f aca="true" t="shared" si="2" ref="C34:X34">SUM(C29:C33)</f>
        <v>587815</v>
      </c>
      <c r="D34" s="38">
        <f t="shared" si="2"/>
        <v>-69004</v>
      </c>
      <c r="E34" s="39">
        <f t="shared" si="2"/>
        <v>-1891996</v>
      </c>
      <c r="F34" s="39">
        <f t="shared" si="2"/>
        <v>-6710</v>
      </c>
      <c r="G34" s="39">
        <f t="shared" si="2"/>
        <v>250</v>
      </c>
      <c r="H34" s="39">
        <f t="shared" si="2"/>
        <v>21135</v>
      </c>
      <c r="I34" s="39">
        <f t="shared" si="2"/>
        <v>14675</v>
      </c>
      <c r="J34" s="39">
        <f t="shared" si="2"/>
        <v>7790</v>
      </c>
      <c r="K34" s="39">
        <f t="shared" si="2"/>
        <v>-10850</v>
      </c>
      <c r="L34" s="39">
        <f t="shared" si="2"/>
        <v>4998</v>
      </c>
      <c r="M34" s="39">
        <f t="shared" si="2"/>
        <v>1938</v>
      </c>
      <c r="N34" s="39">
        <f t="shared" si="2"/>
        <v>4998</v>
      </c>
      <c r="O34" s="39">
        <f t="shared" si="2"/>
        <v>21405</v>
      </c>
      <c r="P34" s="39">
        <f t="shared" si="2"/>
        <v>-481126</v>
      </c>
      <c r="Q34" s="39">
        <f t="shared" si="2"/>
        <v>-454723</v>
      </c>
      <c r="R34" s="39">
        <f t="shared" si="2"/>
        <v>6057</v>
      </c>
      <c r="S34" s="39">
        <f t="shared" si="2"/>
        <v>7134</v>
      </c>
      <c r="T34" s="39">
        <f t="shared" si="2"/>
        <v>2307</v>
      </c>
      <c r="U34" s="39">
        <f t="shared" si="2"/>
        <v>15498</v>
      </c>
      <c r="V34" s="39">
        <f t="shared" si="2"/>
        <v>-422612</v>
      </c>
      <c r="W34" s="39">
        <f t="shared" si="2"/>
        <v>-1891996</v>
      </c>
      <c r="X34" s="39">
        <f t="shared" si="2"/>
        <v>1469384</v>
      </c>
      <c r="Y34" s="140">
        <f>+IF(W34&lt;&gt;0,+(X34/W34)*100,0)</f>
        <v>-77.66316630690551</v>
      </c>
      <c r="Z34" s="40">
        <f>SUM(Z29:Z33)</f>
        <v>-1891996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863158</v>
      </c>
      <c r="D36" s="65">
        <f t="shared" si="3"/>
        <v>-4103012</v>
      </c>
      <c r="E36" s="66">
        <f t="shared" si="3"/>
        <v>-8316544</v>
      </c>
      <c r="F36" s="66">
        <f t="shared" si="3"/>
        <v>-881609</v>
      </c>
      <c r="G36" s="66">
        <f t="shared" si="3"/>
        <v>706918</v>
      </c>
      <c r="H36" s="66">
        <f t="shared" si="3"/>
        <v>-435844</v>
      </c>
      <c r="I36" s="66">
        <f t="shared" si="3"/>
        <v>-610535</v>
      </c>
      <c r="J36" s="66">
        <f t="shared" si="3"/>
        <v>495483</v>
      </c>
      <c r="K36" s="66">
        <f t="shared" si="3"/>
        <v>235910</v>
      </c>
      <c r="L36" s="66">
        <f t="shared" si="3"/>
        <v>695407</v>
      </c>
      <c r="M36" s="66">
        <f t="shared" si="3"/>
        <v>1426800</v>
      </c>
      <c r="N36" s="66">
        <f t="shared" si="3"/>
        <v>57473</v>
      </c>
      <c r="O36" s="66">
        <f t="shared" si="3"/>
        <v>-981623</v>
      </c>
      <c r="P36" s="66">
        <f t="shared" si="3"/>
        <v>1252889</v>
      </c>
      <c r="Q36" s="66">
        <f t="shared" si="3"/>
        <v>328739</v>
      </c>
      <c r="R36" s="66">
        <f t="shared" si="3"/>
        <v>-2295811</v>
      </c>
      <c r="S36" s="66">
        <f t="shared" si="3"/>
        <v>2322125</v>
      </c>
      <c r="T36" s="66">
        <f t="shared" si="3"/>
        <v>-592337</v>
      </c>
      <c r="U36" s="66">
        <f t="shared" si="3"/>
        <v>-566023</v>
      </c>
      <c r="V36" s="66">
        <f t="shared" si="3"/>
        <v>578981</v>
      </c>
      <c r="W36" s="66">
        <f t="shared" si="3"/>
        <v>-8316544</v>
      </c>
      <c r="X36" s="66">
        <f t="shared" si="3"/>
        <v>8895525</v>
      </c>
      <c r="Y36" s="103">
        <f>+IF(W36&lt;&gt;0,+(X36/W36)*100,0)</f>
        <v>-106.96179807381527</v>
      </c>
      <c r="Z36" s="68">
        <f>+Z15+Z25+Z34</f>
        <v>-8316544</v>
      </c>
    </row>
    <row r="37" spans="1:26" ht="13.5">
      <c r="A37" s="225" t="s">
        <v>201</v>
      </c>
      <c r="B37" s="158" t="s">
        <v>95</v>
      </c>
      <c r="C37" s="119">
        <v>16515053</v>
      </c>
      <c r="D37" s="65">
        <v>13289000</v>
      </c>
      <c r="E37" s="66">
        <v>17378211</v>
      </c>
      <c r="F37" s="66">
        <v>613529</v>
      </c>
      <c r="G37" s="66">
        <v>-268080</v>
      </c>
      <c r="H37" s="66">
        <v>438838</v>
      </c>
      <c r="I37" s="66">
        <v>613529</v>
      </c>
      <c r="J37" s="66">
        <v>2994</v>
      </c>
      <c r="K37" s="66">
        <v>498477</v>
      </c>
      <c r="L37" s="66">
        <v>734387</v>
      </c>
      <c r="M37" s="66">
        <v>2994</v>
      </c>
      <c r="N37" s="66">
        <v>1429794</v>
      </c>
      <c r="O37" s="66">
        <v>1487267</v>
      </c>
      <c r="P37" s="66">
        <v>505644</v>
      </c>
      <c r="Q37" s="66">
        <v>1429794</v>
      </c>
      <c r="R37" s="66">
        <v>1758533</v>
      </c>
      <c r="S37" s="66">
        <v>-537278</v>
      </c>
      <c r="T37" s="66">
        <v>1784847</v>
      </c>
      <c r="U37" s="66">
        <v>1758533</v>
      </c>
      <c r="V37" s="66">
        <v>613529</v>
      </c>
      <c r="W37" s="66">
        <v>17378211</v>
      </c>
      <c r="X37" s="66">
        <v>-16764682</v>
      </c>
      <c r="Y37" s="103">
        <v>-96.47</v>
      </c>
      <c r="Z37" s="68">
        <v>17378211</v>
      </c>
    </row>
    <row r="38" spans="1:26" ht="13.5">
      <c r="A38" s="243" t="s">
        <v>202</v>
      </c>
      <c r="B38" s="232" t="s">
        <v>95</v>
      </c>
      <c r="C38" s="233">
        <v>17378211</v>
      </c>
      <c r="D38" s="234">
        <v>9185988</v>
      </c>
      <c r="E38" s="235">
        <v>9061667</v>
      </c>
      <c r="F38" s="235">
        <v>-268080</v>
      </c>
      <c r="G38" s="235">
        <v>438838</v>
      </c>
      <c r="H38" s="235">
        <v>2994</v>
      </c>
      <c r="I38" s="235">
        <v>2994</v>
      </c>
      <c r="J38" s="235">
        <v>498477</v>
      </c>
      <c r="K38" s="235">
        <v>734387</v>
      </c>
      <c r="L38" s="235">
        <v>1429794</v>
      </c>
      <c r="M38" s="235">
        <v>1429794</v>
      </c>
      <c r="N38" s="235">
        <v>1487267</v>
      </c>
      <c r="O38" s="235">
        <v>505644</v>
      </c>
      <c r="P38" s="235">
        <v>1758533</v>
      </c>
      <c r="Q38" s="235">
        <v>1758533</v>
      </c>
      <c r="R38" s="235">
        <v>-537278</v>
      </c>
      <c r="S38" s="235">
        <v>1784847</v>
      </c>
      <c r="T38" s="235">
        <v>1192510</v>
      </c>
      <c r="U38" s="235">
        <v>1192510</v>
      </c>
      <c r="V38" s="235">
        <v>1192510</v>
      </c>
      <c r="W38" s="235">
        <v>9061667</v>
      </c>
      <c r="X38" s="235">
        <v>-7869157</v>
      </c>
      <c r="Y38" s="236">
        <v>-86.84</v>
      </c>
      <c r="Z38" s="237">
        <v>9061667</v>
      </c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2011-08-12T15:59:14Z</dcterms:created>
  <dcterms:modified xsi:type="dcterms:W3CDTF">2011-08-12T15:59:14Z</dcterms:modified>
  <cp:category/>
  <cp:version/>
  <cp:contentType/>
  <cp:contentStatus/>
</cp:coreProperties>
</file>