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'C1-Sum'!$A$1:$Y$52</definedName>
    <definedName name="_xlnm.Print_Area" localSheetId="1">'C2-FinPerf SC'!$A$1:$Z$55</definedName>
    <definedName name="_xlnm.Print_Area" localSheetId="2">'C4-FinPerf RE'!$A$1:$Z$57</definedName>
    <definedName name="_xlnm.Print_Area" localSheetId="3">'C5-Capex'!$A$1:$Z$45</definedName>
    <definedName name="_xlnm.Print_Area" localSheetId="4">'C6-FinPos'!$A$1:$Z$54</definedName>
    <definedName name="_xlnm.Print_Area" localSheetId="5">'C7-CFlow'!$A$1:$Z$41</definedName>
  </definedNames>
  <calcPr calcMode="manual" fullCalcOnLoad="1"/>
</workbook>
</file>

<file path=xl/sharedStrings.xml><?xml version="1.0" encoding="utf-8"?>
<sst xmlns="http://schemas.openxmlformats.org/spreadsheetml/2006/main" count="497" uniqueCount="248">
  <si>
    <t>Kwazulu-Natal: KwaDukuza(KZN292) - Table C1 Schedule Quarterly Budget Statement Summary for 4th Quarter ended 30 June 2011</t>
  </si>
  <si>
    <t>Description</t>
  </si>
  <si>
    <t>2009/10</t>
  </si>
  <si>
    <t>Budget year 2010/11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</si>
  <si>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</si>
  <si>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</si>
  <si>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</si>
  <si>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</si>
  <si>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</si>
  <si>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</si>
  <si>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</si>
  <si>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</si>
  <si>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</si>
  <si>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</si>
  <si>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</si>
  <si>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</si>
  <si>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</si>
  <si>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</si>
  <si>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</si>
  <si>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</si>
  <si>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</si>
  <si>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</si>
  <si>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</si>
  <si>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</si>
  <si>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</si>
  <si>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</si>
  <si>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</si>
  <si>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</si>
  <si>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</si>
  <si>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</si>
  <si>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</si>
  <si>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</si>
  <si>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</si>
  <si>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</si>
  <si>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</si>
  <si>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</si>
  <si>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</si>
  <si>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</si>
  <si>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</si>
  <si>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</si>
  <si>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</si>
  <si>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</si>
  <si>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</si>
  <si>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</si>
  <si>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</si>
  <si>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</si>
  <si>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</si>
  <si>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</si>
  <si>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</si>
  <si>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</si>
  <si>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</si>
  <si>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</si>
  <si>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</si>
  <si>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</si>
  <si>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</si>
  <si>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</si>
  <si>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</si>
  <si>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</si>
  <si>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</si>
  <si>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</si>
  <si>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</si>
  <si>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</si>
  <si>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</si>
  <si>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</si>
  <si>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</si>
  <si>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</si>
  <si>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</si>
  <si>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</si>
  <si>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</si>
  <si>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KwaDukuza(KZN292) - Table C2 Quarterly Budget Statement - Financial Performance (standard classification) for 4th Quarter ended 30 June 2011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</si>
  <si>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</si>
  <si>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</si>
  <si>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</si>
  <si>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</si>
  <si>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</si>
  <si>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</si>
  <si>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</si>
  <si>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</si>
  <si>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</si>
  <si>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</si>
  <si>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</si>
  <si>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</si>
  <si>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</si>
  <si>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</si>
  <si>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</si>
  <si>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</si>
  <si>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</si>
  <si>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</si>
  <si>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</si>
  <si>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</si>
  <si>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</si>
  <si>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</si>
  <si>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</si>
  <si>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</si>
  <si>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</si>
  <si>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</si>
  <si>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</si>
  <si>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</si>
  <si>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</si>
  <si>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KwaDukuza(KZN292) - Table C4 Quarterly Budget Statement - Financial Performance (revenue and expenditure) for 4th Quarter ended 30 June 2011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</si>
  <si>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</si>
  <si>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</si>
  <si>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</si>
  <si>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</si>
  <si>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</si>
  <si>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</si>
  <si>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</si>
  <si>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</si>
  <si>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</si>
  <si>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</si>
  <si>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</si>
  <si>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</si>
  <si>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</si>
  <si>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</si>
  <si>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</si>
  <si>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</si>
  <si>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</si>
  <si>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</si>
  <si>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</si>
  <si>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</si>
  <si>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</si>
  <si>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</si>
  <si>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</si>
  <si>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</si>
  <si>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</si>
  <si>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</si>
  <si>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</si>
  <si>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</si>
  <si>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</si>
  <si>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</si>
  <si>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</si>
  <si>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</si>
  <si>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Kwazulu-Natal: KwaDukuza(KZN292) - Table C5 Quarterly Budget Statement - Capital Expenditure by Standard Classification and Funding for 4th Quarter ended 30 June 2011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</si>
  <si>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</si>
  <si>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</si>
  <si>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</si>
  <si>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</si>
  <si>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</si>
  <si>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</si>
  <si>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</si>
  <si>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</si>
  <si>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</si>
  <si>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Kwazulu-Natal: KwaDukuza(KZN292) - Table C6 Quarterly Budget Statement - Financial Position for 4th Quarter ended 30 June 2011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</si>
  <si>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</si>
  <si>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</si>
  <si>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</si>
  <si>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</si>
  <si>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</si>
  <si>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</si>
  <si>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</si>
  <si>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</si>
  <si>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</si>
  <si>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</si>
  <si>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</si>
  <si>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</si>
  <si>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</si>
  <si>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</si>
  <si>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</si>
  <si>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</si>
  <si>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</si>
  <si>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</si>
  <si>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</si>
  <si>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</si>
  <si>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</si>
  <si>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</si>
  <si>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</si>
  <si>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</si>
  <si>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</si>
  <si>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</si>
  <si>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</si>
  <si>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</si>
  <si>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</si>
  <si>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</si>
  <si>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</si>
  <si>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</si>
  <si>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</si>
  <si>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KwaDukuza(KZN292) - Table C7 Quarterly Budget Statement - Cash Flows for 4th Quarter ended 30 June 2011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</si>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</sst>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"/>
    <numFmt numFmtId="169" formatCode="#,###.00_);\(#,###.00\);.00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4">
    <xf numFmtId="0" fontId="0" fillId="0" borderId="0" xfId="0" applyFont="1" applyAlignment="1">
      <alignment/>
    </xf>
    <xf numFmtId="0" fontId="23" fillId="0" borderId="0" xfId="0" applyFont="1" applyAlignment="1">
      <alignment/>
    </xf>
    <xf numFmtId="175" fontId="23" fillId="0" borderId="10" xfId="0" applyNumberFormat="1" applyFont="1" applyFill="1" applyBorder="1" applyAlignment="1" applyProtection="1">
      <alignment/>
      <protection/>
    </xf>
    <xf numFmtId="175" fontId="21" fillId="0" borderId="10" xfId="0" applyNumberFormat="1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left" vertical="center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25" xfId="0" applyNumberFormat="1" applyFont="1" applyBorder="1" applyAlignment="1" applyProtection="1">
      <alignment/>
      <protection/>
    </xf>
    <xf numFmtId="175" fontId="23" fillId="0" borderId="16" xfId="0" applyNumberFormat="1" applyFont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indent="1"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23" xfId="0" applyNumberFormat="1" applyFont="1" applyFill="1" applyBorder="1" applyAlignment="1" applyProtection="1">
      <alignment/>
      <protection/>
    </xf>
    <xf numFmtId="173" fontId="23" fillId="0" borderId="22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27" xfId="0" applyFont="1" applyBorder="1" applyAlignment="1" applyProtection="1">
      <alignment horizontal="left" vertical="top" wrapText="1"/>
      <protection/>
    </xf>
    <xf numFmtId="175" fontId="21" fillId="0" borderId="28" xfId="0" applyNumberFormat="1" applyFont="1" applyFill="1" applyBorder="1" applyAlignment="1" applyProtection="1">
      <alignment vertical="top"/>
      <protection/>
    </xf>
    <xf numFmtId="175" fontId="21" fillId="0" borderId="29" xfId="0" applyNumberFormat="1" applyFont="1" applyFill="1" applyBorder="1" applyAlignment="1" applyProtection="1">
      <alignment vertical="top"/>
      <protection/>
    </xf>
    <xf numFmtId="175" fontId="21" fillId="0" borderId="30" xfId="0" applyNumberFormat="1" applyFont="1" applyFill="1" applyBorder="1" applyAlignment="1" applyProtection="1">
      <alignment vertical="top"/>
      <protection/>
    </xf>
    <xf numFmtId="173" fontId="21" fillId="0" borderId="29" xfId="0" applyNumberFormat="1" applyFont="1" applyFill="1" applyBorder="1" applyAlignment="1" applyProtection="1">
      <alignment vertical="top"/>
      <protection/>
    </xf>
    <xf numFmtId="175" fontId="21" fillId="0" borderId="31" xfId="0" applyNumberFormat="1" applyFont="1" applyFill="1" applyBorder="1" applyAlignment="1" applyProtection="1">
      <alignment vertical="top"/>
      <protection/>
    </xf>
    <xf numFmtId="0" fontId="23" fillId="0" borderId="10" xfId="0" applyFont="1" applyFill="1" applyBorder="1" applyAlignment="1" applyProtection="1">
      <alignment horizontal="left" indent="1"/>
      <protection/>
    </xf>
    <xf numFmtId="0" fontId="21" fillId="0" borderId="10" xfId="0" applyFont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175" fontId="21" fillId="0" borderId="29" xfId="0" applyNumberFormat="1" applyFont="1" applyFill="1" applyBorder="1" applyAlignment="1" applyProtection="1">
      <alignment/>
      <protection/>
    </xf>
    <xf numFmtId="175" fontId="21" fillId="0" borderId="30" xfId="0" applyNumberFormat="1" applyFont="1" applyFill="1" applyBorder="1" applyAlignment="1" applyProtection="1">
      <alignment/>
      <protection/>
    </xf>
    <xf numFmtId="175" fontId="21" fillId="0" borderId="31" xfId="0" applyNumberFormat="1" applyFont="1" applyFill="1" applyBorder="1" applyAlignment="1" applyProtection="1">
      <alignment/>
      <protection/>
    </xf>
    <xf numFmtId="175" fontId="21" fillId="0" borderId="32" xfId="0" applyNumberFormat="1" applyFont="1" applyFill="1" applyBorder="1" applyAlignment="1" applyProtection="1">
      <alignment/>
      <protection/>
    </xf>
    <xf numFmtId="175" fontId="21" fillId="0" borderId="33" xfId="0" applyNumberFormat="1" applyFont="1" applyFill="1" applyBorder="1" applyAlignment="1" applyProtection="1">
      <alignment/>
      <protection/>
    </xf>
    <xf numFmtId="175" fontId="21" fillId="0" borderId="34" xfId="0" applyNumberFormat="1" applyFont="1" applyFill="1" applyBorder="1" applyAlignment="1" applyProtection="1">
      <alignment/>
      <protection/>
    </xf>
    <xf numFmtId="173" fontId="21" fillId="0" borderId="33" xfId="0" applyNumberFormat="1" applyFont="1" applyFill="1" applyBorder="1" applyAlignment="1" applyProtection="1">
      <alignment/>
      <protection/>
    </xf>
    <xf numFmtId="175" fontId="21" fillId="0" borderId="35" xfId="0" applyNumberFormat="1" applyFont="1" applyFill="1" applyBorder="1" applyAlignment="1" applyProtection="1">
      <alignment/>
      <protection/>
    </xf>
    <xf numFmtId="175" fontId="23" fillId="0" borderId="36" xfId="0" applyNumberFormat="1" applyFont="1" applyFill="1" applyBorder="1" applyAlignment="1" applyProtection="1">
      <alignment/>
      <protection/>
    </xf>
    <xf numFmtId="175" fontId="23" fillId="0" borderId="37" xfId="0" applyNumberFormat="1" applyFont="1" applyFill="1" applyBorder="1" applyAlignment="1" applyProtection="1">
      <alignment/>
      <protection/>
    </xf>
    <xf numFmtId="175" fontId="23" fillId="0" borderId="38" xfId="0" applyNumberFormat="1" applyFont="1" applyFill="1" applyBorder="1" applyAlignment="1" applyProtection="1">
      <alignment/>
      <protection/>
    </xf>
    <xf numFmtId="173" fontId="23" fillId="0" borderId="37" xfId="0" applyNumberFormat="1" applyFont="1" applyFill="1" applyBorder="1" applyAlignment="1" applyProtection="1">
      <alignment/>
      <protection/>
    </xf>
    <xf numFmtId="175" fontId="23" fillId="0" borderId="39" xfId="0" applyNumberFormat="1" applyFont="1" applyFill="1" applyBorder="1" applyAlignment="1" applyProtection="1">
      <alignment/>
      <protection/>
    </xf>
    <xf numFmtId="0" fontId="21" fillId="0" borderId="10" xfId="0" applyFont="1" applyBorder="1" applyAlignment="1" applyProtection="1">
      <alignment vertical="top" wrapText="1"/>
      <protection/>
    </xf>
    <xf numFmtId="175" fontId="21" fillId="0" borderId="32" xfId="0" applyNumberFormat="1" applyFont="1" applyFill="1" applyBorder="1" applyAlignment="1" applyProtection="1">
      <alignment vertical="top"/>
      <protection/>
    </xf>
    <xf numFmtId="175" fontId="21" fillId="0" borderId="33" xfId="0" applyNumberFormat="1" applyFont="1" applyFill="1" applyBorder="1" applyAlignment="1" applyProtection="1">
      <alignment vertical="top"/>
      <protection/>
    </xf>
    <xf numFmtId="175" fontId="21" fillId="0" borderId="34" xfId="0" applyNumberFormat="1" applyFont="1" applyFill="1" applyBorder="1" applyAlignment="1" applyProtection="1">
      <alignment vertical="top"/>
      <protection/>
    </xf>
    <xf numFmtId="173" fontId="21" fillId="0" borderId="33" xfId="0" applyNumberFormat="1" applyFont="1" applyFill="1" applyBorder="1" applyAlignment="1" applyProtection="1">
      <alignment vertical="top"/>
      <protection/>
    </xf>
    <xf numFmtId="175" fontId="21" fillId="0" borderId="35" xfId="0" applyNumberFormat="1" applyFont="1" applyFill="1" applyBorder="1" applyAlignment="1" applyProtection="1">
      <alignment vertical="top"/>
      <protection/>
    </xf>
    <xf numFmtId="0" fontId="23" fillId="0" borderId="10" xfId="0" applyFont="1" applyBorder="1" applyAlignment="1" applyProtection="1">
      <alignment horizontal="left" wrapText="1" indent="1"/>
      <protection/>
    </xf>
    <xf numFmtId="0" fontId="21" fillId="0" borderId="10" xfId="0" applyFont="1" applyBorder="1" applyAlignment="1" applyProtection="1">
      <alignment wrapText="1"/>
      <protection/>
    </xf>
    <xf numFmtId="0" fontId="23" fillId="0" borderId="10" xfId="0" applyFont="1" applyBorder="1" applyAlignment="1" applyProtection="1">
      <alignment/>
      <protection/>
    </xf>
    <xf numFmtId="173" fontId="23" fillId="0" borderId="22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2" xfId="0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23" xfId="0" applyNumberFormat="1" applyFont="1" applyFill="1" applyBorder="1" applyAlignment="1" applyProtection="1">
      <alignment/>
      <protection/>
    </xf>
    <xf numFmtId="173" fontId="21" fillId="0" borderId="22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vertical="top" indent="1"/>
      <protection/>
    </xf>
    <xf numFmtId="175" fontId="21" fillId="0" borderId="10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23" xfId="0" applyNumberFormat="1" applyFont="1" applyBorder="1" applyAlignment="1" applyProtection="1">
      <alignment/>
      <protection/>
    </xf>
    <xf numFmtId="173" fontId="21" fillId="0" borderId="22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40" xfId="0" applyNumberFormat="1" applyFont="1" applyBorder="1" applyAlignment="1" applyProtection="1">
      <alignment/>
      <protection/>
    </xf>
    <xf numFmtId="175" fontId="23" fillId="0" borderId="41" xfId="0" applyNumberFormat="1" applyFont="1" applyBorder="1" applyAlignment="1" applyProtection="1">
      <alignment/>
      <protection/>
    </xf>
    <xf numFmtId="173" fontId="23" fillId="0" borderId="40" xfId="0" applyNumberFormat="1" applyFont="1" applyBorder="1" applyAlignment="1" applyProtection="1">
      <alignment/>
      <protection/>
    </xf>
    <xf numFmtId="175" fontId="23" fillId="0" borderId="42" xfId="0" applyNumberFormat="1" applyFont="1" applyBorder="1" applyAlignment="1" applyProtection="1">
      <alignment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4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44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 horizontal="left" wrapText="1"/>
      <protection/>
    </xf>
    <xf numFmtId="175" fontId="23" fillId="0" borderId="45" xfId="0" applyNumberFormat="1" applyFont="1" applyBorder="1" applyAlignment="1" applyProtection="1">
      <alignment horizontal="left" wrapText="1"/>
      <protection/>
    </xf>
    <xf numFmtId="175" fontId="23" fillId="0" borderId="23" xfId="0" applyNumberFormat="1" applyFont="1" applyBorder="1" applyAlignment="1" applyProtection="1">
      <alignment horizontal="left" wrapText="1"/>
      <protection/>
    </xf>
    <xf numFmtId="175" fontId="0" fillId="0" borderId="23" xfId="0" applyNumberFormat="1" applyBorder="1" applyAlignment="1" applyProtection="1">
      <alignment/>
      <protection/>
    </xf>
    <xf numFmtId="175" fontId="0" fillId="0" borderId="46" xfId="0" applyNumberFormat="1" applyBorder="1" applyAlignment="1" applyProtection="1">
      <alignment/>
      <protection/>
    </xf>
    <xf numFmtId="0" fontId="23" fillId="0" borderId="10" xfId="0" applyFont="1" applyFill="1" applyBorder="1" applyAlignment="1" applyProtection="1">
      <alignment/>
      <protection/>
    </xf>
    <xf numFmtId="175" fontId="23" fillId="0" borderId="45" xfId="0" applyNumberFormat="1" applyFont="1" applyBorder="1" applyAlignment="1" applyProtection="1">
      <alignment/>
      <protection/>
    </xf>
    <xf numFmtId="175" fontId="23" fillId="0" borderId="46" xfId="0" applyNumberFormat="1" applyFont="1" applyBorder="1" applyAlignment="1" applyProtection="1">
      <alignment/>
      <protection/>
    </xf>
    <xf numFmtId="0" fontId="23" fillId="0" borderId="17" xfId="0" applyFont="1" applyFill="1" applyBorder="1" applyAlignment="1" applyProtection="1">
      <alignment/>
      <protection/>
    </xf>
    <xf numFmtId="175" fontId="23" fillId="0" borderId="47" xfId="0" applyNumberFormat="1" applyFont="1" applyBorder="1" applyAlignment="1" applyProtection="1">
      <alignment/>
      <protection/>
    </xf>
    <xf numFmtId="175" fontId="23" fillId="0" borderId="48" xfId="0" applyNumberFormat="1" applyFont="1" applyBorder="1" applyAlignment="1" applyProtection="1">
      <alignment/>
      <protection/>
    </xf>
    <xf numFmtId="0" fontId="21" fillId="0" borderId="24" xfId="0" applyFont="1" applyFill="1" applyBorder="1" applyAlignment="1">
      <alignment vertical="center"/>
    </xf>
    <xf numFmtId="0" fontId="24" fillId="0" borderId="27" xfId="0" applyNumberFormat="1" applyFont="1" applyFill="1" applyBorder="1" applyAlignment="1" applyProtection="1">
      <alignment horizontal="left" indent="1"/>
      <protection/>
    </xf>
    <xf numFmtId="0" fontId="23" fillId="0" borderId="23" xfId="0" applyNumberFormat="1" applyFont="1" applyBorder="1" applyAlignment="1" applyProtection="1">
      <alignment horizontal="center"/>
      <protection/>
    </xf>
    <xf numFmtId="173" fontId="21" fillId="0" borderId="23" xfId="0" applyNumberFormat="1" applyFont="1" applyFill="1" applyBorder="1" applyAlignment="1" applyProtection="1">
      <alignment/>
      <protection/>
    </xf>
    <xf numFmtId="0" fontId="23" fillId="0" borderId="27" xfId="0" applyNumberFormat="1" applyFont="1" applyFill="1" applyBorder="1" applyAlignment="1" applyProtection="1">
      <alignment horizontal="left" indent="2"/>
      <protection/>
    </xf>
    <xf numFmtId="174" fontId="23" fillId="0" borderId="23" xfId="0" applyNumberFormat="1" applyFont="1" applyFill="1" applyBorder="1" applyAlignment="1" applyProtection="1">
      <alignment/>
      <protection/>
    </xf>
    <xf numFmtId="173" fontId="23" fillId="0" borderId="23" xfId="0" applyNumberFormat="1" applyFont="1" applyFill="1" applyBorder="1" applyAlignment="1" applyProtection="1">
      <alignment/>
      <protection/>
    </xf>
    <xf numFmtId="173" fontId="23" fillId="0" borderId="23" xfId="42" applyNumberFormat="1" applyFont="1" applyFill="1" applyBorder="1" applyAlignment="1" applyProtection="1">
      <alignment/>
      <protection/>
    </xf>
    <xf numFmtId="0" fontId="23" fillId="0" borderId="23" xfId="0" applyNumberFormat="1" applyFont="1" applyFill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/>
      <protection/>
    </xf>
    <xf numFmtId="0" fontId="23" fillId="0" borderId="30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/>
      <protection/>
    </xf>
    <xf numFmtId="0" fontId="22" fillId="0" borderId="27" xfId="0" applyNumberFormat="1" applyFont="1" applyBorder="1" applyAlignment="1" applyProtection="1">
      <alignment/>
      <protection/>
    </xf>
    <xf numFmtId="0" fontId="25" fillId="0" borderId="23" xfId="0" applyNumberFormat="1" applyFont="1" applyBorder="1" applyAlignment="1" applyProtection="1">
      <alignment horizontal="center"/>
      <protection/>
    </xf>
    <xf numFmtId="0" fontId="21" fillId="0" borderId="50" xfId="0" applyNumberFormat="1" applyFont="1" applyBorder="1" applyAlignment="1" applyProtection="1">
      <alignment/>
      <protection/>
    </xf>
    <xf numFmtId="0" fontId="23" fillId="0" borderId="19" xfId="0" applyNumberFormat="1" applyFont="1" applyBorder="1" applyAlignment="1" applyProtection="1">
      <alignment horizontal="center"/>
      <protection/>
    </xf>
    <xf numFmtId="0" fontId="26" fillId="0" borderId="15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3" fillId="0" borderId="46" xfId="0" applyNumberFormat="1" applyFont="1" applyFill="1" applyBorder="1" applyAlignment="1" applyProtection="1">
      <alignment/>
      <protection/>
    </xf>
    <xf numFmtId="175" fontId="23" fillId="0" borderId="45" xfId="0" applyNumberFormat="1" applyFont="1" applyFill="1" applyBorder="1" applyAlignment="1" applyProtection="1">
      <alignment/>
      <protection/>
    </xf>
    <xf numFmtId="175" fontId="23" fillId="0" borderId="46" xfId="42" applyNumberFormat="1" applyFont="1" applyFill="1" applyBorder="1" applyAlignment="1" applyProtection="1">
      <alignment/>
      <protection/>
    </xf>
    <xf numFmtId="175" fontId="23" fillId="0" borderId="45" xfId="42" applyNumberFormat="1" applyFont="1" applyFill="1" applyBorder="1" applyAlignment="1" applyProtection="1">
      <alignment/>
      <protection/>
    </xf>
    <xf numFmtId="175" fontId="23" fillId="0" borderId="23" xfId="42" applyNumberFormat="1" applyFont="1" applyFill="1" applyBorder="1" applyAlignment="1" applyProtection="1">
      <alignment/>
      <protection/>
    </xf>
    <xf numFmtId="0" fontId="20" fillId="0" borderId="11" xfId="0" applyFont="1" applyBorder="1" applyAlignment="1" applyProtection="1">
      <alignment horizontal="left"/>
      <protection/>
    </xf>
    <xf numFmtId="0" fontId="21" fillId="0" borderId="51" xfId="0" applyFont="1" applyFill="1" applyBorder="1" applyAlignment="1" applyProtection="1">
      <alignment horizontal="center" vertical="center"/>
      <protection/>
    </xf>
    <xf numFmtId="0" fontId="21" fillId="0" borderId="52" xfId="0" applyFont="1" applyFill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21" fillId="0" borderId="55" xfId="0" applyFont="1" applyFill="1" applyBorder="1" applyAlignment="1" applyProtection="1">
      <alignment horizontal="left" vertical="center"/>
      <protection/>
    </xf>
    <xf numFmtId="0" fontId="21" fillId="0" borderId="41" xfId="0" applyFont="1" applyFill="1" applyBorder="1" applyAlignment="1" applyProtection="1">
      <alignment horizontal="center" vertical="center"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175" fontId="21" fillId="0" borderId="56" xfId="0" applyNumberFormat="1" applyFont="1" applyBorder="1" applyAlignment="1" applyProtection="1">
      <alignment horizontal="center"/>
      <protection/>
    </xf>
    <xf numFmtId="175" fontId="21" fillId="0" borderId="51" xfId="0" applyNumberFormat="1" applyFont="1" applyBorder="1" applyAlignment="1" applyProtection="1">
      <alignment horizontal="center"/>
      <protection/>
    </xf>
    <xf numFmtId="175" fontId="21" fillId="0" borderId="24" xfId="0" applyNumberFormat="1" applyFont="1" applyBorder="1" applyAlignment="1" applyProtection="1">
      <alignment horizontal="center"/>
      <protection/>
    </xf>
    <xf numFmtId="0" fontId="21" fillId="0" borderId="24" xfId="0" applyFont="1" applyBorder="1" applyAlignment="1" applyProtection="1">
      <alignment horizontal="center"/>
      <protection/>
    </xf>
    <xf numFmtId="175" fontId="21" fillId="0" borderId="57" xfId="0" applyNumberFormat="1" applyFont="1" applyFill="1" applyBorder="1" applyAlignment="1" applyProtection="1">
      <alignment/>
      <protection/>
    </xf>
    <xf numFmtId="175" fontId="21" fillId="0" borderId="58" xfId="0" applyNumberFormat="1" applyFont="1" applyFill="1" applyBorder="1" applyAlignment="1" applyProtection="1">
      <alignment/>
      <protection/>
    </xf>
    <xf numFmtId="173" fontId="21" fillId="0" borderId="30" xfId="0" applyNumberFormat="1" applyFont="1" applyFill="1" applyBorder="1" applyAlignment="1" applyProtection="1">
      <alignment/>
      <protection/>
    </xf>
    <xf numFmtId="175" fontId="21" fillId="0" borderId="48" xfId="0" applyNumberFormat="1" applyFont="1" applyBorder="1" applyAlignment="1" applyProtection="1">
      <alignment/>
      <protection/>
    </xf>
    <xf numFmtId="175" fontId="21" fillId="0" borderId="47" xfId="0" applyNumberFormat="1" applyFont="1" applyBorder="1" applyAlignment="1" applyProtection="1">
      <alignment/>
      <protection/>
    </xf>
    <xf numFmtId="175" fontId="21" fillId="0" borderId="41" xfId="0" applyNumberFormat="1" applyFont="1" applyBorder="1" applyAlignment="1" applyProtection="1">
      <alignment/>
      <protection/>
    </xf>
    <xf numFmtId="173" fontId="21" fillId="0" borderId="41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27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3" fillId="0" borderId="24" xfId="0" applyFont="1" applyBorder="1" applyAlignment="1" applyProtection="1">
      <alignment horizontal="center"/>
      <protection/>
    </xf>
    <xf numFmtId="173" fontId="21" fillId="0" borderId="24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 horizontal="left" indent="1"/>
      <protection/>
    </xf>
    <xf numFmtId="0" fontId="23" fillId="0" borderId="23" xfId="0" applyFont="1" applyFill="1" applyBorder="1" applyAlignment="1" applyProtection="1">
      <alignment horizontal="center"/>
      <protection/>
    </xf>
    <xf numFmtId="0" fontId="23" fillId="0" borderId="27" xfId="0" applyNumberFormat="1" applyFont="1" applyFill="1" applyBorder="1" applyAlignment="1" applyProtection="1">
      <alignment horizontal="left" indent="1"/>
      <protection/>
    </xf>
    <xf numFmtId="173" fontId="23" fillId="0" borderId="23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horizontal="left" vertical="top" wrapText="1"/>
      <protection/>
    </xf>
    <xf numFmtId="0" fontId="23" fillId="0" borderId="30" xfId="0" applyFont="1" applyBorder="1" applyAlignment="1" applyProtection="1">
      <alignment horizontal="center" vertical="top"/>
      <protection/>
    </xf>
    <xf numFmtId="175" fontId="21" fillId="0" borderId="57" xfId="0" applyNumberFormat="1" applyFont="1" applyBorder="1" applyAlignment="1" applyProtection="1">
      <alignment vertical="top"/>
      <protection/>
    </xf>
    <xf numFmtId="175" fontId="21" fillId="0" borderId="58" xfId="0" applyNumberFormat="1" applyFont="1" applyBorder="1" applyAlignment="1" applyProtection="1">
      <alignment vertical="top"/>
      <protection/>
    </xf>
    <xf numFmtId="175" fontId="21" fillId="0" borderId="30" xfId="0" applyNumberFormat="1" applyFont="1" applyBorder="1" applyAlignment="1" applyProtection="1">
      <alignment vertical="top"/>
      <protection/>
    </xf>
    <xf numFmtId="173" fontId="21" fillId="0" borderId="30" xfId="0" applyNumberFormat="1" applyFont="1" applyBorder="1" applyAlignment="1" applyProtection="1">
      <alignment vertical="top"/>
      <protection/>
    </xf>
    <xf numFmtId="0" fontId="25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vertical="top"/>
      <protection/>
    </xf>
    <xf numFmtId="175" fontId="21" fillId="0" borderId="59" xfId="0" applyNumberFormat="1" applyFont="1" applyBorder="1" applyAlignment="1" applyProtection="1">
      <alignment/>
      <protection/>
    </xf>
    <xf numFmtId="175" fontId="21" fillId="0" borderId="60" xfId="0" applyNumberFormat="1" applyFont="1" applyBorder="1" applyAlignment="1" applyProtection="1">
      <alignment/>
      <protection/>
    </xf>
    <xf numFmtId="175" fontId="21" fillId="0" borderId="34" xfId="0" applyNumberFormat="1" applyFont="1" applyBorder="1" applyAlignment="1" applyProtection="1">
      <alignment/>
      <protection/>
    </xf>
    <xf numFmtId="173" fontId="21" fillId="0" borderId="34" xfId="0" applyNumberFormat="1" applyFont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5" fontId="21" fillId="0" borderId="45" xfId="0" applyNumberFormat="1" applyFont="1" applyBorder="1" applyAlignment="1" applyProtection="1">
      <alignment/>
      <protection/>
    </xf>
    <xf numFmtId="173" fontId="21" fillId="0" borderId="23" xfId="0" applyNumberFormat="1" applyFont="1" applyBorder="1" applyAlignment="1" applyProtection="1">
      <alignment/>
      <protection/>
    </xf>
    <xf numFmtId="175" fontId="21" fillId="0" borderId="23" xfId="42" applyNumberFormat="1" applyFont="1" applyFill="1" applyBorder="1" applyAlignment="1" applyProtection="1">
      <alignment/>
      <protection/>
    </xf>
    <xf numFmtId="173" fontId="21" fillId="0" borderId="23" xfId="42" applyNumberFormat="1" applyFont="1" applyFill="1" applyBorder="1" applyAlignment="1" applyProtection="1">
      <alignment/>
      <protection/>
    </xf>
    <xf numFmtId="175" fontId="21" fillId="0" borderId="46" xfId="42" applyNumberFormat="1" applyFont="1" applyFill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 horizontal="left" wrapText="1"/>
      <protection/>
    </xf>
    <xf numFmtId="175" fontId="21" fillId="0" borderId="59" xfId="0" applyNumberFormat="1" applyFont="1" applyFill="1" applyBorder="1" applyAlignment="1" applyProtection="1">
      <alignment vertical="top"/>
      <protection/>
    </xf>
    <xf numFmtId="175" fontId="21" fillId="0" borderId="60" xfId="0" applyNumberFormat="1" applyFont="1" applyFill="1" applyBorder="1" applyAlignment="1" applyProtection="1">
      <alignment vertical="top"/>
      <protection/>
    </xf>
    <xf numFmtId="173" fontId="21" fillId="0" borderId="34" xfId="0" applyNumberFormat="1" applyFont="1" applyFill="1" applyBorder="1" applyAlignment="1" applyProtection="1">
      <alignment vertical="top"/>
      <protection/>
    </xf>
    <xf numFmtId="0" fontId="21" fillId="0" borderId="27" xfId="0" applyNumberFormat="1" applyFont="1" applyBorder="1" applyAlignment="1" applyProtection="1">
      <alignment wrapText="1"/>
      <protection/>
    </xf>
    <xf numFmtId="175" fontId="21" fillId="0" borderId="59" xfId="0" applyNumberFormat="1" applyFont="1" applyFill="1" applyBorder="1" applyAlignment="1" applyProtection="1">
      <alignment/>
      <protection/>
    </xf>
    <xf numFmtId="175" fontId="21" fillId="0" borderId="60" xfId="0" applyNumberFormat="1" applyFont="1" applyFill="1" applyBorder="1" applyAlignment="1" applyProtection="1">
      <alignment/>
      <protection/>
    </xf>
    <xf numFmtId="173" fontId="21" fillId="0" borderId="34" xfId="0" applyNumberFormat="1" applyFont="1" applyFill="1" applyBorder="1" applyAlignment="1" applyProtection="1">
      <alignment/>
      <protection/>
    </xf>
    <xf numFmtId="175" fontId="23" fillId="0" borderId="38" xfId="42" applyNumberFormat="1" applyFont="1" applyFill="1" applyBorder="1" applyAlignment="1" applyProtection="1">
      <alignment/>
      <protection/>
    </xf>
    <xf numFmtId="0" fontId="23" fillId="0" borderId="27" xfId="0" applyNumberFormat="1" applyFont="1" applyBorder="1" applyAlignment="1" applyProtection="1">
      <alignment horizontal="left" wrapText="1" indent="1"/>
      <protection/>
    </xf>
    <xf numFmtId="0" fontId="21" fillId="0" borderId="18" xfId="0" applyNumberFormat="1" applyFont="1" applyBorder="1" applyAlignment="1" applyProtection="1">
      <alignment/>
      <protection/>
    </xf>
    <xf numFmtId="0" fontId="23" fillId="0" borderId="19" xfId="0" applyFont="1" applyBorder="1" applyAlignment="1" applyProtection="1">
      <alignment horizontal="center"/>
      <protection/>
    </xf>
    <xf numFmtId="175" fontId="21" fillId="0" borderId="21" xfId="0" applyNumberFormat="1" applyFont="1" applyFill="1" applyBorder="1" applyAlignment="1" applyProtection="1">
      <alignment/>
      <protection/>
    </xf>
    <xf numFmtId="175" fontId="21" fillId="0" borderId="18" xfId="0" applyNumberFormat="1" applyFont="1" applyBorder="1" applyAlignment="1" applyProtection="1">
      <alignment/>
      <protection/>
    </xf>
    <xf numFmtId="175" fontId="21" fillId="0" borderId="19" xfId="0" applyNumberFormat="1" applyFont="1" applyFill="1" applyBorder="1" applyAlignment="1" applyProtection="1">
      <alignment/>
      <protection/>
    </xf>
    <xf numFmtId="175" fontId="21" fillId="0" borderId="19" xfId="0" applyNumberFormat="1" applyFont="1" applyBorder="1" applyAlignment="1" applyProtection="1">
      <alignment/>
      <protection/>
    </xf>
    <xf numFmtId="173" fontId="21" fillId="0" borderId="19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/>
      <protection/>
    </xf>
    <xf numFmtId="0" fontId="21" fillId="0" borderId="54" xfId="0" applyFont="1" applyFill="1" applyBorder="1" applyAlignment="1" applyProtection="1">
      <alignment horizontal="center" vertical="center"/>
      <protection/>
    </xf>
    <xf numFmtId="175" fontId="21" fillId="0" borderId="16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/>
      <protection/>
    </xf>
    <xf numFmtId="173" fontId="21" fillId="0" borderId="19" xfId="0" applyNumberFormat="1" applyFont="1" applyFill="1" applyBorder="1" applyAlignment="1" applyProtection="1">
      <alignment/>
      <protection/>
    </xf>
    <xf numFmtId="175" fontId="21" fillId="0" borderId="61" xfId="0" applyNumberFormat="1" applyFont="1" applyFill="1" applyBorder="1" applyAlignment="1" applyProtection="1">
      <alignment/>
      <protection/>
    </xf>
    <xf numFmtId="0" fontId="22" fillId="0" borderId="27" xfId="0" applyFont="1" applyBorder="1" applyAlignment="1" applyProtection="1">
      <alignment/>
      <protection/>
    </xf>
    <xf numFmtId="0" fontId="23" fillId="0" borderId="27" xfId="0" applyFont="1" applyBorder="1" applyAlignment="1" applyProtection="1">
      <alignment horizontal="left" indent="2"/>
      <protection/>
    </xf>
    <xf numFmtId="0" fontId="23" fillId="0" borderId="27" xfId="0" applyFont="1" applyFill="1" applyBorder="1" applyAlignment="1" applyProtection="1">
      <alignment horizontal="left" indent="2"/>
      <protection/>
    </xf>
    <xf numFmtId="0" fontId="21" fillId="0" borderId="27" xfId="0" applyFont="1" applyFill="1" applyBorder="1" applyAlignment="1" applyProtection="1">
      <alignment horizontal="left" indent="1"/>
      <protection/>
    </xf>
    <xf numFmtId="0" fontId="21" fillId="0" borderId="27" xfId="0" applyFont="1" applyBorder="1" applyAlignment="1" applyProtection="1">
      <alignment horizontal="left" indent="1"/>
      <protection/>
    </xf>
    <xf numFmtId="0" fontId="21" fillId="0" borderId="50" xfId="0" applyFont="1" applyBorder="1" applyAlignment="1" applyProtection="1">
      <alignment/>
      <protection/>
    </xf>
    <xf numFmtId="175" fontId="21" fillId="0" borderId="61" xfId="0" applyNumberFormat="1" applyFont="1" applyBorder="1" applyAlignment="1" applyProtection="1">
      <alignment/>
      <protection/>
    </xf>
    <xf numFmtId="0" fontId="21" fillId="0" borderId="11" xfId="0" applyFont="1" applyBorder="1" applyAlignment="1" applyProtection="1">
      <alignment/>
      <protection/>
    </xf>
    <xf numFmtId="0" fontId="21" fillId="0" borderId="41" xfId="0" applyFont="1" applyFill="1" applyBorder="1" applyAlignment="1" applyProtection="1">
      <alignment vertical="center"/>
      <protection/>
    </xf>
    <xf numFmtId="0" fontId="21" fillId="0" borderId="27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56" xfId="0" applyNumberFormat="1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 horizontal="center"/>
      <protection/>
    </xf>
    <xf numFmtId="175" fontId="21" fillId="0" borderId="24" xfId="0" applyNumberFormat="1" applyFont="1" applyFill="1" applyBorder="1" applyAlignment="1" applyProtection="1">
      <alignment horizontal="center"/>
      <protection/>
    </xf>
    <xf numFmtId="173" fontId="21" fillId="0" borderId="24" xfId="0" applyNumberFormat="1" applyFont="1" applyFill="1" applyBorder="1" applyAlignment="1" applyProtection="1">
      <alignment horizontal="center"/>
      <protection/>
    </xf>
    <xf numFmtId="175" fontId="21" fillId="0" borderId="16" xfId="0" applyNumberFormat="1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 horizontal="left" indent="1"/>
      <protection/>
    </xf>
    <xf numFmtId="0" fontId="21" fillId="0" borderId="49" xfId="0" applyFont="1" applyFill="1" applyBorder="1" applyAlignment="1" applyProtection="1">
      <alignment/>
      <protection/>
    </xf>
    <xf numFmtId="0" fontId="23" fillId="0" borderId="30" xfId="0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center"/>
      <protection/>
    </xf>
    <xf numFmtId="0" fontId="25" fillId="0" borderId="23" xfId="0" applyFont="1" applyFill="1" applyBorder="1" applyAlignment="1" applyProtection="1">
      <alignment horizontal="center"/>
      <protection/>
    </xf>
    <xf numFmtId="0" fontId="21" fillId="0" borderId="55" xfId="0" applyFont="1" applyFill="1" applyBorder="1" applyAlignment="1" applyProtection="1">
      <alignment/>
      <protection/>
    </xf>
    <xf numFmtId="0" fontId="23" fillId="0" borderId="41" xfId="0" applyFont="1" applyFill="1" applyBorder="1" applyAlignment="1" applyProtection="1">
      <alignment horizontal="center"/>
      <protection/>
    </xf>
    <xf numFmtId="175" fontId="21" fillId="0" borderId="48" xfId="0" applyNumberFormat="1" applyFont="1" applyFill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3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0" fontId="21" fillId="0" borderId="50" xfId="0" applyFont="1" applyFill="1" applyBorder="1" applyAlignment="1" applyProtection="1">
      <alignment/>
      <protection/>
    </xf>
    <xf numFmtId="0" fontId="23" fillId="0" borderId="19" xfId="0" applyFont="1" applyFill="1" applyBorder="1" applyAlignment="1" applyProtection="1">
      <alignment horizontal="center"/>
      <protection/>
    </xf>
    <xf numFmtId="175" fontId="21" fillId="0" borderId="20" xfId="0" applyNumberFormat="1" applyFont="1" applyFill="1" applyBorder="1" applyAlignment="1" applyProtection="1">
      <alignment/>
      <protection/>
    </xf>
    <xf numFmtId="174" fontId="21" fillId="0" borderId="19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0" fontId="23" fillId="0" borderId="55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showGridLines="0" tabSelected="1" zoomScalePageLayoutView="0" workbookViewId="0" topLeftCell="A1">
      <selection activeCell="A1" sqref="A1:Y1"/>
    </sheetView>
  </sheetViews>
  <sheetFormatPr defaultColWidth="9.140625" defaultRowHeight="12.75"/>
  <cols>
    <col min="1" max="1" width="35.7109375" style="0" customWidth="1"/>
    <col min="2" max="4" width="9.7109375" style="0" customWidth="1"/>
    <col min="5" max="7" width="9.7109375" style="0" hidden="1" customWidth="1"/>
    <col min="8" max="8" width="9.7109375" style="0" customWidth="1"/>
    <col min="9" max="11" width="9.7109375" style="0" hidden="1" customWidth="1"/>
    <col min="12" max="12" width="9.7109375" style="0" customWidth="1"/>
    <col min="13" max="15" width="9.7109375" style="0" hidden="1" customWidth="1"/>
    <col min="16" max="16" width="9.7109375" style="0" customWidth="1"/>
    <col min="17" max="19" width="9.7109375" style="0" hidden="1" customWidth="1"/>
    <col min="20" max="25" width="9.7109375" style="0" customWidth="1"/>
  </cols>
  <sheetData>
    <row r="1" spans="1:25" ht="18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75" customHeight="1">
      <c r="A2" s="6" t="s">
        <v>1</v>
      </c>
      <c r="B2" s="7" t="s">
        <v>2</v>
      </c>
      <c r="C2" s="8" t="s">
        <v>3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</row>
    <row r="3" spans="1:25" ht="24.75" customHeight="1">
      <c r="A3" s="11" t="s">
        <v>4</v>
      </c>
      <c r="B3" s="12" t="s">
        <v>5</v>
      </c>
      <c r="C3" s="13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4" t="s">
        <v>14</v>
      </c>
      <c r="L3" s="14" t="s">
        <v>15</v>
      </c>
      <c r="M3" s="14" t="s">
        <v>16</v>
      </c>
      <c r="N3" s="14" t="s">
        <v>17</v>
      </c>
      <c r="O3" s="14" t="s">
        <v>18</v>
      </c>
      <c r="P3" s="14" t="s">
        <v>19</v>
      </c>
      <c r="Q3" s="14" t="s">
        <v>20</v>
      </c>
      <c r="R3" s="14" t="s">
        <v>21</v>
      </c>
      <c r="S3" s="14" t="s">
        <v>22</v>
      </c>
      <c r="T3" s="14" t="s">
        <v>23</v>
      </c>
      <c r="U3" s="14" t="s">
        <v>24</v>
      </c>
      <c r="V3" s="14" t="s">
        <v>25</v>
      </c>
      <c r="W3" s="14" t="s">
        <v>26</v>
      </c>
      <c r="X3" s="15" t="s">
        <v>27</v>
      </c>
      <c r="Y3" s="16" t="s">
        <v>28</v>
      </c>
    </row>
    <row r="4" spans="1:25" ht="13.5">
      <c r="A4" s="17" t="s">
        <v>29</v>
      </c>
      <c r="B4" s="18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1"/>
      <c r="X4" s="22"/>
      <c r="Y4" s="23"/>
    </row>
    <row r="5" spans="1:25" ht="13.5">
      <c r="A5" s="24" t="s">
        <v>30</v>
      </c>
      <c r="B5" s="2">
        <v>172949773</v>
      </c>
      <c r="C5" s="25">
        <v>202522055</v>
      </c>
      <c r="D5" s="26">
        <v>200482055</v>
      </c>
      <c r="E5" s="26">
        <v>3684102</v>
      </c>
      <c r="F5" s="26">
        <v>20934029</v>
      </c>
      <c r="G5" s="26">
        <v>13634456</v>
      </c>
      <c r="H5" s="26">
        <v>38252587</v>
      </c>
      <c r="I5" s="26">
        <v>17030733</v>
      </c>
      <c r="J5" s="26">
        <v>16847532</v>
      </c>
      <c r="K5" s="26">
        <v>11683099</v>
      </c>
      <c r="L5" s="26">
        <v>45561364</v>
      </c>
      <c r="M5" s="26">
        <v>22908985</v>
      </c>
      <c r="N5" s="26">
        <v>16662771</v>
      </c>
      <c r="O5" s="26">
        <v>18334961</v>
      </c>
      <c r="P5" s="26">
        <v>57906717</v>
      </c>
      <c r="Q5" s="26">
        <v>16955830</v>
      </c>
      <c r="R5" s="26">
        <v>15672476</v>
      </c>
      <c r="S5" s="26">
        <v>15725407</v>
      </c>
      <c r="T5" s="26">
        <v>48353713</v>
      </c>
      <c r="U5" s="26">
        <v>190074381</v>
      </c>
      <c r="V5" s="26">
        <v>200482055</v>
      </c>
      <c r="W5" s="26">
        <v>-10407674</v>
      </c>
      <c r="X5" s="27">
        <v>-5.19</v>
      </c>
      <c r="Y5" s="28">
        <v>200482055</v>
      </c>
    </row>
    <row r="6" spans="1:25" ht="13.5">
      <c r="A6" s="24" t="s">
        <v>31</v>
      </c>
      <c r="B6" s="2">
        <v>297958013</v>
      </c>
      <c r="C6" s="25">
        <v>357477546</v>
      </c>
      <c r="D6" s="26">
        <v>372750015</v>
      </c>
      <c r="E6" s="26">
        <v>33761978</v>
      </c>
      <c r="F6" s="26">
        <v>32634052</v>
      </c>
      <c r="G6" s="26">
        <v>30402937</v>
      </c>
      <c r="H6" s="26">
        <v>96798967</v>
      </c>
      <c r="I6" s="26">
        <v>33137543</v>
      </c>
      <c r="J6" s="26">
        <v>30021843</v>
      </c>
      <c r="K6" s="26">
        <v>30759214</v>
      </c>
      <c r="L6" s="26">
        <v>93918600</v>
      </c>
      <c r="M6" s="26">
        <v>33117412</v>
      </c>
      <c r="N6" s="26">
        <v>27187625</v>
      </c>
      <c r="O6" s="26">
        <v>29697477</v>
      </c>
      <c r="P6" s="26">
        <v>90002514</v>
      </c>
      <c r="Q6" s="26">
        <v>27393344</v>
      </c>
      <c r="R6" s="26">
        <v>29064319</v>
      </c>
      <c r="S6" s="26">
        <v>59277961</v>
      </c>
      <c r="T6" s="26">
        <v>115735624</v>
      </c>
      <c r="U6" s="26">
        <v>396455705</v>
      </c>
      <c r="V6" s="26">
        <v>372750015</v>
      </c>
      <c r="W6" s="26">
        <v>23705690</v>
      </c>
      <c r="X6" s="27">
        <v>6.36</v>
      </c>
      <c r="Y6" s="28">
        <v>372750015</v>
      </c>
    </row>
    <row r="7" spans="1:25" ht="13.5">
      <c r="A7" s="24" t="s">
        <v>32</v>
      </c>
      <c r="B7" s="2">
        <v>14766609</v>
      </c>
      <c r="C7" s="25">
        <v>13896686</v>
      </c>
      <c r="D7" s="26">
        <v>10012039</v>
      </c>
      <c r="E7" s="26">
        <v>143173</v>
      </c>
      <c r="F7" s="26">
        <v>578814</v>
      </c>
      <c r="G7" s="26">
        <v>848196</v>
      </c>
      <c r="H7" s="26">
        <v>1570183</v>
      </c>
      <c r="I7" s="26">
        <v>767855</v>
      </c>
      <c r="J7" s="26">
        <v>360065</v>
      </c>
      <c r="K7" s="26">
        <v>3902684</v>
      </c>
      <c r="L7" s="26">
        <v>5030604</v>
      </c>
      <c r="M7" s="26">
        <v>569759</v>
      </c>
      <c r="N7" s="26">
        <v>2040166</v>
      </c>
      <c r="O7" s="26">
        <v>3005100</v>
      </c>
      <c r="P7" s="26">
        <v>5615025</v>
      </c>
      <c r="Q7" s="26">
        <v>1230746</v>
      </c>
      <c r="R7" s="26">
        <v>38426</v>
      </c>
      <c r="S7" s="26">
        <v>4659644</v>
      </c>
      <c r="T7" s="26">
        <v>5928816</v>
      </c>
      <c r="U7" s="26">
        <v>18144628</v>
      </c>
      <c r="V7" s="26">
        <v>10012039</v>
      </c>
      <c r="W7" s="26">
        <v>8132589</v>
      </c>
      <c r="X7" s="27">
        <v>81.23</v>
      </c>
      <c r="Y7" s="28">
        <v>10012039</v>
      </c>
    </row>
    <row r="8" spans="1:25" ht="13.5">
      <c r="A8" s="24" t="s">
        <v>33</v>
      </c>
      <c r="B8" s="2">
        <v>77630555</v>
      </c>
      <c r="C8" s="25">
        <v>61942237</v>
      </c>
      <c r="D8" s="26">
        <v>68908000</v>
      </c>
      <c r="E8" s="26">
        <v>21224842</v>
      </c>
      <c r="F8" s="26">
        <v>0</v>
      </c>
      <c r="G8" s="26">
        <v>0</v>
      </c>
      <c r="H8" s="26">
        <v>21224842</v>
      </c>
      <c r="I8" s="26">
        <v>1332722</v>
      </c>
      <c r="J8" s="26">
        <v>85</v>
      </c>
      <c r="K8" s="26">
        <v>16979874</v>
      </c>
      <c r="L8" s="26">
        <v>18312681</v>
      </c>
      <c r="M8" s="26">
        <v>1661664</v>
      </c>
      <c r="N8" s="26">
        <v>-287310</v>
      </c>
      <c r="O8" s="26">
        <v>11934872</v>
      </c>
      <c r="P8" s="26">
        <v>13309226</v>
      </c>
      <c r="Q8" s="26">
        <v>68734</v>
      </c>
      <c r="R8" s="26">
        <v>0</v>
      </c>
      <c r="S8" s="26">
        <v>3524207</v>
      </c>
      <c r="T8" s="26">
        <v>3592941</v>
      </c>
      <c r="U8" s="26">
        <v>56439690</v>
      </c>
      <c r="V8" s="26">
        <v>68908000</v>
      </c>
      <c r="W8" s="26">
        <v>-12468310</v>
      </c>
      <c r="X8" s="27">
        <v>-18.09</v>
      </c>
      <c r="Y8" s="28">
        <v>68908000</v>
      </c>
    </row>
    <row r="9" spans="1:25" ht="13.5">
      <c r="A9" s="24" t="s">
        <v>34</v>
      </c>
      <c r="B9" s="2">
        <v>53389457</v>
      </c>
      <c r="C9" s="25">
        <v>46323527</v>
      </c>
      <c r="D9" s="26">
        <v>38791358</v>
      </c>
      <c r="E9" s="26">
        <v>4588520</v>
      </c>
      <c r="F9" s="26">
        <v>2109820</v>
      </c>
      <c r="G9" s="26">
        <v>2123346</v>
      </c>
      <c r="H9" s="26">
        <v>8821686</v>
      </c>
      <c r="I9" s="26">
        <v>2596737</v>
      </c>
      <c r="J9" s="26">
        <v>826573</v>
      </c>
      <c r="K9" s="26">
        <v>18328238</v>
      </c>
      <c r="L9" s="26">
        <v>21751548</v>
      </c>
      <c r="M9" s="26">
        <v>1878496</v>
      </c>
      <c r="N9" s="26">
        <v>1829701</v>
      </c>
      <c r="O9" s="26">
        <v>3189242</v>
      </c>
      <c r="P9" s="26">
        <v>6897439</v>
      </c>
      <c r="Q9" s="26">
        <v>2685184</v>
      </c>
      <c r="R9" s="26">
        <v>10158082</v>
      </c>
      <c r="S9" s="26">
        <v>23438073</v>
      </c>
      <c r="T9" s="26">
        <v>36281339</v>
      </c>
      <c r="U9" s="26">
        <v>73752012</v>
      </c>
      <c r="V9" s="26">
        <v>38791358</v>
      </c>
      <c r="W9" s="26">
        <v>34960654</v>
      </c>
      <c r="X9" s="27">
        <v>90.12</v>
      </c>
      <c r="Y9" s="28">
        <v>38791358</v>
      </c>
    </row>
    <row r="10" spans="1:25" ht="25.5">
      <c r="A10" s="29" t="s">
        <v>212</v>
      </c>
      <c r="B10" s="30">
        <f>SUM(B5:B9)</f>
        <v>616694407</v>
      </c>
      <c r="C10" s="31">
        <f aca="true" t="shared" si="0" ref="C10:Y10">SUM(C5:C9)</f>
        <v>682162051</v>
      </c>
      <c r="D10" s="32">
        <f t="shared" si="0"/>
        <v>690943467</v>
      </c>
      <c r="E10" s="32">
        <f t="shared" si="0"/>
        <v>63402615</v>
      </c>
      <c r="F10" s="32">
        <f t="shared" si="0"/>
        <v>56256715</v>
      </c>
      <c r="G10" s="32">
        <f t="shared" si="0"/>
        <v>47008935</v>
      </c>
      <c r="H10" s="32">
        <f t="shared" si="0"/>
        <v>166668265</v>
      </c>
      <c r="I10" s="32">
        <f t="shared" si="0"/>
        <v>54865590</v>
      </c>
      <c r="J10" s="32">
        <f t="shared" si="0"/>
        <v>48056098</v>
      </c>
      <c r="K10" s="32">
        <f t="shared" si="0"/>
        <v>81653109</v>
      </c>
      <c r="L10" s="32">
        <f t="shared" si="0"/>
        <v>184574797</v>
      </c>
      <c r="M10" s="32">
        <f t="shared" si="0"/>
        <v>60136316</v>
      </c>
      <c r="N10" s="32">
        <f t="shared" si="0"/>
        <v>47432953</v>
      </c>
      <c r="O10" s="32">
        <f t="shared" si="0"/>
        <v>66161652</v>
      </c>
      <c r="P10" s="32">
        <f t="shared" si="0"/>
        <v>173730921</v>
      </c>
      <c r="Q10" s="32">
        <f t="shared" si="0"/>
        <v>48333838</v>
      </c>
      <c r="R10" s="32">
        <f t="shared" si="0"/>
        <v>54933303</v>
      </c>
      <c r="S10" s="32">
        <f t="shared" si="0"/>
        <v>106625292</v>
      </c>
      <c r="T10" s="32">
        <f t="shared" si="0"/>
        <v>209892433</v>
      </c>
      <c r="U10" s="32">
        <f t="shared" si="0"/>
        <v>734866416</v>
      </c>
      <c r="V10" s="32">
        <f t="shared" si="0"/>
        <v>690943467</v>
      </c>
      <c r="W10" s="32">
        <f t="shared" si="0"/>
        <v>43922949</v>
      </c>
      <c r="X10" s="33">
        <f>+IF(V10&lt;&gt;0,(W10/V10)*100,0)</f>
        <v>6.356952644868122</v>
      </c>
      <c r="Y10" s="34">
        <f t="shared" si="0"/>
        <v>690943467</v>
      </c>
    </row>
    <row r="11" spans="1:25" ht="13.5">
      <c r="A11" s="24" t="s">
        <v>36</v>
      </c>
      <c r="B11" s="2">
        <v>131331547</v>
      </c>
      <c r="C11" s="25">
        <v>174005540</v>
      </c>
      <c r="D11" s="26">
        <v>167017435</v>
      </c>
      <c r="E11" s="26">
        <v>12675553</v>
      </c>
      <c r="F11" s="26">
        <v>11463996</v>
      </c>
      <c r="G11" s="26">
        <v>12022802</v>
      </c>
      <c r="H11" s="26">
        <v>36162351</v>
      </c>
      <c r="I11" s="26">
        <v>11763588</v>
      </c>
      <c r="J11" s="26">
        <v>12032714</v>
      </c>
      <c r="K11" s="26">
        <v>13454331</v>
      </c>
      <c r="L11" s="26">
        <v>37250633</v>
      </c>
      <c r="M11" s="26">
        <v>13510469</v>
      </c>
      <c r="N11" s="26">
        <v>12305214</v>
      </c>
      <c r="O11" s="26">
        <v>11608735</v>
      </c>
      <c r="P11" s="26">
        <v>37424418</v>
      </c>
      <c r="Q11" s="26">
        <v>12138635</v>
      </c>
      <c r="R11" s="26">
        <v>12893372</v>
      </c>
      <c r="S11" s="26">
        <v>12646980</v>
      </c>
      <c r="T11" s="26">
        <v>37678987</v>
      </c>
      <c r="U11" s="26">
        <v>148516389</v>
      </c>
      <c r="V11" s="26">
        <v>167017435</v>
      </c>
      <c r="W11" s="26">
        <v>-18501046</v>
      </c>
      <c r="X11" s="27">
        <v>-11.08</v>
      </c>
      <c r="Y11" s="28">
        <v>167017435</v>
      </c>
    </row>
    <row r="12" spans="1:25" ht="13.5">
      <c r="A12" s="24" t="s">
        <v>37</v>
      </c>
      <c r="B12" s="2">
        <v>9853291</v>
      </c>
      <c r="C12" s="25">
        <v>11352494</v>
      </c>
      <c r="D12" s="26">
        <v>11352494</v>
      </c>
      <c r="E12" s="26">
        <v>827656</v>
      </c>
      <c r="F12" s="26">
        <v>812660</v>
      </c>
      <c r="G12" s="26">
        <v>812660</v>
      </c>
      <c r="H12" s="26">
        <v>2452976</v>
      </c>
      <c r="I12" s="26">
        <v>811760</v>
      </c>
      <c r="J12" s="26">
        <v>840528</v>
      </c>
      <c r="K12" s="26">
        <v>828827</v>
      </c>
      <c r="L12" s="26">
        <v>2481115</v>
      </c>
      <c r="M12" s="26">
        <v>1115195</v>
      </c>
      <c r="N12" s="26">
        <v>858637</v>
      </c>
      <c r="O12" s="26">
        <v>867837</v>
      </c>
      <c r="P12" s="26">
        <v>2841669</v>
      </c>
      <c r="Q12" s="26">
        <v>868137</v>
      </c>
      <c r="R12" s="26">
        <v>476733</v>
      </c>
      <c r="S12" s="26">
        <v>1410594</v>
      </c>
      <c r="T12" s="26">
        <v>2755464</v>
      </c>
      <c r="U12" s="26">
        <v>10531224</v>
      </c>
      <c r="V12" s="26">
        <v>11352494</v>
      </c>
      <c r="W12" s="26">
        <v>-821270</v>
      </c>
      <c r="X12" s="27">
        <v>-7.23</v>
      </c>
      <c r="Y12" s="28">
        <v>11352494</v>
      </c>
    </row>
    <row r="13" spans="1:25" ht="13.5">
      <c r="A13" s="24" t="s">
        <v>213</v>
      </c>
      <c r="B13" s="2">
        <v>31853278</v>
      </c>
      <c r="C13" s="25">
        <v>37988325</v>
      </c>
      <c r="D13" s="26">
        <v>35861194</v>
      </c>
      <c r="E13" s="26">
        <v>3186119</v>
      </c>
      <c r="F13" s="26">
        <v>3186118</v>
      </c>
      <c r="G13" s="26">
        <v>3186119</v>
      </c>
      <c r="H13" s="26">
        <v>9558356</v>
      </c>
      <c r="I13" s="26">
        <v>3186118</v>
      </c>
      <c r="J13" s="26">
        <v>3186118</v>
      </c>
      <c r="K13" s="26">
        <v>3186118</v>
      </c>
      <c r="L13" s="26">
        <v>9558354</v>
      </c>
      <c r="M13" s="26">
        <v>3186118</v>
      </c>
      <c r="N13" s="26">
        <v>2988435</v>
      </c>
      <c r="O13" s="26">
        <v>2988436</v>
      </c>
      <c r="P13" s="26">
        <v>9162989</v>
      </c>
      <c r="Q13" s="26">
        <v>2988436</v>
      </c>
      <c r="R13" s="26">
        <v>2988436</v>
      </c>
      <c r="S13" s="26">
        <v>2988436</v>
      </c>
      <c r="T13" s="26">
        <v>8965308</v>
      </c>
      <c r="U13" s="26">
        <v>37245007</v>
      </c>
      <c r="V13" s="26">
        <v>35861194</v>
      </c>
      <c r="W13" s="26">
        <v>1383813</v>
      </c>
      <c r="X13" s="27">
        <v>3.86</v>
      </c>
      <c r="Y13" s="28">
        <v>35861194</v>
      </c>
    </row>
    <row r="14" spans="1:25" ht="13.5">
      <c r="A14" s="24" t="s">
        <v>39</v>
      </c>
      <c r="B14" s="2">
        <v>11132734</v>
      </c>
      <c r="C14" s="25">
        <v>10949344</v>
      </c>
      <c r="D14" s="26">
        <v>12171734</v>
      </c>
      <c r="E14" s="26">
        <v>-1431</v>
      </c>
      <c r="F14" s="26">
        <v>-4160</v>
      </c>
      <c r="G14" s="26">
        <v>2068843</v>
      </c>
      <c r="H14" s="26">
        <v>2063252</v>
      </c>
      <c r="I14" s="26">
        <v>-13123</v>
      </c>
      <c r="J14" s="26">
        <v>-22906</v>
      </c>
      <c r="K14" s="26">
        <v>2514052</v>
      </c>
      <c r="L14" s="26">
        <v>2478023</v>
      </c>
      <c r="M14" s="26">
        <v>153932</v>
      </c>
      <c r="N14" s="26">
        <v>134840</v>
      </c>
      <c r="O14" s="26">
        <v>2039804</v>
      </c>
      <c r="P14" s="26">
        <v>2328576</v>
      </c>
      <c r="Q14" s="26">
        <v>135231</v>
      </c>
      <c r="R14" s="26">
        <v>134924</v>
      </c>
      <c r="S14" s="26">
        <v>1466827</v>
      </c>
      <c r="T14" s="26">
        <v>1736982</v>
      </c>
      <c r="U14" s="26">
        <v>8606833</v>
      </c>
      <c r="V14" s="26">
        <v>12171734</v>
      </c>
      <c r="W14" s="26">
        <v>-3564901</v>
      </c>
      <c r="X14" s="27">
        <v>-29.29</v>
      </c>
      <c r="Y14" s="28">
        <v>12171734</v>
      </c>
    </row>
    <row r="15" spans="1:25" ht="13.5">
      <c r="A15" s="24" t="s">
        <v>40</v>
      </c>
      <c r="B15" s="2">
        <v>183538696</v>
      </c>
      <c r="C15" s="25">
        <v>238500000</v>
      </c>
      <c r="D15" s="26">
        <v>245086351</v>
      </c>
      <c r="E15" s="26">
        <v>29970289</v>
      </c>
      <c r="F15" s="26">
        <v>29166154</v>
      </c>
      <c r="G15" s="26">
        <v>18750264</v>
      </c>
      <c r="H15" s="26">
        <v>77886707</v>
      </c>
      <c r="I15" s="26">
        <v>19447600</v>
      </c>
      <c r="J15" s="26">
        <v>12157631</v>
      </c>
      <c r="K15" s="26">
        <v>19000000</v>
      </c>
      <c r="L15" s="26">
        <v>50605231</v>
      </c>
      <c r="M15" s="26">
        <v>21480327</v>
      </c>
      <c r="N15" s="26">
        <v>15677010</v>
      </c>
      <c r="O15" s="26">
        <v>17389933</v>
      </c>
      <c r="P15" s="26">
        <v>54547270</v>
      </c>
      <c r="Q15" s="26">
        <v>15377420</v>
      </c>
      <c r="R15" s="26">
        <v>17072697</v>
      </c>
      <c r="S15" s="26">
        <v>45409160</v>
      </c>
      <c r="T15" s="26">
        <v>77859277</v>
      </c>
      <c r="U15" s="26">
        <v>260898485</v>
      </c>
      <c r="V15" s="26">
        <v>245086351</v>
      </c>
      <c r="W15" s="26">
        <v>15812134</v>
      </c>
      <c r="X15" s="27">
        <v>6.45</v>
      </c>
      <c r="Y15" s="28">
        <v>245086351</v>
      </c>
    </row>
    <row r="16" spans="1:25" ht="13.5">
      <c r="A16" s="35" t="s">
        <v>41</v>
      </c>
      <c r="B16" s="2">
        <v>0</v>
      </c>
      <c r="C16" s="25">
        <v>20391872</v>
      </c>
      <c r="D16" s="26">
        <v>10000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10000</v>
      </c>
      <c r="W16" s="26">
        <v>-10000</v>
      </c>
      <c r="X16" s="27">
        <v>-100</v>
      </c>
      <c r="Y16" s="28">
        <v>10000</v>
      </c>
    </row>
    <row r="17" spans="1:25" ht="13.5">
      <c r="A17" s="24" t="s">
        <v>42</v>
      </c>
      <c r="B17" s="2">
        <v>229461867</v>
      </c>
      <c r="C17" s="25">
        <v>219850742</v>
      </c>
      <c r="D17" s="26">
        <v>252917989</v>
      </c>
      <c r="E17" s="26">
        <v>7956589</v>
      </c>
      <c r="F17" s="26">
        <v>12853192</v>
      </c>
      <c r="G17" s="26">
        <v>16983681</v>
      </c>
      <c r="H17" s="26">
        <v>37793462</v>
      </c>
      <c r="I17" s="26">
        <v>14691861</v>
      </c>
      <c r="J17" s="26">
        <v>20170304</v>
      </c>
      <c r="K17" s="26">
        <v>32800496</v>
      </c>
      <c r="L17" s="26">
        <v>67662661</v>
      </c>
      <c r="M17" s="26">
        <v>20273205</v>
      </c>
      <c r="N17" s="26">
        <v>17775032</v>
      </c>
      <c r="O17" s="26">
        <v>17163975</v>
      </c>
      <c r="P17" s="26">
        <v>55212212</v>
      </c>
      <c r="Q17" s="26">
        <v>11138564</v>
      </c>
      <c r="R17" s="26">
        <v>13376694</v>
      </c>
      <c r="S17" s="26">
        <v>41683806</v>
      </c>
      <c r="T17" s="26">
        <v>66199064</v>
      </c>
      <c r="U17" s="26">
        <v>226867399</v>
      </c>
      <c r="V17" s="26">
        <v>252917989</v>
      </c>
      <c r="W17" s="26">
        <v>-26050590</v>
      </c>
      <c r="X17" s="27">
        <v>-10.3</v>
      </c>
      <c r="Y17" s="28">
        <v>252917989</v>
      </c>
    </row>
    <row r="18" spans="1:25" ht="13.5">
      <c r="A18" s="36" t="s">
        <v>43</v>
      </c>
      <c r="B18" s="37">
        <f>SUM(B11:B17)</f>
        <v>597171413</v>
      </c>
      <c r="C18" s="38">
        <f aca="true" t="shared" si="1" ref="C18:Y18">SUM(C11:C17)</f>
        <v>713038317</v>
      </c>
      <c r="D18" s="39">
        <f t="shared" si="1"/>
        <v>724417197</v>
      </c>
      <c r="E18" s="39">
        <f t="shared" si="1"/>
        <v>54614775</v>
      </c>
      <c r="F18" s="39">
        <f t="shared" si="1"/>
        <v>57477960</v>
      </c>
      <c r="G18" s="39">
        <f t="shared" si="1"/>
        <v>53824369</v>
      </c>
      <c r="H18" s="39">
        <f t="shared" si="1"/>
        <v>165917104</v>
      </c>
      <c r="I18" s="39">
        <f t="shared" si="1"/>
        <v>49887804</v>
      </c>
      <c r="J18" s="39">
        <f t="shared" si="1"/>
        <v>48364389</v>
      </c>
      <c r="K18" s="39">
        <f t="shared" si="1"/>
        <v>71783824</v>
      </c>
      <c r="L18" s="39">
        <f t="shared" si="1"/>
        <v>170036017</v>
      </c>
      <c r="M18" s="39">
        <f t="shared" si="1"/>
        <v>59719246</v>
      </c>
      <c r="N18" s="39">
        <f t="shared" si="1"/>
        <v>49739168</v>
      </c>
      <c r="O18" s="39">
        <f t="shared" si="1"/>
        <v>52058720</v>
      </c>
      <c r="P18" s="39">
        <f t="shared" si="1"/>
        <v>161517134</v>
      </c>
      <c r="Q18" s="39">
        <f t="shared" si="1"/>
        <v>42646423</v>
      </c>
      <c r="R18" s="39">
        <f t="shared" si="1"/>
        <v>46942856</v>
      </c>
      <c r="S18" s="39">
        <f t="shared" si="1"/>
        <v>105605803</v>
      </c>
      <c r="T18" s="39">
        <f t="shared" si="1"/>
        <v>195195082</v>
      </c>
      <c r="U18" s="39">
        <f t="shared" si="1"/>
        <v>692665337</v>
      </c>
      <c r="V18" s="39">
        <f t="shared" si="1"/>
        <v>724417197</v>
      </c>
      <c r="W18" s="39">
        <f t="shared" si="1"/>
        <v>-31751860</v>
      </c>
      <c r="X18" s="33">
        <f>+IF(V18&lt;&gt;0,(W18/V18)*100,0)</f>
        <v>-4.383090314737517</v>
      </c>
      <c r="Y18" s="40">
        <f t="shared" si="1"/>
        <v>724417197</v>
      </c>
    </row>
    <row r="19" spans="1:25" ht="13.5">
      <c r="A19" s="36" t="s">
        <v>44</v>
      </c>
      <c r="B19" s="41">
        <f>+B10-B18</f>
        <v>19522994</v>
      </c>
      <c r="C19" s="42">
        <f aca="true" t="shared" si="2" ref="C19:Y19">+C10-C18</f>
        <v>-30876266</v>
      </c>
      <c r="D19" s="43">
        <f t="shared" si="2"/>
        <v>-33473730</v>
      </c>
      <c r="E19" s="43">
        <f t="shared" si="2"/>
        <v>8787840</v>
      </c>
      <c r="F19" s="43">
        <f t="shared" si="2"/>
        <v>-1221245</v>
      </c>
      <c r="G19" s="43">
        <f t="shared" si="2"/>
        <v>-6815434</v>
      </c>
      <c r="H19" s="43">
        <f t="shared" si="2"/>
        <v>751161</v>
      </c>
      <c r="I19" s="43">
        <f t="shared" si="2"/>
        <v>4977786</v>
      </c>
      <c r="J19" s="43">
        <f t="shared" si="2"/>
        <v>-308291</v>
      </c>
      <c r="K19" s="43">
        <f t="shared" si="2"/>
        <v>9869285</v>
      </c>
      <c r="L19" s="43">
        <f t="shared" si="2"/>
        <v>14538780</v>
      </c>
      <c r="M19" s="43">
        <f t="shared" si="2"/>
        <v>417070</v>
      </c>
      <c r="N19" s="43">
        <f t="shared" si="2"/>
        <v>-2306215</v>
      </c>
      <c r="O19" s="43">
        <f t="shared" si="2"/>
        <v>14102932</v>
      </c>
      <c r="P19" s="43">
        <f t="shared" si="2"/>
        <v>12213787</v>
      </c>
      <c r="Q19" s="43">
        <f t="shared" si="2"/>
        <v>5687415</v>
      </c>
      <c r="R19" s="43">
        <f t="shared" si="2"/>
        <v>7990447</v>
      </c>
      <c r="S19" s="43">
        <f t="shared" si="2"/>
        <v>1019489</v>
      </c>
      <c r="T19" s="43">
        <f t="shared" si="2"/>
        <v>14697351</v>
      </c>
      <c r="U19" s="43">
        <f t="shared" si="2"/>
        <v>42201079</v>
      </c>
      <c r="V19" s="43">
        <f>IF(D10=D18,0,V10-V18)</f>
        <v>-33473730</v>
      </c>
      <c r="W19" s="43">
        <f t="shared" si="2"/>
        <v>75674809</v>
      </c>
      <c r="X19" s="44">
        <f>+IF(V19&lt;&gt;0,(W19/V19)*100,0)</f>
        <v>-226.0722333603097</v>
      </c>
      <c r="Y19" s="45">
        <f t="shared" si="2"/>
        <v>-33473730</v>
      </c>
    </row>
    <row r="20" spans="1:25" ht="13.5">
      <c r="A20" s="24" t="s">
        <v>45</v>
      </c>
      <c r="B20" s="2">
        <v>0</v>
      </c>
      <c r="C20" s="25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7">
        <v>0</v>
      </c>
      <c r="Y20" s="28">
        <v>0</v>
      </c>
    </row>
    <row r="21" spans="1:25" ht="13.5">
      <c r="A21" s="24" t="s">
        <v>214</v>
      </c>
      <c r="B21" s="46">
        <v>0</v>
      </c>
      <c r="C21" s="47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9">
        <v>0</v>
      </c>
      <c r="Y21" s="50">
        <v>0</v>
      </c>
    </row>
    <row r="22" spans="1:25" ht="25.5">
      <c r="A22" s="51" t="s">
        <v>215</v>
      </c>
      <c r="B22" s="52">
        <f>SUM(B19:B21)</f>
        <v>19522994</v>
      </c>
      <c r="C22" s="53">
        <f aca="true" t="shared" si="3" ref="C22:Y22">SUM(C19:C21)</f>
        <v>-30876266</v>
      </c>
      <c r="D22" s="54">
        <f t="shared" si="3"/>
        <v>-33473730</v>
      </c>
      <c r="E22" s="54">
        <f t="shared" si="3"/>
        <v>8787840</v>
      </c>
      <c r="F22" s="54">
        <f t="shared" si="3"/>
        <v>-1221245</v>
      </c>
      <c r="G22" s="54">
        <f t="shared" si="3"/>
        <v>-6815434</v>
      </c>
      <c r="H22" s="54">
        <f t="shared" si="3"/>
        <v>751161</v>
      </c>
      <c r="I22" s="54">
        <f t="shared" si="3"/>
        <v>4977786</v>
      </c>
      <c r="J22" s="54">
        <f t="shared" si="3"/>
        <v>-308291</v>
      </c>
      <c r="K22" s="54">
        <f t="shared" si="3"/>
        <v>9869285</v>
      </c>
      <c r="L22" s="54">
        <f t="shared" si="3"/>
        <v>14538780</v>
      </c>
      <c r="M22" s="54">
        <f t="shared" si="3"/>
        <v>417070</v>
      </c>
      <c r="N22" s="54">
        <f t="shared" si="3"/>
        <v>-2306215</v>
      </c>
      <c r="O22" s="54">
        <f t="shared" si="3"/>
        <v>14102932</v>
      </c>
      <c r="P22" s="54">
        <f t="shared" si="3"/>
        <v>12213787</v>
      </c>
      <c r="Q22" s="54">
        <f t="shared" si="3"/>
        <v>5687415</v>
      </c>
      <c r="R22" s="54">
        <f t="shared" si="3"/>
        <v>7990447</v>
      </c>
      <c r="S22" s="54">
        <f t="shared" si="3"/>
        <v>1019489</v>
      </c>
      <c r="T22" s="54">
        <f t="shared" si="3"/>
        <v>14697351</v>
      </c>
      <c r="U22" s="54">
        <f t="shared" si="3"/>
        <v>42201079</v>
      </c>
      <c r="V22" s="54">
        <f t="shared" si="3"/>
        <v>-33473730</v>
      </c>
      <c r="W22" s="54">
        <f t="shared" si="3"/>
        <v>75674809</v>
      </c>
      <c r="X22" s="55">
        <f>+IF(V22&lt;&gt;0,(W22/V22)*100,0)</f>
        <v>-226.0722333603097</v>
      </c>
      <c r="Y22" s="56">
        <f t="shared" si="3"/>
        <v>-33473730</v>
      </c>
    </row>
    <row r="23" spans="1:25" ht="13.5">
      <c r="A23" s="57" t="s">
        <v>47</v>
      </c>
      <c r="B23" s="2">
        <v>0</v>
      </c>
      <c r="C23" s="25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7">
        <v>0</v>
      </c>
      <c r="Y23" s="28">
        <v>0</v>
      </c>
    </row>
    <row r="24" spans="1:25" ht="13.5">
      <c r="A24" s="58" t="s">
        <v>48</v>
      </c>
      <c r="B24" s="41">
        <f>SUM(B22:B23)</f>
        <v>19522994</v>
      </c>
      <c r="C24" s="42">
        <f aca="true" t="shared" si="4" ref="C24:Y24">SUM(C22:C23)</f>
        <v>-30876266</v>
      </c>
      <c r="D24" s="43">
        <f t="shared" si="4"/>
        <v>-33473730</v>
      </c>
      <c r="E24" s="43">
        <f t="shared" si="4"/>
        <v>8787840</v>
      </c>
      <c r="F24" s="43">
        <f t="shared" si="4"/>
        <v>-1221245</v>
      </c>
      <c r="G24" s="43">
        <f t="shared" si="4"/>
        <v>-6815434</v>
      </c>
      <c r="H24" s="43">
        <f t="shared" si="4"/>
        <v>751161</v>
      </c>
      <c r="I24" s="43">
        <f t="shared" si="4"/>
        <v>4977786</v>
      </c>
      <c r="J24" s="43">
        <f t="shared" si="4"/>
        <v>-308291</v>
      </c>
      <c r="K24" s="43">
        <f t="shared" si="4"/>
        <v>9869285</v>
      </c>
      <c r="L24" s="43">
        <f t="shared" si="4"/>
        <v>14538780</v>
      </c>
      <c r="M24" s="43">
        <f t="shared" si="4"/>
        <v>417070</v>
      </c>
      <c r="N24" s="43">
        <f t="shared" si="4"/>
        <v>-2306215</v>
      </c>
      <c r="O24" s="43">
        <f t="shared" si="4"/>
        <v>14102932</v>
      </c>
      <c r="P24" s="43">
        <f t="shared" si="4"/>
        <v>12213787</v>
      </c>
      <c r="Q24" s="43">
        <f t="shared" si="4"/>
        <v>5687415</v>
      </c>
      <c r="R24" s="43">
        <f t="shared" si="4"/>
        <v>7990447</v>
      </c>
      <c r="S24" s="43">
        <f t="shared" si="4"/>
        <v>1019489</v>
      </c>
      <c r="T24" s="43">
        <f t="shared" si="4"/>
        <v>14697351</v>
      </c>
      <c r="U24" s="43">
        <f t="shared" si="4"/>
        <v>42201079</v>
      </c>
      <c r="V24" s="43">
        <f t="shared" si="4"/>
        <v>-33473730</v>
      </c>
      <c r="W24" s="43">
        <f t="shared" si="4"/>
        <v>75674809</v>
      </c>
      <c r="X24" s="44">
        <f>+IF(V24&lt;&gt;0,(W24/V24)*100,0)</f>
        <v>-226.0722333603097</v>
      </c>
      <c r="Y24" s="45">
        <f t="shared" si="4"/>
        <v>-33473730</v>
      </c>
    </row>
    <row r="25" spans="1:25" ht="4.5" customHeight="1">
      <c r="A25" s="59"/>
      <c r="B25" s="18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60"/>
      <c r="Y25" s="61"/>
    </row>
    <row r="26" spans="1:25" ht="13.5">
      <c r="A26" s="62" t="s">
        <v>216</v>
      </c>
      <c r="B26" s="63"/>
      <c r="C26" s="64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2"/>
      <c r="Y26" s="23"/>
    </row>
    <row r="27" spans="1:25" ht="13.5">
      <c r="A27" s="36" t="s">
        <v>49</v>
      </c>
      <c r="B27" s="3">
        <v>105333283</v>
      </c>
      <c r="C27" s="65">
        <v>276071575</v>
      </c>
      <c r="D27" s="66">
        <v>185270246</v>
      </c>
      <c r="E27" s="66">
        <v>3470949</v>
      </c>
      <c r="F27" s="66">
        <v>6976871</v>
      </c>
      <c r="G27" s="66">
        <v>3306086</v>
      </c>
      <c r="H27" s="66">
        <v>13753906</v>
      </c>
      <c r="I27" s="66">
        <v>5081657</v>
      </c>
      <c r="J27" s="66">
        <v>9062049</v>
      </c>
      <c r="K27" s="66">
        <v>5972288</v>
      </c>
      <c r="L27" s="66">
        <v>20115994</v>
      </c>
      <c r="M27" s="66">
        <v>3203915</v>
      </c>
      <c r="N27" s="66">
        <v>4756039</v>
      </c>
      <c r="O27" s="66">
        <v>6179674</v>
      </c>
      <c r="P27" s="66">
        <v>14139628</v>
      </c>
      <c r="Q27" s="66">
        <v>3299937</v>
      </c>
      <c r="R27" s="66">
        <v>6109108</v>
      </c>
      <c r="S27" s="66">
        <v>23161388</v>
      </c>
      <c r="T27" s="66">
        <v>32570433</v>
      </c>
      <c r="U27" s="66">
        <v>80579961</v>
      </c>
      <c r="V27" s="66">
        <v>185270246</v>
      </c>
      <c r="W27" s="66">
        <v>-104690285</v>
      </c>
      <c r="X27" s="67">
        <v>-56.51</v>
      </c>
      <c r="Y27" s="68">
        <v>185270246</v>
      </c>
    </row>
    <row r="28" spans="1:25" ht="13.5">
      <c r="A28" s="69" t="s">
        <v>45</v>
      </c>
      <c r="B28" s="2">
        <v>50759989</v>
      </c>
      <c r="C28" s="25">
        <v>141643044</v>
      </c>
      <c r="D28" s="26">
        <v>96819576</v>
      </c>
      <c r="E28" s="26">
        <v>3470949</v>
      </c>
      <c r="F28" s="26">
        <v>6386803</v>
      </c>
      <c r="G28" s="26">
        <v>3065124</v>
      </c>
      <c r="H28" s="26">
        <v>12922876</v>
      </c>
      <c r="I28" s="26">
        <v>4535321</v>
      </c>
      <c r="J28" s="26">
        <v>3463828</v>
      </c>
      <c r="K28" s="26">
        <v>5025883</v>
      </c>
      <c r="L28" s="26">
        <v>13025032</v>
      </c>
      <c r="M28" s="26">
        <v>3014181</v>
      </c>
      <c r="N28" s="26">
        <v>1857877</v>
      </c>
      <c r="O28" s="26">
        <v>5593377</v>
      </c>
      <c r="P28" s="26">
        <v>10465435</v>
      </c>
      <c r="Q28" s="26">
        <v>1936326</v>
      </c>
      <c r="R28" s="26">
        <v>5105459</v>
      </c>
      <c r="S28" s="26">
        <v>18682796</v>
      </c>
      <c r="T28" s="26">
        <v>25724581</v>
      </c>
      <c r="U28" s="26">
        <v>62137924</v>
      </c>
      <c r="V28" s="26">
        <v>96819576</v>
      </c>
      <c r="W28" s="26">
        <v>-34681652</v>
      </c>
      <c r="X28" s="27">
        <v>-35.82</v>
      </c>
      <c r="Y28" s="28">
        <v>96819576</v>
      </c>
    </row>
    <row r="29" spans="1:25" ht="13.5">
      <c r="A29" s="24" t="s">
        <v>217</v>
      </c>
      <c r="B29" s="2">
        <v>28170408</v>
      </c>
      <c r="C29" s="25">
        <v>0</v>
      </c>
      <c r="D29" s="26">
        <v>4000000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4000000</v>
      </c>
      <c r="W29" s="26">
        <v>-4000000</v>
      </c>
      <c r="X29" s="27">
        <v>-100</v>
      </c>
      <c r="Y29" s="28">
        <v>4000000</v>
      </c>
    </row>
    <row r="30" spans="1:25" ht="13.5">
      <c r="A30" s="24" t="s">
        <v>51</v>
      </c>
      <c r="B30" s="2">
        <v>8111878</v>
      </c>
      <c r="C30" s="25">
        <v>86161413</v>
      </c>
      <c r="D30" s="26">
        <v>27477790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27477790</v>
      </c>
      <c r="W30" s="26">
        <v>-27477790</v>
      </c>
      <c r="X30" s="27">
        <v>-100</v>
      </c>
      <c r="Y30" s="28">
        <v>27477790</v>
      </c>
    </row>
    <row r="31" spans="1:25" ht="13.5">
      <c r="A31" s="24" t="s">
        <v>52</v>
      </c>
      <c r="B31" s="2">
        <v>18291008</v>
      </c>
      <c r="C31" s="25">
        <v>48267118</v>
      </c>
      <c r="D31" s="26">
        <v>56972880</v>
      </c>
      <c r="E31" s="26">
        <v>0</v>
      </c>
      <c r="F31" s="26">
        <v>590068</v>
      </c>
      <c r="G31" s="26">
        <v>240962</v>
      </c>
      <c r="H31" s="26">
        <v>831030</v>
      </c>
      <c r="I31" s="26">
        <v>546336</v>
      </c>
      <c r="J31" s="26">
        <v>5598221</v>
      </c>
      <c r="K31" s="26">
        <v>946405</v>
      </c>
      <c r="L31" s="26">
        <v>7090962</v>
      </c>
      <c r="M31" s="26">
        <v>189734</v>
      </c>
      <c r="N31" s="26">
        <v>2898162</v>
      </c>
      <c r="O31" s="26">
        <v>586297</v>
      </c>
      <c r="P31" s="26">
        <v>3674193</v>
      </c>
      <c r="Q31" s="26">
        <v>1363611</v>
      </c>
      <c r="R31" s="26">
        <v>1003649</v>
      </c>
      <c r="S31" s="26">
        <v>4478592</v>
      </c>
      <c r="T31" s="26">
        <v>6845852</v>
      </c>
      <c r="U31" s="26">
        <v>18442037</v>
      </c>
      <c r="V31" s="26">
        <v>56972880</v>
      </c>
      <c r="W31" s="26">
        <v>-38530843</v>
      </c>
      <c r="X31" s="27">
        <v>-67.63</v>
      </c>
      <c r="Y31" s="28">
        <v>56972880</v>
      </c>
    </row>
    <row r="32" spans="1:25" ht="13.5">
      <c r="A32" s="36" t="s">
        <v>53</v>
      </c>
      <c r="B32" s="3">
        <f>SUM(B28:B31)</f>
        <v>105333283</v>
      </c>
      <c r="C32" s="65">
        <f aca="true" t="shared" si="5" ref="C32:Y32">SUM(C28:C31)</f>
        <v>276071575</v>
      </c>
      <c r="D32" s="66">
        <f t="shared" si="5"/>
        <v>185270246</v>
      </c>
      <c r="E32" s="66">
        <f t="shared" si="5"/>
        <v>3470949</v>
      </c>
      <c r="F32" s="66">
        <f t="shared" si="5"/>
        <v>6976871</v>
      </c>
      <c r="G32" s="66">
        <f t="shared" si="5"/>
        <v>3306086</v>
      </c>
      <c r="H32" s="66">
        <f t="shared" si="5"/>
        <v>13753906</v>
      </c>
      <c r="I32" s="66">
        <f t="shared" si="5"/>
        <v>5081657</v>
      </c>
      <c r="J32" s="66">
        <f t="shared" si="5"/>
        <v>9062049</v>
      </c>
      <c r="K32" s="66">
        <f t="shared" si="5"/>
        <v>5972288</v>
      </c>
      <c r="L32" s="66">
        <f t="shared" si="5"/>
        <v>20115994</v>
      </c>
      <c r="M32" s="66">
        <f t="shared" si="5"/>
        <v>3203915</v>
      </c>
      <c r="N32" s="66">
        <f t="shared" si="5"/>
        <v>4756039</v>
      </c>
      <c r="O32" s="66">
        <f t="shared" si="5"/>
        <v>6179674</v>
      </c>
      <c r="P32" s="66">
        <f t="shared" si="5"/>
        <v>14139628</v>
      </c>
      <c r="Q32" s="66">
        <f t="shared" si="5"/>
        <v>3299937</v>
      </c>
      <c r="R32" s="66">
        <f t="shared" si="5"/>
        <v>6109108</v>
      </c>
      <c r="S32" s="66">
        <f t="shared" si="5"/>
        <v>23161388</v>
      </c>
      <c r="T32" s="66">
        <f t="shared" si="5"/>
        <v>32570433</v>
      </c>
      <c r="U32" s="66">
        <f t="shared" si="5"/>
        <v>80579961</v>
      </c>
      <c r="V32" s="66">
        <f t="shared" si="5"/>
        <v>185270246</v>
      </c>
      <c r="W32" s="66">
        <f t="shared" si="5"/>
        <v>-104690285</v>
      </c>
      <c r="X32" s="67">
        <f>+IF(V32&lt;&gt;0,(W32/V32)*100,0)</f>
        <v>-56.506798722553654</v>
      </c>
      <c r="Y32" s="68">
        <f t="shared" si="5"/>
        <v>185270246</v>
      </c>
    </row>
    <row r="33" spans="1:25" ht="4.5" customHeight="1">
      <c r="A33" s="36"/>
      <c r="B33" s="70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3"/>
      <c r="Y33" s="74"/>
    </row>
    <row r="34" spans="1:25" ht="13.5">
      <c r="A34" s="62" t="s">
        <v>54</v>
      </c>
      <c r="B34" s="63"/>
      <c r="C34" s="64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2"/>
      <c r="Y34" s="23"/>
    </row>
    <row r="35" spans="1:25" ht="13.5">
      <c r="A35" s="24" t="s">
        <v>55</v>
      </c>
      <c r="B35" s="2">
        <v>331473809</v>
      </c>
      <c r="C35" s="25">
        <v>247969438</v>
      </c>
      <c r="D35" s="26">
        <v>247969438</v>
      </c>
      <c r="E35" s="26">
        <v>165934544</v>
      </c>
      <c r="F35" s="26">
        <v>189369220</v>
      </c>
      <c r="G35" s="26">
        <v>185502491</v>
      </c>
      <c r="H35" s="26">
        <v>540806255</v>
      </c>
      <c r="I35" s="26">
        <v>193937680</v>
      </c>
      <c r="J35" s="26">
        <v>188367964</v>
      </c>
      <c r="K35" s="26">
        <v>355357376</v>
      </c>
      <c r="L35" s="26">
        <v>737663020</v>
      </c>
      <c r="M35" s="26">
        <v>172873738</v>
      </c>
      <c r="N35" s="26">
        <v>150792898</v>
      </c>
      <c r="O35" s="26">
        <v>381549065</v>
      </c>
      <c r="P35" s="26">
        <v>705215701</v>
      </c>
      <c r="Q35" s="26">
        <v>171938001</v>
      </c>
      <c r="R35" s="26">
        <v>201272509</v>
      </c>
      <c r="S35" s="26">
        <v>211888196</v>
      </c>
      <c r="T35" s="26">
        <v>585098706</v>
      </c>
      <c r="U35" s="26">
        <v>2568783682</v>
      </c>
      <c r="V35" s="26">
        <v>247969438</v>
      </c>
      <c r="W35" s="26">
        <v>2320814244</v>
      </c>
      <c r="X35" s="27">
        <v>935.93</v>
      </c>
      <c r="Y35" s="28">
        <v>247969438</v>
      </c>
    </row>
    <row r="36" spans="1:25" ht="13.5">
      <c r="A36" s="24" t="s">
        <v>56</v>
      </c>
      <c r="B36" s="2">
        <v>761564608</v>
      </c>
      <c r="C36" s="25">
        <v>959632021</v>
      </c>
      <c r="D36" s="26">
        <v>923632021</v>
      </c>
      <c r="E36" s="26">
        <v>974141269</v>
      </c>
      <c r="F36" s="26">
        <v>958571990</v>
      </c>
      <c r="G36" s="26">
        <v>955638212</v>
      </c>
      <c r="H36" s="26">
        <v>2888351471</v>
      </c>
      <c r="I36" s="26">
        <v>959165127</v>
      </c>
      <c r="J36" s="26">
        <v>967105254</v>
      </c>
      <c r="K36" s="26">
        <v>805720661</v>
      </c>
      <c r="L36" s="26">
        <v>2731991042</v>
      </c>
      <c r="M36" s="26">
        <v>982902417</v>
      </c>
      <c r="N36" s="26">
        <v>1013412588</v>
      </c>
      <c r="O36" s="26">
        <v>809550701</v>
      </c>
      <c r="P36" s="26">
        <v>2805865706</v>
      </c>
      <c r="Q36" s="26">
        <v>1048254707</v>
      </c>
      <c r="R36" s="26">
        <v>1033549105</v>
      </c>
      <c r="S36" s="26">
        <v>1043072913</v>
      </c>
      <c r="T36" s="26">
        <v>3124876725</v>
      </c>
      <c r="U36" s="26">
        <v>11551084944</v>
      </c>
      <c r="V36" s="26">
        <v>923632021</v>
      </c>
      <c r="W36" s="26">
        <v>10627452923</v>
      </c>
      <c r="X36" s="27">
        <v>1150.62</v>
      </c>
      <c r="Y36" s="28">
        <v>923632021</v>
      </c>
    </row>
    <row r="37" spans="1:25" ht="13.5">
      <c r="A37" s="24" t="s">
        <v>57</v>
      </c>
      <c r="B37" s="2">
        <v>173436679</v>
      </c>
      <c r="C37" s="25">
        <v>143508302</v>
      </c>
      <c r="D37" s="26">
        <v>143508302</v>
      </c>
      <c r="E37" s="26">
        <v>181134740</v>
      </c>
      <c r="F37" s="26">
        <v>185841268</v>
      </c>
      <c r="G37" s="26">
        <v>187424416</v>
      </c>
      <c r="H37" s="26">
        <v>554400424</v>
      </c>
      <c r="I37" s="26">
        <v>186982252</v>
      </c>
      <c r="J37" s="26">
        <v>191249838</v>
      </c>
      <c r="K37" s="26">
        <v>112214188</v>
      </c>
      <c r="L37" s="26">
        <v>490446278</v>
      </c>
      <c r="M37" s="26">
        <v>194002021</v>
      </c>
      <c r="N37" s="26">
        <v>193943440</v>
      </c>
      <c r="O37" s="26">
        <v>196992837</v>
      </c>
      <c r="P37" s="26">
        <v>584938298</v>
      </c>
      <c r="Q37" s="26">
        <v>215113871</v>
      </c>
      <c r="R37" s="26">
        <v>218033808</v>
      </c>
      <c r="S37" s="26">
        <v>245923172</v>
      </c>
      <c r="T37" s="26">
        <v>679070851</v>
      </c>
      <c r="U37" s="26">
        <v>2308855851</v>
      </c>
      <c r="V37" s="26">
        <v>143508302</v>
      </c>
      <c r="W37" s="26">
        <v>2165347549</v>
      </c>
      <c r="X37" s="27">
        <v>1508.87</v>
      </c>
      <c r="Y37" s="28">
        <v>143508302</v>
      </c>
    </row>
    <row r="38" spans="1:25" ht="13.5">
      <c r="A38" s="24" t="s">
        <v>58</v>
      </c>
      <c r="B38" s="2">
        <v>108073136</v>
      </c>
      <c r="C38" s="25">
        <v>226755000</v>
      </c>
      <c r="D38" s="26">
        <v>190755000</v>
      </c>
      <c r="E38" s="26">
        <v>126045744</v>
      </c>
      <c r="F38" s="26">
        <v>125558745</v>
      </c>
      <c r="G38" s="26">
        <v>123733246</v>
      </c>
      <c r="H38" s="26">
        <v>375337735</v>
      </c>
      <c r="I38" s="26">
        <v>123237284</v>
      </c>
      <c r="J38" s="26">
        <v>122382421</v>
      </c>
      <c r="K38" s="26">
        <v>207568117</v>
      </c>
      <c r="L38" s="26">
        <v>453187822</v>
      </c>
      <c r="M38" s="26">
        <v>106366778</v>
      </c>
      <c r="N38" s="26">
        <v>105837991</v>
      </c>
      <c r="O38" s="26">
        <v>103965969</v>
      </c>
      <c r="P38" s="26">
        <v>316170738</v>
      </c>
      <c r="Q38" s="26">
        <v>103437575</v>
      </c>
      <c r="R38" s="26">
        <v>102564748</v>
      </c>
      <c r="S38" s="26">
        <v>81363309</v>
      </c>
      <c r="T38" s="26">
        <v>287365632</v>
      </c>
      <c r="U38" s="26">
        <v>1432061927</v>
      </c>
      <c r="V38" s="26">
        <v>190755000</v>
      </c>
      <c r="W38" s="26">
        <v>1241306927</v>
      </c>
      <c r="X38" s="27">
        <v>650.73</v>
      </c>
      <c r="Y38" s="28">
        <v>190755000</v>
      </c>
    </row>
    <row r="39" spans="1:25" ht="13.5">
      <c r="A39" s="24" t="s">
        <v>59</v>
      </c>
      <c r="B39" s="2">
        <v>811528602</v>
      </c>
      <c r="C39" s="25">
        <v>837338157</v>
      </c>
      <c r="D39" s="26">
        <v>837338157</v>
      </c>
      <c r="E39" s="26">
        <v>832895329</v>
      </c>
      <c r="F39" s="26">
        <v>836541197</v>
      </c>
      <c r="G39" s="26">
        <v>829983041</v>
      </c>
      <c r="H39" s="26">
        <v>2499419567</v>
      </c>
      <c r="I39" s="26">
        <v>842883271</v>
      </c>
      <c r="J39" s="26">
        <v>841840959</v>
      </c>
      <c r="K39" s="26">
        <v>841295732</v>
      </c>
      <c r="L39" s="26">
        <v>2526019962</v>
      </c>
      <c r="M39" s="26">
        <v>855407356</v>
      </c>
      <c r="N39" s="26">
        <v>864424055</v>
      </c>
      <c r="O39" s="26">
        <v>890140958</v>
      </c>
      <c r="P39" s="26">
        <v>2609972369</v>
      </c>
      <c r="Q39" s="26">
        <v>901641262</v>
      </c>
      <c r="R39" s="26">
        <v>914223058</v>
      </c>
      <c r="S39" s="26">
        <v>927674628</v>
      </c>
      <c r="T39" s="26">
        <v>2743538948</v>
      </c>
      <c r="U39" s="26">
        <v>10378950846</v>
      </c>
      <c r="V39" s="26">
        <v>837338157</v>
      </c>
      <c r="W39" s="26">
        <v>9541612689</v>
      </c>
      <c r="X39" s="27">
        <v>1139.52</v>
      </c>
      <c r="Y39" s="28">
        <v>837338157</v>
      </c>
    </row>
    <row r="40" spans="1:25" ht="4.5" customHeight="1">
      <c r="A40" s="59"/>
      <c r="B40" s="18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60"/>
      <c r="Y40" s="61"/>
    </row>
    <row r="41" spans="1:25" ht="13.5">
      <c r="A41" s="62" t="s">
        <v>60</v>
      </c>
      <c r="B41" s="63"/>
      <c r="C41" s="64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2"/>
      <c r="Y41" s="23"/>
    </row>
    <row r="42" spans="1:25" ht="13.5">
      <c r="A42" s="24" t="s">
        <v>61</v>
      </c>
      <c r="B42" s="2">
        <v>124634661</v>
      </c>
      <c r="C42" s="25">
        <v>172250868</v>
      </c>
      <c r="D42" s="26">
        <v>150636293</v>
      </c>
      <c r="E42" s="26">
        <v>40133091</v>
      </c>
      <c r="F42" s="26">
        <v>-20505376</v>
      </c>
      <c r="G42" s="26">
        <v>-8021961</v>
      </c>
      <c r="H42" s="26">
        <v>11605754</v>
      </c>
      <c r="I42" s="26">
        <v>21189628</v>
      </c>
      <c r="J42" s="26">
        <v>-12674291</v>
      </c>
      <c r="K42" s="26">
        <v>25669089</v>
      </c>
      <c r="L42" s="26">
        <v>34184426</v>
      </c>
      <c r="M42" s="26">
        <v>5682050</v>
      </c>
      <c r="N42" s="26">
        <v>7532985</v>
      </c>
      <c r="O42" s="26">
        <v>92893606</v>
      </c>
      <c r="P42" s="26">
        <v>106108641</v>
      </c>
      <c r="Q42" s="26">
        <v>3634323</v>
      </c>
      <c r="R42" s="26">
        <v>-8993805</v>
      </c>
      <c r="S42" s="26">
        <v>10857459</v>
      </c>
      <c r="T42" s="26">
        <v>5497977</v>
      </c>
      <c r="U42" s="26">
        <v>157396798</v>
      </c>
      <c r="V42" s="26">
        <v>150636293</v>
      </c>
      <c r="W42" s="26">
        <v>6760505</v>
      </c>
      <c r="X42" s="27">
        <v>4.49</v>
      </c>
      <c r="Y42" s="28">
        <v>150636293</v>
      </c>
    </row>
    <row r="43" spans="1:25" ht="13.5">
      <c r="A43" s="24" t="s">
        <v>62</v>
      </c>
      <c r="B43" s="2">
        <v>-47057200</v>
      </c>
      <c r="C43" s="25">
        <v>-273823572</v>
      </c>
      <c r="D43" s="26">
        <v>-158502000</v>
      </c>
      <c r="E43" s="26">
        <v>-15470950</v>
      </c>
      <c r="F43" s="26">
        <v>16100792</v>
      </c>
      <c r="G43" s="26">
        <v>3264767</v>
      </c>
      <c r="H43" s="26">
        <v>3894609</v>
      </c>
      <c r="I43" s="26">
        <v>-4073493</v>
      </c>
      <c r="J43" s="26">
        <v>937953</v>
      </c>
      <c r="K43" s="26">
        <v>-5972289</v>
      </c>
      <c r="L43" s="26">
        <v>-9107829</v>
      </c>
      <c r="M43" s="26">
        <v>-5972289</v>
      </c>
      <c r="N43" s="26">
        <v>-4445513</v>
      </c>
      <c r="O43" s="26">
        <v>-45580487</v>
      </c>
      <c r="P43" s="26">
        <v>-55998289</v>
      </c>
      <c r="Q43" s="26">
        <v>1700064</v>
      </c>
      <c r="R43" s="26">
        <v>-13018789</v>
      </c>
      <c r="S43" s="26">
        <v>-27902462</v>
      </c>
      <c r="T43" s="26">
        <v>-39221187</v>
      </c>
      <c r="U43" s="26">
        <v>-100432696</v>
      </c>
      <c r="V43" s="26">
        <v>-158502000</v>
      </c>
      <c r="W43" s="26">
        <v>58069304</v>
      </c>
      <c r="X43" s="27">
        <v>-36.64</v>
      </c>
      <c r="Y43" s="28">
        <v>-158502000</v>
      </c>
    </row>
    <row r="44" spans="1:25" ht="13.5">
      <c r="A44" s="24" t="s">
        <v>63</v>
      </c>
      <c r="B44" s="2">
        <v>-10826367</v>
      </c>
      <c r="C44" s="25">
        <v>80882100</v>
      </c>
      <c r="D44" s="26">
        <v>-4908055</v>
      </c>
      <c r="E44" s="26">
        <v>6358802</v>
      </c>
      <c r="F44" s="26">
        <v>-513247</v>
      </c>
      <c r="G44" s="26">
        <v>-4000535</v>
      </c>
      <c r="H44" s="26">
        <v>1845020</v>
      </c>
      <c r="I44" s="26">
        <v>-6526782</v>
      </c>
      <c r="J44" s="26">
        <v>-695822</v>
      </c>
      <c r="K44" s="26">
        <v>-14624656</v>
      </c>
      <c r="L44" s="26">
        <v>-21847260</v>
      </c>
      <c r="M44" s="26">
        <v>-363301</v>
      </c>
      <c r="N44" s="26">
        <v>-718082</v>
      </c>
      <c r="O44" s="26">
        <v>-1620797</v>
      </c>
      <c r="P44" s="26">
        <v>-2702180</v>
      </c>
      <c r="Q44" s="26">
        <v>-396045</v>
      </c>
      <c r="R44" s="26">
        <v>-760924</v>
      </c>
      <c r="S44" s="26">
        <v>-21146277</v>
      </c>
      <c r="T44" s="26">
        <v>-22303246</v>
      </c>
      <c r="U44" s="26">
        <v>-45007666</v>
      </c>
      <c r="V44" s="26">
        <v>-4908055</v>
      </c>
      <c r="W44" s="26">
        <v>-40099611</v>
      </c>
      <c r="X44" s="27">
        <v>817.02</v>
      </c>
      <c r="Y44" s="28">
        <v>-4908055</v>
      </c>
    </row>
    <row r="45" spans="1:25" ht="13.5">
      <c r="A45" s="36" t="s">
        <v>64</v>
      </c>
      <c r="B45" s="3">
        <v>247606297</v>
      </c>
      <c r="C45" s="65">
        <v>219573720</v>
      </c>
      <c r="D45" s="66">
        <v>227490563</v>
      </c>
      <c r="E45" s="66">
        <v>271285267</v>
      </c>
      <c r="F45" s="66">
        <v>266367436</v>
      </c>
      <c r="G45" s="66">
        <v>257609707</v>
      </c>
      <c r="H45" s="66">
        <v>257609707</v>
      </c>
      <c r="I45" s="66">
        <v>268199060</v>
      </c>
      <c r="J45" s="66">
        <v>255766900</v>
      </c>
      <c r="K45" s="66">
        <v>260839044</v>
      </c>
      <c r="L45" s="66">
        <v>260839044</v>
      </c>
      <c r="M45" s="66">
        <v>260185504</v>
      </c>
      <c r="N45" s="66">
        <v>262554894</v>
      </c>
      <c r="O45" s="66">
        <v>308247216</v>
      </c>
      <c r="P45" s="66">
        <v>308247216</v>
      </c>
      <c r="Q45" s="66">
        <v>313185558</v>
      </c>
      <c r="R45" s="66">
        <v>290412040</v>
      </c>
      <c r="S45" s="66">
        <v>252220760</v>
      </c>
      <c r="T45" s="66">
        <v>252220760</v>
      </c>
      <c r="U45" s="66">
        <v>252220760</v>
      </c>
      <c r="V45" s="66">
        <v>227490563</v>
      </c>
      <c r="W45" s="66">
        <v>24730197</v>
      </c>
      <c r="X45" s="67">
        <v>10.87</v>
      </c>
      <c r="Y45" s="68">
        <v>227490563</v>
      </c>
    </row>
    <row r="46" spans="1:25" ht="4.5" customHeight="1">
      <c r="A46" s="75"/>
      <c r="B46" s="76"/>
      <c r="C46" s="77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9"/>
      <c r="Y46" s="80"/>
    </row>
    <row r="47" spans="1:25" ht="13.5" hidden="1">
      <c r="A47" s="81" t="s">
        <v>218</v>
      </c>
      <c r="B47" s="81" t="s">
        <v>203</v>
      </c>
      <c r="C47" s="82" t="s">
        <v>204</v>
      </c>
      <c r="D47" s="83" t="s">
        <v>205</v>
      </c>
      <c r="E47" s="84"/>
      <c r="F47" s="84"/>
      <c r="G47" s="84"/>
      <c r="H47" s="85" t="s">
        <v>206</v>
      </c>
      <c r="I47" s="84"/>
      <c r="J47" s="84"/>
      <c r="K47" s="84"/>
      <c r="L47" s="85" t="s">
        <v>207</v>
      </c>
      <c r="M47" s="86"/>
      <c r="N47" s="86"/>
      <c r="O47" s="86"/>
      <c r="P47" s="85" t="s">
        <v>208</v>
      </c>
      <c r="Q47" s="86"/>
      <c r="R47" s="86"/>
      <c r="S47" s="86"/>
      <c r="T47" s="85" t="s">
        <v>209</v>
      </c>
      <c r="U47" s="85" t="s">
        <v>210</v>
      </c>
      <c r="V47" s="85" t="s">
        <v>211</v>
      </c>
      <c r="W47" s="85"/>
      <c r="X47" s="85"/>
      <c r="Y47" s="87"/>
    </row>
    <row r="48" spans="1:25" ht="13.5" hidden="1">
      <c r="A48" s="88" t="s">
        <v>65</v>
      </c>
      <c r="B48" s="89"/>
      <c r="C48" s="90"/>
      <c r="D48" s="91"/>
      <c r="E48" s="91"/>
      <c r="F48" s="91"/>
      <c r="G48" s="91"/>
      <c r="H48" s="91"/>
      <c r="I48" s="91"/>
      <c r="J48" s="91"/>
      <c r="K48" s="91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3"/>
    </row>
    <row r="49" spans="1:25" ht="13.5" hidden="1">
      <c r="A49" s="94" t="s">
        <v>66</v>
      </c>
      <c r="B49" s="18">
        <v>94889955</v>
      </c>
      <c r="C49" s="95">
        <v>14009511</v>
      </c>
      <c r="D49" s="20">
        <v>12076824</v>
      </c>
      <c r="E49" s="20">
        <v>0</v>
      </c>
      <c r="F49" s="20">
        <v>0</v>
      </c>
      <c r="G49" s="20">
        <v>0</v>
      </c>
      <c r="H49" s="20">
        <v>28219555</v>
      </c>
      <c r="I49" s="20">
        <v>0</v>
      </c>
      <c r="J49" s="20">
        <v>0</v>
      </c>
      <c r="K49" s="20">
        <v>0</v>
      </c>
      <c r="L49" s="20">
        <v>143923303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293119148</v>
      </c>
      <c r="W49" s="20">
        <v>0</v>
      </c>
      <c r="X49" s="20">
        <v>0</v>
      </c>
      <c r="Y49" s="96">
        <v>0</v>
      </c>
    </row>
    <row r="50" spans="1:25" ht="13.5" hidden="1">
      <c r="A50" s="88" t="s">
        <v>67</v>
      </c>
      <c r="B50" s="18"/>
      <c r="C50" s="95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96"/>
    </row>
    <row r="51" spans="1:25" ht="13.5" hidden="1">
      <c r="A51" s="94" t="s">
        <v>68</v>
      </c>
      <c r="B51" s="18">
        <v>53647179</v>
      </c>
      <c r="C51" s="95">
        <v>8795840</v>
      </c>
      <c r="D51" s="20">
        <v>950759</v>
      </c>
      <c r="E51" s="20">
        <v>0</v>
      </c>
      <c r="F51" s="20">
        <v>0</v>
      </c>
      <c r="G51" s="20">
        <v>0</v>
      </c>
      <c r="H51" s="20">
        <v>1066806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64460584</v>
      </c>
      <c r="W51" s="20">
        <v>0</v>
      </c>
      <c r="X51" s="20">
        <v>0</v>
      </c>
      <c r="Y51" s="96">
        <v>0</v>
      </c>
    </row>
    <row r="52" spans="1:25" ht="4.5" customHeight="1" hidden="1">
      <c r="A52" s="97"/>
      <c r="B52" s="76"/>
      <c r="C52" s="9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99"/>
    </row>
  </sheetData>
  <sheetProtection/>
  <mergeCells count="2">
    <mergeCell ref="A1:Y1"/>
    <mergeCell ref="C2:Y2"/>
  </mergeCells>
  <printOptions horizontalCentered="1"/>
  <pageMargins left="0.551181102362205" right="0.41" top="0.590551181102362" bottom="0.590551181102362" header="0.31496062992126" footer="0.31496062992126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69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70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72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7"/>
      <c r="Z4" s="134"/>
    </row>
    <row r="5" spans="1:26" ht="13.5">
      <c r="A5" s="101" t="s">
        <v>73</v>
      </c>
      <c r="B5" s="102"/>
      <c r="C5" s="119">
        <f aca="true" t="shared" si="0" ref="C5:X5">SUM(C6:C8)</f>
        <v>241523147</v>
      </c>
      <c r="D5" s="120">
        <f t="shared" si="0"/>
        <v>243604759</v>
      </c>
      <c r="E5" s="66">
        <f t="shared" si="0"/>
        <v>245487128</v>
      </c>
      <c r="F5" s="66">
        <f t="shared" si="0"/>
        <v>25579274</v>
      </c>
      <c r="G5" s="66">
        <f t="shared" si="0"/>
        <v>21959015</v>
      </c>
      <c r="H5" s="66">
        <f t="shared" si="0"/>
        <v>14871036</v>
      </c>
      <c r="I5" s="66">
        <f t="shared" si="0"/>
        <v>62409325</v>
      </c>
      <c r="J5" s="66">
        <f t="shared" si="0"/>
        <v>18215465</v>
      </c>
      <c r="K5" s="66">
        <f t="shared" si="0"/>
        <v>17312134</v>
      </c>
      <c r="L5" s="66">
        <f t="shared" si="0"/>
        <v>48368001</v>
      </c>
      <c r="M5" s="66">
        <f t="shared" si="0"/>
        <v>83895600</v>
      </c>
      <c r="N5" s="66">
        <f t="shared" si="0"/>
        <v>23882568</v>
      </c>
      <c r="O5" s="66">
        <f t="shared" si="0"/>
        <v>19142089</v>
      </c>
      <c r="P5" s="66">
        <f t="shared" si="0"/>
        <v>27653031</v>
      </c>
      <c r="Q5" s="66">
        <f t="shared" si="0"/>
        <v>70677688</v>
      </c>
      <c r="R5" s="66">
        <f t="shared" si="0"/>
        <v>18636683</v>
      </c>
      <c r="S5" s="66">
        <f t="shared" si="0"/>
        <v>20522328</v>
      </c>
      <c r="T5" s="66">
        <f t="shared" si="0"/>
        <v>35416263</v>
      </c>
      <c r="U5" s="66">
        <f t="shared" si="0"/>
        <v>74575274</v>
      </c>
      <c r="V5" s="66">
        <f t="shared" si="0"/>
        <v>291557887</v>
      </c>
      <c r="W5" s="66">
        <f t="shared" si="0"/>
        <v>245487128</v>
      </c>
      <c r="X5" s="66">
        <f t="shared" si="0"/>
        <v>46070759</v>
      </c>
      <c r="Y5" s="103">
        <f>+IF(W5&lt;&gt;0,+(X5/W5)*100,0)</f>
        <v>18.76707727013695</v>
      </c>
      <c r="Z5" s="119">
        <f>SUM(Z6:Z8)</f>
        <v>245487128</v>
      </c>
    </row>
    <row r="6" spans="1:26" ht="13.5">
      <c r="A6" s="104" t="s">
        <v>74</v>
      </c>
      <c r="B6" s="102"/>
      <c r="C6" s="121">
        <v>48272513</v>
      </c>
      <c r="D6" s="122">
        <v>25506532</v>
      </c>
      <c r="E6" s="26">
        <v>26835143</v>
      </c>
      <c r="F6" s="26">
        <v>21237403</v>
      </c>
      <c r="G6" s="26">
        <v>74191</v>
      </c>
      <c r="H6" s="26">
        <v>56366</v>
      </c>
      <c r="I6" s="26">
        <v>21367960</v>
      </c>
      <c r="J6" s="26">
        <v>15858</v>
      </c>
      <c r="K6" s="26">
        <v>20205</v>
      </c>
      <c r="L6" s="26">
        <v>32291898</v>
      </c>
      <c r="M6" s="26">
        <v>32327961</v>
      </c>
      <c r="N6" s="26">
        <v>21034</v>
      </c>
      <c r="O6" s="26">
        <v>14968</v>
      </c>
      <c r="P6" s="26">
        <v>5827042</v>
      </c>
      <c r="Q6" s="26">
        <v>5863044</v>
      </c>
      <c r="R6" s="26">
        <v>27025</v>
      </c>
      <c r="S6" s="26">
        <v>4211850</v>
      </c>
      <c r="T6" s="26">
        <v>15536523</v>
      </c>
      <c r="U6" s="26">
        <v>19775398</v>
      </c>
      <c r="V6" s="26">
        <v>79334363</v>
      </c>
      <c r="W6" s="26">
        <v>26835143</v>
      </c>
      <c r="X6" s="26">
        <v>52499220</v>
      </c>
      <c r="Y6" s="106">
        <v>195.64</v>
      </c>
      <c r="Z6" s="121">
        <v>26835143</v>
      </c>
    </row>
    <row r="7" spans="1:26" ht="13.5">
      <c r="A7" s="104" t="s">
        <v>75</v>
      </c>
      <c r="B7" s="102"/>
      <c r="C7" s="123">
        <v>27249745</v>
      </c>
      <c r="D7" s="124">
        <v>24707573</v>
      </c>
      <c r="E7" s="125">
        <v>25258724</v>
      </c>
      <c r="F7" s="125">
        <v>4312243</v>
      </c>
      <c r="G7" s="125">
        <v>1538205</v>
      </c>
      <c r="H7" s="125">
        <v>941134</v>
      </c>
      <c r="I7" s="125">
        <v>6791582</v>
      </c>
      <c r="J7" s="125">
        <v>1689339</v>
      </c>
      <c r="K7" s="125">
        <v>594743</v>
      </c>
      <c r="L7" s="125">
        <v>3750219</v>
      </c>
      <c r="M7" s="125">
        <v>6034301</v>
      </c>
      <c r="N7" s="125">
        <v>1080862</v>
      </c>
      <c r="O7" s="125">
        <v>2636864</v>
      </c>
      <c r="P7" s="125">
        <v>3729245</v>
      </c>
      <c r="Q7" s="125">
        <v>7446971</v>
      </c>
      <c r="R7" s="125">
        <v>1904336</v>
      </c>
      <c r="S7" s="125">
        <v>-377265</v>
      </c>
      <c r="T7" s="125">
        <v>3770395</v>
      </c>
      <c r="U7" s="125">
        <v>5297466</v>
      </c>
      <c r="V7" s="125">
        <v>25570320</v>
      </c>
      <c r="W7" s="125">
        <v>25258724</v>
      </c>
      <c r="X7" s="125">
        <v>311596</v>
      </c>
      <c r="Y7" s="107">
        <v>1.23</v>
      </c>
      <c r="Z7" s="123">
        <v>25258724</v>
      </c>
    </row>
    <row r="8" spans="1:26" ht="13.5">
      <c r="A8" s="104" t="s">
        <v>76</v>
      </c>
      <c r="B8" s="102"/>
      <c r="C8" s="121">
        <v>166000889</v>
      </c>
      <c r="D8" s="122">
        <v>193390654</v>
      </c>
      <c r="E8" s="26">
        <v>193393261</v>
      </c>
      <c r="F8" s="26">
        <v>29628</v>
      </c>
      <c r="G8" s="26">
        <v>20346619</v>
      </c>
      <c r="H8" s="26">
        <v>13873536</v>
      </c>
      <c r="I8" s="26">
        <v>34249783</v>
      </c>
      <c r="J8" s="26">
        <v>16510268</v>
      </c>
      <c r="K8" s="26">
        <v>16697186</v>
      </c>
      <c r="L8" s="26">
        <v>12325884</v>
      </c>
      <c r="M8" s="26">
        <v>45533338</v>
      </c>
      <c r="N8" s="26">
        <v>22780672</v>
      </c>
      <c r="O8" s="26">
        <v>16490257</v>
      </c>
      <c r="P8" s="26">
        <v>18096744</v>
      </c>
      <c r="Q8" s="26">
        <v>57367673</v>
      </c>
      <c r="R8" s="26">
        <v>16705322</v>
      </c>
      <c r="S8" s="26">
        <v>16687743</v>
      </c>
      <c r="T8" s="26">
        <v>16109345</v>
      </c>
      <c r="U8" s="26">
        <v>49502410</v>
      </c>
      <c r="V8" s="26">
        <v>186653204</v>
      </c>
      <c r="W8" s="26">
        <v>193393261</v>
      </c>
      <c r="X8" s="26">
        <v>-6740057</v>
      </c>
      <c r="Y8" s="106">
        <v>-3.49</v>
      </c>
      <c r="Z8" s="121">
        <v>193393261</v>
      </c>
    </row>
    <row r="9" spans="1:26" ht="13.5">
      <c r="A9" s="101" t="s">
        <v>77</v>
      </c>
      <c r="B9" s="102"/>
      <c r="C9" s="119">
        <f aca="true" t="shared" si="1" ref="C9:X9">SUM(C10:C14)</f>
        <v>21996397</v>
      </c>
      <c r="D9" s="120">
        <f t="shared" si="1"/>
        <v>17081127</v>
      </c>
      <c r="E9" s="66">
        <f t="shared" si="1"/>
        <v>18160244</v>
      </c>
      <c r="F9" s="66">
        <f t="shared" si="1"/>
        <v>491817</v>
      </c>
      <c r="G9" s="66">
        <f t="shared" si="1"/>
        <v>586809</v>
      </c>
      <c r="H9" s="66">
        <f t="shared" si="1"/>
        <v>349212</v>
      </c>
      <c r="I9" s="66">
        <f t="shared" si="1"/>
        <v>1427838</v>
      </c>
      <c r="J9" s="66">
        <f t="shared" si="1"/>
        <v>1713635</v>
      </c>
      <c r="K9" s="66">
        <f t="shared" si="1"/>
        <v>595252</v>
      </c>
      <c r="L9" s="66">
        <f t="shared" si="1"/>
        <v>522045</v>
      </c>
      <c r="M9" s="66">
        <f t="shared" si="1"/>
        <v>2830932</v>
      </c>
      <c r="N9" s="66">
        <f t="shared" si="1"/>
        <v>2172243</v>
      </c>
      <c r="O9" s="66">
        <f t="shared" si="1"/>
        <v>152668</v>
      </c>
      <c r="P9" s="66">
        <f t="shared" si="1"/>
        <v>6871274</v>
      </c>
      <c r="Q9" s="66">
        <f t="shared" si="1"/>
        <v>9196185</v>
      </c>
      <c r="R9" s="66">
        <f t="shared" si="1"/>
        <v>583921</v>
      </c>
      <c r="S9" s="66">
        <f t="shared" si="1"/>
        <v>571186</v>
      </c>
      <c r="T9" s="66">
        <f t="shared" si="1"/>
        <v>3882082</v>
      </c>
      <c r="U9" s="66">
        <f t="shared" si="1"/>
        <v>5037189</v>
      </c>
      <c r="V9" s="66">
        <f t="shared" si="1"/>
        <v>18492144</v>
      </c>
      <c r="W9" s="66">
        <f t="shared" si="1"/>
        <v>18160244</v>
      </c>
      <c r="X9" s="66">
        <f t="shared" si="1"/>
        <v>331900</v>
      </c>
      <c r="Y9" s="103">
        <f>+IF(W9&lt;&gt;0,+(X9/W9)*100,0)</f>
        <v>1.8276186156970138</v>
      </c>
      <c r="Z9" s="119">
        <f>SUM(Z10:Z14)</f>
        <v>18160244</v>
      </c>
    </row>
    <row r="10" spans="1:26" ht="13.5">
      <c r="A10" s="104" t="s">
        <v>78</v>
      </c>
      <c r="B10" s="102"/>
      <c r="C10" s="121">
        <v>10885377</v>
      </c>
      <c r="D10" s="122">
        <v>8682650</v>
      </c>
      <c r="E10" s="26">
        <v>8536642</v>
      </c>
      <c r="F10" s="26">
        <v>88592</v>
      </c>
      <c r="G10" s="26">
        <v>119232</v>
      </c>
      <c r="H10" s="26">
        <v>119182</v>
      </c>
      <c r="I10" s="26">
        <v>327006</v>
      </c>
      <c r="J10" s="26">
        <v>89081</v>
      </c>
      <c r="K10" s="26">
        <v>102333</v>
      </c>
      <c r="L10" s="26">
        <v>103105</v>
      </c>
      <c r="M10" s="26">
        <v>294519</v>
      </c>
      <c r="N10" s="26">
        <v>158236</v>
      </c>
      <c r="O10" s="26">
        <v>108208</v>
      </c>
      <c r="P10" s="26">
        <v>6268993</v>
      </c>
      <c r="Q10" s="26">
        <v>6535437</v>
      </c>
      <c r="R10" s="26">
        <v>155315</v>
      </c>
      <c r="S10" s="26">
        <v>94671</v>
      </c>
      <c r="T10" s="26">
        <v>1819221</v>
      </c>
      <c r="U10" s="26">
        <v>2069207</v>
      </c>
      <c r="V10" s="26">
        <v>9226169</v>
      </c>
      <c r="W10" s="26">
        <v>8536642</v>
      </c>
      <c r="X10" s="26">
        <v>689527</v>
      </c>
      <c r="Y10" s="106">
        <v>8.08</v>
      </c>
      <c r="Z10" s="121">
        <v>8536642</v>
      </c>
    </row>
    <row r="11" spans="1:26" ht="13.5">
      <c r="A11" s="104" t="s">
        <v>79</v>
      </c>
      <c r="B11" s="102"/>
      <c r="C11" s="121">
        <v>57610</v>
      </c>
      <c r="D11" s="122">
        <v>50788</v>
      </c>
      <c r="E11" s="26">
        <v>20788</v>
      </c>
      <c r="F11" s="26">
        <v>150</v>
      </c>
      <c r="G11" s="26">
        <v>150</v>
      </c>
      <c r="H11" s="26">
        <v>627</v>
      </c>
      <c r="I11" s="26">
        <v>927</v>
      </c>
      <c r="J11" s="26">
        <v>400</v>
      </c>
      <c r="K11" s="26">
        <v>827</v>
      </c>
      <c r="L11" s="26">
        <v>493</v>
      </c>
      <c r="M11" s="26">
        <v>1720</v>
      </c>
      <c r="N11" s="26"/>
      <c r="O11" s="26">
        <v>904</v>
      </c>
      <c r="P11" s="26"/>
      <c r="Q11" s="26">
        <v>904</v>
      </c>
      <c r="R11" s="26">
        <v>487</v>
      </c>
      <c r="S11" s="26">
        <v>1100</v>
      </c>
      <c r="T11" s="26"/>
      <c r="U11" s="26">
        <v>1587</v>
      </c>
      <c r="V11" s="26">
        <v>5138</v>
      </c>
      <c r="W11" s="26">
        <v>20788</v>
      </c>
      <c r="X11" s="26">
        <v>-15650</v>
      </c>
      <c r="Y11" s="106">
        <v>-75.28</v>
      </c>
      <c r="Z11" s="121">
        <v>20788</v>
      </c>
    </row>
    <row r="12" spans="1:26" ht="13.5">
      <c r="A12" s="104" t="s">
        <v>80</v>
      </c>
      <c r="B12" s="102"/>
      <c r="C12" s="121">
        <v>3401248</v>
      </c>
      <c r="D12" s="122">
        <v>2732613</v>
      </c>
      <c r="E12" s="26">
        <v>3869616</v>
      </c>
      <c r="F12" s="26">
        <v>360929</v>
      </c>
      <c r="G12" s="26">
        <v>348141</v>
      </c>
      <c r="H12" s="26">
        <v>178529</v>
      </c>
      <c r="I12" s="26">
        <v>887599</v>
      </c>
      <c r="J12" s="26">
        <v>245441</v>
      </c>
      <c r="K12" s="26">
        <v>404396</v>
      </c>
      <c r="L12" s="26">
        <v>377163</v>
      </c>
      <c r="M12" s="26">
        <v>1027000</v>
      </c>
      <c r="N12" s="26">
        <v>385031</v>
      </c>
      <c r="O12" s="26">
        <v>288156</v>
      </c>
      <c r="P12" s="26">
        <v>506117</v>
      </c>
      <c r="Q12" s="26">
        <v>1179304</v>
      </c>
      <c r="R12" s="26">
        <v>385824</v>
      </c>
      <c r="S12" s="26">
        <v>427530</v>
      </c>
      <c r="T12" s="26">
        <v>16482</v>
      </c>
      <c r="U12" s="26">
        <v>829836</v>
      </c>
      <c r="V12" s="26">
        <v>3923739</v>
      </c>
      <c r="W12" s="26">
        <v>3869616</v>
      </c>
      <c r="X12" s="26">
        <v>54123</v>
      </c>
      <c r="Y12" s="106">
        <v>1.4</v>
      </c>
      <c r="Z12" s="121">
        <v>3869616</v>
      </c>
    </row>
    <row r="13" spans="1:26" ht="13.5">
      <c r="A13" s="104" t="s">
        <v>81</v>
      </c>
      <c r="B13" s="102"/>
      <c r="C13" s="121">
        <v>3101107</v>
      </c>
      <c r="D13" s="122">
        <v>1246683</v>
      </c>
      <c r="E13" s="26">
        <v>1364332</v>
      </c>
      <c r="F13" s="26">
        <v>42044</v>
      </c>
      <c r="G13" s="26">
        <v>119000</v>
      </c>
      <c r="H13" s="26">
        <v>50874</v>
      </c>
      <c r="I13" s="26">
        <v>211918</v>
      </c>
      <c r="J13" s="26">
        <v>45513</v>
      </c>
      <c r="K13" s="26">
        <v>87521</v>
      </c>
      <c r="L13" s="26">
        <v>41284</v>
      </c>
      <c r="M13" s="26">
        <v>174318</v>
      </c>
      <c r="N13" s="26">
        <v>44750</v>
      </c>
      <c r="O13" s="26">
        <v>42536</v>
      </c>
      <c r="P13" s="26">
        <v>92759</v>
      </c>
      <c r="Q13" s="26">
        <v>180045</v>
      </c>
      <c r="R13" s="26">
        <v>42295</v>
      </c>
      <c r="S13" s="26">
        <v>47786</v>
      </c>
      <c r="T13" s="26">
        <v>75073</v>
      </c>
      <c r="U13" s="26">
        <v>165154</v>
      </c>
      <c r="V13" s="26">
        <v>731435</v>
      </c>
      <c r="W13" s="26">
        <v>1364332</v>
      </c>
      <c r="X13" s="26">
        <v>-632897</v>
      </c>
      <c r="Y13" s="106">
        <v>-46.39</v>
      </c>
      <c r="Z13" s="121">
        <v>1364332</v>
      </c>
    </row>
    <row r="14" spans="1:26" ht="13.5">
      <c r="A14" s="104" t="s">
        <v>82</v>
      </c>
      <c r="B14" s="102"/>
      <c r="C14" s="123">
        <v>4551055</v>
      </c>
      <c r="D14" s="124">
        <v>4368393</v>
      </c>
      <c r="E14" s="125">
        <v>4368866</v>
      </c>
      <c r="F14" s="125">
        <v>102</v>
      </c>
      <c r="G14" s="125">
        <v>286</v>
      </c>
      <c r="H14" s="125"/>
      <c r="I14" s="125">
        <v>388</v>
      </c>
      <c r="J14" s="125">
        <v>1333200</v>
      </c>
      <c r="K14" s="125">
        <v>175</v>
      </c>
      <c r="L14" s="125"/>
      <c r="M14" s="125">
        <v>1333375</v>
      </c>
      <c r="N14" s="125">
        <v>1584226</v>
      </c>
      <c r="O14" s="125">
        <v>-287136</v>
      </c>
      <c r="P14" s="125">
        <v>3405</v>
      </c>
      <c r="Q14" s="125">
        <v>1300495</v>
      </c>
      <c r="R14" s="125"/>
      <c r="S14" s="125">
        <v>99</v>
      </c>
      <c r="T14" s="125">
        <v>1971306</v>
      </c>
      <c r="U14" s="125">
        <v>1971405</v>
      </c>
      <c r="V14" s="125">
        <v>4605663</v>
      </c>
      <c r="W14" s="125">
        <v>4368866</v>
      </c>
      <c r="X14" s="125">
        <v>236797</v>
      </c>
      <c r="Y14" s="107">
        <v>5.42</v>
      </c>
      <c r="Z14" s="123">
        <v>4368866</v>
      </c>
    </row>
    <row r="15" spans="1:26" ht="13.5">
      <c r="A15" s="101" t="s">
        <v>83</v>
      </c>
      <c r="B15" s="108"/>
      <c r="C15" s="119">
        <f aca="true" t="shared" si="2" ref="C15:X15">SUM(C16:C18)</f>
        <v>10258335</v>
      </c>
      <c r="D15" s="120">
        <f t="shared" si="2"/>
        <v>20344566</v>
      </c>
      <c r="E15" s="66">
        <f t="shared" si="2"/>
        <v>16179076</v>
      </c>
      <c r="F15" s="66">
        <f t="shared" si="2"/>
        <v>3523513</v>
      </c>
      <c r="G15" s="66">
        <f t="shared" si="2"/>
        <v>742250</v>
      </c>
      <c r="H15" s="66">
        <f t="shared" si="2"/>
        <v>885337</v>
      </c>
      <c r="I15" s="66">
        <f t="shared" si="2"/>
        <v>5151100</v>
      </c>
      <c r="J15" s="66">
        <f t="shared" si="2"/>
        <v>1124179</v>
      </c>
      <c r="K15" s="66">
        <f t="shared" si="2"/>
        <v>-182315</v>
      </c>
      <c r="L15" s="66">
        <f t="shared" si="2"/>
        <v>1594961</v>
      </c>
      <c r="M15" s="66">
        <f t="shared" si="2"/>
        <v>2536825</v>
      </c>
      <c r="N15" s="66">
        <f t="shared" si="2"/>
        <v>751741</v>
      </c>
      <c r="O15" s="66">
        <f t="shared" si="2"/>
        <v>744099</v>
      </c>
      <c r="P15" s="66">
        <f t="shared" si="2"/>
        <v>912452</v>
      </c>
      <c r="Q15" s="66">
        <f t="shared" si="2"/>
        <v>2408292</v>
      </c>
      <c r="R15" s="66">
        <f t="shared" si="2"/>
        <v>714197</v>
      </c>
      <c r="S15" s="66">
        <f t="shared" si="2"/>
        <v>896716</v>
      </c>
      <c r="T15" s="66">
        <f t="shared" si="2"/>
        <v>-827180</v>
      </c>
      <c r="U15" s="66">
        <f t="shared" si="2"/>
        <v>783733</v>
      </c>
      <c r="V15" s="66">
        <f t="shared" si="2"/>
        <v>10879950</v>
      </c>
      <c r="W15" s="66">
        <f t="shared" si="2"/>
        <v>16179076</v>
      </c>
      <c r="X15" s="66">
        <f t="shared" si="2"/>
        <v>-5299126</v>
      </c>
      <c r="Y15" s="103">
        <f>+IF(W15&lt;&gt;0,+(X15/W15)*100,0)</f>
        <v>-32.752958203546356</v>
      </c>
      <c r="Z15" s="119">
        <f>SUM(Z16:Z18)</f>
        <v>16179076</v>
      </c>
    </row>
    <row r="16" spans="1:26" ht="13.5">
      <c r="A16" s="104" t="s">
        <v>84</v>
      </c>
      <c r="B16" s="102"/>
      <c r="C16" s="121">
        <v>4510174</v>
      </c>
      <c r="D16" s="122">
        <v>10626380</v>
      </c>
      <c r="E16" s="26">
        <v>10190419</v>
      </c>
      <c r="F16" s="26">
        <v>2833918</v>
      </c>
      <c r="G16" s="26">
        <v>293936</v>
      </c>
      <c r="H16" s="26">
        <v>481043</v>
      </c>
      <c r="I16" s="26">
        <v>3608897</v>
      </c>
      <c r="J16" s="26">
        <v>224204</v>
      </c>
      <c r="K16" s="26">
        <v>397721</v>
      </c>
      <c r="L16" s="26">
        <v>222428</v>
      </c>
      <c r="M16" s="26">
        <v>844353</v>
      </c>
      <c r="N16" s="26">
        <v>240862</v>
      </c>
      <c r="O16" s="26">
        <v>261493</v>
      </c>
      <c r="P16" s="26">
        <v>301495</v>
      </c>
      <c r="Q16" s="26">
        <v>803850</v>
      </c>
      <c r="R16" s="26">
        <v>199293</v>
      </c>
      <c r="S16" s="26">
        <v>311597</v>
      </c>
      <c r="T16" s="26">
        <v>-1478596</v>
      </c>
      <c r="U16" s="26">
        <v>-967706</v>
      </c>
      <c r="V16" s="26">
        <v>4289394</v>
      </c>
      <c r="W16" s="26">
        <v>10190419</v>
      </c>
      <c r="X16" s="26">
        <v>-5901025</v>
      </c>
      <c r="Y16" s="106">
        <v>-57.91</v>
      </c>
      <c r="Z16" s="121">
        <v>10190419</v>
      </c>
    </row>
    <row r="17" spans="1:26" ht="13.5">
      <c r="A17" s="104" t="s">
        <v>85</v>
      </c>
      <c r="B17" s="102"/>
      <c r="C17" s="121">
        <v>5748161</v>
      </c>
      <c r="D17" s="122">
        <v>9718186</v>
      </c>
      <c r="E17" s="26">
        <v>5988657</v>
      </c>
      <c r="F17" s="26">
        <v>689595</v>
      </c>
      <c r="G17" s="26">
        <v>448314</v>
      </c>
      <c r="H17" s="26">
        <v>404294</v>
      </c>
      <c r="I17" s="26">
        <v>1542203</v>
      </c>
      <c r="J17" s="26">
        <v>899975</v>
      </c>
      <c r="K17" s="26">
        <v>-580036</v>
      </c>
      <c r="L17" s="26">
        <v>1372533</v>
      </c>
      <c r="M17" s="26">
        <v>1692472</v>
      </c>
      <c r="N17" s="26">
        <v>510879</v>
      </c>
      <c r="O17" s="26">
        <v>482606</v>
      </c>
      <c r="P17" s="26">
        <v>610957</v>
      </c>
      <c r="Q17" s="26">
        <v>1604442</v>
      </c>
      <c r="R17" s="26">
        <v>514904</v>
      </c>
      <c r="S17" s="26">
        <v>585119</v>
      </c>
      <c r="T17" s="26">
        <v>651416</v>
      </c>
      <c r="U17" s="26">
        <v>1751439</v>
      </c>
      <c r="V17" s="26">
        <v>6590556</v>
      </c>
      <c r="W17" s="26">
        <v>5988657</v>
      </c>
      <c r="X17" s="26">
        <v>601899</v>
      </c>
      <c r="Y17" s="106">
        <v>10.05</v>
      </c>
      <c r="Z17" s="121">
        <v>5988657</v>
      </c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>
        <v>0</v>
      </c>
      <c r="Z18" s="121"/>
    </row>
    <row r="19" spans="1:26" ht="13.5">
      <c r="A19" s="101" t="s">
        <v>87</v>
      </c>
      <c r="B19" s="108"/>
      <c r="C19" s="119">
        <f aca="true" t="shared" si="3" ref="C19:X19">SUM(C20:C23)</f>
        <v>342916528</v>
      </c>
      <c r="D19" s="120">
        <f t="shared" si="3"/>
        <v>401131599</v>
      </c>
      <c r="E19" s="66">
        <f t="shared" si="3"/>
        <v>411117019</v>
      </c>
      <c r="F19" s="66">
        <f t="shared" si="3"/>
        <v>33808011</v>
      </c>
      <c r="G19" s="66">
        <f t="shared" si="3"/>
        <v>32968641</v>
      </c>
      <c r="H19" s="66">
        <f t="shared" si="3"/>
        <v>30903350</v>
      </c>
      <c r="I19" s="66">
        <f t="shared" si="3"/>
        <v>97680002</v>
      </c>
      <c r="J19" s="66">
        <f t="shared" si="3"/>
        <v>33812311</v>
      </c>
      <c r="K19" s="66">
        <f t="shared" si="3"/>
        <v>30331027</v>
      </c>
      <c r="L19" s="66">
        <f t="shared" si="3"/>
        <v>31168102</v>
      </c>
      <c r="M19" s="66">
        <f t="shared" si="3"/>
        <v>95311440</v>
      </c>
      <c r="N19" s="66">
        <f t="shared" si="3"/>
        <v>33329764</v>
      </c>
      <c r="O19" s="66">
        <f t="shared" si="3"/>
        <v>27394097</v>
      </c>
      <c r="P19" s="66">
        <f t="shared" si="3"/>
        <v>30724895</v>
      </c>
      <c r="Q19" s="66">
        <f t="shared" si="3"/>
        <v>91448756</v>
      </c>
      <c r="R19" s="66">
        <f t="shared" si="3"/>
        <v>28399037</v>
      </c>
      <c r="S19" s="66">
        <f t="shared" si="3"/>
        <v>32943073</v>
      </c>
      <c r="T19" s="66">
        <f t="shared" si="3"/>
        <v>68154127</v>
      </c>
      <c r="U19" s="66">
        <f t="shared" si="3"/>
        <v>129496237</v>
      </c>
      <c r="V19" s="66">
        <f t="shared" si="3"/>
        <v>413936435</v>
      </c>
      <c r="W19" s="66">
        <f t="shared" si="3"/>
        <v>411117019</v>
      </c>
      <c r="X19" s="66">
        <f t="shared" si="3"/>
        <v>2819416</v>
      </c>
      <c r="Y19" s="103">
        <f>+IF(W19&lt;&gt;0,+(X19/W19)*100,0)</f>
        <v>0.6857940366608856</v>
      </c>
      <c r="Z19" s="119">
        <f>SUM(Z20:Z23)</f>
        <v>411117019</v>
      </c>
    </row>
    <row r="20" spans="1:26" ht="13.5">
      <c r="A20" s="104" t="s">
        <v>88</v>
      </c>
      <c r="B20" s="102"/>
      <c r="C20" s="121">
        <v>306855962</v>
      </c>
      <c r="D20" s="122">
        <v>359174800</v>
      </c>
      <c r="E20" s="26">
        <v>366949936</v>
      </c>
      <c r="F20" s="26">
        <v>31110398</v>
      </c>
      <c r="G20" s="26">
        <v>30283616</v>
      </c>
      <c r="H20" s="26">
        <v>28131605</v>
      </c>
      <c r="I20" s="26">
        <v>89525619</v>
      </c>
      <c r="J20" s="26">
        <v>30863556</v>
      </c>
      <c r="K20" s="26">
        <v>27178669</v>
      </c>
      <c r="L20" s="26">
        <v>28298363</v>
      </c>
      <c r="M20" s="26">
        <v>86340588</v>
      </c>
      <c r="N20" s="26">
        <v>30399750</v>
      </c>
      <c r="O20" s="26">
        <v>24434307</v>
      </c>
      <c r="P20" s="26">
        <v>26958826</v>
      </c>
      <c r="Q20" s="26">
        <v>81792883</v>
      </c>
      <c r="R20" s="26">
        <v>25408773</v>
      </c>
      <c r="S20" s="26">
        <v>29954529</v>
      </c>
      <c r="T20" s="26">
        <v>65193588</v>
      </c>
      <c r="U20" s="26">
        <v>120556890</v>
      </c>
      <c r="V20" s="26">
        <v>378215980</v>
      </c>
      <c r="W20" s="26">
        <v>366949936</v>
      </c>
      <c r="X20" s="26">
        <v>11266044</v>
      </c>
      <c r="Y20" s="106">
        <v>3.07</v>
      </c>
      <c r="Z20" s="121">
        <v>366949936</v>
      </c>
    </row>
    <row r="21" spans="1:26" ht="13.5">
      <c r="A21" s="104" t="s">
        <v>89</v>
      </c>
      <c r="B21" s="102"/>
      <c r="C21" s="121"/>
      <c r="D21" s="122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>
        <v>0</v>
      </c>
      <c r="Z21" s="121"/>
    </row>
    <row r="22" spans="1:26" ht="13.5">
      <c r="A22" s="104" t="s">
        <v>90</v>
      </c>
      <c r="B22" s="102"/>
      <c r="C22" s="123"/>
      <c r="D22" s="124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07">
        <v>0</v>
      </c>
      <c r="Z22" s="123"/>
    </row>
    <row r="23" spans="1:26" ht="13.5">
      <c r="A23" s="104" t="s">
        <v>91</v>
      </c>
      <c r="B23" s="102"/>
      <c r="C23" s="121">
        <v>36060566</v>
      </c>
      <c r="D23" s="122">
        <v>41956799</v>
      </c>
      <c r="E23" s="26">
        <v>44167083</v>
      </c>
      <c r="F23" s="26">
        <v>2697613</v>
      </c>
      <c r="G23" s="26">
        <v>2685025</v>
      </c>
      <c r="H23" s="26">
        <v>2771745</v>
      </c>
      <c r="I23" s="26">
        <v>8154383</v>
      </c>
      <c r="J23" s="26">
        <v>2948755</v>
      </c>
      <c r="K23" s="26">
        <v>3152358</v>
      </c>
      <c r="L23" s="26">
        <v>2869739</v>
      </c>
      <c r="M23" s="26">
        <v>8970852</v>
      </c>
      <c r="N23" s="26">
        <v>2930014</v>
      </c>
      <c r="O23" s="26">
        <v>2959790</v>
      </c>
      <c r="P23" s="26">
        <v>3766069</v>
      </c>
      <c r="Q23" s="26">
        <v>9655873</v>
      </c>
      <c r="R23" s="26">
        <v>2990264</v>
      </c>
      <c r="S23" s="26">
        <v>2988544</v>
      </c>
      <c r="T23" s="26">
        <v>2960539</v>
      </c>
      <c r="U23" s="26">
        <v>8939347</v>
      </c>
      <c r="V23" s="26">
        <v>35720455</v>
      </c>
      <c r="W23" s="26">
        <v>44167083</v>
      </c>
      <c r="X23" s="26">
        <v>-8446628</v>
      </c>
      <c r="Y23" s="106">
        <v>-19.12</v>
      </c>
      <c r="Z23" s="121">
        <v>44167083</v>
      </c>
    </row>
    <row r="24" spans="1:26" ht="13.5">
      <c r="A24" s="101" t="s">
        <v>92</v>
      </c>
      <c r="B24" s="108" t="s">
        <v>93</v>
      </c>
      <c r="C24" s="119"/>
      <c r="D24" s="120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103">
        <v>0</v>
      </c>
      <c r="Z24" s="119"/>
    </row>
    <row r="25" spans="1:26" ht="13.5">
      <c r="A25" s="109" t="s">
        <v>94</v>
      </c>
      <c r="B25" s="110" t="s">
        <v>95</v>
      </c>
      <c r="C25" s="138">
        <f aca="true" t="shared" si="4" ref="C25:X25">+C5+C9+C15+C19+C24</f>
        <v>616694407</v>
      </c>
      <c r="D25" s="139">
        <f t="shared" si="4"/>
        <v>682162051</v>
      </c>
      <c r="E25" s="39">
        <f t="shared" si="4"/>
        <v>690943467</v>
      </c>
      <c r="F25" s="39">
        <f t="shared" si="4"/>
        <v>63402615</v>
      </c>
      <c r="G25" s="39">
        <f t="shared" si="4"/>
        <v>56256715</v>
      </c>
      <c r="H25" s="39">
        <f t="shared" si="4"/>
        <v>47008935</v>
      </c>
      <c r="I25" s="39">
        <f t="shared" si="4"/>
        <v>166668265</v>
      </c>
      <c r="J25" s="39">
        <f t="shared" si="4"/>
        <v>54865590</v>
      </c>
      <c r="K25" s="39">
        <f t="shared" si="4"/>
        <v>48056098</v>
      </c>
      <c r="L25" s="39">
        <f t="shared" si="4"/>
        <v>81653109</v>
      </c>
      <c r="M25" s="39">
        <f t="shared" si="4"/>
        <v>184574797</v>
      </c>
      <c r="N25" s="39">
        <f t="shared" si="4"/>
        <v>60136316</v>
      </c>
      <c r="O25" s="39">
        <f t="shared" si="4"/>
        <v>47432953</v>
      </c>
      <c r="P25" s="39">
        <f t="shared" si="4"/>
        <v>66161652</v>
      </c>
      <c r="Q25" s="39">
        <f t="shared" si="4"/>
        <v>173730921</v>
      </c>
      <c r="R25" s="39">
        <f t="shared" si="4"/>
        <v>48333838</v>
      </c>
      <c r="S25" s="39">
        <f t="shared" si="4"/>
        <v>54933303</v>
      </c>
      <c r="T25" s="39">
        <f t="shared" si="4"/>
        <v>106625292</v>
      </c>
      <c r="U25" s="39">
        <f t="shared" si="4"/>
        <v>209892433</v>
      </c>
      <c r="V25" s="39">
        <f t="shared" si="4"/>
        <v>734866416</v>
      </c>
      <c r="W25" s="39">
        <f t="shared" si="4"/>
        <v>690943467</v>
      </c>
      <c r="X25" s="39">
        <f t="shared" si="4"/>
        <v>43922949</v>
      </c>
      <c r="Y25" s="140">
        <f>+IF(W25&lt;&gt;0,+(X25/W25)*100,0)</f>
        <v>6.356952644868122</v>
      </c>
      <c r="Z25" s="138">
        <f>+Z5+Z9+Z15+Z19+Z24</f>
        <v>690943467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121"/>
    </row>
    <row r="27" spans="1:26" ht="13.5">
      <c r="A27" s="112" t="s">
        <v>96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121"/>
    </row>
    <row r="28" spans="1:26" ht="13.5">
      <c r="A28" s="101" t="s">
        <v>73</v>
      </c>
      <c r="B28" s="102"/>
      <c r="C28" s="119">
        <f aca="true" t="shared" si="5" ref="C28:X28">SUM(C29:C31)</f>
        <v>119011869</v>
      </c>
      <c r="D28" s="120">
        <f t="shared" si="5"/>
        <v>106521841</v>
      </c>
      <c r="E28" s="66">
        <f t="shared" si="5"/>
        <v>99471088</v>
      </c>
      <c r="F28" s="66">
        <f t="shared" si="5"/>
        <v>6332984</v>
      </c>
      <c r="G28" s="66">
        <f t="shared" si="5"/>
        <v>6376123</v>
      </c>
      <c r="H28" s="66">
        <f t="shared" si="5"/>
        <v>7692132</v>
      </c>
      <c r="I28" s="66">
        <f t="shared" si="5"/>
        <v>20401239</v>
      </c>
      <c r="J28" s="66">
        <f t="shared" si="5"/>
        <v>6705154</v>
      </c>
      <c r="K28" s="66">
        <f t="shared" si="5"/>
        <v>6999912</v>
      </c>
      <c r="L28" s="66">
        <f t="shared" si="5"/>
        <v>9777886</v>
      </c>
      <c r="M28" s="66">
        <f t="shared" si="5"/>
        <v>23482952</v>
      </c>
      <c r="N28" s="66">
        <f t="shared" si="5"/>
        <v>7955348</v>
      </c>
      <c r="O28" s="66">
        <f t="shared" si="5"/>
        <v>6468543</v>
      </c>
      <c r="P28" s="66">
        <f t="shared" si="5"/>
        <v>6426826</v>
      </c>
      <c r="Q28" s="66">
        <f t="shared" si="5"/>
        <v>20850717</v>
      </c>
      <c r="R28" s="66">
        <f t="shared" si="5"/>
        <v>5729777</v>
      </c>
      <c r="S28" s="66">
        <f t="shared" si="5"/>
        <v>5204112</v>
      </c>
      <c r="T28" s="66">
        <f t="shared" si="5"/>
        <v>10209540</v>
      </c>
      <c r="U28" s="66">
        <f t="shared" si="5"/>
        <v>21143429</v>
      </c>
      <c r="V28" s="66">
        <f t="shared" si="5"/>
        <v>85878337</v>
      </c>
      <c r="W28" s="66">
        <f t="shared" si="5"/>
        <v>99471088</v>
      </c>
      <c r="X28" s="66">
        <f t="shared" si="5"/>
        <v>-13592751</v>
      </c>
      <c r="Y28" s="103">
        <f>+IF(W28&lt;&gt;0,+(X28/W28)*100,0)</f>
        <v>-13.665026967433993</v>
      </c>
      <c r="Z28" s="119">
        <f>SUM(Z29:Z31)</f>
        <v>99471088</v>
      </c>
    </row>
    <row r="29" spans="1:26" ht="13.5">
      <c r="A29" s="104" t="s">
        <v>74</v>
      </c>
      <c r="B29" s="102"/>
      <c r="C29" s="121">
        <v>69098452</v>
      </c>
      <c r="D29" s="122">
        <v>26753546</v>
      </c>
      <c r="E29" s="26">
        <v>25193455</v>
      </c>
      <c r="F29" s="26">
        <v>2410837</v>
      </c>
      <c r="G29" s="26">
        <v>1954816</v>
      </c>
      <c r="H29" s="26">
        <v>2222269</v>
      </c>
      <c r="I29" s="26">
        <v>6587922</v>
      </c>
      <c r="J29" s="26">
        <v>2100694</v>
      </c>
      <c r="K29" s="26">
        <v>2365184</v>
      </c>
      <c r="L29" s="26">
        <v>2745514</v>
      </c>
      <c r="M29" s="26">
        <v>7211392</v>
      </c>
      <c r="N29" s="26">
        <v>3022989</v>
      </c>
      <c r="O29" s="26">
        <v>1927191</v>
      </c>
      <c r="P29" s="26">
        <v>1642791</v>
      </c>
      <c r="Q29" s="26">
        <v>6592971</v>
      </c>
      <c r="R29" s="26">
        <v>1757236</v>
      </c>
      <c r="S29" s="26">
        <v>1384500</v>
      </c>
      <c r="T29" s="26">
        <v>14059018</v>
      </c>
      <c r="U29" s="26">
        <v>17200754</v>
      </c>
      <c r="V29" s="26">
        <v>37593039</v>
      </c>
      <c r="W29" s="26">
        <v>25193455</v>
      </c>
      <c r="X29" s="26">
        <v>12399584</v>
      </c>
      <c r="Y29" s="106">
        <v>49.22</v>
      </c>
      <c r="Z29" s="121">
        <v>25193455</v>
      </c>
    </row>
    <row r="30" spans="1:26" ht="13.5">
      <c r="A30" s="104" t="s">
        <v>75</v>
      </c>
      <c r="B30" s="102"/>
      <c r="C30" s="123">
        <v>22624361</v>
      </c>
      <c r="D30" s="124">
        <v>45271685</v>
      </c>
      <c r="E30" s="125">
        <v>40920877</v>
      </c>
      <c r="F30" s="125">
        <v>2241079</v>
      </c>
      <c r="G30" s="125">
        <v>2474505</v>
      </c>
      <c r="H30" s="125">
        <v>3117443</v>
      </c>
      <c r="I30" s="125">
        <v>7833027</v>
      </c>
      <c r="J30" s="125">
        <v>2538391</v>
      </c>
      <c r="K30" s="125">
        <v>2443570</v>
      </c>
      <c r="L30" s="125">
        <v>4364418</v>
      </c>
      <c r="M30" s="125">
        <v>9346379</v>
      </c>
      <c r="N30" s="125">
        <v>2666559</v>
      </c>
      <c r="O30" s="125">
        <v>2431930</v>
      </c>
      <c r="P30" s="125">
        <v>2738162</v>
      </c>
      <c r="Q30" s="125">
        <v>7836651</v>
      </c>
      <c r="R30" s="125">
        <v>1653017</v>
      </c>
      <c r="S30" s="125">
        <v>1641087</v>
      </c>
      <c r="T30" s="125">
        <v>-6609450</v>
      </c>
      <c r="U30" s="125">
        <v>-3315346</v>
      </c>
      <c r="V30" s="125">
        <v>21700711</v>
      </c>
      <c r="W30" s="125">
        <v>40920877</v>
      </c>
      <c r="X30" s="125">
        <v>-19220166</v>
      </c>
      <c r="Y30" s="107">
        <v>-46.97</v>
      </c>
      <c r="Z30" s="123">
        <v>40920877</v>
      </c>
    </row>
    <row r="31" spans="1:26" ht="13.5">
      <c r="A31" s="104" t="s">
        <v>76</v>
      </c>
      <c r="B31" s="102"/>
      <c r="C31" s="121">
        <v>27289056</v>
      </c>
      <c r="D31" s="122">
        <v>34496610</v>
      </c>
      <c r="E31" s="26">
        <v>33356756</v>
      </c>
      <c r="F31" s="26">
        <v>1681068</v>
      </c>
      <c r="G31" s="26">
        <v>1946802</v>
      </c>
      <c r="H31" s="26">
        <v>2352420</v>
      </c>
      <c r="I31" s="26">
        <v>5980290</v>
      </c>
      <c r="J31" s="26">
        <v>2066069</v>
      </c>
      <c r="K31" s="26">
        <v>2191158</v>
      </c>
      <c r="L31" s="26">
        <v>2667954</v>
      </c>
      <c r="M31" s="26">
        <v>6925181</v>
      </c>
      <c r="N31" s="26">
        <v>2265800</v>
      </c>
      <c r="O31" s="26">
        <v>2109422</v>
      </c>
      <c r="P31" s="26">
        <v>2045873</v>
      </c>
      <c r="Q31" s="26">
        <v>6421095</v>
      </c>
      <c r="R31" s="26">
        <v>2319524</v>
      </c>
      <c r="S31" s="26">
        <v>2178525</v>
      </c>
      <c r="T31" s="26">
        <v>2759972</v>
      </c>
      <c r="U31" s="26">
        <v>7258021</v>
      </c>
      <c r="V31" s="26">
        <v>26584587</v>
      </c>
      <c r="W31" s="26">
        <v>33356756</v>
      </c>
      <c r="X31" s="26">
        <v>-6772169</v>
      </c>
      <c r="Y31" s="106">
        <v>-20.3</v>
      </c>
      <c r="Z31" s="121">
        <v>33356756</v>
      </c>
    </row>
    <row r="32" spans="1:26" ht="13.5">
      <c r="A32" s="101" t="s">
        <v>77</v>
      </c>
      <c r="B32" s="102"/>
      <c r="C32" s="119">
        <f aca="true" t="shared" si="6" ref="C32:X32">SUM(C33:C37)</f>
        <v>108687967</v>
      </c>
      <c r="D32" s="120">
        <f t="shared" si="6"/>
        <v>134998062</v>
      </c>
      <c r="E32" s="66">
        <f t="shared" si="6"/>
        <v>142838501</v>
      </c>
      <c r="F32" s="66">
        <f t="shared" si="6"/>
        <v>7062869</v>
      </c>
      <c r="G32" s="66">
        <f t="shared" si="6"/>
        <v>8021641</v>
      </c>
      <c r="H32" s="66">
        <f t="shared" si="6"/>
        <v>8873363</v>
      </c>
      <c r="I32" s="66">
        <f t="shared" si="6"/>
        <v>23957873</v>
      </c>
      <c r="J32" s="66">
        <f t="shared" si="6"/>
        <v>8741759</v>
      </c>
      <c r="K32" s="66">
        <f t="shared" si="6"/>
        <v>12319327</v>
      </c>
      <c r="L32" s="66">
        <f t="shared" si="6"/>
        <v>12800600</v>
      </c>
      <c r="M32" s="66">
        <f t="shared" si="6"/>
        <v>33861686</v>
      </c>
      <c r="N32" s="66">
        <f t="shared" si="6"/>
        <v>9905952</v>
      </c>
      <c r="O32" s="66">
        <f t="shared" si="6"/>
        <v>10732681</v>
      </c>
      <c r="P32" s="66">
        <f t="shared" si="6"/>
        <v>10038749</v>
      </c>
      <c r="Q32" s="66">
        <f t="shared" si="6"/>
        <v>30677382</v>
      </c>
      <c r="R32" s="66">
        <f t="shared" si="6"/>
        <v>10460652</v>
      </c>
      <c r="S32" s="66">
        <f t="shared" si="6"/>
        <v>10628647</v>
      </c>
      <c r="T32" s="66">
        <f t="shared" si="6"/>
        <v>14605759</v>
      </c>
      <c r="U32" s="66">
        <f t="shared" si="6"/>
        <v>35695058</v>
      </c>
      <c r="V32" s="66">
        <f t="shared" si="6"/>
        <v>124191999</v>
      </c>
      <c r="W32" s="66">
        <f t="shared" si="6"/>
        <v>142838501</v>
      </c>
      <c r="X32" s="66">
        <f t="shared" si="6"/>
        <v>-18646502</v>
      </c>
      <c r="Y32" s="103">
        <f>+IF(W32&lt;&gt;0,+(X32/W32)*100,0)</f>
        <v>-13.054254888883216</v>
      </c>
      <c r="Z32" s="119">
        <f>SUM(Z33:Z37)</f>
        <v>142838501</v>
      </c>
    </row>
    <row r="33" spans="1:26" ht="13.5">
      <c r="A33" s="104" t="s">
        <v>78</v>
      </c>
      <c r="B33" s="102"/>
      <c r="C33" s="121">
        <v>50785511</v>
      </c>
      <c r="D33" s="122">
        <v>57823328</v>
      </c>
      <c r="E33" s="26">
        <v>59169506</v>
      </c>
      <c r="F33" s="26">
        <v>2481331</v>
      </c>
      <c r="G33" s="26">
        <v>3115333</v>
      </c>
      <c r="H33" s="26">
        <v>3450266</v>
      </c>
      <c r="I33" s="26">
        <v>9046930</v>
      </c>
      <c r="J33" s="26">
        <v>3489244</v>
      </c>
      <c r="K33" s="26">
        <v>4698905</v>
      </c>
      <c r="L33" s="26">
        <v>5623367</v>
      </c>
      <c r="M33" s="26">
        <v>13811516</v>
      </c>
      <c r="N33" s="26">
        <v>3696954</v>
      </c>
      <c r="O33" s="26">
        <v>5039741</v>
      </c>
      <c r="P33" s="26">
        <v>4361900</v>
      </c>
      <c r="Q33" s="26">
        <v>13098595</v>
      </c>
      <c r="R33" s="26">
        <v>5016542</v>
      </c>
      <c r="S33" s="26">
        <v>4419242</v>
      </c>
      <c r="T33" s="26">
        <v>7144710</v>
      </c>
      <c r="U33" s="26">
        <v>16580494</v>
      </c>
      <c r="V33" s="26">
        <v>52537535</v>
      </c>
      <c r="W33" s="26">
        <v>59169506</v>
      </c>
      <c r="X33" s="26">
        <v>-6631971</v>
      </c>
      <c r="Y33" s="106">
        <v>-11.21</v>
      </c>
      <c r="Z33" s="121">
        <v>59169506</v>
      </c>
    </row>
    <row r="34" spans="1:26" ht="13.5">
      <c r="A34" s="104" t="s">
        <v>79</v>
      </c>
      <c r="B34" s="102"/>
      <c r="C34" s="121">
        <v>605557</v>
      </c>
      <c r="D34" s="122">
        <v>896399</v>
      </c>
      <c r="E34" s="26">
        <v>1353514</v>
      </c>
      <c r="F34" s="26">
        <v>29119</v>
      </c>
      <c r="G34" s="26">
        <v>44719</v>
      </c>
      <c r="H34" s="26">
        <v>47744</v>
      </c>
      <c r="I34" s="26">
        <v>121582</v>
      </c>
      <c r="J34" s="26">
        <v>49710</v>
      </c>
      <c r="K34" s="26">
        <v>125043</v>
      </c>
      <c r="L34" s="26">
        <v>100136</v>
      </c>
      <c r="M34" s="26">
        <v>274889</v>
      </c>
      <c r="N34" s="26"/>
      <c r="O34" s="26">
        <v>52900</v>
      </c>
      <c r="P34" s="26"/>
      <c r="Q34" s="26">
        <v>52900</v>
      </c>
      <c r="R34" s="26">
        <v>41964</v>
      </c>
      <c r="S34" s="26">
        <v>87546</v>
      </c>
      <c r="T34" s="26">
        <v>125488</v>
      </c>
      <c r="U34" s="26">
        <v>254998</v>
      </c>
      <c r="V34" s="26">
        <v>704369</v>
      </c>
      <c r="W34" s="26">
        <v>1353514</v>
      </c>
      <c r="X34" s="26">
        <v>-649145</v>
      </c>
      <c r="Y34" s="106">
        <v>-47.96</v>
      </c>
      <c r="Z34" s="121">
        <v>1353514</v>
      </c>
    </row>
    <row r="35" spans="1:26" ht="13.5">
      <c r="A35" s="104" t="s">
        <v>80</v>
      </c>
      <c r="B35" s="102"/>
      <c r="C35" s="121">
        <v>41877831</v>
      </c>
      <c r="D35" s="122">
        <v>55723724</v>
      </c>
      <c r="E35" s="26">
        <v>61366956</v>
      </c>
      <c r="F35" s="26">
        <v>3398559</v>
      </c>
      <c r="G35" s="26">
        <v>3261374</v>
      </c>
      <c r="H35" s="26">
        <v>4100673</v>
      </c>
      <c r="I35" s="26">
        <v>10760606</v>
      </c>
      <c r="J35" s="26">
        <v>3806235</v>
      </c>
      <c r="K35" s="26">
        <v>5977482</v>
      </c>
      <c r="L35" s="26">
        <v>5621099</v>
      </c>
      <c r="M35" s="26">
        <v>15404816</v>
      </c>
      <c r="N35" s="26">
        <v>4614059</v>
      </c>
      <c r="O35" s="26">
        <v>4022981</v>
      </c>
      <c r="P35" s="26">
        <v>4100729</v>
      </c>
      <c r="Q35" s="26">
        <v>12737769</v>
      </c>
      <c r="R35" s="26">
        <v>3973953</v>
      </c>
      <c r="S35" s="26">
        <v>4741418</v>
      </c>
      <c r="T35" s="26">
        <v>5738425</v>
      </c>
      <c r="U35" s="26">
        <v>14453796</v>
      </c>
      <c r="V35" s="26">
        <v>53356987</v>
      </c>
      <c r="W35" s="26">
        <v>61366956</v>
      </c>
      <c r="X35" s="26">
        <v>-8009969</v>
      </c>
      <c r="Y35" s="106">
        <v>-13.05</v>
      </c>
      <c r="Z35" s="121">
        <v>61366956</v>
      </c>
    </row>
    <row r="36" spans="1:26" ht="13.5">
      <c r="A36" s="104" t="s">
        <v>81</v>
      </c>
      <c r="B36" s="102"/>
      <c r="C36" s="121">
        <v>4851448</v>
      </c>
      <c r="D36" s="122">
        <v>5688124</v>
      </c>
      <c r="E36" s="26">
        <v>6018811</v>
      </c>
      <c r="F36" s="26">
        <v>278668</v>
      </c>
      <c r="G36" s="26">
        <v>702926</v>
      </c>
      <c r="H36" s="26">
        <v>365680</v>
      </c>
      <c r="I36" s="26">
        <v>1347274</v>
      </c>
      <c r="J36" s="26">
        <v>509849</v>
      </c>
      <c r="K36" s="26">
        <v>557000</v>
      </c>
      <c r="L36" s="26">
        <v>334644</v>
      </c>
      <c r="M36" s="26">
        <v>1401493</v>
      </c>
      <c r="N36" s="26">
        <v>590401</v>
      </c>
      <c r="O36" s="26">
        <v>602484</v>
      </c>
      <c r="P36" s="26">
        <v>314781</v>
      </c>
      <c r="Q36" s="26">
        <v>1507666</v>
      </c>
      <c r="R36" s="26">
        <v>390984</v>
      </c>
      <c r="S36" s="26">
        <v>267488</v>
      </c>
      <c r="T36" s="26">
        <v>23874</v>
      </c>
      <c r="U36" s="26">
        <v>682346</v>
      </c>
      <c r="V36" s="26">
        <v>4938779</v>
      </c>
      <c r="W36" s="26">
        <v>6018811</v>
      </c>
      <c r="X36" s="26">
        <v>-1080032</v>
      </c>
      <c r="Y36" s="106">
        <v>-17.94</v>
      </c>
      <c r="Z36" s="121">
        <v>6018811</v>
      </c>
    </row>
    <row r="37" spans="1:26" ht="13.5">
      <c r="A37" s="104" t="s">
        <v>82</v>
      </c>
      <c r="B37" s="102"/>
      <c r="C37" s="123">
        <v>10567620</v>
      </c>
      <c r="D37" s="124">
        <v>14866487</v>
      </c>
      <c r="E37" s="125">
        <v>14929714</v>
      </c>
      <c r="F37" s="125">
        <v>875192</v>
      </c>
      <c r="G37" s="125">
        <v>897289</v>
      </c>
      <c r="H37" s="125">
        <v>909000</v>
      </c>
      <c r="I37" s="125">
        <v>2681481</v>
      </c>
      <c r="J37" s="125">
        <v>886721</v>
      </c>
      <c r="K37" s="125">
        <v>960897</v>
      </c>
      <c r="L37" s="125">
        <v>1121354</v>
      </c>
      <c r="M37" s="125">
        <v>2968972</v>
      </c>
      <c r="N37" s="125">
        <v>1004538</v>
      </c>
      <c r="O37" s="125">
        <v>1014575</v>
      </c>
      <c r="P37" s="125">
        <v>1261339</v>
      </c>
      <c r="Q37" s="125">
        <v>3280452</v>
      </c>
      <c r="R37" s="125">
        <v>1037209</v>
      </c>
      <c r="S37" s="125">
        <v>1112953</v>
      </c>
      <c r="T37" s="125">
        <v>1573262</v>
      </c>
      <c r="U37" s="125">
        <v>3723424</v>
      </c>
      <c r="V37" s="125">
        <v>12654329</v>
      </c>
      <c r="W37" s="125">
        <v>14929714</v>
      </c>
      <c r="X37" s="125">
        <v>-2275385</v>
      </c>
      <c r="Y37" s="107">
        <v>-15.24</v>
      </c>
      <c r="Z37" s="123">
        <v>14929714</v>
      </c>
    </row>
    <row r="38" spans="1:26" ht="13.5">
      <c r="A38" s="101" t="s">
        <v>83</v>
      </c>
      <c r="B38" s="108"/>
      <c r="C38" s="119">
        <f aca="true" t="shared" si="7" ref="C38:X38">SUM(C39:C41)</f>
        <v>57601905</v>
      </c>
      <c r="D38" s="120">
        <f t="shared" si="7"/>
        <v>69280787</v>
      </c>
      <c r="E38" s="66">
        <f t="shared" si="7"/>
        <v>70195888</v>
      </c>
      <c r="F38" s="66">
        <f t="shared" si="7"/>
        <v>4767491</v>
      </c>
      <c r="G38" s="66">
        <f t="shared" si="7"/>
        <v>4855457</v>
      </c>
      <c r="H38" s="66">
        <f t="shared" si="7"/>
        <v>5203349</v>
      </c>
      <c r="I38" s="66">
        <f t="shared" si="7"/>
        <v>14826297</v>
      </c>
      <c r="J38" s="66">
        <f t="shared" si="7"/>
        <v>4818929</v>
      </c>
      <c r="K38" s="66">
        <f t="shared" si="7"/>
        <v>7551252</v>
      </c>
      <c r="L38" s="66">
        <f t="shared" si="7"/>
        <v>6416328</v>
      </c>
      <c r="M38" s="66">
        <f t="shared" si="7"/>
        <v>18786509</v>
      </c>
      <c r="N38" s="66">
        <f t="shared" si="7"/>
        <v>5160608</v>
      </c>
      <c r="O38" s="66">
        <f t="shared" si="7"/>
        <v>5242986</v>
      </c>
      <c r="P38" s="66">
        <f t="shared" si="7"/>
        <v>4842545</v>
      </c>
      <c r="Q38" s="66">
        <f t="shared" si="7"/>
        <v>15246139</v>
      </c>
      <c r="R38" s="66">
        <f t="shared" si="7"/>
        <v>1780669</v>
      </c>
      <c r="S38" s="66">
        <f t="shared" si="7"/>
        <v>5373885</v>
      </c>
      <c r="T38" s="66">
        <f t="shared" si="7"/>
        <v>11256318</v>
      </c>
      <c r="U38" s="66">
        <f t="shared" si="7"/>
        <v>18410872</v>
      </c>
      <c r="V38" s="66">
        <f t="shared" si="7"/>
        <v>67269817</v>
      </c>
      <c r="W38" s="66">
        <f t="shared" si="7"/>
        <v>70195888</v>
      </c>
      <c r="X38" s="66">
        <f t="shared" si="7"/>
        <v>-2926071</v>
      </c>
      <c r="Y38" s="103">
        <f>+IF(W38&lt;&gt;0,+(X38/W38)*100,0)</f>
        <v>-4.168436475937166</v>
      </c>
      <c r="Z38" s="119">
        <f>SUM(Z39:Z41)</f>
        <v>70195888</v>
      </c>
    </row>
    <row r="39" spans="1:26" ht="13.5">
      <c r="A39" s="104" t="s">
        <v>84</v>
      </c>
      <c r="B39" s="102"/>
      <c r="C39" s="121">
        <v>22137012</v>
      </c>
      <c r="D39" s="122">
        <v>30368175</v>
      </c>
      <c r="E39" s="26">
        <v>31170800</v>
      </c>
      <c r="F39" s="26">
        <v>2194950</v>
      </c>
      <c r="G39" s="26">
        <v>1997873</v>
      </c>
      <c r="H39" s="26">
        <v>1610588</v>
      </c>
      <c r="I39" s="26">
        <v>5803411</v>
      </c>
      <c r="J39" s="26">
        <v>1734060</v>
      </c>
      <c r="K39" s="26">
        <v>2607430</v>
      </c>
      <c r="L39" s="26">
        <v>2237979</v>
      </c>
      <c r="M39" s="26">
        <v>6579469</v>
      </c>
      <c r="N39" s="26">
        <v>1836734</v>
      </c>
      <c r="O39" s="26">
        <v>1810278</v>
      </c>
      <c r="P39" s="26">
        <v>1901721</v>
      </c>
      <c r="Q39" s="26">
        <v>5548733</v>
      </c>
      <c r="R39" s="26">
        <v>1872408</v>
      </c>
      <c r="S39" s="26">
        <v>2181304</v>
      </c>
      <c r="T39" s="26">
        <v>3624549</v>
      </c>
      <c r="U39" s="26">
        <v>7678261</v>
      </c>
      <c r="V39" s="26">
        <v>25609874</v>
      </c>
      <c r="W39" s="26">
        <v>31170800</v>
      </c>
      <c r="X39" s="26">
        <v>-5560926</v>
      </c>
      <c r="Y39" s="106">
        <v>-17.84</v>
      </c>
      <c r="Z39" s="121">
        <v>31170800</v>
      </c>
    </row>
    <row r="40" spans="1:26" ht="13.5">
      <c r="A40" s="104" t="s">
        <v>85</v>
      </c>
      <c r="B40" s="102"/>
      <c r="C40" s="121">
        <v>35464893</v>
      </c>
      <c r="D40" s="122">
        <v>38912612</v>
      </c>
      <c r="E40" s="26">
        <v>39025088</v>
      </c>
      <c r="F40" s="26">
        <v>2572541</v>
      </c>
      <c r="G40" s="26">
        <v>2857584</v>
      </c>
      <c r="H40" s="26">
        <v>3592761</v>
      </c>
      <c r="I40" s="26">
        <v>9022886</v>
      </c>
      <c r="J40" s="26">
        <v>3084869</v>
      </c>
      <c r="K40" s="26">
        <v>4943822</v>
      </c>
      <c r="L40" s="26">
        <v>4178349</v>
      </c>
      <c r="M40" s="26">
        <v>12207040</v>
      </c>
      <c r="N40" s="26">
        <v>3323874</v>
      </c>
      <c r="O40" s="26">
        <v>3432708</v>
      </c>
      <c r="P40" s="26">
        <v>2940824</v>
      </c>
      <c r="Q40" s="26">
        <v>9697406</v>
      </c>
      <c r="R40" s="26">
        <v>-91739</v>
      </c>
      <c r="S40" s="26">
        <v>3192581</v>
      </c>
      <c r="T40" s="26">
        <v>7631769</v>
      </c>
      <c r="U40" s="26">
        <v>10732611</v>
      </c>
      <c r="V40" s="26">
        <v>41659943</v>
      </c>
      <c r="W40" s="26">
        <v>39025088</v>
      </c>
      <c r="X40" s="26">
        <v>2634855</v>
      </c>
      <c r="Y40" s="106">
        <v>6.75</v>
      </c>
      <c r="Z40" s="121">
        <v>39025088</v>
      </c>
    </row>
    <row r="41" spans="1:26" ht="13.5">
      <c r="A41" s="104" t="s">
        <v>86</v>
      </c>
      <c r="B41" s="102"/>
      <c r="C41" s="121"/>
      <c r="D41" s="12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>
        <v>0</v>
      </c>
      <c r="Z41" s="121"/>
    </row>
    <row r="42" spans="1:26" ht="13.5">
      <c r="A42" s="101" t="s">
        <v>87</v>
      </c>
      <c r="B42" s="108"/>
      <c r="C42" s="119">
        <f aca="true" t="shared" si="8" ref="C42:X42">SUM(C43:C46)</f>
        <v>311869672</v>
      </c>
      <c r="D42" s="120">
        <f t="shared" si="8"/>
        <v>402237627</v>
      </c>
      <c r="E42" s="66">
        <f t="shared" si="8"/>
        <v>411911720</v>
      </c>
      <c r="F42" s="66">
        <f t="shared" si="8"/>
        <v>36451431</v>
      </c>
      <c r="G42" s="66">
        <f t="shared" si="8"/>
        <v>38224739</v>
      </c>
      <c r="H42" s="66">
        <f t="shared" si="8"/>
        <v>32055525</v>
      </c>
      <c r="I42" s="66">
        <f t="shared" si="8"/>
        <v>106731695</v>
      </c>
      <c r="J42" s="66">
        <f t="shared" si="8"/>
        <v>29621962</v>
      </c>
      <c r="K42" s="66">
        <f t="shared" si="8"/>
        <v>21493898</v>
      </c>
      <c r="L42" s="66">
        <f t="shared" si="8"/>
        <v>42789010</v>
      </c>
      <c r="M42" s="66">
        <f t="shared" si="8"/>
        <v>93904870</v>
      </c>
      <c r="N42" s="66">
        <f t="shared" si="8"/>
        <v>36697338</v>
      </c>
      <c r="O42" s="66">
        <f t="shared" si="8"/>
        <v>27294958</v>
      </c>
      <c r="P42" s="66">
        <f t="shared" si="8"/>
        <v>30750600</v>
      </c>
      <c r="Q42" s="66">
        <f t="shared" si="8"/>
        <v>94742896</v>
      </c>
      <c r="R42" s="66">
        <f t="shared" si="8"/>
        <v>24675325</v>
      </c>
      <c r="S42" s="66">
        <f t="shared" si="8"/>
        <v>25736212</v>
      </c>
      <c r="T42" s="66">
        <f t="shared" si="8"/>
        <v>69534186</v>
      </c>
      <c r="U42" s="66">
        <f t="shared" si="8"/>
        <v>119945723</v>
      </c>
      <c r="V42" s="66">
        <f t="shared" si="8"/>
        <v>415325184</v>
      </c>
      <c r="W42" s="66">
        <f t="shared" si="8"/>
        <v>411911720</v>
      </c>
      <c r="X42" s="66">
        <f t="shared" si="8"/>
        <v>3413464</v>
      </c>
      <c r="Y42" s="103">
        <f>+IF(W42&lt;&gt;0,+(X42/W42)*100,0)</f>
        <v>0.8286882441703771</v>
      </c>
      <c r="Z42" s="119">
        <f>SUM(Z43:Z46)</f>
        <v>411911720</v>
      </c>
    </row>
    <row r="43" spans="1:26" ht="13.5">
      <c r="A43" s="104" t="s">
        <v>88</v>
      </c>
      <c r="B43" s="102"/>
      <c r="C43" s="121">
        <v>278652935</v>
      </c>
      <c r="D43" s="122">
        <v>359899200</v>
      </c>
      <c r="E43" s="26">
        <v>369232141</v>
      </c>
      <c r="F43" s="26">
        <v>35235001</v>
      </c>
      <c r="G43" s="26">
        <v>34954508</v>
      </c>
      <c r="H43" s="26">
        <v>28802655</v>
      </c>
      <c r="I43" s="26">
        <v>98992164</v>
      </c>
      <c r="J43" s="26">
        <v>26247070</v>
      </c>
      <c r="K43" s="26">
        <v>18281097</v>
      </c>
      <c r="L43" s="26">
        <v>39051052</v>
      </c>
      <c r="M43" s="26">
        <v>83579219</v>
      </c>
      <c r="N43" s="26">
        <v>32258703</v>
      </c>
      <c r="O43" s="26">
        <v>23556182</v>
      </c>
      <c r="P43" s="26">
        <v>27204727</v>
      </c>
      <c r="Q43" s="26">
        <v>83019612</v>
      </c>
      <c r="R43" s="26">
        <v>21299357</v>
      </c>
      <c r="S43" s="26">
        <v>22481839</v>
      </c>
      <c r="T43" s="26">
        <v>63266616</v>
      </c>
      <c r="U43" s="26">
        <v>107047812</v>
      </c>
      <c r="V43" s="26">
        <v>372638807</v>
      </c>
      <c r="W43" s="26">
        <v>369232141</v>
      </c>
      <c r="X43" s="26">
        <v>3406666</v>
      </c>
      <c r="Y43" s="106">
        <v>0.92</v>
      </c>
      <c r="Z43" s="121">
        <v>369232141</v>
      </c>
    </row>
    <row r="44" spans="1:26" ht="13.5">
      <c r="A44" s="104" t="s">
        <v>89</v>
      </c>
      <c r="B44" s="102"/>
      <c r="C44" s="121"/>
      <c r="D44" s="12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106">
        <v>0</v>
      </c>
      <c r="Z44" s="121"/>
    </row>
    <row r="45" spans="1:26" ht="13.5">
      <c r="A45" s="104" t="s">
        <v>90</v>
      </c>
      <c r="B45" s="102"/>
      <c r="C45" s="123"/>
      <c r="D45" s="124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07">
        <v>0</v>
      </c>
      <c r="Z45" s="123"/>
    </row>
    <row r="46" spans="1:26" ht="13.5">
      <c r="A46" s="104" t="s">
        <v>91</v>
      </c>
      <c r="B46" s="102"/>
      <c r="C46" s="121">
        <v>33216737</v>
      </c>
      <c r="D46" s="122">
        <v>42338427</v>
      </c>
      <c r="E46" s="26">
        <v>42679579</v>
      </c>
      <c r="F46" s="26">
        <v>1216430</v>
      </c>
      <c r="G46" s="26">
        <v>3270231</v>
      </c>
      <c r="H46" s="26">
        <v>3252870</v>
      </c>
      <c r="I46" s="26">
        <v>7739531</v>
      </c>
      <c r="J46" s="26">
        <v>3374892</v>
      </c>
      <c r="K46" s="26">
        <v>3212801</v>
      </c>
      <c r="L46" s="26">
        <v>3737958</v>
      </c>
      <c r="M46" s="26">
        <v>10325651</v>
      </c>
      <c r="N46" s="26">
        <v>4438635</v>
      </c>
      <c r="O46" s="26">
        <v>3738776</v>
      </c>
      <c r="P46" s="26">
        <v>3545873</v>
      </c>
      <c r="Q46" s="26">
        <v>11723284</v>
      </c>
      <c r="R46" s="26">
        <v>3375968</v>
      </c>
      <c r="S46" s="26">
        <v>3254373</v>
      </c>
      <c r="T46" s="26">
        <v>6267570</v>
      </c>
      <c r="U46" s="26">
        <v>12897911</v>
      </c>
      <c r="V46" s="26">
        <v>42686377</v>
      </c>
      <c r="W46" s="26">
        <v>42679579</v>
      </c>
      <c r="X46" s="26">
        <v>6798</v>
      </c>
      <c r="Y46" s="106">
        <v>0.02</v>
      </c>
      <c r="Z46" s="121">
        <v>42679579</v>
      </c>
    </row>
    <row r="47" spans="1:26" ht="13.5">
      <c r="A47" s="101" t="s">
        <v>92</v>
      </c>
      <c r="B47" s="108" t="s">
        <v>93</v>
      </c>
      <c r="C47" s="119"/>
      <c r="D47" s="120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103">
        <v>0</v>
      </c>
      <c r="Z47" s="119"/>
    </row>
    <row r="48" spans="1:26" ht="13.5">
      <c r="A48" s="109" t="s">
        <v>97</v>
      </c>
      <c r="B48" s="110" t="s">
        <v>98</v>
      </c>
      <c r="C48" s="138">
        <f aca="true" t="shared" si="9" ref="C48:X48">+C28+C32+C38+C42+C47</f>
        <v>597171413</v>
      </c>
      <c r="D48" s="139">
        <f t="shared" si="9"/>
        <v>713038317</v>
      </c>
      <c r="E48" s="39">
        <f t="shared" si="9"/>
        <v>724417197</v>
      </c>
      <c r="F48" s="39">
        <f t="shared" si="9"/>
        <v>54614775</v>
      </c>
      <c r="G48" s="39">
        <f t="shared" si="9"/>
        <v>57477960</v>
      </c>
      <c r="H48" s="39">
        <f t="shared" si="9"/>
        <v>53824369</v>
      </c>
      <c r="I48" s="39">
        <f t="shared" si="9"/>
        <v>165917104</v>
      </c>
      <c r="J48" s="39">
        <f t="shared" si="9"/>
        <v>49887804</v>
      </c>
      <c r="K48" s="39">
        <f t="shared" si="9"/>
        <v>48364389</v>
      </c>
      <c r="L48" s="39">
        <f t="shared" si="9"/>
        <v>71783824</v>
      </c>
      <c r="M48" s="39">
        <f t="shared" si="9"/>
        <v>170036017</v>
      </c>
      <c r="N48" s="39">
        <f t="shared" si="9"/>
        <v>59719246</v>
      </c>
      <c r="O48" s="39">
        <f t="shared" si="9"/>
        <v>49739168</v>
      </c>
      <c r="P48" s="39">
        <f t="shared" si="9"/>
        <v>52058720</v>
      </c>
      <c r="Q48" s="39">
        <f t="shared" si="9"/>
        <v>161517134</v>
      </c>
      <c r="R48" s="39">
        <f t="shared" si="9"/>
        <v>42646423</v>
      </c>
      <c r="S48" s="39">
        <f t="shared" si="9"/>
        <v>46942856</v>
      </c>
      <c r="T48" s="39">
        <f t="shared" si="9"/>
        <v>105605803</v>
      </c>
      <c r="U48" s="39">
        <f t="shared" si="9"/>
        <v>195195082</v>
      </c>
      <c r="V48" s="39">
        <f t="shared" si="9"/>
        <v>692665337</v>
      </c>
      <c r="W48" s="39">
        <f t="shared" si="9"/>
        <v>724417197</v>
      </c>
      <c r="X48" s="39">
        <f t="shared" si="9"/>
        <v>-31751860</v>
      </c>
      <c r="Y48" s="140">
        <f>+IF(W48&lt;&gt;0,+(X48/W48)*100,0)</f>
        <v>-4.383090314737517</v>
      </c>
      <c r="Z48" s="138">
        <f>+Z28+Z32+Z38+Z42+Z47</f>
        <v>724417197</v>
      </c>
    </row>
    <row r="49" spans="1:26" ht="13.5">
      <c r="A49" s="114" t="s">
        <v>48</v>
      </c>
      <c r="B49" s="115"/>
      <c r="C49" s="141">
        <f aca="true" t="shared" si="10" ref="C49:X49">+C25-C48</f>
        <v>19522994</v>
      </c>
      <c r="D49" s="142">
        <f t="shared" si="10"/>
        <v>-30876266</v>
      </c>
      <c r="E49" s="143">
        <f t="shared" si="10"/>
        <v>-33473730</v>
      </c>
      <c r="F49" s="143">
        <f t="shared" si="10"/>
        <v>8787840</v>
      </c>
      <c r="G49" s="143">
        <f t="shared" si="10"/>
        <v>-1221245</v>
      </c>
      <c r="H49" s="143">
        <f t="shared" si="10"/>
        <v>-6815434</v>
      </c>
      <c r="I49" s="143">
        <f t="shared" si="10"/>
        <v>751161</v>
      </c>
      <c r="J49" s="143">
        <f t="shared" si="10"/>
        <v>4977786</v>
      </c>
      <c r="K49" s="143">
        <f t="shared" si="10"/>
        <v>-308291</v>
      </c>
      <c r="L49" s="143">
        <f t="shared" si="10"/>
        <v>9869285</v>
      </c>
      <c r="M49" s="143">
        <f t="shared" si="10"/>
        <v>14538780</v>
      </c>
      <c r="N49" s="143">
        <f t="shared" si="10"/>
        <v>417070</v>
      </c>
      <c r="O49" s="143">
        <f t="shared" si="10"/>
        <v>-2306215</v>
      </c>
      <c r="P49" s="143">
        <f t="shared" si="10"/>
        <v>14102932</v>
      </c>
      <c r="Q49" s="143">
        <f t="shared" si="10"/>
        <v>12213787</v>
      </c>
      <c r="R49" s="143">
        <f t="shared" si="10"/>
        <v>5687415</v>
      </c>
      <c r="S49" s="143">
        <f t="shared" si="10"/>
        <v>7990447</v>
      </c>
      <c r="T49" s="143">
        <f t="shared" si="10"/>
        <v>1019489</v>
      </c>
      <c r="U49" s="143">
        <f t="shared" si="10"/>
        <v>14697351</v>
      </c>
      <c r="V49" s="143">
        <f t="shared" si="10"/>
        <v>42201079</v>
      </c>
      <c r="W49" s="143">
        <f>IF(E25=E48,0,W25-W48)</f>
        <v>-33473730</v>
      </c>
      <c r="X49" s="143">
        <f t="shared" si="10"/>
        <v>75674809</v>
      </c>
      <c r="Y49" s="144">
        <f>+IF(W49&lt;&gt;0,+(X49/W49)*100,0)</f>
        <v>-226.0722333603097</v>
      </c>
      <c r="Z49" s="141">
        <f>+Z25-Z48</f>
        <v>-33473730</v>
      </c>
    </row>
    <row r="50" spans="1:26" ht="13.5">
      <c r="A50" s="116" t="s">
        <v>219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</row>
    <row r="51" spans="1:26" ht="13.5">
      <c r="A51" s="117" t="s">
        <v>220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</row>
    <row r="52" spans="1:26" ht="13.5">
      <c r="A52" s="118" t="s">
        <v>221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</row>
    <row r="53" spans="1:26" ht="13.5">
      <c r="A53" s="117" t="s">
        <v>222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</row>
    <row r="54" spans="1:26" ht="24.75" customHeight="1">
      <c r="A54" s="147" t="s">
        <v>223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</row>
    <row r="55" spans="1:26" ht="13.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48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</row>
    <row r="59" spans="1:26" ht="13.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</row>
    <row r="60" spans="1:26" ht="13.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</row>
  </sheetData>
  <sheetProtection/>
  <mergeCells count="6">
    <mergeCell ref="A1:Z1"/>
    <mergeCell ref="D2:Z2"/>
    <mergeCell ref="A51:Z51"/>
    <mergeCell ref="A52:Z52"/>
    <mergeCell ref="A53:Z53"/>
    <mergeCell ref="A54:Z54"/>
  </mergeCells>
  <printOptions horizontalCentered="1"/>
  <pageMargins left="0.551181102362205" right="0.551181102362205" top="0.590551181102362" bottom="0.31" header="0.31496062992126" footer="0.31496062992126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99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100</v>
      </c>
      <c r="B4" s="155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134"/>
    </row>
    <row r="5" spans="1:26" ht="13.5">
      <c r="A5" s="157" t="s">
        <v>30</v>
      </c>
      <c r="B5" s="158" t="s">
        <v>95</v>
      </c>
      <c r="C5" s="121">
        <v>165698819</v>
      </c>
      <c r="D5" s="122">
        <v>193212355</v>
      </c>
      <c r="E5" s="26">
        <v>193212355</v>
      </c>
      <c r="F5" s="26">
        <v>27789</v>
      </c>
      <c r="G5" s="26">
        <v>20333276</v>
      </c>
      <c r="H5" s="26">
        <v>13865149</v>
      </c>
      <c r="I5" s="26">
        <v>34226214</v>
      </c>
      <c r="J5" s="26">
        <v>16507149</v>
      </c>
      <c r="K5" s="26">
        <v>16683744</v>
      </c>
      <c r="L5" s="26">
        <v>12319787</v>
      </c>
      <c r="M5" s="26">
        <v>45510680</v>
      </c>
      <c r="N5" s="26">
        <v>22774131</v>
      </c>
      <c r="O5" s="26">
        <v>16482358</v>
      </c>
      <c r="P5" s="26">
        <v>18074910</v>
      </c>
      <c r="Q5" s="26">
        <v>57331399</v>
      </c>
      <c r="R5" s="26">
        <v>16713607</v>
      </c>
      <c r="S5" s="26">
        <v>16680543</v>
      </c>
      <c r="T5" s="26">
        <v>16095482</v>
      </c>
      <c r="U5" s="26">
        <v>49489632</v>
      </c>
      <c r="V5" s="26">
        <v>186557925</v>
      </c>
      <c r="W5" s="26">
        <v>193212355</v>
      </c>
      <c r="X5" s="26">
        <v>-6654430</v>
      </c>
      <c r="Y5" s="106">
        <v>-3.44</v>
      </c>
      <c r="Z5" s="121">
        <v>193212355</v>
      </c>
    </row>
    <row r="6" spans="1:26" ht="13.5">
      <c r="A6" s="157" t="s">
        <v>101</v>
      </c>
      <c r="B6" s="158"/>
      <c r="C6" s="121">
        <v>7250954</v>
      </c>
      <c r="D6" s="122">
        <v>9309700</v>
      </c>
      <c r="E6" s="26">
        <v>7269700</v>
      </c>
      <c r="F6" s="26">
        <v>3656313</v>
      </c>
      <c r="G6" s="26">
        <v>600753</v>
      </c>
      <c r="H6" s="26">
        <v>-230693</v>
      </c>
      <c r="I6" s="26">
        <v>4026373</v>
      </c>
      <c r="J6" s="26">
        <v>523584</v>
      </c>
      <c r="K6" s="26">
        <v>163788</v>
      </c>
      <c r="L6" s="26">
        <v>-636688</v>
      </c>
      <c r="M6" s="26">
        <v>50684</v>
      </c>
      <c r="N6" s="26">
        <v>134854</v>
      </c>
      <c r="O6" s="26">
        <v>180413</v>
      </c>
      <c r="P6" s="26">
        <v>260051</v>
      </c>
      <c r="Q6" s="26">
        <v>575318</v>
      </c>
      <c r="R6" s="26">
        <v>242223</v>
      </c>
      <c r="S6" s="26">
        <v>-1008067</v>
      </c>
      <c r="T6" s="26">
        <v>-370075</v>
      </c>
      <c r="U6" s="26">
        <v>-1135919</v>
      </c>
      <c r="V6" s="26">
        <v>3516456</v>
      </c>
      <c r="W6" s="26">
        <v>7269700</v>
      </c>
      <c r="X6" s="26">
        <v>-3753244</v>
      </c>
      <c r="Y6" s="106">
        <v>-51.63</v>
      </c>
      <c r="Z6" s="121">
        <v>7269700</v>
      </c>
    </row>
    <row r="7" spans="1:26" ht="13.5">
      <c r="A7" s="159" t="s">
        <v>102</v>
      </c>
      <c r="B7" s="158" t="s">
        <v>95</v>
      </c>
      <c r="C7" s="121">
        <v>269488482</v>
      </c>
      <c r="D7" s="122">
        <v>324793354</v>
      </c>
      <c r="E7" s="26">
        <v>338657839</v>
      </c>
      <c r="F7" s="26">
        <v>31064365</v>
      </c>
      <c r="G7" s="26">
        <v>29949027</v>
      </c>
      <c r="H7" s="26">
        <v>27631192</v>
      </c>
      <c r="I7" s="26">
        <v>88644584</v>
      </c>
      <c r="J7" s="26">
        <v>30188788</v>
      </c>
      <c r="K7" s="26">
        <v>26869485</v>
      </c>
      <c r="L7" s="26">
        <v>27889475</v>
      </c>
      <c r="M7" s="26">
        <v>84947748</v>
      </c>
      <c r="N7" s="26">
        <v>30187398</v>
      </c>
      <c r="O7" s="26">
        <v>24227835</v>
      </c>
      <c r="P7" s="26">
        <v>26731536</v>
      </c>
      <c r="Q7" s="26">
        <v>81146769</v>
      </c>
      <c r="R7" s="26">
        <v>24368574</v>
      </c>
      <c r="S7" s="26">
        <v>26036957</v>
      </c>
      <c r="T7" s="26">
        <v>56275792</v>
      </c>
      <c r="U7" s="26">
        <v>106681323</v>
      </c>
      <c r="V7" s="26">
        <v>361420424</v>
      </c>
      <c r="W7" s="26">
        <v>338657839</v>
      </c>
      <c r="X7" s="26">
        <v>22762585</v>
      </c>
      <c r="Y7" s="106">
        <v>6.72</v>
      </c>
      <c r="Z7" s="121">
        <v>338657839</v>
      </c>
    </row>
    <row r="8" spans="1:26" ht="13.5">
      <c r="A8" s="159" t="s">
        <v>103</v>
      </c>
      <c r="B8" s="158" t="s">
        <v>95</v>
      </c>
      <c r="C8" s="121">
        <v>0</v>
      </c>
      <c r="D8" s="122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106">
        <v>0</v>
      </c>
      <c r="Z8" s="121">
        <v>0</v>
      </c>
    </row>
    <row r="9" spans="1:26" ht="13.5">
      <c r="A9" s="159" t="s">
        <v>104</v>
      </c>
      <c r="B9" s="158" t="s">
        <v>95</v>
      </c>
      <c r="C9" s="121">
        <v>0</v>
      </c>
      <c r="D9" s="122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106">
        <v>0</v>
      </c>
      <c r="Z9" s="121">
        <v>0</v>
      </c>
    </row>
    <row r="10" spans="1:26" ht="13.5">
      <c r="A10" s="159" t="s">
        <v>105</v>
      </c>
      <c r="B10" s="158" t="s">
        <v>95</v>
      </c>
      <c r="C10" s="121">
        <v>28469531</v>
      </c>
      <c r="D10" s="122">
        <v>32684192</v>
      </c>
      <c r="E10" s="20">
        <v>33592176</v>
      </c>
      <c r="F10" s="20">
        <v>2697613</v>
      </c>
      <c r="G10" s="20">
        <v>2685025</v>
      </c>
      <c r="H10" s="20">
        <v>2771745</v>
      </c>
      <c r="I10" s="20">
        <v>8154383</v>
      </c>
      <c r="J10" s="20">
        <v>2948755</v>
      </c>
      <c r="K10" s="20">
        <v>3152358</v>
      </c>
      <c r="L10" s="20">
        <v>2869739</v>
      </c>
      <c r="M10" s="20">
        <v>8970852</v>
      </c>
      <c r="N10" s="20">
        <v>2930014</v>
      </c>
      <c r="O10" s="20">
        <v>2959790</v>
      </c>
      <c r="P10" s="20">
        <v>2965941</v>
      </c>
      <c r="Q10" s="20">
        <v>8855745</v>
      </c>
      <c r="R10" s="20">
        <v>2990264</v>
      </c>
      <c r="S10" s="20">
        <v>2988544</v>
      </c>
      <c r="T10" s="20">
        <v>2960539</v>
      </c>
      <c r="U10" s="20">
        <v>8939347</v>
      </c>
      <c r="V10" s="20">
        <v>34920327</v>
      </c>
      <c r="W10" s="20">
        <v>33592176</v>
      </c>
      <c r="X10" s="20">
        <v>1328151</v>
      </c>
      <c r="Y10" s="160">
        <v>3.95</v>
      </c>
      <c r="Z10" s="96">
        <v>33592176</v>
      </c>
    </row>
    <row r="11" spans="1:26" ht="13.5">
      <c r="A11" s="159" t="s">
        <v>106</v>
      </c>
      <c r="B11" s="161"/>
      <c r="C11" s="121">
        <v>0</v>
      </c>
      <c r="D11" s="122">
        <v>0</v>
      </c>
      <c r="E11" s="26">
        <v>500000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34506</v>
      </c>
      <c r="S11" s="26">
        <v>38818</v>
      </c>
      <c r="T11" s="26">
        <v>41630</v>
      </c>
      <c r="U11" s="26">
        <v>114954</v>
      </c>
      <c r="V11" s="26">
        <v>114954</v>
      </c>
      <c r="W11" s="26">
        <v>500000</v>
      </c>
      <c r="X11" s="26">
        <v>-385046</v>
      </c>
      <c r="Y11" s="106">
        <v>-77.01</v>
      </c>
      <c r="Z11" s="121">
        <v>500000</v>
      </c>
    </row>
    <row r="12" spans="1:26" ht="13.5">
      <c r="A12" s="159" t="s">
        <v>107</v>
      </c>
      <c r="B12" s="161"/>
      <c r="C12" s="121">
        <v>1939400</v>
      </c>
      <c r="D12" s="122">
        <v>1462388</v>
      </c>
      <c r="E12" s="26">
        <v>1445645</v>
      </c>
      <c r="F12" s="26">
        <v>99353</v>
      </c>
      <c r="G12" s="26">
        <v>113644</v>
      </c>
      <c r="H12" s="26">
        <v>112123</v>
      </c>
      <c r="I12" s="26">
        <v>325120</v>
      </c>
      <c r="J12" s="26">
        <v>98228</v>
      </c>
      <c r="K12" s="26">
        <v>111264</v>
      </c>
      <c r="L12" s="26">
        <v>100177</v>
      </c>
      <c r="M12" s="26">
        <v>309669</v>
      </c>
      <c r="N12" s="26">
        <v>105542</v>
      </c>
      <c r="O12" s="26">
        <v>108059</v>
      </c>
      <c r="P12" s="26">
        <v>112984</v>
      </c>
      <c r="Q12" s="26">
        <v>326585</v>
      </c>
      <c r="R12" s="26">
        <v>100239</v>
      </c>
      <c r="S12" s="26">
        <v>105659</v>
      </c>
      <c r="T12" s="26">
        <v>226582</v>
      </c>
      <c r="U12" s="26">
        <v>432480</v>
      </c>
      <c r="V12" s="26">
        <v>1393854</v>
      </c>
      <c r="W12" s="26">
        <v>1445645</v>
      </c>
      <c r="X12" s="26">
        <v>-51791</v>
      </c>
      <c r="Y12" s="106">
        <v>-3.58</v>
      </c>
      <c r="Z12" s="121">
        <v>1445645</v>
      </c>
    </row>
    <row r="13" spans="1:26" ht="13.5">
      <c r="A13" s="157" t="s">
        <v>108</v>
      </c>
      <c r="B13" s="161"/>
      <c r="C13" s="121">
        <v>14766609</v>
      </c>
      <c r="D13" s="122">
        <v>13896686</v>
      </c>
      <c r="E13" s="26">
        <v>10012039</v>
      </c>
      <c r="F13" s="26">
        <v>143173</v>
      </c>
      <c r="G13" s="26">
        <v>578814</v>
      </c>
      <c r="H13" s="26">
        <v>848196</v>
      </c>
      <c r="I13" s="26">
        <v>1570183</v>
      </c>
      <c r="J13" s="26">
        <v>767855</v>
      </c>
      <c r="K13" s="26">
        <v>360065</v>
      </c>
      <c r="L13" s="26">
        <v>3902684</v>
      </c>
      <c r="M13" s="26">
        <v>5030604</v>
      </c>
      <c r="N13" s="26">
        <v>569759</v>
      </c>
      <c r="O13" s="26">
        <v>2040166</v>
      </c>
      <c r="P13" s="26">
        <v>3005100</v>
      </c>
      <c r="Q13" s="26">
        <v>5615025</v>
      </c>
      <c r="R13" s="26">
        <v>1230746</v>
      </c>
      <c r="S13" s="26">
        <v>38426</v>
      </c>
      <c r="T13" s="26">
        <v>4659644</v>
      </c>
      <c r="U13" s="26">
        <v>5928816</v>
      </c>
      <c r="V13" s="26">
        <v>18144628</v>
      </c>
      <c r="W13" s="26">
        <v>10012039</v>
      </c>
      <c r="X13" s="26">
        <v>8132589</v>
      </c>
      <c r="Y13" s="106">
        <v>81.23</v>
      </c>
      <c r="Z13" s="121">
        <v>10012039</v>
      </c>
    </row>
    <row r="14" spans="1:26" ht="13.5">
      <c r="A14" s="157" t="s">
        <v>109</v>
      </c>
      <c r="B14" s="161"/>
      <c r="C14" s="121">
        <v>1870691</v>
      </c>
      <c r="D14" s="122">
        <v>1885000</v>
      </c>
      <c r="E14" s="26">
        <v>1760000</v>
      </c>
      <c r="F14" s="26">
        <v>221679</v>
      </c>
      <c r="G14" s="26">
        <v>211491</v>
      </c>
      <c r="H14" s="26">
        <v>200632</v>
      </c>
      <c r="I14" s="26">
        <v>633802</v>
      </c>
      <c r="J14" s="26">
        <v>145260</v>
      </c>
      <c r="K14" s="26">
        <v>-319128</v>
      </c>
      <c r="L14" s="26">
        <v>258108</v>
      </c>
      <c r="M14" s="26">
        <v>84240</v>
      </c>
      <c r="N14" s="26">
        <v>192370</v>
      </c>
      <c r="O14" s="26">
        <v>202261</v>
      </c>
      <c r="P14" s="26">
        <v>227424</v>
      </c>
      <c r="Q14" s="26">
        <v>622055</v>
      </c>
      <c r="R14" s="26">
        <v>227642</v>
      </c>
      <c r="S14" s="26">
        <v>184081</v>
      </c>
      <c r="T14" s="26">
        <v>-1290914</v>
      </c>
      <c r="U14" s="26">
        <v>-879191</v>
      </c>
      <c r="V14" s="26">
        <v>460906</v>
      </c>
      <c r="W14" s="26">
        <v>1760000</v>
      </c>
      <c r="X14" s="26">
        <v>-1299094</v>
      </c>
      <c r="Y14" s="106">
        <v>-73.81</v>
      </c>
      <c r="Z14" s="121">
        <v>1760000</v>
      </c>
    </row>
    <row r="15" spans="1:26" ht="13.5">
      <c r="A15" s="157" t="s">
        <v>110</v>
      </c>
      <c r="B15" s="161"/>
      <c r="C15" s="121">
        <v>0</v>
      </c>
      <c r="D15" s="122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106">
        <v>0</v>
      </c>
      <c r="Z15" s="121">
        <v>0</v>
      </c>
    </row>
    <row r="16" spans="1:26" ht="13.5">
      <c r="A16" s="157" t="s">
        <v>111</v>
      </c>
      <c r="B16" s="161"/>
      <c r="C16" s="121">
        <v>2875847</v>
      </c>
      <c r="D16" s="122">
        <v>2206289</v>
      </c>
      <c r="E16" s="26">
        <v>3216289</v>
      </c>
      <c r="F16" s="26">
        <v>281191</v>
      </c>
      <c r="G16" s="26">
        <v>334762</v>
      </c>
      <c r="H16" s="26">
        <v>145035</v>
      </c>
      <c r="I16" s="26">
        <v>760988</v>
      </c>
      <c r="J16" s="26">
        <v>240184</v>
      </c>
      <c r="K16" s="26">
        <v>391953</v>
      </c>
      <c r="L16" s="26">
        <v>209691</v>
      </c>
      <c r="M16" s="26">
        <v>841828</v>
      </c>
      <c r="N16" s="26">
        <v>335221</v>
      </c>
      <c r="O16" s="26">
        <v>259558</v>
      </c>
      <c r="P16" s="26">
        <v>417914</v>
      </c>
      <c r="Q16" s="26">
        <v>1012693</v>
      </c>
      <c r="R16" s="26">
        <v>312188</v>
      </c>
      <c r="S16" s="26">
        <v>425022</v>
      </c>
      <c r="T16" s="26">
        <v>2204</v>
      </c>
      <c r="U16" s="26">
        <v>739414</v>
      </c>
      <c r="V16" s="26">
        <v>3354923</v>
      </c>
      <c r="W16" s="26">
        <v>3216289</v>
      </c>
      <c r="X16" s="26">
        <v>138634</v>
      </c>
      <c r="Y16" s="106">
        <v>4.31</v>
      </c>
      <c r="Z16" s="121">
        <v>3216289</v>
      </c>
    </row>
    <row r="17" spans="1:26" ht="13.5">
      <c r="A17" s="157" t="s">
        <v>112</v>
      </c>
      <c r="B17" s="161"/>
      <c r="C17" s="121">
        <v>5812220</v>
      </c>
      <c r="D17" s="122">
        <v>9735150</v>
      </c>
      <c r="E17" s="26">
        <v>5763519</v>
      </c>
      <c r="F17" s="26">
        <v>565379</v>
      </c>
      <c r="G17" s="26">
        <v>452600</v>
      </c>
      <c r="H17" s="26">
        <v>417112</v>
      </c>
      <c r="I17" s="26">
        <v>1435091</v>
      </c>
      <c r="J17" s="26">
        <v>535059</v>
      </c>
      <c r="K17" s="26">
        <v>354556</v>
      </c>
      <c r="L17" s="26">
        <v>493036</v>
      </c>
      <c r="M17" s="26">
        <v>1382651</v>
      </c>
      <c r="N17" s="26">
        <v>517440</v>
      </c>
      <c r="O17" s="26">
        <v>489464</v>
      </c>
      <c r="P17" s="26">
        <v>616608</v>
      </c>
      <c r="Q17" s="26">
        <v>1623512</v>
      </c>
      <c r="R17" s="26">
        <v>526984</v>
      </c>
      <c r="S17" s="26">
        <v>594137</v>
      </c>
      <c r="T17" s="26">
        <v>658362</v>
      </c>
      <c r="U17" s="26">
        <v>1779483</v>
      </c>
      <c r="V17" s="26">
        <v>6220737</v>
      </c>
      <c r="W17" s="26">
        <v>5763519</v>
      </c>
      <c r="X17" s="26">
        <v>457218</v>
      </c>
      <c r="Y17" s="106">
        <v>7.93</v>
      </c>
      <c r="Z17" s="121">
        <v>5763519</v>
      </c>
    </row>
    <row r="18" spans="1:26" ht="13.5">
      <c r="A18" s="159" t="s">
        <v>113</v>
      </c>
      <c r="B18" s="158"/>
      <c r="C18" s="121">
        <v>0</v>
      </c>
      <c r="D18" s="122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106">
        <v>0</v>
      </c>
      <c r="Z18" s="121">
        <v>0</v>
      </c>
    </row>
    <row r="19" spans="1:26" ht="13.5">
      <c r="A19" s="157" t="s">
        <v>33</v>
      </c>
      <c r="B19" s="161"/>
      <c r="C19" s="121">
        <v>77630555</v>
      </c>
      <c r="D19" s="122">
        <v>61942237</v>
      </c>
      <c r="E19" s="26">
        <v>68908000</v>
      </c>
      <c r="F19" s="26">
        <v>21224842</v>
      </c>
      <c r="G19" s="26">
        <v>0</v>
      </c>
      <c r="H19" s="26">
        <v>0</v>
      </c>
      <c r="I19" s="26">
        <v>21224842</v>
      </c>
      <c r="J19" s="26">
        <v>1332722</v>
      </c>
      <c r="K19" s="26">
        <v>85</v>
      </c>
      <c r="L19" s="26">
        <v>16979874</v>
      </c>
      <c r="M19" s="26">
        <v>18312681</v>
      </c>
      <c r="N19" s="26">
        <v>1661664</v>
      </c>
      <c r="O19" s="26">
        <v>-287310</v>
      </c>
      <c r="P19" s="26">
        <v>11934872</v>
      </c>
      <c r="Q19" s="26">
        <v>13309226</v>
      </c>
      <c r="R19" s="26">
        <v>68734</v>
      </c>
      <c r="S19" s="26">
        <v>0</v>
      </c>
      <c r="T19" s="26">
        <v>3524207</v>
      </c>
      <c r="U19" s="26">
        <v>3592941</v>
      </c>
      <c r="V19" s="26">
        <v>56439690</v>
      </c>
      <c r="W19" s="26">
        <v>68908000</v>
      </c>
      <c r="X19" s="26">
        <v>-12468310</v>
      </c>
      <c r="Y19" s="106">
        <v>-18.09</v>
      </c>
      <c r="Z19" s="121">
        <v>68908000</v>
      </c>
    </row>
    <row r="20" spans="1:26" ht="13.5">
      <c r="A20" s="157" t="s">
        <v>34</v>
      </c>
      <c r="B20" s="161" t="s">
        <v>95</v>
      </c>
      <c r="C20" s="121">
        <v>40891299</v>
      </c>
      <c r="D20" s="122">
        <v>31034700</v>
      </c>
      <c r="E20" s="20">
        <v>26488494</v>
      </c>
      <c r="F20" s="20">
        <v>3420918</v>
      </c>
      <c r="G20" s="20">
        <v>997323</v>
      </c>
      <c r="H20" s="20">
        <v>1248444</v>
      </c>
      <c r="I20" s="20">
        <v>5666685</v>
      </c>
      <c r="J20" s="20">
        <v>1578006</v>
      </c>
      <c r="K20" s="20">
        <v>287928</v>
      </c>
      <c r="L20" s="20">
        <v>17267226</v>
      </c>
      <c r="M20" s="20">
        <v>19133160</v>
      </c>
      <c r="N20" s="20">
        <v>727923</v>
      </c>
      <c r="O20" s="20">
        <v>770359</v>
      </c>
      <c r="P20" s="20">
        <v>1764012</v>
      </c>
      <c r="Q20" s="20">
        <v>3262294</v>
      </c>
      <c r="R20" s="20">
        <v>1518131</v>
      </c>
      <c r="S20" s="20">
        <v>8849183</v>
      </c>
      <c r="T20" s="20">
        <v>23841839</v>
      </c>
      <c r="U20" s="20">
        <v>34209153</v>
      </c>
      <c r="V20" s="20">
        <v>62271292</v>
      </c>
      <c r="W20" s="20">
        <v>26488494</v>
      </c>
      <c r="X20" s="20">
        <v>35782798</v>
      </c>
      <c r="Y20" s="160">
        <v>135.09</v>
      </c>
      <c r="Z20" s="96">
        <v>26488494</v>
      </c>
    </row>
    <row r="21" spans="1:26" ht="13.5">
      <c r="A21" s="157" t="s">
        <v>114</v>
      </c>
      <c r="B21" s="161"/>
      <c r="C21" s="121">
        <v>0</v>
      </c>
      <c r="D21" s="122">
        <v>0</v>
      </c>
      <c r="E21" s="26">
        <v>117411</v>
      </c>
      <c r="F21" s="26">
        <v>0</v>
      </c>
      <c r="G21" s="26">
        <v>0</v>
      </c>
      <c r="H21" s="48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48">
        <v>0</v>
      </c>
      <c r="P21" s="26">
        <v>50300</v>
      </c>
      <c r="Q21" s="26">
        <v>50300</v>
      </c>
      <c r="R21" s="26">
        <v>0</v>
      </c>
      <c r="S21" s="26">
        <v>0</v>
      </c>
      <c r="T21" s="26">
        <v>0</v>
      </c>
      <c r="U21" s="26">
        <v>0</v>
      </c>
      <c r="V21" s="48">
        <v>50300</v>
      </c>
      <c r="W21" s="26">
        <v>117411</v>
      </c>
      <c r="X21" s="26">
        <v>-67111</v>
      </c>
      <c r="Y21" s="106">
        <v>-57.16</v>
      </c>
      <c r="Z21" s="121">
        <v>117411</v>
      </c>
    </row>
    <row r="22" spans="1:26" ht="24.75" customHeight="1">
      <c r="A22" s="162" t="s">
        <v>35</v>
      </c>
      <c r="B22" s="163"/>
      <c r="C22" s="164">
        <f aca="true" t="shared" si="0" ref="C22:X22">SUM(C5:C21)</f>
        <v>616694407</v>
      </c>
      <c r="D22" s="165">
        <f t="shared" si="0"/>
        <v>682162051</v>
      </c>
      <c r="E22" s="166">
        <f t="shared" si="0"/>
        <v>690943467</v>
      </c>
      <c r="F22" s="166">
        <f t="shared" si="0"/>
        <v>63402615</v>
      </c>
      <c r="G22" s="166">
        <f t="shared" si="0"/>
        <v>56256715</v>
      </c>
      <c r="H22" s="166">
        <f t="shared" si="0"/>
        <v>47008935</v>
      </c>
      <c r="I22" s="166">
        <f t="shared" si="0"/>
        <v>166668265</v>
      </c>
      <c r="J22" s="166">
        <f t="shared" si="0"/>
        <v>54865590</v>
      </c>
      <c r="K22" s="166">
        <f t="shared" si="0"/>
        <v>48056098</v>
      </c>
      <c r="L22" s="166">
        <f t="shared" si="0"/>
        <v>81653109</v>
      </c>
      <c r="M22" s="166">
        <f t="shared" si="0"/>
        <v>184574797</v>
      </c>
      <c r="N22" s="166">
        <f t="shared" si="0"/>
        <v>60136316</v>
      </c>
      <c r="O22" s="166">
        <f t="shared" si="0"/>
        <v>47432953</v>
      </c>
      <c r="P22" s="166">
        <f t="shared" si="0"/>
        <v>66161652</v>
      </c>
      <c r="Q22" s="166">
        <f t="shared" si="0"/>
        <v>173730921</v>
      </c>
      <c r="R22" s="166">
        <f t="shared" si="0"/>
        <v>48333838</v>
      </c>
      <c r="S22" s="166">
        <f t="shared" si="0"/>
        <v>54933303</v>
      </c>
      <c r="T22" s="166">
        <f t="shared" si="0"/>
        <v>106625292</v>
      </c>
      <c r="U22" s="166">
        <f t="shared" si="0"/>
        <v>209892433</v>
      </c>
      <c r="V22" s="166">
        <f t="shared" si="0"/>
        <v>734866416</v>
      </c>
      <c r="W22" s="166">
        <f t="shared" si="0"/>
        <v>690943467</v>
      </c>
      <c r="X22" s="166">
        <f t="shared" si="0"/>
        <v>43922949</v>
      </c>
      <c r="Y22" s="167">
        <f>+IF(W22&lt;&gt;0,+(X22/W22)*100,0)</f>
        <v>6.356952644868122</v>
      </c>
      <c r="Z22" s="164">
        <f>SUM(Z5:Z21)</f>
        <v>690943467</v>
      </c>
    </row>
    <row r="23" spans="1:26" ht="4.5" customHeight="1">
      <c r="A23" s="111"/>
      <c r="B23" s="161"/>
      <c r="C23" s="96"/>
      <c r="D23" s="95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160"/>
      <c r="Z23" s="96"/>
    </row>
    <row r="24" spans="1:26" ht="13.5">
      <c r="A24" s="112" t="s">
        <v>115</v>
      </c>
      <c r="B24" s="168"/>
      <c r="C24" s="96"/>
      <c r="D24" s="95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160"/>
      <c r="Z24" s="96"/>
    </row>
    <row r="25" spans="1:26" ht="13.5">
      <c r="A25" s="159" t="s">
        <v>116</v>
      </c>
      <c r="B25" s="158" t="s">
        <v>95</v>
      </c>
      <c r="C25" s="121">
        <v>131331547</v>
      </c>
      <c r="D25" s="122">
        <v>174005540</v>
      </c>
      <c r="E25" s="26">
        <v>167017435</v>
      </c>
      <c r="F25" s="26">
        <v>12675553</v>
      </c>
      <c r="G25" s="26">
        <v>11463996</v>
      </c>
      <c r="H25" s="26">
        <v>12022802</v>
      </c>
      <c r="I25" s="26">
        <v>36162351</v>
      </c>
      <c r="J25" s="26">
        <v>11763588</v>
      </c>
      <c r="K25" s="26">
        <v>12032714</v>
      </c>
      <c r="L25" s="26">
        <v>13454331</v>
      </c>
      <c r="M25" s="26">
        <v>37250633</v>
      </c>
      <c r="N25" s="26">
        <v>13510469</v>
      </c>
      <c r="O25" s="26">
        <v>12305214</v>
      </c>
      <c r="P25" s="26">
        <v>11608735</v>
      </c>
      <c r="Q25" s="26">
        <v>37424418</v>
      </c>
      <c r="R25" s="26">
        <v>12138635</v>
      </c>
      <c r="S25" s="26">
        <v>12893372</v>
      </c>
      <c r="T25" s="26">
        <v>12646980</v>
      </c>
      <c r="U25" s="26">
        <v>37678987</v>
      </c>
      <c r="V25" s="26">
        <v>148516389</v>
      </c>
      <c r="W25" s="26">
        <v>167017435</v>
      </c>
      <c r="X25" s="26">
        <v>-18501046</v>
      </c>
      <c r="Y25" s="106">
        <v>-11.08</v>
      </c>
      <c r="Z25" s="121">
        <v>167017435</v>
      </c>
    </row>
    <row r="26" spans="1:26" ht="13.5">
      <c r="A26" s="159" t="s">
        <v>37</v>
      </c>
      <c r="B26" s="158"/>
      <c r="C26" s="121">
        <v>9853291</v>
      </c>
      <c r="D26" s="122">
        <v>11352494</v>
      </c>
      <c r="E26" s="26">
        <v>11352494</v>
      </c>
      <c r="F26" s="26">
        <v>827656</v>
      </c>
      <c r="G26" s="26">
        <v>812660</v>
      </c>
      <c r="H26" s="26">
        <v>812660</v>
      </c>
      <c r="I26" s="26">
        <v>2452976</v>
      </c>
      <c r="J26" s="26">
        <v>811760</v>
      </c>
      <c r="K26" s="26">
        <v>840528</v>
      </c>
      <c r="L26" s="26">
        <v>828827</v>
      </c>
      <c r="M26" s="26">
        <v>2481115</v>
      </c>
      <c r="N26" s="26">
        <v>1115195</v>
      </c>
      <c r="O26" s="26">
        <v>858637</v>
      </c>
      <c r="P26" s="26">
        <v>867837</v>
      </c>
      <c r="Q26" s="26">
        <v>2841669</v>
      </c>
      <c r="R26" s="26">
        <v>868137</v>
      </c>
      <c r="S26" s="26">
        <v>476733</v>
      </c>
      <c r="T26" s="26">
        <v>1410594</v>
      </c>
      <c r="U26" s="26">
        <v>2755464</v>
      </c>
      <c r="V26" s="26">
        <v>10531224</v>
      </c>
      <c r="W26" s="26">
        <v>11352494</v>
      </c>
      <c r="X26" s="26">
        <v>-821270</v>
      </c>
      <c r="Y26" s="106">
        <v>-7.23</v>
      </c>
      <c r="Z26" s="121">
        <v>11352494</v>
      </c>
    </row>
    <row r="27" spans="1:26" ht="13.5">
      <c r="A27" s="159" t="s">
        <v>117</v>
      </c>
      <c r="B27" s="158" t="s">
        <v>98</v>
      </c>
      <c r="C27" s="121">
        <v>1247632</v>
      </c>
      <c r="D27" s="122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106">
        <v>0</v>
      </c>
      <c r="Z27" s="121">
        <v>0</v>
      </c>
    </row>
    <row r="28" spans="1:26" ht="13.5">
      <c r="A28" s="159" t="s">
        <v>38</v>
      </c>
      <c r="B28" s="158" t="s">
        <v>95</v>
      </c>
      <c r="C28" s="121">
        <v>31853278</v>
      </c>
      <c r="D28" s="122">
        <v>37988325</v>
      </c>
      <c r="E28" s="26">
        <v>35861194</v>
      </c>
      <c r="F28" s="26">
        <v>3186119</v>
      </c>
      <c r="G28" s="26">
        <v>3186118</v>
      </c>
      <c r="H28" s="26">
        <v>3186119</v>
      </c>
      <c r="I28" s="26">
        <v>9558356</v>
      </c>
      <c r="J28" s="26">
        <v>3186118</v>
      </c>
      <c r="K28" s="26">
        <v>3186118</v>
      </c>
      <c r="L28" s="26">
        <v>3186118</v>
      </c>
      <c r="M28" s="26">
        <v>9558354</v>
      </c>
      <c r="N28" s="26">
        <v>3186118</v>
      </c>
      <c r="O28" s="26">
        <v>2988435</v>
      </c>
      <c r="P28" s="26">
        <v>2988436</v>
      </c>
      <c r="Q28" s="26">
        <v>9162989</v>
      </c>
      <c r="R28" s="26">
        <v>2988436</v>
      </c>
      <c r="S28" s="26">
        <v>2988436</v>
      </c>
      <c r="T28" s="26">
        <v>2988436</v>
      </c>
      <c r="U28" s="26">
        <v>8965308</v>
      </c>
      <c r="V28" s="26">
        <v>37245007</v>
      </c>
      <c r="W28" s="26">
        <v>35861194</v>
      </c>
      <c r="X28" s="26">
        <v>1383813</v>
      </c>
      <c r="Y28" s="106">
        <v>3.86</v>
      </c>
      <c r="Z28" s="121">
        <v>35861194</v>
      </c>
    </row>
    <row r="29" spans="1:26" ht="13.5">
      <c r="A29" s="159" t="s">
        <v>39</v>
      </c>
      <c r="B29" s="158"/>
      <c r="C29" s="121">
        <v>11132734</v>
      </c>
      <c r="D29" s="122">
        <v>10949344</v>
      </c>
      <c r="E29" s="26">
        <v>12171734</v>
      </c>
      <c r="F29" s="26">
        <v>-1431</v>
      </c>
      <c r="G29" s="26">
        <v>-4160</v>
      </c>
      <c r="H29" s="26">
        <v>2068843</v>
      </c>
      <c r="I29" s="26">
        <v>2063252</v>
      </c>
      <c r="J29" s="26">
        <v>-13123</v>
      </c>
      <c r="K29" s="26">
        <v>-22906</v>
      </c>
      <c r="L29" s="26">
        <v>2514052</v>
      </c>
      <c r="M29" s="26">
        <v>2478023</v>
      </c>
      <c r="N29" s="26">
        <v>153932</v>
      </c>
      <c r="O29" s="26">
        <v>134840</v>
      </c>
      <c r="P29" s="26">
        <v>2039804</v>
      </c>
      <c r="Q29" s="26">
        <v>2328576</v>
      </c>
      <c r="R29" s="26">
        <v>135231</v>
      </c>
      <c r="S29" s="26">
        <v>134924</v>
      </c>
      <c r="T29" s="26">
        <v>1466827</v>
      </c>
      <c r="U29" s="26">
        <v>1736982</v>
      </c>
      <c r="V29" s="26">
        <v>8606833</v>
      </c>
      <c r="W29" s="26">
        <v>12171734</v>
      </c>
      <c r="X29" s="26">
        <v>-3564901</v>
      </c>
      <c r="Y29" s="106">
        <v>-29.29</v>
      </c>
      <c r="Z29" s="121">
        <v>12171734</v>
      </c>
    </row>
    <row r="30" spans="1:26" ht="13.5">
      <c r="A30" s="159" t="s">
        <v>118</v>
      </c>
      <c r="B30" s="158" t="s">
        <v>95</v>
      </c>
      <c r="C30" s="121">
        <v>183538696</v>
      </c>
      <c r="D30" s="122">
        <v>238500000</v>
      </c>
      <c r="E30" s="26">
        <v>245086351</v>
      </c>
      <c r="F30" s="26">
        <v>29970289</v>
      </c>
      <c r="G30" s="26">
        <v>29166154</v>
      </c>
      <c r="H30" s="26">
        <v>18750264</v>
      </c>
      <c r="I30" s="26">
        <v>77886707</v>
      </c>
      <c r="J30" s="26">
        <v>19447600</v>
      </c>
      <c r="K30" s="26">
        <v>12157631</v>
      </c>
      <c r="L30" s="26">
        <v>19000000</v>
      </c>
      <c r="M30" s="26">
        <v>50605231</v>
      </c>
      <c r="N30" s="26">
        <v>21480327</v>
      </c>
      <c r="O30" s="26">
        <v>15677010</v>
      </c>
      <c r="P30" s="26">
        <v>17389933</v>
      </c>
      <c r="Q30" s="26">
        <v>54547270</v>
      </c>
      <c r="R30" s="26">
        <v>15377420</v>
      </c>
      <c r="S30" s="26">
        <v>17072697</v>
      </c>
      <c r="T30" s="26">
        <v>45409160</v>
      </c>
      <c r="U30" s="26">
        <v>77859277</v>
      </c>
      <c r="V30" s="26">
        <v>260898485</v>
      </c>
      <c r="W30" s="26">
        <v>245086351</v>
      </c>
      <c r="X30" s="26">
        <v>15812134</v>
      </c>
      <c r="Y30" s="106">
        <v>6.45</v>
      </c>
      <c r="Z30" s="121">
        <v>245086351</v>
      </c>
    </row>
    <row r="31" spans="1:26" ht="13.5">
      <c r="A31" s="159" t="s">
        <v>119</v>
      </c>
      <c r="B31" s="158" t="s">
        <v>120</v>
      </c>
      <c r="C31" s="121">
        <v>0</v>
      </c>
      <c r="D31" s="122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106">
        <v>0</v>
      </c>
      <c r="Z31" s="121">
        <v>0</v>
      </c>
    </row>
    <row r="32" spans="1:26" ht="13.5">
      <c r="A32" s="159" t="s">
        <v>121</v>
      </c>
      <c r="B32" s="158"/>
      <c r="C32" s="121">
        <v>26138410</v>
      </c>
      <c r="D32" s="122">
        <v>29807268</v>
      </c>
      <c r="E32" s="26">
        <v>39444490</v>
      </c>
      <c r="F32" s="26">
        <v>436124</v>
      </c>
      <c r="G32" s="26">
        <v>1954147</v>
      </c>
      <c r="H32" s="26">
        <v>2869624</v>
      </c>
      <c r="I32" s="26">
        <v>5259895</v>
      </c>
      <c r="J32" s="26">
        <v>2569900</v>
      </c>
      <c r="K32" s="26">
        <v>2976030</v>
      </c>
      <c r="L32" s="26">
        <v>3825602</v>
      </c>
      <c r="M32" s="26">
        <v>9371532</v>
      </c>
      <c r="N32" s="26">
        <v>2454005</v>
      </c>
      <c r="O32" s="26">
        <v>2793150</v>
      </c>
      <c r="P32" s="26">
        <v>2001552</v>
      </c>
      <c r="Q32" s="26">
        <v>7248707</v>
      </c>
      <c r="R32" s="26">
        <v>2059950</v>
      </c>
      <c r="S32" s="26">
        <v>3123519</v>
      </c>
      <c r="T32" s="26">
        <v>5618396</v>
      </c>
      <c r="U32" s="26">
        <v>10801865</v>
      </c>
      <c r="V32" s="26">
        <v>32681999</v>
      </c>
      <c r="W32" s="26">
        <v>39444490</v>
      </c>
      <c r="X32" s="26">
        <v>-6762491</v>
      </c>
      <c r="Y32" s="106">
        <v>-17.14</v>
      </c>
      <c r="Z32" s="121">
        <v>39444490</v>
      </c>
    </row>
    <row r="33" spans="1:26" ht="13.5">
      <c r="A33" s="159" t="s">
        <v>41</v>
      </c>
      <c r="B33" s="158"/>
      <c r="C33" s="121">
        <v>0</v>
      </c>
      <c r="D33" s="122">
        <v>20391872</v>
      </c>
      <c r="E33" s="26">
        <v>10000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10000</v>
      </c>
      <c r="X33" s="26">
        <v>-10000</v>
      </c>
      <c r="Y33" s="106">
        <v>-100</v>
      </c>
      <c r="Z33" s="121">
        <v>10000</v>
      </c>
    </row>
    <row r="34" spans="1:26" ht="13.5">
      <c r="A34" s="159" t="s">
        <v>42</v>
      </c>
      <c r="B34" s="158" t="s">
        <v>122</v>
      </c>
      <c r="C34" s="121">
        <v>201918245</v>
      </c>
      <c r="D34" s="122">
        <v>190043474</v>
      </c>
      <c r="E34" s="26">
        <v>213473499</v>
      </c>
      <c r="F34" s="26">
        <v>7520465</v>
      </c>
      <c r="G34" s="26">
        <v>10899045</v>
      </c>
      <c r="H34" s="26">
        <v>14114057</v>
      </c>
      <c r="I34" s="26">
        <v>32533567</v>
      </c>
      <c r="J34" s="26">
        <v>12121961</v>
      </c>
      <c r="K34" s="26">
        <v>17194274</v>
      </c>
      <c r="L34" s="26">
        <v>28974894</v>
      </c>
      <c r="M34" s="26">
        <v>58291129</v>
      </c>
      <c r="N34" s="26">
        <v>17819200</v>
      </c>
      <c r="O34" s="26">
        <v>14981882</v>
      </c>
      <c r="P34" s="26">
        <v>15162423</v>
      </c>
      <c r="Q34" s="26">
        <v>47963505</v>
      </c>
      <c r="R34" s="26">
        <v>9078614</v>
      </c>
      <c r="S34" s="26">
        <v>10253175</v>
      </c>
      <c r="T34" s="26">
        <v>36065410</v>
      </c>
      <c r="U34" s="26">
        <v>55397199</v>
      </c>
      <c r="V34" s="26">
        <v>194185400</v>
      </c>
      <c r="W34" s="26">
        <v>213473499</v>
      </c>
      <c r="X34" s="26">
        <v>-19288099</v>
      </c>
      <c r="Y34" s="106">
        <v>-9.04</v>
      </c>
      <c r="Z34" s="121">
        <v>213473499</v>
      </c>
    </row>
    <row r="35" spans="1:26" ht="13.5">
      <c r="A35" s="157" t="s">
        <v>123</v>
      </c>
      <c r="B35" s="161"/>
      <c r="C35" s="121">
        <v>157580</v>
      </c>
      <c r="D35" s="122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106">
        <v>0</v>
      </c>
      <c r="Z35" s="121">
        <v>0</v>
      </c>
    </row>
    <row r="36" spans="1:26" ht="12.75">
      <c r="A36" s="169" t="s">
        <v>43</v>
      </c>
      <c r="B36" s="163"/>
      <c r="C36" s="164">
        <f aca="true" t="shared" si="1" ref="C36:X36">SUM(C25:C35)</f>
        <v>597171413</v>
      </c>
      <c r="D36" s="165">
        <f t="shared" si="1"/>
        <v>713038317</v>
      </c>
      <c r="E36" s="166">
        <f t="shared" si="1"/>
        <v>724417197</v>
      </c>
      <c r="F36" s="166">
        <f t="shared" si="1"/>
        <v>54614775</v>
      </c>
      <c r="G36" s="166">
        <f t="shared" si="1"/>
        <v>57477960</v>
      </c>
      <c r="H36" s="166">
        <f t="shared" si="1"/>
        <v>53824369</v>
      </c>
      <c r="I36" s="166">
        <f t="shared" si="1"/>
        <v>165917104</v>
      </c>
      <c r="J36" s="166">
        <f t="shared" si="1"/>
        <v>49887804</v>
      </c>
      <c r="K36" s="166">
        <f t="shared" si="1"/>
        <v>48364389</v>
      </c>
      <c r="L36" s="166">
        <f t="shared" si="1"/>
        <v>71783824</v>
      </c>
      <c r="M36" s="166">
        <f t="shared" si="1"/>
        <v>170036017</v>
      </c>
      <c r="N36" s="166">
        <f t="shared" si="1"/>
        <v>59719246</v>
      </c>
      <c r="O36" s="166">
        <f t="shared" si="1"/>
        <v>49739168</v>
      </c>
      <c r="P36" s="166">
        <f t="shared" si="1"/>
        <v>52058720</v>
      </c>
      <c r="Q36" s="166">
        <f t="shared" si="1"/>
        <v>161517134</v>
      </c>
      <c r="R36" s="166">
        <f t="shared" si="1"/>
        <v>42646423</v>
      </c>
      <c r="S36" s="166">
        <f t="shared" si="1"/>
        <v>46942856</v>
      </c>
      <c r="T36" s="166">
        <f t="shared" si="1"/>
        <v>105605803</v>
      </c>
      <c r="U36" s="166">
        <f t="shared" si="1"/>
        <v>195195082</v>
      </c>
      <c r="V36" s="166">
        <f t="shared" si="1"/>
        <v>692665337</v>
      </c>
      <c r="W36" s="166">
        <f t="shared" si="1"/>
        <v>724417197</v>
      </c>
      <c r="X36" s="166">
        <f t="shared" si="1"/>
        <v>-31751860</v>
      </c>
      <c r="Y36" s="167">
        <f>+IF(W36&lt;&gt;0,+(X36/W36)*100,0)</f>
        <v>-4.383090314737517</v>
      </c>
      <c r="Z36" s="164">
        <f>SUM(Z25:Z35)</f>
        <v>724417197</v>
      </c>
    </row>
    <row r="37" spans="1:26" ht="4.5" customHeight="1">
      <c r="A37" s="111"/>
      <c r="B37" s="161"/>
      <c r="C37" s="170"/>
      <c r="D37" s="171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3"/>
      <c r="Z37" s="170"/>
    </row>
    <row r="38" spans="1:26" ht="13.5">
      <c r="A38" s="174" t="s">
        <v>44</v>
      </c>
      <c r="B38" s="161"/>
      <c r="C38" s="175">
        <f aca="true" t="shared" si="2" ref="C38:X38">+C22-C36</f>
        <v>19522994</v>
      </c>
      <c r="D38" s="176">
        <f t="shared" si="2"/>
        <v>-30876266</v>
      </c>
      <c r="E38" s="72">
        <f t="shared" si="2"/>
        <v>-33473730</v>
      </c>
      <c r="F38" s="72">
        <f t="shared" si="2"/>
        <v>8787840</v>
      </c>
      <c r="G38" s="72">
        <f t="shared" si="2"/>
        <v>-1221245</v>
      </c>
      <c r="H38" s="72">
        <f t="shared" si="2"/>
        <v>-6815434</v>
      </c>
      <c r="I38" s="72">
        <f t="shared" si="2"/>
        <v>751161</v>
      </c>
      <c r="J38" s="72">
        <f t="shared" si="2"/>
        <v>4977786</v>
      </c>
      <c r="K38" s="72">
        <f t="shared" si="2"/>
        <v>-308291</v>
      </c>
      <c r="L38" s="72">
        <f t="shared" si="2"/>
        <v>9869285</v>
      </c>
      <c r="M38" s="72">
        <f t="shared" si="2"/>
        <v>14538780</v>
      </c>
      <c r="N38" s="72">
        <f t="shared" si="2"/>
        <v>417070</v>
      </c>
      <c r="O38" s="72">
        <f t="shared" si="2"/>
        <v>-2306215</v>
      </c>
      <c r="P38" s="72">
        <f t="shared" si="2"/>
        <v>14102932</v>
      </c>
      <c r="Q38" s="72">
        <f t="shared" si="2"/>
        <v>12213787</v>
      </c>
      <c r="R38" s="72">
        <f t="shared" si="2"/>
        <v>5687415</v>
      </c>
      <c r="S38" s="72">
        <f t="shared" si="2"/>
        <v>7990447</v>
      </c>
      <c r="T38" s="72">
        <f t="shared" si="2"/>
        <v>1019489</v>
      </c>
      <c r="U38" s="72">
        <f t="shared" si="2"/>
        <v>14697351</v>
      </c>
      <c r="V38" s="72">
        <f t="shared" si="2"/>
        <v>42201079</v>
      </c>
      <c r="W38" s="72">
        <f>IF(E22=E36,0,W22-W36)</f>
        <v>-33473730</v>
      </c>
      <c r="X38" s="72">
        <f t="shared" si="2"/>
        <v>75674809</v>
      </c>
      <c r="Y38" s="177">
        <f>+IF(W38&lt;&gt;0,+(X38/W38)*100,0)</f>
        <v>-226.0722333603097</v>
      </c>
      <c r="Z38" s="175">
        <f>+Z22-Z36</f>
        <v>-33473730</v>
      </c>
    </row>
    <row r="39" spans="1:26" ht="13.5">
      <c r="A39" s="157" t="s">
        <v>45</v>
      </c>
      <c r="B39" s="161"/>
      <c r="C39" s="121">
        <v>0</v>
      </c>
      <c r="D39" s="122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106">
        <v>0</v>
      </c>
      <c r="Z39" s="121">
        <v>0</v>
      </c>
    </row>
    <row r="40" spans="1:26" ht="13.5">
      <c r="A40" s="157" t="s">
        <v>124</v>
      </c>
      <c r="B40" s="161" t="s">
        <v>125</v>
      </c>
      <c r="C40" s="96">
        <v>0</v>
      </c>
      <c r="D40" s="122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160">
        <v>0</v>
      </c>
      <c r="Z40" s="96">
        <v>0</v>
      </c>
    </row>
    <row r="41" spans="1:26" ht="13.5">
      <c r="A41" s="157" t="s">
        <v>126</v>
      </c>
      <c r="B41" s="161"/>
      <c r="C41" s="123">
        <v>0</v>
      </c>
      <c r="D41" s="122">
        <v>0</v>
      </c>
      <c r="E41" s="26">
        <v>0</v>
      </c>
      <c r="F41" s="178">
        <v>0</v>
      </c>
      <c r="G41" s="178">
        <v>0</v>
      </c>
      <c r="H41" s="178">
        <v>0</v>
      </c>
      <c r="I41" s="26">
        <v>0</v>
      </c>
      <c r="J41" s="178">
        <v>0</v>
      </c>
      <c r="K41" s="178">
        <v>0</v>
      </c>
      <c r="L41" s="26">
        <v>0</v>
      </c>
      <c r="M41" s="178">
        <v>0</v>
      </c>
      <c r="N41" s="178">
        <v>0</v>
      </c>
      <c r="O41" s="178">
        <v>0</v>
      </c>
      <c r="P41" s="26">
        <v>0</v>
      </c>
      <c r="Q41" s="178">
        <v>0</v>
      </c>
      <c r="R41" s="178">
        <v>0</v>
      </c>
      <c r="S41" s="26">
        <v>0</v>
      </c>
      <c r="T41" s="178">
        <v>0</v>
      </c>
      <c r="U41" s="178">
        <v>0</v>
      </c>
      <c r="V41" s="178">
        <v>0</v>
      </c>
      <c r="W41" s="26">
        <v>0</v>
      </c>
      <c r="X41" s="178">
        <v>0</v>
      </c>
      <c r="Y41" s="179">
        <v>0</v>
      </c>
      <c r="Z41" s="180">
        <v>0</v>
      </c>
    </row>
    <row r="42" spans="1:26" ht="24.75" customHeight="1">
      <c r="A42" s="181" t="s">
        <v>46</v>
      </c>
      <c r="B42" s="161"/>
      <c r="C42" s="182">
        <f aca="true" t="shared" si="3" ref="C42:X42">SUM(C38:C41)</f>
        <v>19522994</v>
      </c>
      <c r="D42" s="183">
        <f t="shared" si="3"/>
        <v>-30876266</v>
      </c>
      <c r="E42" s="54">
        <f t="shared" si="3"/>
        <v>-33473730</v>
      </c>
      <c r="F42" s="54">
        <f t="shared" si="3"/>
        <v>8787840</v>
      </c>
      <c r="G42" s="54">
        <f t="shared" si="3"/>
        <v>-1221245</v>
      </c>
      <c r="H42" s="54">
        <f t="shared" si="3"/>
        <v>-6815434</v>
      </c>
      <c r="I42" s="54">
        <f t="shared" si="3"/>
        <v>751161</v>
      </c>
      <c r="J42" s="54">
        <f t="shared" si="3"/>
        <v>4977786</v>
      </c>
      <c r="K42" s="54">
        <f t="shared" si="3"/>
        <v>-308291</v>
      </c>
      <c r="L42" s="54">
        <f t="shared" si="3"/>
        <v>9869285</v>
      </c>
      <c r="M42" s="54">
        <f t="shared" si="3"/>
        <v>14538780</v>
      </c>
      <c r="N42" s="54">
        <f t="shared" si="3"/>
        <v>417070</v>
      </c>
      <c r="O42" s="54">
        <f t="shared" si="3"/>
        <v>-2306215</v>
      </c>
      <c r="P42" s="54">
        <f t="shared" si="3"/>
        <v>14102932</v>
      </c>
      <c r="Q42" s="54">
        <f t="shared" si="3"/>
        <v>12213787</v>
      </c>
      <c r="R42" s="54">
        <f t="shared" si="3"/>
        <v>5687415</v>
      </c>
      <c r="S42" s="54">
        <f t="shared" si="3"/>
        <v>7990447</v>
      </c>
      <c r="T42" s="54">
        <f t="shared" si="3"/>
        <v>1019489</v>
      </c>
      <c r="U42" s="54">
        <f t="shared" si="3"/>
        <v>14697351</v>
      </c>
      <c r="V42" s="54">
        <f t="shared" si="3"/>
        <v>42201079</v>
      </c>
      <c r="W42" s="54">
        <f t="shared" si="3"/>
        <v>-33473730</v>
      </c>
      <c r="X42" s="54">
        <f t="shared" si="3"/>
        <v>75674809</v>
      </c>
      <c r="Y42" s="184">
        <f>+IF(W42&lt;&gt;0,+(X42/W42)*100,0)</f>
        <v>-226.0722333603097</v>
      </c>
      <c r="Z42" s="182">
        <f>SUM(Z38:Z41)</f>
        <v>-33473730</v>
      </c>
    </row>
    <row r="43" spans="1:26" ht="13.5">
      <c r="A43" s="157" t="s">
        <v>127</v>
      </c>
      <c r="B43" s="161"/>
      <c r="C43" s="123">
        <v>0</v>
      </c>
      <c r="D43" s="124">
        <v>0</v>
      </c>
      <c r="E43" s="125">
        <v>0</v>
      </c>
      <c r="F43" s="125">
        <v>0</v>
      </c>
      <c r="G43" s="125">
        <v>0</v>
      </c>
      <c r="H43" s="125">
        <v>0</v>
      </c>
      <c r="I43" s="125">
        <v>0</v>
      </c>
      <c r="J43" s="125">
        <v>0</v>
      </c>
      <c r="K43" s="125">
        <v>0</v>
      </c>
      <c r="L43" s="125">
        <v>0</v>
      </c>
      <c r="M43" s="125">
        <v>0</v>
      </c>
      <c r="N43" s="125">
        <v>0</v>
      </c>
      <c r="O43" s="125">
        <v>0</v>
      </c>
      <c r="P43" s="125">
        <v>0</v>
      </c>
      <c r="Q43" s="125">
        <v>0</v>
      </c>
      <c r="R43" s="125">
        <v>0</v>
      </c>
      <c r="S43" s="125">
        <v>0</v>
      </c>
      <c r="T43" s="125">
        <v>0</v>
      </c>
      <c r="U43" s="125">
        <v>0</v>
      </c>
      <c r="V43" s="125">
        <v>0</v>
      </c>
      <c r="W43" s="125">
        <v>0</v>
      </c>
      <c r="X43" s="125">
        <v>0</v>
      </c>
      <c r="Y43" s="107">
        <v>0</v>
      </c>
      <c r="Z43" s="123">
        <v>0</v>
      </c>
    </row>
    <row r="44" spans="1:26" ht="13.5">
      <c r="A44" s="185" t="s">
        <v>128</v>
      </c>
      <c r="B44" s="161"/>
      <c r="C44" s="186">
        <f aca="true" t="shared" si="4" ref="C44:X44">+C42-C43</f>
        <v>19522994</v>
      </c>
      <c r="D44" s="187">
        <f t="shared" si="4"/>
        <v>-30876266</v>
      </c>
      <c r="E44" s="43">
        <f t="shared" si="4"/>
        <v>-33473730</v>
      </c>
      <c r="F44" s="43">
        <f t="shared" si="4"/>
        <v>8787840</v>
      </c>
      <c r="G44" s="43">
        <f t="shared" si="4"/>
        <v>-1221245</v>
      </c>
      <c r="H44" s="43">
        <f t="shared" si="4"/>
        <v>-6815434</v>
      </c>
      <c r="I44" s="43">
        <f t="shared" si="4"/>
        <v>751161</v>
      </c>
      <c r="J44" s="43">
        <f t="shared" si="4"/>
        <v>4977786</v>
      </c>
      <c r="K44" s="43">
        <f t="shared" si="4"/>
        <v>-308291</v>
      </c>
      <c r="L44" s="43">
        <f t="shared" si="4"/>
        <v>9869285</v>
      </c>
      <c r="M44" s="43">
        <f t="shared" si="4"/>
        <v>14538780</v>
      </c>
      <c r="N44" s="43">
        <f t="shared" si="4"/>
        <v>417070</v>
      </c>
      <c r="O44" s="43">
        <f t="shared" si="4"/>
        <v>-2306215</v>
      </c>
      <c r="P44" s="43">
        <f t="shared" si="4"/>
        <v>14102932</v>
      </c>
      <c r="Q44" s="43">
        <f t="shared" si="4"/>
        <v>12213787</v>
      </c>
      <c r="R44" s="43">
        <f t="shared" si="4"/>
        <v>5687415</v>
      </c>
      <c r="S44" s="43">
        <f t="shared" si="4"/>
        <v>7990447</v>
      </c>
      <c r="T44" s="43">
        <f t="shared" si="4"/>
        <v>1019489</v>
      </c>
      <c r="U44" s="43">
        <f t="shared" si="4"/>
        <v>14697351</v>
      </c>
      <c r="V44" s="43">
        <f t="shared" si="4"/>
        <v>42201079</v>
      </c>
      <c r="W44" s="43">
        <f t="shared" si="4"/>
        <v>-33473730</v>
      </c>
      <c r="X44" s="43">
        <f t="shared" si="4"/>
        <v>75674809</v>
      </c>
      <c r="Y44" s="188">
        <f>+IF(W44&lt;&gt;0,+(X44/W44)*100,0)</f>
        <v>-226.0722333603097</v>
      </c>
      <c r="Z44" s="186">
        <f>+Z42-Z43</f>
        <v>-33473730</v>
      </c>
    </row>
    <row r="45" spans="1:26" ht="13.5">
      <c r="A45" s="157" t="s">
        <v>129</v>
      </c>
      <c r="B45" s="161"/>
      <c r="C45" s="123">
        <v>0</v>
      </c>
      <c r="D45" s="124">
        <v>0</v>
      </c>
      <c r="E45" s="125">
        <v>0</v>
      </c>
      <c r="F45" s="125">
        <v>0</v>
      </c>
      <c r="G45" s="125">
        <v>0</v>
      </c>
      <c r="H45" s="125">
        <v>0</v>
      </c>
      <c r="I45" s="189">
        <v>0</v>
      </c>
      <c r="J45" s="125">
        <v>0</v>
      </c>
      <c r="K45" s="125">
        <v>0</v>
      </c>
      <c r="L45" s="125">
        <v>0</v>
      </c>
      <c r="M45" s="125">
        <v>0</v>
      </c>
      <c r="N45" s="125">
        <v>0</v>
      </c>
      <c r="O45" s="125">
        <v>0</v>
      </c>
      <c r="P45" s="189">
        <v>0</v>
      </c>
      <c r="Q45" s="125">
        <v>0</v>
      </c>
      <c r="R45" s="125">
        <v>0</v>
      </c>
      <c r="S45" s="125">
        <v>0</v>
      </c>
      <c r="T45" s="125">
        <v>0</v>
      </c>
      <c r="U45" s="125">
        <v>0</v>
      </c>
      <c r="V45" s="125">
        <v>0</v>
      </c>
      <c r="W45" s="189">
        <v>0</v>
      </c>
      <c r="X45" s="125">
        <v>0</v>
      </c>
      <c r="Y45" s="107">
        <v>0</v>
      </c>
      <c r="Z45" s="123">
        <v>0</v>
      </c>
    </row>
    <row r="46" spans="1:26" ht="13.5">
      <c r="A46" s="185" t="s">
        <v>130</v>
      </c>
      <c r="B46" s="161"/>
      <c r="C46" s="182">
        <f aca="true" t="shared" si="5" ref="C46:X46">SUM(C44:C45)</f>
        <v>19522994</v>
      </c>
      <c r="D46" s="183">
        <f t="shared" si="5"/>
        <v>-30876266</v>
      </c>
      <c r="E46" s="54">
        <f t="shared" si="5"/>
        <v>-33473730</v>
      </c>
      <c r="F46" s="54">
        <f t="shared" si="5"/>
        <v>8787840</v>
      </c>
      <c r="G46" s="54">
        <f t="shared" si="5"/>
        <v>-1221245</v>
      </c>
      <c r="H46" s="54">
        <f t="shared" si="5"/>
        <v>-6815434</v>
      </c>
      <c r="I46" s="54">
        <f t="shared" si="5"/>
        <v>751161</v>
      </c>
      <c r="J46" s="54">
        <f t="shared" si="5"/>
        <v>4977786</v>
      </c>
      <c r="K46" s="54">
        <f t="shared" si="5"/>
        <v>-308291</v>
      </c>
      <c r="L46" s="54">
        <f t="shared" si="5"/>
        <v>9869285</v>
      </c>
      <c r="M46" s="54">
        <f t="shared" si="5"/>
        <v>14538780</v>
      </c>
      <c r="N46" s="54">
        <f t="shared" si="5"/>
        <v>417070</v>
      </c>
      <c r="O46" s="54">
        <f t="shared" si="5"/>
        <v>-2306215</v>
      </c>
      <c r="P46" s="54">
        <f t="shared" si="5"/>
        <v>14102932</v>
      </c>
      <c r="Q46" s="54">
        <f t="shared" si="5"/>
        <v>12213787</v>
      </c>
      <c r="R46" s="54">
        <f t="shared" si="5"/>
        <v>5687415</v>
      </c>
      <c r="S46" s="54">
        <f t="shared" si="5"/>
        <v>7990447</v>
      </c>
      <c r="T46" s="54">
        <f t="shared" si="5"/>
        <v>1019489</v>
      </c>
      <c r="U46" s="54">
        <f t="shared" si="5"/>
        <v>14697351</v>
      </c>
      <c r="V46" s="54">
        <f t="shared" si="5"/>
        <v>42201079</v>
      </c>
      <c r="W46" s="54">
        <f t="shared" si="5"/>
        <v>-33473730</v>
      </c>
      <c r="X46" s="54">
        <f t="shared" si="5"/>
        <v>75674809</v>
      </c>
      <c r="Y46" s="184">
        <f>+IF(W46&lt;&gt;0,+(X46/W46)*100,0)</f>
        <v>-226.0722333603097</v>
      </c>
      <c r="Z46" s="182">
        <f>SUM(Z44:Z45)</f>
        <v>-33473730</v>
      </c>
    </row>
    <row r="47" spans="1:26" ht="13.5">
      <c r="A47" s="190" t="s">
        <v>47</v>
      </c>
      <c r="B47" s="161" t="s">
        <v>131</v>
      </c>
      <c r="C47" s="123">
        <v>0</v>
      </c>
      <c r="D47" s="124">
        <v>0</v>
      </c>
      <c r="E47" s="125">
        <v>0</v>
      </c>
      <c r="F47" s="26">
        <v>0</v>
      </c>
      <c r="G47" s="26">
        <v>0</v>
      </c>
      <c r="H47" s="48">
        <v>0</v>
      </c>
      <c r="I47" s="26">
        <v>0</v>
      </c>
      <c r="J47" s="26">
        <v>0</v>
      </c>
      <c r="K47" s="26">
        <v>0</v>
      </c>
      <c r="L47" s="125">
        <v>0</v>
      </c>
      <c r="M47" s="26">
        <v>0</v>
      </c>
      <c r="N47" s="26">
        <v>0</v>
      </c>
      <c r="O47" s="48">
        <v>0</v>
      </c>
      <c r="P47" s="26">
        <v>0</v>
      </c>
      <c r="Q47" s="26">
        <v>0</v>
      </c>
      <c r="R47" s="26">
        <v>0</v>
      </c>
      <c r="S47" s="125">
        <v>0</v>
      </c>
      <c r="T47" s="26">
        <v>0</v>
      </c>
      <c r="U47" s="26">
        <v>0</v>
      </c>
      <c r="V47" s="48">
        <v>0</v>
      </c>
      <c r="W47" s="26">
        <v>0</v>
      </c>
      <c r="X47" s="26">
        <v>0</v>
      </c>
      <c r="Y47" s="106">
        <v>0</v>
      </c>
      <c r="Z47" s="121">
        <v>0</v>
      </c>
    </row>
    <row r="48" spans="1:26" ht="13.5">
      <c r="A48" s="191" t="s">
        <v>48</v>
      </c>
      <c r="B48" s="192"/>
      <c r="C48" s="193">
        <f aca="true" t="shared" si="6" ref="C48:X48">SUM(C46:C47)</f>
        <v>19522994</v>
      </c>
      <c r="D48" s="194">
        <f t="shared" si="6"/>
        <v>-30876266</v>
      </c>
      <c r="E48" s="195">
        <f t="shared" si="6"/>
        <v>-33473730</v>
      </c>
      <c r="F48" s="195">
        <f t="shared" si="6"/>
        <v>8787840</v>
      </c>
      <c r="G48" s="196">
        <f t="shared" si="6"/>
        <v>-1221245</v>
      </c>
      <c r="H48" s="196">
        <f t="shared" si="6"/>
        <v>-6815434</v>
      </c>
      <c r="I48" s="196">
        <f t="shared" si="6"/>
        <v>751161</v>
      </c>
      <c r="J48" s="196">
        <f t="shared" si="6"/>
        <v>4977786</v>
      </c>
      <c r="K48" s="196">
        <f t="shared" si="6"/>
        <v>-308291</v>
      </c>
      <c r="L48" s="195">
        <f t="shared" si="6"/>
        <v>9869285</v>
      </c>
      <c r="M48" s="195">
        <f t="shared" si="6"/>
        <v>14538780</v>
      </c>
      <c r="N48" s="196">
        <f t="shared" si="6"/>
        <v>417070</v>
      </c>
      <c r="O48" s="196">
        <f t="shared" si="6"/>
        <v>-2306215</v>
      </c>
      <c r="P48" s="196">
        <f t="shared" si="6"/>
        <v>14102932</v>
      </c>
      <c r="Q48" s="196">
        <f t="shared" si="6"/>
        <v>12213787</v>
      </c>
      <c r="R48" s="196">
        <f t="shared" si="6"/>
        <v>5687415</v>
      </c>
      <c r="S48" s="195">
        <f t="shared" si="6"/>
        <v>7990447</v>
      </c>
      <c r="T48" s="195">
        <f t="shared" si="6"/>
        <v>1019489</v>
      </c>
      <c r="U48" s="196">
        <f t="shared" si="6"/>
        <v>14697351</v>
      </c>
      <c r="V48" s="196">
        <f t="shared" si="6"/>
        <v>42201079</v>
      </c>
      <c r="W48" s="196">
        <f t="shared" si="6"/>
        <v>-33473730</v>
      </c>
      <c r="X48" s="196">
        <f t="shared" si="6"/>
        <v>75674809</v>
      </c>
      <c r="Y48" s="197">
        <f>+IF(W48&lt;&gt;0,+(X48/W48)*100,0)</f>
        <v>-226.0722333603097</v>
      </c>
      <c r="Z48" s="198">
        <f>SUM(Z46:Z47)</f>
        <v>-33473730</v>
      </c>
    </row>
    <row r="49" spans="1:26" ht="13.5">
      <c r="A49" s="149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199" t="s">
        <v>225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150" t="s">
        <v>226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150" t="s">
        <v>227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150" t="s">
        <v>228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150" t="s">
        <v>229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  <row r="55" spans="1:26" ht="13.5">
      <c r="A55" s="150" t="s">
        <v>230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150" t="s">
        <v>231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50" t="s">
        <v>232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>
      <c r="A59" s="15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5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>
      <c r="A61" s="15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>
      <c r="A62" s="15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>
      <c r="A63" s="15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</sheetData>
  <sheetProtection/>
  <mergeCells count="2">
    <mergeCell ref="A1:Z1"/>
    <mergeCell ref="D2:Z2"/>
  </mergeCells>
  <printOptions horizontalCentered="1"/>
  <pageMargins left="0.551181102362205" right="0.22" top="0.51" bottom="0.31" header="0.31496062992126" footer="0.31496062992126"/>
  <pageSetup horizontalDpi="300" verticalDpi="3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132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201" t="s">
        <v>3</v>
      </c>
      <c r="E2" s="202"/>
      <c r="F2" s="203"/>
      <c r="G2" s="203"/>
      <c r="H2" s="203"/>
      <c r="I2" s="203"/>
      <c r="J2" s="203"/>
      <c r="K2" s="203"/>
      <c r="L2" s="202"/>
      <c r="M2" s="203"/>
      <c r="N2" s="203"/>
      <c r="O2" s="203"/>
      <c r="P2" s="203"/>
      <c r="Q2" s="203"/>
      <c r="R2" s="203"/>
      <c r="S2" s="202"/>
      <c r="T2" s="203"/>
      <c r="U2" s="203"/>
      <c r="V2" s="203"/>
      <c r="W2" s="203"/>
      <c r="X2" s="203"/>
      <c r="Y2" s="203"/>
      <c r="Z2" s="204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133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205"/>
    </row>
    <row r="5" spans="1:26" ht="13.5">
      <c r="A5" s="101" t="s">
        <v>73</v>
      </c>
      <c r="B5" s="102"/>
      <c r="C5" s="119">
        <f aca="true" t="shared" si="0" ref="C5:X5">SUM(C6:C8)</f>
        <v>1156191</v>
      </c>
      <c r="D5" s="120">
        <f t="shared" si="0"/>
        <v>3974018</v>
      </c>
      <c r="E5" s="66">
        <f t="shared" si="0"/>
        <v>5594762</v>
      </c>
      <c r="F5" s="66">
        <f t="shared" si="0"/>
        <v>0</v>
      </c>
      <c r="G5" s="66">
        <f t="shared" si="0"/>
        <v>441563</v>
      </c>
      <c r="H5" s="66">
        <f t="shared" si="0"/>
        <v>75952</v>
      </c>
      <c r="I5" s="66">
        <f t="shared" si="0"/>
        <v>517515</v>
      </c>
      <c r="J5" s="66">
        <f t="shared" si="0"/>
        <v>139370</v>
      </c>
      <c r="K5" s="66">
        <f t="shared" si="0"/>
        <v>68653</v>
      </c>
      <c r="L5" s="66">
        <f t="shared" si="0"/>
        <v>2955</v>
      </c>
      <c r="M5" s="66">
        <f t="shared" si="0"/>
        <v>210978</v>
      </c>
      <c r="N5" s="66">
        <f t="shared" si="0"/>
        <v>0</v>
      </c>
      <c r="O5" s="66">
        <f t="shared" si="0"/>
        <v>61531</v>
      </c>
      <c r="P5" s="66">
        <f t="shared" si="0"/>
        <v>58720</v>
      </c>
      <c r="Q5" s="66">
        <f t="shared" si="0"/>
        <v>120251</v>
      </c>
      <c r="R5" s="66">
        <f t="shared" si="0"/>
        <v>24089</v>
      </c>
      <c r="S5" s="66">
        <f t="shared" si="0"/>
        <v>123752</v>
      </c>
      <c r="T5" s="66">
        <f t="shared" si="0"/>
        <v>1380352</v>
      </c>
      <c r="U5" s="66">
        <f t="shared" si="0"/>
        <v>1528193</v>
      </c>
      <c r="V5" s="66">
        <f t="shared" si="0"/>
        <v>2376937</v>
      </c>
      <c r="W5" s="66">
        <f t="shared" si="0"/>
        <v>5594762</v>
      </c>
      <c r="X5" s="66">
        <f t="shared" si="0"/>
        <v>-3217825</v>
      </c>
      <c r="Y5" s="103">
        <f>+IF(W5&lt;&gt;0,+(X5/W5)*100,0)</f>
        <v>-57.51495774082973</v>
      </c>
      <c r="Z5" s="119">
        <f>SUM(Z6:Z8)</f>
        <v>5594762</v>
      </c>
    </row>
    <row r="6" spans="1:26" ht="13.5">
      <c r="A6" s="104" t="s">
        <v>74</v>
      </c>
      <c r="B6" s="102"/>
      <c r="C6" s="121">
        <v>101382</v>
      </c>
      <c r="D6" s="122">
        <v>687439</v>
      </c>
      <c r="E6" s="26">
        <v>1292000</v>
      </c>
      <c r="F6" s="26"/>
      <c r="G6" s="26"/>
      <c r="H6" s="26">
        <v>40521</v>
      </c>
      <c r="I6" s="26">
        <v>40521</v>
      </c>
      <c r="J6" s="26">
        <v>139370</v>
      </c>
      <c r="K6" s="26"/>
      <c r="L6" s="26"/>
      <c r="M6" s="26">
        <v>139370</v>
      </c>
      <c r="N6" s="26"/>
      <c r="O6" s="26"/>
      <c r="P6" s="26"/>
      <c r="Q6" s="26"/>
      <c r="R6" s="26">
        <v>20756</v>
      </c>
      <c r="S6" s="26">
        <v>699</v>
      </c>
      <c r="T6" s="26">
        <v>24431</v>
      </c>
      <c r="U6" s="26">
        <v>45886</v>
      </c>
      <c r="V6" s="26">
        <v>225777</v>
      </c>
      <c r="W6" s="26">
        <v>1292000</v>
      </c>
      <c r="X6" s="26">
        <v>-1066223</v>
      </c>
      <c r="Y6" s="106">
        <v>-82.53</v>
      </c>
      <c r="Z6" s="28">
        <v>1292000</v>
      </c>
    </row>
    <row r="7" spans="1:26" ht="13.5">
      <c r="A7" s="104" t="s">
        <v>75</v>
      </c>
      <c r="B7" s="102"/>
      <c r="C7" s="123">
        <v>684026</v>
      </c>
      <c r="D7" s="124">
        <v>556579</v>
      </c>
      <c r="E7" s="125">
        <v>1612762</v>
      </c>
      <c r="F7" s="125"/>
      <c r="G7" s="125"/>
      <c r="H7" s="125"/>
      <c r="I7" s="125"/>
      <c r="J7" s="125"/>
      <c r="K7" s="125">
        <v>15163</v>
      </c>
      <c r="L7" s="125"/>
      <c r="M7" s="125">
        <v>15163</v>
      </c>
      <c r="N7" s="125"/>
      <c r="O7" s="125">
        <v>53091</v>
      </c>
      <c r="P7" s="125">
        <v>55306</v>
      </c>
      <c r="Q7" s="125">
        <v>108397</v>
      </c>
      <c r="R7" s="125">
        <v>3333</v>
      </c>
      <c r="S7" s="125">
        <v>123053</v>
      </c>
      <c r="T7" s="125">
        <v>44202</v>
      </c>
      <c r="U7" s="125">
        <v>170588</v>
      </c>
      <c r="V7" s="125">
        <v>294148</v>
      </c>
      <c r="W7" s="125">
        <v>1612762</v>
      </c>
      <c r="X7" s="125">
        <v>-1318614</v>
      </c>
      <c r="Y7" s="107">
        <v>-81.76</v>
      </c>
      <c r="Z7" s="200">
        <v>1612762</v>
      </c>
    </row>
    <row r="8" spans="1:26" ht="13.5">
      <c r="A8" s="104" t="s">
        <v>76</v>
      </c>
      <c r="B8" s="102"/>
      <c r="C8" s="121">
        <v>370783</v>
      </c>
      <c r="D8" s="122">
        <v>2730000</v>
      </c>
      <c r="E8" s="26">
        <v>2690000</v>
      </c>
      <c r="F8" s="26"/>
      <c r="G8" s="26">
        <v>441563</v>
      </c>
      <c r="H8" s="26">
        <v>35431</v>
      </c>
      <c r="I8" s="26">
        <v>476994</v>
      </c>
      <c r="J8" s="26"/>
      <c r="K8" s="26">
        <v>53490</v>
      </c>
      <c r="L8" s="26">
        <v>2955</v>
      </c>
      <c r="M8" s="26">
        <v>56445</v>
      </c>
      <c r="N8" s="26"/>
      <c r="O8" s="26">
        <v>8440</v>
      </c>
      <c r="P8" s="26">
        <v>3414</v>
      </c>
      <c r="Q8" s="26">
        <v>11854</v>
      </c>
      <c r="R8" s="26"/>
      <c r="S8" s="26"/>
      <c r="T8" s="26">
        <v>1311719</v>
      </c>
      <c r="U8" s="26">
        <v>1311719</v>
      </c>
      <c r="V8" s="26">
        <v>1857012</v>
      </c>
      <c r="W8" s="26">
        <v>2690000</v>
      </c>
      <c r="X8" s="26">
        <v>-832988</v>
      </c>
      <c r="Y8" s="106">
        <v>-30.97</v>
      </c>
      <c r="Z8" s="28">
        <v>2690000</v>
      </c>
    </row>
    <row r="9" spans="1:26" ht="13.5">
      <c r="A9" s="101" t="s">
        <v>77</v>
      </c>
      <c r="B9" s="102"/>
      <c r="C9" s="119">
        <f aca="true" t="shared" si="1" ref="C9:X9">SUM(C10:C14)</f>
        <v>26833038</v>
      </c>
      <c r="D9" s="120">
        <f t="shared" si="1"/>
        <v>98110666</v>
      </c>
      <c r="E9" s="66">
        <f t="shared" si="1"/>
        <v>9641000</v>
      </c>
      <c r="F9" s="66">
        <f t="shared" si="1"/>
        <v>1217563</v>
      </c>
      <c r="G9" s="66">
        <f t="shared" si="1"/>
        <v>3970303</v>
      </c>
      <c r="H9" s="66">
        <f t="shared" si="1"/>
        <v>601533</v>
      </c>
      <c r="I9" s="66">
        <f t="shared" si="1"/>
        <v>5789399</v>
      </c>
      <c r="J9" s="66">
        <f t="shared" si="1"/>
        <v>1248859</v>
      </c>
      <c r="K9" s="66">
        <f t="shared" si="1"/>
        <v>1357255</v>
      </c>
      <c r="L9" s="66">
        <f t="shared" si="1"/>
        <v>4249816</v>
      </c>
      <c r="M9" s="66">
        <f t="shared" si="1"/>
        <v>6855930</v>
      </c>
      <c r="N9" s="66">
        <f t="shared" si="1"/>
        <v>3010060</v>
      </c>
      <c r="O9" s="66">
        <f t="shared" si="1"/>
        <v>1513999</v>
      </c>
      <c r="P9" s="66">
        <f t="shared" si="1"/>
        <v>2977562</v>
      </c>
      <c r="Q9" s="66">
        <f t="shared" si="1"/>
        <v>7501621</v>
      </c>
      <c r="R9" s="66">
        <f t="shared" si="1"/>
        <v>468091</v>
      </c>
      <c r="S9" s="66">
        <f t="shared" si="1"/>
        <v>2494260</v>
      </c>
      <c r="T9" s="66">
        <f t="shared" si="1"/>
        <v>4106951</v>
      </c>
      <c r="U9" s="66">
        <f t="shared" si="1"/>
        <v>7069302</v>
      </c>
      <c r="V9" s="66">
        <f t="shared" si="1"/>
        <v>27216252</v>
      </c>
      <c r="W9" s="66">
        <f t="shared" si="1"/>
        <v>9641000</v>
      </c>
      <c r="X9" s="66">
        <f t="shared" si="1"/>
        <v>17575252</v>
      </c>
      <c r="Y9" s="103">
        <f>+IF(W9&lt;&gt;0,+(X9/W9)*100,0)</f>
        <v>182.29698164090863</v>
      </c>
      <c r="Z9" s="68">
        <f>SUM(Z10:Z14)</f>
        <v>9641000</v>
      </c>
    </row>
    <row r="10" spans="1:26" ht="13.5">
      <c r="A10" s="104" t="s">
        <v>78</v>
      </c>
      <c r="B10" s="102"/>
      <c r="C10" s="121">
        <v>641087</v>
      </c>
      <c r="D10" s="122">
        <v>2435088</v>
      </c>
      <c r="E10" s="26">
        <v>1320000</v>
      </c>
      <c r="F10" s="26"/>
      <c r="G10" s="26">
        <v>1710</v>
      </c>
      <c r="H10" s="26">
        <v>2970</v>
      </c>
      <c r="I10" s="26">
        <v>4680</v>
      </c>
      <c r="J10" s="26"/>
      <c r="K10" s="26"/>
      <c r="L10" s="26">
        <v>280000</v>
      </c>
      <c r="M10" s="26">
        <v>280000</v>
      </c>
      <c r="N10" s="26">
        <v>15000</v>
      </c>
      <c r="O10" s="26">
        <v>408319</v>
      </c>
      <c r="P10" s="26">
        <v>338400</v>
      </c>
      <c r="Q10" s="26">
        <v>761719</v>
      </c>
      <c r="R10" s="26">
        <v>64766</v>
      </c>
      <c r="S10" s="26">
        <v>210994</v>
      </c>
      <c r="T10" s="26">
        <v>353306</v>
      </c>
      <c r="U10" s="26">
        <v>629066</v>
      </c>
      <c r="V10" s="26">
        <v>1675465</v>
      </c>
      <c r="W10" s="26">
        <v>1320000</v>
      </c>
      <c r="X10" s="26">
        <v>355465</v>
      </c>
      <c r="Y10" s="106">
        <v>26.93</v>
      </c>
      <c r="Z10" s="28">
        <v>1320000</v>
      </c>
    </row>
    <row r="11" spans="1:26" ht="13.5">
      <c r="A11" s="104" t="s">
        <v>79</v>
      </c>
      <c r="B11" s="102"/>
      <c r="C11" s="121">
        <v>192817</v>
      </c>
      <c r="D11" s="122">
        <v>2529142</v>
      </c>
      <c r="E11" s="26">
        <v>52500</v>
      </c>
      <c r="F11" s="26"/>
      <c r="G11" s="26">
        <v>158560</v>
      </c>
      <c r="H11" s="26"/>
      <c r="I11" s="26">
        <v>158560</v>
      </c>
      <c r="J11" s="26">
        <v>161900</v>
      </c>
      <c r="K11" s="26"/>
      <c r="L11" s="26"/>
      <c r="M11" s="26">
        <v>161900</v>
      </c>
      <c r="N11" s="26"/>
      <c r="O11" s="26"/>
      <c r="P11" s="26"/>
      <c r="Q11" s="26"/>
      <c r="R11" s="26"/>
      <c r="S11" s="26"/>
      <c r="T11" s="26"/>
      <c r="U11" s="26"/>
      <c r="V11" s="26">
        <v>320460</v>
      </c>
      <c r="W11" s="26">
        <v>52500</v>
      </c>
      <c r="X11" s="26">
        <v>267960</v>
      </c>
      <c r="Y11" s="106">
        <v>510.4</v>
      </c>
      <c r="Z11" s="28">
        <v>52500</v>
      </c>
    </row>
    <row r="12" spans="1:26" ht="13.5">
      <c r="A12" s="104" t="s">
        <v>80</v>
      </c>
      <c r="B12" s="102"/>
      <c r="C12" s="121">
        <v>7919120</v>
      </c>
      <c r="D12" s="122">
        <v>2698413</v>
      </c>
      <c r="E12" s="26">
        <v>7021000</v>
      </c>
      <c r="F12" s="26"/>
      <c r="G12" s="26">
        <v>51986</v>
      </c>
      <c r="H12" s="26">
        <v>108007</v>
      </c>
      <c r="I12" s="26">
        <v>159993</v>
      </c>
      <c r="J12" s="26">
        <v>78420</v>
      </c>
      <c r="K12" s="26">
        <v>180269</v>
      </c>
      <c r="L12" s="26">
        <v>120655</v>
      </c>
      <c r="M12" s="26">
        <v>379344</v>
      </c>
      <c r="N12" s="26"/>
      <c r="O12" s="26">
        <v>108930</v>
      </c>
      <c r="P12" s="26">
        <v>29151</v>
      </c>
      <c r="Q12" s="26">
        <v>138081</v>
      </c>
      <c r="R12" s="26">
        <v>143939</v>
      </c>
      <c r="S12" s="26">
        <v>169445</v>
      </c>
      <c r="T12" s="26">
        <v>1305235</v>
      </c>
      <c r="U12" s="26">
        <v>1618619</v>
      </c>
      <c r="V12" s="26">
        <v>2296037</v>
      </c>
      <c r="W12" s="26">
        <v>7021000</v>
      </c>
      <c r="X12" s="26">
        <v>-4724963</v>
      </c>
      <c r="Y12" s="106">
        <v>-67.3</v>
      </c>
      <c r="Z12" s="28">
        <v>7021000</v>
      </c>
    </row>
    <row r="13" spans="1:26" ht="13.5">
      <c r="A13" s="104" t="s">
        <v>81</v>
      </c>
      <c r="B13" s="102"/>
      <c r="C13" s="121">
        <v>17533606</v>
      </c>
      <c r="D13" s="122">
        <v>89648023</v>
      </c>
      <c r="E13" s="26"/>
      <c r="F13" s="26">
        <v>1217563</v>
      </c>
      <c r="G13" s="26">
        <v>3758047</v>
      </c>
      <c r="H13" s="26">
        <v>490556</v>
      </c>
      <c r="I13" s="26">
        <v>5466166</v>
      </c>
      <c r="J13" s="26">
        <v>1008539</v>
      </c>
      <c r="K13" s="26">
        <v>1136676</v>
      </c>
      <c r="L13" s="26">
        <v>3806155</v>
      </c>
      <c r="M13" s="26">
        <v>5951370</v>
      </c>
      <c r="N13" s="26">
        <v>2969181</v>
      </c>
      <c r="O13" s="26">
        <v>996750</v>
      </c>
      <c r="P13" s="26">
        <v>2610011</v>
      </c>
      <c r="Q13" s="26">
        <v>6575942</v>
      </c>
      <c r="R13" s="26">
        <v>240000</v>
      </c>
      <c r="S13" s="26">
        <v>2011778</v>
      </c>
      <c r="T13" s="26">
        <v>2413525</v>
      </c>
      <c r="U13" s="26">
        <v>4665303</v>
      </c>
      <c r="V13" s="26">
        <v>22658781</v>
      </c>
      <c r="W13" s="26"/>
      <c r="X13" s="26">
        <v>22658781</v>
      </c>
      <c r="Y13" s="106"/>
      <c r="Z13" s="28"/>
    </row>
    <row r="14" spans="1:26" ht="13.5">
      <c r="A14" s="104" t="s">
        <v>82</v>
      </c>
      <c r="B14" s="102"/>
      <c r="C14" s="123">
        <v>546408</v>
      </c>
      <c r="D14" s="124">
        <v>800000</v>
      </c>
      <c r="E14" s="125">
        <v>1247500</v>
      </c>
      <c r="F14" s="125"/>
      <c r="G14" s="125"/>
      <c r="H14" s="125"/>
      <c r="I14" s="125"/>
      <c r="J14" s="125"/>
      <c r="K14" s="125">
        <v>40310</v>
      </c>
      <c r="L14" s="125">
        <v>43006</v>
      </c>
      <c r="M14" s="125">
        <v>83316</v>
      </c>
      <c r="N14" s="125">
        <v>25879</v>
      </c>
      <c r="O14" s="125"/>
      <c r="P14" s="125"/>
      <c r="Q14" s="125">
        <v>25879</v>
      </c>
      <c r="R14" s="125">
        <v>19386</v>
      </c>
      <c r="S14" s="125">
        <v>102043</v>
      </c>
      <c r="T14" s="125">
        <v>34885</v>
      </c>
      <c r="U14" s="125">
        <v>156314</v>
      </c>
      <c r="V14" s="125">
        <v>265509</v>
      </c>
      <c r="W14" s="125">
        <v>1247500</v>
      </c>
      <c r="X14" s="125">
        <v>-981991</v>
      </c>
      <c r="Y14" s="107">
        <v>-78.72</v>
      </c>
      <c r="Z14" s="200">
        <v>1247500</v>
      </c>
    </row>
    <row r="15" spans="1:26" ht="13.5">
      <c r="A15" s="101" t="s">
        <v>83</v>
      </c>
      <c r="B15" s="108"/>
      <c r="C15" s="119">
        <f aca="true" t="shared" si="2" ref="C15:X15">SUM(C16:C18)</f>
        <v>58931554</v>
      </c>
      <c r="D15" s="120">
        <f t="shared" si="2"/>
        <v>71436223</v>
      </c>
      <c r="E15" s="66">
        <f t="shared" si="2"/>
        <v>119876272</v>
      </c>
      <c r="F15" s="66">
        <f t="shared" si="2"/>
        <v>2148811</v>
      </c>
      <c r="G15" s="66">
        <f t="shared" si="2"/>
        <v>1739420</v>
      </c>
      <c r="H15" s="66">
        <f t="shared" si="2"/>
        <v>2624268</v>
      </c>
      <c r="I15" s="66">
        <f t="shared" si="2"/>
        <v>6512499</v>
      </c>
      <c r="J15" s="66">
        <f t="shared" si="2"/>
        <v>1287410</v>
      </c>
      <c r="K15" s="66">
        <f t="shared" si="2"/>
        <v>4969413</v>
      </c>
      <c r="L15" s="66">
        <f t="shared" si="2"/>
        <v>1482257</v>
      </c>
      <c r="M15" s="66">
        <f t="shared" si="2"/>
        <v>7739080</v>
      </c>
      <c r="N15" s="66">
        <f t="shared" si="2"/>
        <v>134361</v>
      </c>
      <c r="O15" s="66">
        <f t="shared" si="2"/>
        <v>964127</v>
      </c>
      <c r="P15" s="66">
        <f t="shared" si="2"/>
        <v>3050599</v>
      </c>
      <c r="Q15" s="66">
        <f t="shared" si="2"/>
        <v>4149087</v>
      </c>
      <c r="R15" s="66">
        <f t="shared" si="2"/>
        <v>1910357</v>
      </c>
      <c r="S15" s="66">
        <f t="shared" si="2"/>
        <v>2630444</v>
      </c>
      <c r="T15" s="66">
        <f t="shared" si="2"/>
        <v>5819624</v>
      </c>
      <c r="U15" s="66">
        <f t="shared" si="2"/>
        <v>10360425</v>
      </c>
      <c r="V15" s="66">
        <f t="shared" si="2"/>
        <v>28761091</v>
      </c>
      <c r="W15" s="66">
        <f t="shared" si="2"/>
        <v>119876272</v>
      </c>
      <c r="X15" s="66">
        <f t="shared" si="2"/>
        <v>-91115181</v>
      </c>
      <c r="Y15" s="103">
        <f>+IF(W15&lt;&gt;0,+(X15/W15)*100,0)</f>
        <v>-76.0076864919523</v>
      </c>
      <c r="Z15" s="68">
        <f>SUM(Z16:Z18)</f>
        <v>119876272</v>
      </c>
    </row>
    <row r="16" spans="1:26" ht="13.5">
      <c r="A16" s="104" t="s">
        <v>84</v>
      </c>
      <c r="B16" s="102"/>
      <c r="C16" s="121">
        <v>4517824</v>
      </c>
      <c r="D16" s="122">
        <v>26358404</v>
      </c>
      <c r="E16" s="26">
        <v>69844588</v>
      </c>
      <c r="F16" s="26"/>
      <c r="G16" s="26">
        <v>229771</v>
      </c>
      <c r="H16" s="26">
        <v>488007</v>
      </c>
      <c r="I16" s="26">
        <v>717778</v>
      </c>
      <c r="J16" s="26">
        <v>194987</v>
      </c>
      <c r="K16" s="26">
        <v>573813</v>
      </c>
      <c r="L16" s="26">
        <v>516538</v>
      </c>
      <c r="M16" s="26">
        <v>1285338</v>
      </c>
      <c r="N16" s="26">
        <v>63653</v>
      </c>
      <c r="O16" s="26">
        <v>871947</v>
      </c>
      <c r="P16" s="26">
        <v>1401945</v>
      </c>
      <c r="Q16" s="26">
        <v>2337545</v>
      </c>
      <c r="R16" s="26">
        <v>1005628</v>
      </c>
      <c r="S16" s="26"/>
      <c r="T16" s="26">
        <v>367518</v>
      </c>
      <c r="U16" s="26">
        <v>1373146</v>
      </c>
      <c r="V16" s="26">
        <v>5713807</v>
      </c>
      <c r="W16" s="26">
        <v>69844588</v>
      </c>
      <c r="X16" s="26">
        <v>-64130781</v>
      </c>
      <c r="Y16" s="106">
        <v>-91.82</v>
      </c>
      <c r="Z16" s="28">
        <v>69844588</v>
      </c>
    </row>
    <row r="17" spans="1:26" ht="13.5">
      <c r="A17" s="104" t="s">
        <v>85</v>
      </c>
      <c r="B17" s="102"/>
      <c r="C17" s="121">
        <v>54280521</v>
      </c>
      <c r="D17" s="122">
        <v>45077819</v>
      </c>
      <c r="E17" s="26">
        <v>49646684</v>
      </c>
      <c r="F17" s="26">
        <v>2148811</v>
      </c>
      <c r="G17" s="26">
        <v>1509649</v>
      </c>
      <c r="H17" s="26">
        <v>2136261</v>
      </c>
      <c r="I17" s="26">
        <v>5794721</v>
      </c>
      <c r="J17" s="26">
        <v>1092423</v>
      </c>
      <c r="K17" s="26">
        <v>4395600</v>
      </c>
      <c r="L17" s="26">
        <v>964169</v>
      </c>
      <c r="M17" s="26">
        <v>6452192</v>
      </c>
      <c r="N17" s="26">
        <v>42018</v>
      </c>
      <c r="O17" s="26">
        <v>92180</v>
      </c>
      <c r="P17" s="26">
        <v>1648654</v>
      </c>
      <c r="Q17" s="26">
        <v>1782852</v>
      </c>
      <c r="R17" s="26">
        <v>904729</v>
      </c>
      <c r="S17" s="26">
        <v>2630444</v>
      </c>
      <c r="T17" s="26">
        <v>5452106</v>
      </c>
      <c r="U17" s="26">
        <v>8987279</v>
      </c>
      <c r="V17" s="26">
        <v>23017044</v>
      </c>
      <c r="W17" s="26">
        <v>49646684</v>
      </c>
      <c r="X17" s="26">
        <v>-26629640</v>
      </c>
      <c r="Y17" s="106">
        <v>-53.64</v>
      </c>
      <c r="Z17" s="28">
        <v>49646684</v>
      </c>
    </row>
    <row r="18" spans="1:26" ht="13.5">
      <c r="A18" s="104" t="s">
        <v>86</v>
      </c>
      <c r="B18" s="102"/>
      <c r="C18" s="121">
        <v>133209</v>
      </c>
      <c r="D18" s="122"/>
      <c r="E18" s="26">
        <v>385000</v>
      </c>
      <c r="F18" s="26"/>
      <c r="G18" s="26"/>
      <c r="H18" s="26"/>
      <c r="I18" s="26"/>
      <c r="J18" s="26"/>
      <c r="K18" s="26"/>
      <c r="L18" s="26">
        <v>1550</v>
      </c>
      <c r="M18" s="26">
        <v>1550</v>
      </c>
      <c r="N18" s="26">
        <v>28690</v>
      </c>
      <c r="O18" s="26"/>
      <c r="P18" s="26"/>
      <c r="Q18" s="26">
        <v>28690</v>
      </c>
      <c r="R18" s="26"/>
      <c r="S18" s="26"/>
      <c r="T18" s="26"/>
      <c r="U18" s="26"/>
      <c r="V18" s="26">
        <v>30240</v>
      </c>
      <c r="W18" s="26">
        <v>385000</v>
      </c>
      <c r="X18" s="26">
        <v>-354760</v>
      </c>
      <c r="Y18" s="106">
        <v>-92.15</v>
      </c>
      <c r="Z18" s="28">
        <v>385000</v>
      </c>
    </row>
    <row r="19" spans="1:26" ht="13.5">
      <c r="A19" s="101" t="s">
        <v>87</v>
      </c>
      <c r="B19" s="108"/>
      <c r="C19" s="119">
        <f aca="true" t="shared" si="3" ref="C19:X19">SUM(C20:C23)</f>
        <v>18412500</v>
      </c>
      <c r="D19" s="120">
        <f t="shared" si="3"/>
        <v>102550668</v>
      </c>
      <c r="E19" s="66">
        <f t="shared" si="3"/>
        <v>50158212</v>
      </c>
      <c r="F19" s="66">
        <f t="shared" si="3"/>
        <v>104575</v>
      </c>
      <c r="G19" s="66">
        <f t="shared" si="3"/>
        <v>94809</v>
      </c>
      <c r="H19" s="66">
        <f t="shared" si="3"/>
        <v>4333</v>
      </c>
      <c r="I19" s="66">
        <f t="shared" si="3"/>
        <v>203717</v>
      </c>
      <c r="J19" s="66">
        <f t="shared" si="3"/>
        <v>2406018</v>
      </c>
      <c r="K19" s="66">
        <f t="shared" si="3"/>
        <v>2666728</v>
      </c>
      <c r="L19" s="66">
        <f t="shared" si="3"/>
        <v>237260</v>
      </c>
      <c r="M19" s="66">
        <f t="shared" si="3"/>
        <v>5310006</v>
      </c>
      <c r="N19" s="66">
        <f t="shared" si="3"/>
        <v>59494</v>
      </c>
      <c r="O19" s="66">
        <f t="shared" si="3"/>
        <v>2216382</v>
      </c>
      <c r="P19" s="66">
        <f t="shared" si="3"/>
        <v>92793</v>
      </c>
      <c r="Q19" s="66">
        <f t="shared" si="3"/>
        <v>2368669</v>
      </c>
      <c r="R19" s="66">
        <f t="shared" si="3"/>
        <v>897400</v>
      </c>
      <c r="S19" s="66">
        <f t="shared" si="3"/>
        <v>860652</v>
      </c>
      <c r="T19" s="66">
        <f t="shared" si="3"/>
        <v>11854461</v>
      </c>
      <c r="U19" s="66">
        <f t="shared" si="3"/>
        <v>13612513</v>
      </c>
      <c r="V19" s="66">
        <f t="shared" si="3"/>
        <v>21494905</v>
      </c>
      <c r="W19" s="66">
        <f t="shared" si="3"/>
        <v>50158212</v>
      </c>
      <c r="X19" s="66">
        <f t="shared" si="3"/>
        <v>-28663307</v>
      </c>
      <c r="Y19" s="103">
        <f>+IF(W19&lt;&gt;0,+(X19/W19)*100,0)</f>
        <v>-57.14579100227895</v>
      </c>
      <c r="Z19" s="68">
        <f>SUM(Z20:Z23)</f>
        <v>50158212</v>
      </c>
    </row>
    <row r="20" spans="1:26" ht="13.5">
      <c r="A20" s="104" t="s">
        <v>88</v>
      </c>
      <c r="B20" s="102"/>
      <c r="C20" s="121">
        <v>16548105</v>
      </c>
      <c r="D20" s="122">
        <v>101036668</v>
      </c>
      <c r="E20" s="26">
        <v>49064212</v>
      </c>
      <c r="F20" s="26">
        <v>104575</v>
      </c>
      <c r="G20" s="26">
        <v>94809</v>
      </c>
      <c r="H20" s="26">
        <v>4333</v>
      </c>
      <c r="I20" s="26">
        <v>203717</v>
      </c>
      <c r="J20" s="26">
        <v>2406018</v>
      </c>
      <c r="K20" s="26">
        <v>2329952</v>
      </c>
      <c r="L20" s="26">
        <v>237260</v>
      </c>
      <c r="M20" s="26">
        <v>4973230</v>
      </c>
      <c r="N20" s="26">
        <v>59494</v>
      </c>
      <c r="O20" s="26">
        <v>1837677</v>
      </c>
      <c r="P20" s="26"/>
      <c r="Q20" s="26">
        <v>1897171</v>
      </c>
      <c r="R20" s="26">
        <v>850400</v>
      </c>
      <c r="S20" s="26">
        <v>860652</v>
      </c>
      <c r="T20" s="26">
        <v>11193483</v>
      </c>
      <c r="U20" s="26">
        <v>12904535</v>
      </c>
      <c r="V20" s="26">
        <v>19978653</v>
      </c>
      <c r="W20" s="26">
        <v>49064212</v>
      </c>
      <c r="X20" s="26">
        <v>-29085559</v>
      </c>
      <c r="Y20" s="106">
        <v>-59.28</v>
      </c>
      <c r="Z20" s="28">
        <v>49064212</v>
      </c>
    </row>
    <row r="21" spans="1:26" ht="13.5">
      <c r="A21" s="104" t="s">
        <v>89</v>
      </c>
      <c r="B21" s="102"/>
      <c r="C21" s="121"/>
      <c r="D21" s="122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/>
      <c r="Z21" s="28"/>
    </row>
    <row r="22" spans="1:26" ht="13.5">
      <c r="A22" s="104" t="s">
        <v>90</v>
      </c>
      <c r="B22" s="102"/>
      <c r="C22" s="123"/>
      <c r="D22" s="124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07"/>
      <c r="Z22" s="200"/>
    </row>
    <row r="23" spans="1:26" ht="13.5">
      <c r="A23" s="104" t="s">
        <v>91</v>
      </c>
      <c r="B23" s="102"/>
      <c r="C23" s="121">
        <v>1864395</v>
      </c>
      <c r="D23" s="122">
        <v>1514000</v>
      </c>
      <c r="E23" s="26">
        <v>1094000</v>
      </c>
      <c r="F23" s="26"/>
      <c r="G23" s="26"/>
      <c r="H23" s="26"/>
      <c r="I23" s="26"/>
      <c r="J23" s="26"/>
      <c r="K23" s="26">
        <v>336776</v>
      </c>
      <c r="L23" s="26"/>
      <c r="M23" s="26">
        <v>336776</v>
      </c>
      <c r="N23" s="26"/>
      <c r="O23" s="26">
        <v>378705</v>
      </c>
      <c r="P23" s="26">
        <v>92793</v>
      </c>
      <c r="Q23" s="26">
        <v>471498</v>
      </c>
      <c r="R23" s="26">
        <v>47000</v>
      </c>
      <c r="S23" s="26"/>
      <c r="T23" s="26">
        <v>660978</v>
      </c>
      <c r="U23" s="26">
        <v>707978</v>
      </c>
      <c r="V23" s="26">
        <v>1516252</v>
      </c>
      <c r="W23" s="26">
        <v>1094000</v>
      </c>
      <c r="X23" s="26">
        <v>422252</v>
      </c>
      <c r="Y23" s="106">
        <v>38.6</v>
      </c>
      <c r="Z23" s="28">
        <v>1094000</v>
      </c>
    </row>
    <row r="24" spans="1:26" ht="13.5">
      <c r="A24" s="101" t="s">
        <v>92</v>
      </c>
      <c r="B24" s="108"/>
      <c r="C24" s="119"/>
      <c r="D24" s="120"/>
      <c r="E24" s="66"/>
      <c r="F24" s="66"/>
      <c r="G24" s="66">
        <v>730776</v>
      </c>
      <c r="H24" s="66"/>
      <c r="I24" s="66">
        <v>730776</v>
      </c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>
        <v>730776</v>
      </c>
      <c r="W24" s="66"/>
      <c r="X24" s="66">
        <v>730776</v>
      </c>
      <c r="Y24" s="103"/>
      <c r="Z24" s="68"/>
    </row>
    <row r="25" spans="1:26" ht="13.5">
      <c r="A25" s="114" t="s">
        <v>134</v>
      </c>
      <c r="B25" s="115" t="s">
        <v>98</v>
      </c>
      <c r="C25" s="193">
        <f aca="true" t="shared" si="4" ref="C25:X25">+C5+C9+C15+C19+C24</f>
        <v>105333283</v>
      </c>
      <c r="D25" s="206">
        <f t="shared" si="4"/>
        <v>276071575</v>
      </c>
      <c r="E25" s="195">
        <f t="shared" si="4"/>
        <v>185270246</v>
      </c>
      <c r="F25" s="195">
        <f t="shared" si="4"/>
        <v>3470949</v>
      </c>
      <c r="G25" s="195">
        <f t="shared" si="4"/>
        <v>6976871</v>
      </c>
      <c r="H25" s="195">
        <f t="shared" si="4"/>
        <v>3306086</v>
      </c>
      <c r="I25" s="195">
        <f t="shared" si="4"/>
        <v>13753906</v>
      </c>
      <c r="J25" s="195">
        <f t="shared" si="4"/>
        <v>5081657</v>
      </c>
      <c r="K25" s="195">
        <f t="shared" si="4"/>
        <v>9062049</v>
      </c>
      <c r="L25" s="195">
        <f t="shared" si="4"/>
        <v>5972288</v>
      </c>
      <c r="M25" s="195">
        <f t="shared" si="4"/>
        <v>20115994</v>
      </c>
      <c r="N25" s="195">
        <f t="shared" si="4"/>
        <v>3203915</v>
      </c>
      <c r="O25" s="195">
        <f t="shared" si="4"/>
        <v>4756039</v>
      </c>
      <c r="P25" s="195">
        <f t="shared" si="4"/>
        <v>6179674</v>
      </c>
      <c r="Q25" s="195">
        <f t="shared" si="4"/>
        <v>14139628</v>
      </c>
      <c r="R25" s="195">
        <f t="shared" si="4"/>
        <v>3299937</v>
      </c>
      <c r="S25" s="195">
        <f t="shared" si="4"/>
        <v>6109108</v>
      </c>
      <c r="T25" s="195">
        <f t="shared" si="4"/>
        <v>23161388</v>
      </c>
      <c r="U25" s="195">
        <f t="shared" si="4"/>
        <v>32570433</v>
      </c>
      <c r="V25" s="195">
        <f t="shared" si="4"/>
        <v>80579961</v>
      </c>
      <c r="W25" s="195">
        <f t="shared" si="4"/>
        <v>185270246</v>
      </c>
      <c r="X25" s="195">
        <f t="shared" si="4"/>
        <v>-104690285</v>
      </c>
      <c r="Y25" s="207">
        <f>+IF(W25&lt;&gt;0,+(X25/W25)*100,0)</f>
        <v>-56.506798722553654</v>
      </c>
      <c r="Z25" s="208">
        <f>+Z5+Z9+Z15+Z19+Z24</f>
        <v>185270246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09" t="s">
        <v>135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0" t="s">
        <v>136</v>
      </c>
      <c r="B28" s="102"/>
      <c r="C28" s="121">
        <v>50759989</v>
      </c>
      <c r="D28" s="122">
        <v>141643044</v>
      </c>
      <c r="E28" s="26">
        <v>96819576</v>
      </c>
      <c r="F28" s="26">
        <v>3470949</v>
      </c>
      <c r="G28" s="26">
        <v>6386803</v>
      </c>
      <c r="H28" s="26">
        <v>3065124</v>
      </c>
      <c r="I28" s="26">
        <v>12922876</v>
      </c>
      <c r="J28" s="26">
        <v>4535321</v>
      </c>
      <c r="K28" s="26">
        <v>3463828</v>
      </c>
      <c r="L28" s="26">
        <v>5025883</v>
      </c>
      <c r="M28" s="26">
        <v>13025032</v>
      </c>
      <c r="N28" s="26">
        <v>3014181</v>
      </c>
      <c r="O28" s="26">
        <v>1857877</v>
      </c>
      <c r="P28" s="26">
        <v>5593377</v>
      </c>
      <c r="Q28" s="26">
        <v>10465435</v>
      </c>
      <c r="R28" s="26">
        <v>1936326</v>
      </c>
      <c r="S28" s="26">
        <v>5105459</v>
      </c>
      <c r="T28" s="26">
        <v>18682796</v>
      </c>
      <c r="U28" s="26">
        <v>25724581</v>
      </c>
      <c r="V28" s="26">
        <v>62137924</v>
      </c>
      <c r="W28" s="26">
        <v>96819576</v>
      </c>
      <c r="X28" s="26">
        <v>-34681652</v>
      </c>
      <c r="Y28" s="106">
        <v>-35.82</v>
      </c>
      <c r="Z28" s="121">
        <v>96819576</v>
      </c>
    </row>
    <row r="29" spans="1:26" ht="13.5">
      <c r="A29" s="210" t="s">
        <v>137</v>
      </c>
      <c r="B29" s="102"/>
      <c r="C29" s="121"/>
      <c r="D29" s="12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10" t="s">
        <v>138</v>
      </c>
      <c r="B30" s="102"/>
      <c r="C30" s="123"/>
      <c r="D30" s="124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07"/>
      <c r="Z30" s="200"/>
    </row>
    <row r="31" spans="1:26" ht="13.5">
      <c r="A31" s="211" t="s">
        <v>139</v>
      </c>
      <c r="B31" s="102"/>
      <c r="C31" s="121"/>
      <c r="D31" s="122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106"/>
      <c r="Z31" s="28"/>
    </row>
    <row r="32" spans="1:26" ht="13.5">
      <c r="A32" s="212" t="s">
        <v>45</v>
      </c>
      <c r="B32" s="102" t="s">
        <v>93</v>
      </c>
      <c r="C32" s="186">
        <f aca="true" t="shared" si="5" ref="C32:X32">SUM(C28:C31)</f>
        <v>50759989</v>
      </c>
      <c r="D32" s="187">
        <f t="shared" si="5"/>
        <v>141643044</v>
      </c>
      <c r="E32" s="43">
        <f t="shared" si="5"/>
        <v>96819576</v>
      </c>
      <c r="F32" s="43">
        <f t="shared" si="5"/>
        <v>3470949</v>
      </c>
      <c r="G32" s="43">
        <f t="shared" si="5"/>
        <v>6386803</v>
      </c>
      <c r="H32" s="43">
        <f t="shared" si="5"/>
        <v>3065124</v>
      </c>
      <c r="I32" s="43">
        <f t="shared" si="5"/>
        <v>12922876</v>
      </c>
      <c r="J32" s="43">
        <f t="shared" si="5"/>
        <v>4535321</v>
      </c>
      <c r="K32" s="43">
        <f t="shared" si="5"/>
        <v>3463828</v>
      </c>
      <c r="L32" s="43">
        <f t="shared" si="5"/>
        <v>5025883</v>
      </c>
      <c r="M32" s="43">
        <f t="shared" si="5"/>
        <v>13025032</v>
      </c>
      <c r="N32" s="43">
        <f t="shared" si="5"/>
        <v>3014181</v>
      </c>
      <c r="O32" s="43">
        <f t="shared" si="5"/>
        <v>1857877</v>
      </c>
      <c r="P32" s="43">
        <f t="shared" si="5"/>
        <v>5593377</v>
      </c>
      <c r="Q32" s="43">
        <f t="shared" si="5"/>
        <v>10465435</v>
      </c>
      <c r="R32" s="43">
        <f t="shared" si="5"/>
        <v>1936326</v>
      </c>
      <c r="S32" s="43">
        <f t="shared" si="5"/>
        <v>5105459</v>
      </c>
      <c r="T32" s="43">
        <f t="shared" si="5"/>
        <v>18682796</v>
      </c>
      <c r="U32" s="43">
        <f t="shared" si="5"/>
        <v>25724581</v>
      </c>
      <c r="V32" s="43">
        <f t="shared" si="5"/>
        <v>62137924</v>
      </c>
      <c r="W32" s="43">
        <f t="shared" si="5"/>
        <v>96819576</v>
      </c>
      <c r="X32" s="43">
        <f t="shared" si="5"/>
        <v>-34681652</v>
      </c>
      <c r="Y32" s="188">
        <f>+IF(W32&lt;&gt;0,+(X32/W32)*100,0)</f>
        <v>-35.82090877985254</v>
      </c>
      <c r="Z32" s="45">
        <f>SUM(Z28:Z31)</f>
        <v>96819576</v>
      </c>
    </row>
    <row r="33" spans="1:26" ht="13.5">
      <c r="A33" s="213" t="s">
        <v>50</v>
      </c>
      <c r="B33" s="102" t="s">
        <v>140</v>
      </c>
      <c r="C33" s="121">
        <v>28170408</v>
      </c>
      <c r="D33" s="122"/>
      <c r="E33" s="26">
        <v>4000000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>
        <v>4000000</v>
      </c>
      <c r="X33" s="26">
        <v>-4000000</v>
      </c>
      <c r="Y33" s="106">
        <v>-100</v>
      </c>
      <c r="Z33" s="28">
        <v>4000000</v>
      </c>
    </row>
    <row r="34" spans="1:26" ht="13.5">
      <c r="A34" s="213" t="s">
        <v>51</v>
      </c>
      <c r="B34" s="102" t="s">
        <v>125</v>
      </c>
      <c r="C34" s="121">
        <v>8111878</v>
      </c>
      <c r="D34" s="122">
        <v>86161413</v>
      </c>
      <c r="E34" s="26">
        <v>27477790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>
        <v>27477790</v>
      </c>
      <c r="X34" s="26">
        <v>-27477790</v>
      </c>
      <c r="Y34" s="106">
        <v>-100</v>
      </c>
      <c r="Z34" s="28">
        <v>27477790</v>
      </c>
    </row>
    <row r="35" spans="1:26" ht="13.5">
      <c r="A35" s="213" t="s">
        <v>52</v>
      </c>
      <c r="B35" s="102"/>
      <c r="C35" s="121">
        <v>18291008</v>
      </c>
      <c r="D35" s="122">
        <v>48267118</v>
      </c>
      <c r="E35" s="26">
        <v>56972880</v>
      </c>
      <c r="F35" s="26"/>
      <c r="G35" s="26">
        <v>590068</v>
      </c>
      <c r="H35" s="26">
        <v>240962</v>
      </c>
      <c r="I35" s="26">
        <v>831030</v>
      </c>
      <c r="J35" s="26">
        <v>546336</v>
      </c>
      <c r="K35" s="26">
        <v>5598221</v>
      </c>
      <c r="L35" s="26">
        <v>946405</v>
      </c>
      <c r="M35" s="26">
        <v>7090962</v>
      </c>
      <c r="N35" s="26">
        <v>189734</v>
      </c>
      <c r="O35" s="26">
        <v>2898162</v>
      </c>
      <c r="P35" s="26">
        <v>586297</v>
      </c>
      <c r="Q35" s="26">
        <v>3674193</v>
      </c>
      <c r="R35" s="26">
        <v>1363611</v>
      </c>
      <c r="S35" s="26">
        <v>1003649</v>
      </c>
      <c r="T35" s="26">
        <v>4478592</v>
      </c>
      <c r="U35" s="26">
        <v>6845852</v>
      </c>
      <c r="V35" s="26">
        <v>18442037</v>
      </c>
      <c r="W35" s="26">
        <v>56972880</v>
      </c>
      <c r="X35" s="26">
        <v>-38530843</v>
      </c>
      <c r="Y35" s="106">
        <v>-67.63</v>
      </c>
      <c r="Z35" s="28">
        <v>56972880</v>
      </c>
    </row>
    <row r="36" spans="1:26" ht="13.5">
      <c r="A36" s="214" t="s">
        <v>141</v>
      </c>
      <c r="B36" s="115" t="s">
        <v>131</v>
      </c>
      <c r="C36" s="198">
        <f aca="true" t="shared" si="6" ref="C36:X36">SUM(C32:C35)</f>
        <v>105333283</v>
      </c>
      <c r="D36" s="194">
        <f t="shared" si="6"/>
        <v>276071575</v>
      </c>
      <c r="E36" s="196">
        <f t="shared" si="6"/>
        <v>185270246</v>
      </c>
      <c r="F36" s="196">
        <f t="shared" si="6"/>
        <v>3470949</v>
      </c>
      <c r="G36" s="196">
        <f t="shared" si="6"/>
        <v>6976871</v>
      </c>
      <c r="H36" s="196">
        <f t="shared" si="6"/>
        <v>3306086</v>
      </c>
      <c r="I36" s="196">
        <f t="shared" si="6"/>
        <v>13753906</v>
      </c>
      <c r="J36" s="196">
        <f t="shared" si="6"/>
        <v>5081657</v>
      </c>
      <c r="K36" s="196">
        <f t="shared" si="6"/>
        <v>9062049</v>
      </c>
      <c r="L36" s="196">
        <f t="shared" si="6"/>
        <v>5972288</v>
      </c>
      <c r="M36" s="196">
        <f t="shared" si="6"/>
        <v>20115994</v>
      </c>
      <c r="N36" s="196">
        <f t="shared" si="6"/>
        <v>3203915</v>
      </c>
      <c r="O36" s="196">
        <f t="shared" si="6"/>
        <v>4756039</v>
      </c>
      <c r="P36" s="196">
        <f t="shared" si="6"/>
        <v>6179674</v>
      </c>
      <c r="Q36" s="196">
        <f t="shared" si="6"/>
        <v>14139628</v>
      </c>
      <c r="R36" s="196">
        <f t="shared" si="6"/>
        <v>3299937</v>
      </c>
      <c r="S36" s="196">
        <f t="shared" si="6"/>
        <v>6109108</v>
      </c>
      <c r="T36" s="196">
        <f t="shared" si="6"/>
        <v>23161388</v>
      </c>
      <c r="U36" s="196">
        <f t="shared" si="6"/>
        <v>32570433</v>
      </c>
      <c r="V36" s="196">
        <f t="shared" si="6"/>
        <v>80579961</v>
      </c>
      <c r="W36" s="196">
        <f t="shared" si="6"/>
        <v>185270246</v>
      </c>
      <c r="X36" s="196">
        <f t="shared" si="6"/>
        <v>-104690285</v>
      </c>
      <c r="Y36" s="197">
        <f>+IF(W36&lt;&gt;0,+(X36/W36)*100,0)</f>
        <v>-56.506798722553654</v>
      </c>
      <c r="Z36" s="215">
        <f>SUM(Z32:Z35)</f>
        <v>185270246</v>
      </c>
    </row>
    <row r="37" spans="1:26" ht="13.5">
      <c r="A37" s="116" t="s">
        <v>219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  <row r="38" spans="1:26" ht="13.5">
      <c r="A38" s="84" t="s">
        <v>233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</row>
    <row r="39" spans="1:26" ht="13.5">
      <c r="A39" s="84" t="s">
        <v>234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235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236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  <row r="42" spans="1:26" ht="13.5">
      <c r="A42" s="84" t="s">
        <v>237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</row>
    <row r="43" spans="1:26" ht="13.5">
      <c r="A43" s="84" t="s">
        <v>238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</row>
    <row r="44" spans="1:26" ht="13.5">
      <c r="A44" s="84" t="s">
        <v>239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</row>
    <row r="45" spans="1:26" ht="13.5">
      <c r="A45" s="84" t="s">
        <v>240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</row>
  </sheetData>
  <sheetProtection/>
  <mergeCells count="1">
    <mergeCell ref="A1:Z1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142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143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144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145</v>
      </c>
      <c r="B6" s="158"/>
      <c r="C6" s="121">
        <v>48056660</v>
      </c>
      <c r="D6" s="25">
        <v>28000000</v>
      </c>
      <c r="E6" s="26">
        <v>28000000</v>
      </c>
      <c r="F6" s="26">
        <v>37648165</v>
      </c>
      <c r="G6" s="26">
        <v>52322011</v>
      </c>
      <c r="H6" s="26">
        <v>49168722</v>
      </c>
      <c r="I6" s="26">
        <v>139138898</v>
      </c>
      <c r="J6" s="26">
        <v>60052058</v>
      </c>
      <c r="K6" s="26">
        <v>46544814</v>
      </c>
      <c r="L6" s="26">
        <v>37086315</v>
      </c>
      <c r="M6" s="26">
        <v>143683187</v>
      </c>
      <c r="N6" s="26">
        <v>37066853</v>
      </c>
      <c r="O6" s="26">
        <v>12526424</v>
      </c>
      <c r="P6" s="26">
        <v>31397804</v>
      </c>
      <c r="Q6" s="26">
        <v>80991081</v>
      </c>
      <c r="R6" s="26">
        <v>35108688</v>
      </c>
      <c r="S6" s="26">
        <v>55227501</v>
      </c>
      <c r="T6" s="26">
        <v>29900237</v>
      </c>
      <c r="U6" s="26">
        <v>120236426</v>
      </c>
      <c r="V6" s="26">
        <v>484049592</v>
      </c>
      <c r="W6" s="26">
        <v>28000000</v>
      </c>
      <c r="X6" s="26">
        <v>456049592</v>
      </c>
      <c r="Y6" s="106">
        <v>1628.75</v>
      </c>
      <c r="Z6" s="28">
        <v>28000000</v>
      </c>
    </row>
    <row r="7" spans="1:26" ht="13.5">
      <c r="A7" s="225" t="s">
        <v>146</v>
      </c>
      <c r="B7" s="158" t="s">
        <v>71</v>
      </c>
      <c r="C7" s="121">
        <v>199549638</v>
      </c>
      <c r="D7" s="25">
        <v>120000000</v>
      </c>
      <c r="E7" s="26">
        <v>120000000</v>
      </c>
      <c r="F7" s="26"/>
      <c r="G7" s="26"/>
      <c r="H7" s="26"/>
      <c r="I7" s="26"/>
      <c r="J7" s="26"/>
      <c r="K7" s="26"/>
      <c r="L7" s="26">
        <v>168690724</v>
      </c>
      <c r="M7" s="26">
        <v>168690724</v>
      </c>
      <c r="N7" s="26"/>
      <c r="O7" s="26"/>
      <c r="P7" s="26">
        <v>233988978</v>
      </c>
      <c r="Q7" s="26">
        <v>233988978</v>
      </c>
      <c r="R7" s="26"/>
      <c r="S7" s="26"/>
      <c r="T7" s="26"/>
      <c r="U7" s="26"/>
      <c r="V7" s="26">
        <v>402679702</v>
      </c>
      <c r="W7" s="26">
        <v>120000000</v>
      </c>
      <c r="X7" s="26">
        <v>282679702</v>
      </c>
      <c r="Y7" s="106">
        <v>235.57</v>
      </c>
      <c r="Z7" s="28">
        <v>120000000</v>
      </c>
    </row>
    <row r="8" spans="1:26" ht="13.5">
      <c r="A8" s="225" t="s">
        <v>147</v>
      </c>
      <c r="B8" s="158" t="s">
        <v>71</v>
      </c>
      <c r="C8" s="121">
        <v>28442125</v>
      </c>
      <c r="D8" s="25">
        <v>89009438</v>
      </c>
      <c r="E8" s="26">
        <v>89009438</v>
      </c>
      <c r="F8" s="26">
        <v>93150911</v>
      </c>
      <c r="G8" s="26">
        <v>102487212</v>
      </c>
      <c r="H8" s="26">
        <v>102983586</v>
      </c>
      <c r="I8" s="26">
        <v>298621709</v>
      </c>
      <c r="J8" s="26">
        <v>100642776</v>
      </c>
      <c r="K8" s="26">
        <v>108410475</v>
      </c>
      <c r="L8" s="26">
        <v>116950430</v>
      </c>
      <c r="M8" s="26">
        <v>326003681</v>
      </c>
      <c r="N8" s="26">
        <v>103403904</v>
      </c>
      <c r="O8" s="26">
        <v>105960879</v>
      </c>
      <c r="P8" s="26">
        <v>104166828</v>
      </c>
      <c r="Q8" s="26">
        <v>313531611</v>
      </c>
      <c r="R8" s="26">
        <v>104442258</v>
      </c>
      <c r="S8" s="26">
        <v>103544477</v>
      </c>
      <c r="T8" s="26">
        <v>142363311</v>
      </c>
      <c r="U8" s="26">
        <v>350350046</v>
      </c>
      <c r="V8" s="26">
        <v>1288507047</v>
      </c>
      <c r="W8" s="26">
        <v>89009438</v>
      </c>
      <c r="X8" s="26">
        <v>1199497609</v>
      </c>
      <c r="Y8" s="106">
        <v>1347.61</v>
      </c>
      <c r="Z8" s="28">
        <v>89009438</v>
      </c>
    </row>
    <row r="9" spans="1:26" ht="13.5">
      <c r="A9" s="225" t="s">
        <v>148</v>
      </c>
      <c r="B9" s="158"/>
      <c r="C9" s="121">
        <v>52123218</v>
      </c>
      <c r="D9" s="25">
        <v>7000000</v>
      </c>
      <c r="E9" s="26">
        <v>7000000</v>
      </c>
      <c r="F9" s="26">
        <v>31822856</v>
      </c>
      <c r="G9" s="26">
        <v>31036636</v>
      </c>
      <c r="H9" s="26">
        <v>29993886</v>
      </c>
      <c r="I9" s="26">
        <v>92853378</v>
      </c>
      <c r="J9" s="26">
        <v>30096777</v>
      </c>
      <c r="K9" s="26">
        <v>30421940</v>
      </c>
      <c r="L9" s="26">
        <v>29349922</v>
      </c>
      <c r="M9" s="26">
        <v>89868639</v>
      </c>
      <c r="N9" s="26">
        <v>29411196</v>
      </c>
      <c r="O9" s="26">
        <v>29809957</v>
      </c>
      <c r="P9" s="26">
        <v>9443145</v>
      </c>
      <c r="Q9" s="26">
        <v>68664298</v>
      </c>
      <c r="R9" s="26">
        <v>28940276</v>
      </c>
      <c r="S9" s="26">
        <v>39064534</v>
      </c>
      <c r="T9" s="26">
        <v>36415578</v>
      </c>
      <c r="U9" s="26">
        <v>104420388</v>
      </c>
      <c r="V9" s="26">
        <v>355806703</v>
      </c>
      <c r="W9" s="26">
        <v>7000000</v>
      </c>
      <c r="X9" s="26">
        <v>348806703</v>
      </c>
      <c r="Y9" s="106">
        <v>4982.95</v>
      </c>
      <c r="Z9" s="28">
        <v>7000000</v>
      </c>
    </row>
    <row r="10" spans="1:26" ht="13.5">
      <c r="A10" s="225" t="s">
        <v>149</v>
      </c>
      <c r="B10" s="158"/>
      <c r="C10" s="121">
        <v>1109</v>
      </c>
      <c r="D10" s="25">
        <v>60000</v>
      </c>
      <c r="E10" s="26">
        <v>60000</v>
      </c>
      <c r="F10" s="125"/>
      <c r="G10" s="125"/>
      <c r="H10" s="125"/>
      <c r="I10" s="26"/>
      <c r="J10" s="125"/>
      <c r="K10" s="125"/>
      <c r="L10" s="26">
        <v>1109</v>
      </c>
      <c r="M10" s="125">
        <v>1109</v>
      </c>
      <c r="N10" s="125"/>
      <c r="O10" s="125"/>
      <c r="P10" s="26"/>
      <c r="Q10" s="125"/>
      <c r="R10" s="125"/>
      <c r="S10" s="26"/>
      <c r="T10" s="125"/>
      <c r="U10" s="125"/>
      <c r="V10" s="125">
        <v>1109</v>
      </c>
      <c r="W10" s="26">
        <v>60000</v>
      </c>
      <c r="X10" s="125">
        <v>-58891</v>
      </c>
      <c r="Y10" s="107">
        <v>-98.15</v>
      </c>
      <c r="Z10" s="200">
        <v>60000</v>
      </c>
    </row>
    <row r="11" spans="1:26" ht="13.5">
      <c r="A11" s="225" t="s">
        <v>150</v>
      </c>
      <c r="B11" s="158" t="s">
        <v>95</v>
      </c>
      <c r="C11" s="121">
        <v>3301059</v>
      </c>
      <c r="D11" s="25">
        <v>3900000</v>
      </c>
      <c r="E11" s="26">
        <v>3900000</v>
      </c>
      <c r="F11" s="26">
        <v>3312612</v>
      </c>
      <c r="G11" s="26">
        <v>3523361</v>
      </c>
      <c r="H11" s="26">
        <v>3356297</v>
      </c>
      <c r="I11" s="26">
        <v>10192270</v>
      </c>
      <c r="J11" s="26">
        <v>3146069</v>
      </c>
      <c r="K11" s="26">
        <v>2990735</v>
      </c>
      <c r="L11" s="26">
        <v>3278876</v>
      </c>
      <c r="M11" s="26">
        <v>9415680</v>
      </c>
      <c r="N11" s="26">
        <v>2991785</v>
      </c>
      <c r="O11" s="26">
        <v>2495638</v>
      </c>
      <c r="P11" s="26">
        <v>2552310</v>
      </c>
      <c r="Q11" s="26">
        <v>8039733</v>
      </c>
      <c r="R11" s="26">
        <v>3446779</v>
      </c>
      <c r="S11" s="26">
        <v>3435997</v>
      </c>
      <c r="T11" s="26">
        <v>3209070</v>
      </c>
      <c r="U11" s="26">
        <v>10091846</v>
      </c>
      <c r="V11" s="26">
        <v>37739529</v>
      </c>
      <c r="W11" s="26">
        <v>3900000</v>
      </c>
      <c r="X11" s="26">
        <v>33839529</v>
      </c>
      <c r="Y11" s="106">
        <v>867.68</v>
      </c>
      <c r="Z11" s="28">
        <v>3900000</v>
      </c>
    </row>
    <row r="12" spans="1:26" ht="13.5">
      <c r="A12" s="226" t="s">
        <v>55</v>
      </c>
      <c r="B12" s="227"/>
      <c r="C12" s="138">
        <f aca="true" t="shared" si="0" ref="C12:X12">SUM(C6:C11)</f>
        <v>331473809</v>
      </c>
      <c r="D12" s="38">
        <f t="shared" si="0"/>
        <v>247969438</v>
      </c>
      <c r="E12" s="39">
        <f t="shared" si="0"/>
        <v>247969438</v>
      </c>
      <c r="F12" s="39">
        <f t="shared" si="0"/>
        <v>165934544</v>
      </c>
      <c r="G12" s="39">
        <f t="shared" si="0"/>
        <v>189369220</v>
      </c>
      <c r="H12" s="39">
        <f t="shared" si="0"/>
        <v>185502491</v>
      </c>
      <c r="I12" s="39">
        <f t="shared" si="0"/>
        <v>540806255</v>
      </c>
      <c r="J12" s="39">
        <f t="shared" si="0"/>
        <v>193937680</v>
      </c>
      <c r="K12" s="39">
        <f t="shared" si="0"/>
        <v>188367964</v>
      </c>
      <c r="L12" s="39">
        <f t="shared" si="0"/>
        <v>355357376</v>
      </c>
      <c r="M12" s="39">
        <f t="shared" si="0"/>
        <v>737663020</v>
      </c>
      <c r="N12" s="39">
        <f t="shared" si="0"/>
        <v>172873738</v>
      </c>
      <c r="O12" s="39">
        <f t="shared" si="0"/>
        <v>150792898</v>
      </c>
      <c r="P12" s="39">
        <f t="shared" si="0"/>
        <v>381549065</v>
      </c>
      <c r="Q12" s="39">
        <f t="shared" si="0"/>
        <v>705215701</v>
      </c>
      <c r="R12" s="39">
        <f t="shared" si="0"/>
        <v>171938001</v>
      </c>
      <c r="S12" s="39">
        <f t="shared" si="0"/>
        <v>201272509</v>
      </c>
      <c r="T12" s="39">
        <f t="shared" si="0"/>
        <v>211888196</v>
      </c>
      <c r="U12" s="39">
        <f t="shared" si="0"/>
        <v>585098706</v>
      </c>
      <c r="V12" s="39">
        <f t="shared" si="0"/>
        <v>2568783682</v>
      </c>
      <c r="W12" s="39">
        <f t="shared" si="0"/>
        <v>247969438</v>
      </c>
      <c r="X12" s="39">
        <f t="shared" si="0"/>
        <v>2320814244</v>
      </c>
      <c r="Y12" s="140">
        <f>+IF(W12&lt;&gt;0,+(X12/W12)*100,0)</f>
        <v>935.9275331341438</v>
      </c>
      <c r="Z12" s="40">
        <f>SUM(Z6:Z11)</f>
        <v>247969438</v>
      </c>
    </row>
    <row r="13" spans="1:26" ht="4.5" customHeight="1">
      <c r="A13" s="228"/>
      <c r="B13" s="158"/>
      <c r="C13" s="121"/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218" t="s">
        <v>151</v>
      </c>
      <c r="B14" s="158"/>
      <c r="C14" s="121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06"/>
      <c r="Z14" s="28"/>
    </row>
    <row r="15" spans="1:26" ht="13.5">
      <c r="A15" s="225" t="s">
        <v>152</v>
      </c>
      <c r="B15" s="158"/>
      <c r="C15" s="121">
        <v>1369006</v>
      </c>
      <c r="D15" s="25">
        <v>120000</v>
      </c>
      <c r="E15" s="26">
        <v>120000</v>
      </c>
      <c r="F15" s="26"/>
      <c r="G15" s="26"/>
      <c r="H15" s="26"/>
      <c r="I15" s="26"/>
      <c r="J15" s="26"/>
      <c r="K15" s="26"/>
      <c r="L15" s="26">
        <v>1369006</v>
      </c>
      <c r="M15" s="26">
        <v>1369006</v>
      </c>
      <c r="N15" s="26"/>
      <c r="O15" s="26"/>
      <c r="P15" s="26"/>
      <c r="Q15" s="26"/>
      <c r="R15" s="26"/>
      <c r="S15" s="26"/>
      <c r="T15" s="26"/>
      <c r="U15" s="26"/>
      <c r="V15" s="26">
        <v>1369006</v>
      </c>
      <c r="W15" s="26">
        <v>120000</v>
      </c>
      <c r="X15" s="26">
        <v>1249006</v>
      </c>
      <c r="Y15" s="106">
        <v>1040.84</v>
      </c>
      <c r="Z15" s="28">
        <v>120000</v>
      </c>
    </row>
    <row r="16" spans="1:26" ht="13.5">
      <c r="A16" s="225" t="s">
        <v>153</v>
      </c>
      <c r="B16" s="158"/>
      <c r="C16" s="121">
        <v>77501455</v>
      </c>
      <c r="D16" s="25">
        <v>127084000</v>
      </c>
      <c r="E16" s="26">
        <v>127084000</v>
      </c>
      <c r="F16" s="125">
        <v>234213738</v>
      </c>
      <c r="G16" s="125">
        <v>214328252</v>
      </c>
      <c r="H16" s="125">
        <v>208112371</v>
      </c>
      <c r="I16" s="26">
        <v>656654361</v>
      </c>
      <c r="J16" s="125">
        <v>208876952</v>
      </c>
      <c r="K16" s="125">
        <v>209234411</v>
      </c>
      <c r="L16" s="26"/>
      <c r="M16" s="125">
        <v>418111363</v>
      </c>
      <c r="N16" s="125">
        <v>223130976</v>
      </c>
      <c r="O16" s="125">
        <v>250040795</v>
      </c>
      <c r="P16" s="26">
        <v>42872760</v>
      </c>
      <c r="Q16" s="125">
        <v>516044531</v>
      </c>
      <c r="R16" s="125">
        <v>278089195</v>
      </c>
      <c r="S16" s="26">
        <v>259308397</v>
      </c>
      <c r="T16" s="125">
        <v>246662138</v>
      </c>
      <c r="U16" s="125">
        <v>784059730</v>
      </c>
      <c r="V16" s="125">
        <v>2374869985</v>
      </c>
      <c r="W16" s="26">
        <v>127084000</v>
      </c>
      <c r="X16" s="125">
        <v>2247785985</v>
      </c>
      <c r="Y16" s="107">
        <v>1768.74</v>
      </c>
      <c r="Z16" s="200">
        <v>127084000</v>
      </c>
    </row>
    <row r="17" spans="1:26" ht="13.5">
      <c r="A17" s="225" t="s">
        <v>154</v>
      </c>
      <c r="B17" s="158"/>
      <c r="C17" s="121"/>
      <c r="D17" s="25"/>
      <c r="E17" s="26"/>
      <c r="F17" s="26">
        <v>54980000</v>
      </c>
      <c r="G17" s="26">
        <v>54980000</v>
      </c>
      <c r="H17" s="26">
        <v>54980000</v>
      </c>
      <c r="I17" s="26">
        <v>164940000</v>
      </c>
      <c r="J17" s="26">
        <v>54980000</v>
      </c>
      <c r="K17" s="26">
        <v>54980000</v>
      </c>
      <c r="L17" s="26">
        <v>54980000</v>
      </c>
      <c r="M17" s="26">
        <v>164940000</v>
      </c>
      <c r="N17" s="26">
        <v>54530000</v>
      </c>
      <c r="O17" s="26">
        <v>54530000</v>
      </c>
      <c r="P17" s="26">
        <v>54530000</v>
      </c>
      <c r="Q17" s="26">
        <v>163590000</v>
      </c>
      <c r="R17" s="26">
        <v>54980000</v>
      </c>
      <c r="S17" s="26">
        <v>54980000</v>
      </c>
      <c r="T17" s="26">
        <v>56100000</v>
      </c>
      <c r="U17" s="26">
        <v>166060000</v>
      </c>
      <c r="V17" s="26">
        <v>659530000</v>
      </c>
      <c r="W17" s="26"/>
      <c r="X17" s="26">
        <v>659530000</v>
      </c>
      <c r="Y17" s="106"/>
      <c r="Z17" s="28"/>
    </row>
    <row r="18" spans="1:26" ht="13.5">
      <c r="A18" s="225" t="s">
        <v>155</v>
      </c>
      <c r="B18" s="158"/>
      <c r="C18" s="121"/>
      <c r="D18" s="25"/>
      <c r="E18" s="26"/>
      <c r="F18" s="26"/>
      <c r="G18" s="26"/>
      <c r="H18" s="26"/>
      <c r="I18" s="26"/>
      <c r="J18" s="26"/>
      <c r="K18" s="26"/>
      <c r="L18" s="26">
        <v>58096253</v>
      </c>
      <c r="M18" s="26">
        <v>58096253</v>
      </c>
      <c r="N18" s="26"/>
      <c r="O18" s="26"/>
      <c r="P18" s="26"/>
      <c r="Q18" s="26"/>
      <c r="R18" s="26"/>
      <c r="S18" s="26"/>
      <c r="T18" s="26"/>
      <c r="U18" s="26"/>
      <c r="V18" s="26">
        <v>58096253</v>
      </c>
      <c r="W18" s="26"/>
      <c r="X18" s="26">
        <v>58096253</v>
      </c>
      <c r="Y18" s="106"/>
      <c r="Z18" s="28"/>
    </row>
    <row r="19" spans="1:26" ht="13.5">
      <c r="A19" s="225" t="s">
        <v>156</v>
      </c>
      <c r="B19" s="158" t="s">
        <v>98</v>
      </c>
      <c r="C19" s="121">
        <v>682694147</v>
      </c>
      <c r="D19" s="25">
        <v>832428021</v>
      </c>
      <c r="E19" s="26">
        <v>796428021</v>
      </c>
      <c r="F19" s="26">
        <v>684015718</v>
      </c>
      <c r="G19" s="26">
        <v>688331925</v>
      </c>
      <c r="H19" s="26">
        <v>691614029</v>
      </c>
      <c r="I19" s="26">
        <v>2063961672</v>
      </c>
      <c r="J19" s="26">
        <v>694376362</v>
      </c>
      <c r="K19" s="26">
        <v>701959030</v>
      </c>
      <c r="L19" s="26">
        <v>690383831</v>
      </c>
      <c r="M19" s="26">
        <v>2086719223</v>
      </c>
      <c r="N19" s="26">
        <v>704309628</v>
      </c>
      <c r="O19" s="26">
        <v>707909980</v>
      </c>
      <c r="P19" s="26">
        <v>711216128</v>
      </c>
      <c r="Q19" s="26">
        <v>2123435736</v>
      </c>
      <c r="R19" s="26">
        <v>714253699</v>
      </c>
      <c r="S19" s="26">
        <v>718328895</v>
      </c>
      <c r="T19" s="26">
        <v>739419204</v>
      </c>
      <c r="U19" s="26">
        <v>2172001798</v>
      </c>
      <c r="V19" s="26">
        <v>8446118429</v>
      </c>
      <c r="W19" s="26">
        <v>796428021</v>
      </c>
      <c r="X19" s="26">
        <v>7649690408</v>
      </c>
      <c r="Y19" s="106">
        <v>960.5</v>
      </c>
      <c r="Z19" s="28">
        <v>796428021</v>
      </c>
    </row>
    <row r="20" spans="1:26" ht="13.5">
      <c r="A20" s="225" t="s">
        <v>157</v>
      </c>
      <c r="B20" s="158"/>
      <c r="C20" s="121"/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158</v>
      </c>
      <c r="B21" s="158"/>
      <c r="C21" s="121"/>
      <c r="D21" s="2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/>
      <c r="Z21" s="28"/>
    </row>
    <row r="22" spans="1:26" ht="13.5">
      <c r="A22" s="225" t="s">
        <v>159</v>
      </c>
      <c r="B22" s="158"/>
      <c r="C22" s="121"/>
      <c r="D22" s="25"/>
      <c r="E22" s="26"/>
      <c r="F22" s="26">
        <v>931813</v>
      </c>
      <c r="G22" s="26">
        <v>931813</v>
      </c>
      <c r="H22" s="26">
        <v>931812</v>
      </c>
      <c r="I22" s="26">
        <v>2795438</v>
      </c>
      <c r="J22" s="26">
        <v>931813</v>
      </c>
      <c r="K22" s="26">
        <v>931813</v>
      </c>
      <c r="L22" s="26">
        <v>891571</v>
      </c>
      <c r="M22" s="26">
        <v>2755197</v>
      </c>
      <c r="N22" s="26">
        <v>931813</v>
      </c>
      <c r="O22" s="26">
        <v>931813</v>
      </c>
      <c r="P22" s="26">
        <v>931813</v>
      </c>
      <c r="Q22" s="26">
        <v>2795439</v>
      </c>
      <c r="R22" s="26">
        <v>931813</v>
      </c>
      <c r="S22" s="26">
        <v>931813</v>
      </c>
      <c r="T22" s="26">
        <v>891571</v>
      </c>
      <c r="U22" s="26">
        <v>2755197</v>
      </c>
      <c r="V22" s="26">
        <v>11101271</v>
      </c>
      <c r="W22" s="26"/>
      <c r="X22" s="26">
        <v>11101271</v>
      </c>
      <c r="Y22" s="106"/>
      <c r="Z22" s="28"/>
    </row>
    <row r="23" spans="1:26" ht="13.5">
      <c r="A23" s="225" t="s">
        <v>160</v>
      </c>
      <c r="B23" s="158"/>
      <c r="C23" s="121"/>
      <c r="D23" s="25"/>
      <c r="E23" s="26"/>
      <c r="F23" s="125"/>
      <c r="G23" s="125"/>
      <c r="H23" s="125"/>
      <c r="I23" s="26"/>
      <c r="J23" s="125"/>
      <c r="K23" s="125"/>
      <c r="L23" s="26"/>
      <c r="M23" s="125"/>
      <c r="N23" s="125"/>
      <c r="O23" s="125"/>
      <c r="P23" s="26"/>
      <c r="Q23" s="125"/>
      <c r="R23" s="125"/>
      <c r="S23" s="26"/>
      <c r="T23" s="125"/>
      <c r="U23" s="125"/>
      <c r="V23" s="125"/>
      <c r="W23" s="26"/>
      <c r="X23" s="125"/>
      <c r="Y23" s="107"/>
      <c r="Z23" s="200"/>
    </row>
    <row r="24" spans="1:26" ht="13.5">
      <c r="A24" s="226" t="s">
        <v>56</v>
      </c>
      <c r="B24" s="229"/>
      <c r="C24" s="138">
        <f aca="true" t="shared" si="1" ref="C24:X24">SUM(C15:C23)</f>
        <v>761564608</v>
      </c>
      <c r="D24" s="42">
        <f t="shared" si="1"/>
        <v>959632021</v>
      </c>
      <c r="E24" s="43">
        <f t="shared" si="1"/>
        <v>923632021</v>
      </c>
      <c r="F24" s="43">
        <f t="shared" si="1"/>
        <v>974141269</v>
      </c>
      <c r="G24" s="43">
        <f t="shared" si="1"/>
        <v>958571990</v>
      </c>
      <c r="H24" s="43">
        <f t="shared" si="1"/>
        <v>955638212</v>
      </c>
      <c r="I24" s="43">
        <f t="shared" si="1"/>
        <v>2888351471</v>
      </c>
      <c r="J24" s="43">
        <f t="shared" si="1"/>
        <v>959165127</v>
      </c>
      <c r="K24" s="43">
        <f t="shared" si="1"/>
        <v>967105254</v>
      </c>
      <c r="L24" s="43">
        <f t="shared" si="1"/>
        <v>805720661</v>
      </c>
      <c r="M24" s="43">
        <f t="shared" si="1"/>
        <v>2731991042</v>
      </c>
      <c r="N24" s="43">
        <f t="shared" si="1"/>
        <v>982902417</v>
      </c>
      <c r="O24" s="43">
        <f t="shared" si="1"/>
        <v>1013412588</v>
      </c>
      <c r="P24" s="43">
        <f t="shared" si="1"/>
        <v>809550701</v>
      </c>
      <c r="Q24" s="43">
        <f t="shared" si="1"/>
        <v>2805865706</v>
      </c>
      <c r="R24" s="43">
        <f t="shared" si="1"/>
        <v>1048254707</v>
      </c>
      <c r="S24" s="43">
        <f t="shared" si="1"/>
        <v>1033549105</v>
      </c>
      <c r="T24" s="43">
        <f t="shared" si="1"/>
        <v>1043072913</v>
      </c>
      <c r="U24" s="43">
        <f t="shared" si="1"/>
        <v>3124876725</v>
      </c>
      <c r="V24" s="43">
        <f t="shared" si="1"/>
        <v>11551084944</v>
      </c>
      <c r="W24" s="43">
        <f t="shared" si="1"/>
        <v>923632021</v>
      </c>
      <c r="X24" s="43">
        <f t="shared" si="1"/>
        <v>10627452923</v>
      </c>
      <c r="Y24" s="188">
        <f>+IF(W24&lt;&gt;0,+(X24/W24)*100,0)</f>
        <v>1150.6154703789769</v>
      </c>
      <c r="Z24" s="45">
        <f>SUM(Z15:Z23)</f>
        <v>923632021</v>
      </c>
    </row>
    <row r="25" spans="1:26" ht="13.5">
      <c r="A25" s="226" t="s">
        <v>161</v>
      </c>
      <c r="B25" s="227"/>
      <c r="C25" s="138">
        <f aca="true" t="shared" si="2" ref="C25:X25">+C12+C24</f>
        <v>1093038417</v>
      </c>
      <c r="D25" s="38">
        <f t="shared" si="2"/>
        <v>1207601459</v>
      </c>
      <c r="E25" s="39">
        <f t="shared" si="2"/>
        <v>1171601459</v>
      </c>
      <c r="F25" s="39">
        <f t="shared" si="2"/>
        <v>1140075813</v>
      </c>
      <c r="G25" s="39">
        <f t="shared" si="2"/>
        <v>1147941210</v>
      </c>
      <c r="H25" s="39">
        <f t="shared" si="2"/>
        <v>1141140703</v>
      </c>
      <c r="I25" s="39">
        <f t="shared" si="2"/>
        <v>3429157726</v>
      </c>
      <c r="J25" s="39">
        <f t="shared" si="2"/>
        <v>1153102807</v>
      </c>
      <c r="K25" s="39">
        <f t="shared" si="2"/>
        <v>1155473218</v>
      </c>
      <c r="L25" s="39">
        <f t="shared" si="2"/>
        <v>1161078037</v>
      </c>
      <c r="M25" s="39">
        <f t="shared" si="2"/>
        <v>3469654062</v>
      </c>
      <c r="N25" s="39">
        <f t="shared" si="2"/>
        <v>1155776155</v>
      </c>
      <c r="O25" s="39">
        <f t="shared" si="2"/>
        <v>1164205486</v>
      </c>
      <c r="P25" s="39">
        <f t="shared" si="2"/>
        <v>1191099766</v>
      </c>
      <c r="Q25" s="39">
        <f t="shared" si="2"/>
        <v>3511081407</v>
      </c>
      <c r="R25" s="39">
        <f t="shared" si="2"/>
        <v>1220192708</v>
      </c>
      <c r="S25" s="39">
        <f t="shared" si="2"/>
        <v>1234821614</v>
      </c>
      <c r="T25" s="39">
        <f t="shared" si="2"/>
        <v>1254961109</v>
      </c>
      <c r="U25" s="39">
        <f t="shared" si="2"/>
        <v>3709975431</v>
      </c>
      <c r="V25" s="39">
        <f t="shared" si="2"/>
        <v>14119868626</v>
      </c>
      <c r="W25" s="39">
        <f t="shared" si="2"/>
        <v>1171601459</v>
      </c>
      <c r="X25" s="39">
        <f t="shared" si="2"/>
        <v>12948267167</v>
      </c>
      <c r="Y25" s="140">
        <f>+IF(W25&lt;&gt;0,+(X25/W25)*100,0)</f>
        <v>1105.1767704396482</v>
      </c>
      <c r="Z25" s="40">
        <f>+Z12+Z24</f>
        <v>1171601459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162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163</v>
      </c>
      <c r="B28" s="230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164</v>
      </c>
      <c r="B29" s="158" t="s">
        <v>71</v>
      </c>
      <c r="C29" s="121"/>
      <c r="D29" s="25"/>
      <c r="E29" s="26"/>
      <c r="F29" s="26"/>
      <c r="G29" s="26"/>
      <c r="H29" s="26"/>
      <c r="I29" s="26"/>
      <c r="J29" s="26"/>
      <c r="K29" s="26"/>
      <c r="L29" s="26">
        <v>25659977</v>
      </c>
      <c r="M29" s="26">
        <v>25659977</v>
      </c>
      <c r="N29" s="26"/>
      <c r="O29" s="26"/>
      <c r="P29" s="26"/>
      <c r="Q29" s="26"/>
      <c r="R29" s="26"/>
      <c r="S29" s="26"/>
      <c r="T29" s="26"/>
      <c r="U29" s="26"/>
      <c r="V29" s="26">
        <v>25659977</v>
      </c>
      <c r="W29" s="26"/>
      <c r="X29" s="26">
        <v>25659977</v>
      </c>
      <c r="Y29" s="106"/>
      <c r="Z29" s="28"/>
    </row>
    <row r="30" spans="1:26" ht="13.5">
      <c r="A30" s="225" t="s">
        <v>51</v>
      </c>
      <c r="B30" s="158" t="s">
        <v>93</v>
      </c>
      <c r="C30" s="121">
        <v>44619125</v>
      </c>
      <c r="D30" s="25">
        <v>36006000</v>
      </c>
      <c r="E30" s="26">
        <v>36006000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>
        <v>36006000</v>
      </c>
      <c r="X30" s="26">
        <v>-36006000</v>
      </c>
      <c r="Y30" s="106">
        <v>-100</v>
      </c>
      <c r="Z30" s="28">
        <v>36006000</v>
      </c>
    </row>
    <row r="31" spans="1:26" ht="13.5">
      <c r="A31" s="225" t="s">
        <v>165</v>
      </c>
      <c r="B31" s="158"/>
      <c r="C31" s="121">
        <v>17393544</v>
      </c>
      <c r="D31" s="25">
        <v>16841000</v>
      </c>
      <c r="E31" s="26">
        <v>16841000</v>
      </c>
      <c r="F31" s="26">
        <v>17582972</v>
      </c>
      <c r="G31" s="26">
        <v>17702851</v>
      </c>
      <c r="H31" s="26">
        <v>17814127</v>
      </c>
      <c r="I31" s="26">
        <v>53099950</v>
      </c>
      <c r="J31" s="26">
        <v>17923618</v>
      </c>
      <c r="K31" s="26">
        <v>18270773</v>
      </c>
      <c r="L31" s="26">
        <v>19151321</v>
      </c>
      <c r="M31" s="26">
        <v>55345712</v>
      </c>
      <c r="N31" s="26">
        <v>19291994</v>
      </c>
      <c r="O31" s="26">
        <v>19102199</v>
      </c>
      <c r="P31" s="26">
        <v>-19159480</v>
      </c>
      <c r="Q31" s="26">
        <v>19234713</v>
      </c>
      <c r="R31" s="26">
        <v>19871183</v>
      </c>
      <c r="S31" s="26">
        <v>19595027</v>
      </c>
      <c r="T31" s="26">
        <v>19654339</v>
      </c>
      <c r="U31" s="26">
        <v>59120549</v>
      </c>
      <c r="V31" s="26">
        <v>186800924</v>
      </c>
      <c r="W31" s="26">
        <v>16841000</v>
      </c>
      <c r="X31" s="26">
        <v>169959924</v>
      </c>
      <c r="Y31" s="106">
        <v>1009.2</v>
      </c>
      <c r="Z31" s="28">
        <v>16841000</v>
      </c>
    </row>
    <row r="32" spans="1:26" ht="13.5">
      <c r="A32" s="225" t="s">
        <v>166</v>
      </c>
      <c r="B32" s="158" t="s">
        <v>93</v>
      </c>
      <c r="C32" s="121">
        <v>105465253</v>
      </c>
      <c r="D32" s="25">
        <v>85661302</v>
      </c>
      <c r="E32" s="26">
        <v>85661302</v>
      </c>
      <c r="F32" s="26">
        <v>80458536</v>
      </c>
      <c r="G32" s="26">
        <v>85045185</v>
      </c>
      <c r="H32" s="26">
        <v>86517057</v>
      </c>
      <c r="I32" s="26">
        <v>252020778</v>
      </c>
      <c r="J32" s="26">
        <v>85965402</v>
      </c>
      <c r="K32" s="26">
        <v>89885833</v>
      </c>
      <c r="L32" s="26">
        <v>61202890</v>
      </c>
      <c r="M32" s="26">
        <v>237054125</v>
      </c>
      <c r="N32" s="26">
        <v>91616795</v>
      </c>
      <c r="O32" s="26">
        <v>91748009</v>
      </c>
      <c r="P32" s="26">
        <v>133059085</v>
      </c>
      <c r="Q32" s="26">
        <v>316423889</v>
      </c>
      <c r="R32" s="26">
        <v>112149456</v>
      </c>
      <c r="S32" s="26">
        <v>115345549</v>
      </c>
      <c r="T32" s="26">
        <v>155894534</v>
      </c>
      <c r="U32" s="26">
        <v>383389539</v>
      </c>
      <c r="V32" s="26">
        <v>1188888331</v>
      </c>
      <c r="W32" s="26">
        <v>85661302</v>
      </c>
      <c r="X32" s="26">
        <v>1103227029</v>
      </c>
      <c r="Y32" s="106">
        <v>1287.89</v>
      </c>
      <c r="Z32" s="28">
        <v>85661302</v>
      </c>
    </row>
    <row r="33" spans="1:26" ht="13.5">
      <c r="A33" s="225" t="s">
        <v>167</v>
      </c>
      <c r="B33" s="158"/>
      <c r="C33" s="121">
        <v>5958757</v>
      </c>
      <c r="D33" s="25">
        <v>5000000</v>
      </c>
      <c r="E33" s="26">
        <v>5000000</v>
      </c>
      <c r="F33" s="26">
        <v>83093232</v>
      </c>
      <c r="G33" s="26">
        <v>83093232</v>
      </c>
      <c r="H33" s="26">
        <v>83093232</v>
      </c>
      <c r="I33" s="26">
        <v>249279696</v>
      </c>
      <c r="J33" s="26">
        <v>83093232</v>
      </c>
      <c r="K33" s="26">
        <v>83093232</v>
      </c>
      <c r="L33" s="26">
        <v>6200000</v>
      </c>
      <c r="M33" s="26">
        <v>172386464</v>
      </c>
      <c r="N33" s="26">
        <v>83093232</v>
      </c>
      <c r="O33" s="26">
        <v>83093232</v>
      </c>
      <c r="P33" s="26">
        <v>83093232</v>
      </c>
      <c r="Q33" s="26">
        <v>249279696</v>
      </c>
      <c r="R33" s="26">
        <v>83093232</v>
      </c>
      <c r="S33" s="26">
        <v>83093232</v>
      </c>
      <c r="T33" s="26">
        <v>70374299</v>
      </c>
      <c r="U33" s="26">
        <v>236560763</v>
      </c>
      <c r="V33" s="26">
        <v>907506619</v>
      </c>
      <c r="W33" s="26">
        <v>5000000</v>
      </c>
      <c r="X33" s="26">
        <v>902506619</v>
      </c>
      <c r="Y33" s="106">
        <v>18050.13</v>
      </c>
      <c r="Z33" s="28">
        <v>5000000</v>
      </c>
    </row>
    <row r="34" spans="1:26" ht="13.5">
      <c r="A34" s="226" t="s">
        <v>57</v>
      </c>
      <c r="B34" s="227"/>
      <c r="C34" s="138">
        <f aca="true" t="shared" si="3" ref="C34:X34">SUM(C29:C33)</f>
        <v>173436679</v>
      </c>
      <c r="D34" s="38">
        <f t="shared" si="3"/>
        <v>143508302</v>
      </c>
      <c r="E34" s="39">
        <f t="shared" si="3"/>
        <v>143508302</v>
      </c>
      <c r="F34" s="39">
        <f t="shared" si="3"/>
        <v>181134740</v>
      </c>
      <c r="G34" s="39">
        <f t="shared" si="3"/>
        <v>185841268</v>
      </c>
      <c r="H34" s="39">
        <f t="shared" si="3"/>
        <v>187424416</v>
      </c>
      <c r="I34" s="39">
        <f t="shared" si="3"/>
        <v>554400424</v>
      </c>
      <c r="J34" s="39">
        <f t="shared" si="3"/>
        <v>186982252</v>
      </c>
      <c r="K34" s="39">
        <f t="shared" si="3"/>
        <v>191249838</v>
      </c>
      <c r="L34" s="39">
        <f t="shared" si="3"/>
        <v>112214188</v>
      </c>
      <c r="M34" s="39">
        <f t="shared" si="3"/>
        <v>490446278</v>
      </c>
      <c r="N34" s="39">
        <f t="shared" si="3"/>
        <v>194002021</v>
      </c>
      <c r="O34" s="39">
        <f t="shared" si="3"/>
        <v>193943440</v>
      </c>
      <c r="P34" s="39">
        <f t="shared" si="3"/>
        <v>196992837</v>
      </c>
      <c r="Q34" s="39">
        <f t="shared" si="3"/>
        <v>584938298</v>
      </c>
      <c r="R34" s="39">
        <f t="shared" si="3"/>
        <v>215113871</v>
      </c>
      <c r="S34" s="39">
        <f t="shared" si="3"/>
        <v>218033808</v>
      </c>
      <c r="T34" s="39">
        <f t="shared" si="3"/>
        <v>245923172</v>
      </c>
      <c r="U34" s="39">
        <f t="shared" si="3"/>
        <v>679070851</v>
      </c>
      <c r="V34" s="39">
        <f t="shared" si="3"/>
        <v>2308855851</v>
      </c>
      <c r="W34" s="39">
        <f t="shared" si="3"/>
        <v>143508302</v>
      </c>
      <c r="X34" s="39">
        <f t="shared" si="3"/>
        <v>2165347549</v>
      </c>
      <c r="Y34" s="140">
        <f>+IF(W34&lt;&gt;0,+(X34/W34)*100,0)</f>
        <v>1508.8657024176903</v>
      </c>
      <c r="Z34" s="40">
        <f>SUM(Z29:Z33)</f>
        <v>143508302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168</v>
      </c>
      <c r="B36" s="158"/>
      <c r="C36" s="121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06"/>
      <c r="Z36" s="28"/>
    </row>
    <row r="37" spans="1:26" ht="13.5">
      <c r="A37" s="225" t="s">
        <v>51</v>
      </c>
      <c r="B37" s="158"/>
      <c r="C37" s="121">
        <v>50285948</v>
      </c>
      <c r="D37" s="25">
        <v>156219000</v>
      </c>
      <c r="E37" s="26">
        <v>120219000</v>
      </c>
      <c r="F37" s="26">
        <v>100833744</v>
      </c>
      <c r="G37" s="26">
        <v>100346745</v>
      </c>
      <c r="H37" s="26">
        <v>98521246</v>
      </c>
      <c r="I37" s="26">
        <v>299701735</v>
      </c>
      <c r="J37" s="26">
        <v>98025284</v>
      </c>
      <c r="K37" s="26">
        <v>97170421</v>
      </c>
      <c r="L37" s="26">
        <v>56004061</v>
      </c>
      <c r="M37" s="26">
        <v>251199766</v>
      </c>
      <c r="N37" s="26">
        <v>81154778</v>
      </c>
      <c r="O37" s="26">
        <v>80625991</v>
      </c>
      <c r="P37" s="26">
        <v>78753969</v>
      </c>
      <c r="Q37" s="26">
        <v>240534738</v>
      </c>
      <c r="R37" s="26">
        <v>57219575</v>
      </c>
      <c r="S37" s="26">
        <v>77352748</v>
      </c>
      <c r="T37" s="26">
        <v>56151309</v>
      </c>
      <c r="U37" s="26">
        <v>190723632</v>
      </c>
      <c r="V37" s="26">
        <v>982159871</v>
      </c>
      <c r="W37" s="26">
        <v>120219000</v>
      </c>
      <c r="X37" s="26">
        <v>861940871</v>
      </c>
      <c r="Y37" s="106">
        <v>716.98</v>
      </c>
      <c r="Z37" s="28">
        <v>120219000</v>
      </c>
    </row>
    <row r="38" spans="1:26" ht="13.5">
      <c r="A38" s="225" t="s">
        <v>167</v>
      </c>
      <c r="B38" s="158"/>
      <c r="C38" s="121">
        <v>57787188</v>
      </c>
      <c r="D38" s="25">
        <v>70536000</v>
      </c>
      <c r="E38" s="26">
        <v>70536000</v>
      </c>
      <c r="F38" s="26">
        <v>25212000</v>
      </c>
      <c r="G38" s="26">
        <v>25212000</v>
      </c>
      <c r="H38" s="26">
        <v>25212000</v>
      </c>
      <c r="I38" s="26">
        <v>75636000</v>
      </c>
      <c r="J38" s="26">
        <v>25212000</v>
      </c>
      <c r="K38" s="26">
        <v>25212000</v>
      </c>
      <c r="L38" s="26">
        <v>151564056</v>
      </c>
      <c r="M38" s="26">
        <v>201988056</v>
      </c>
      <c r="N38" s="26">
        <v>25212000</v>
      </c>
      <c r="O38" s="26">
        <v>25212000</v>
      </c>
      <c r="P38" s="26">
        <v>25212000</v>
      </c>
      <c r="Q38" s="26">
        <v>75636000</v>
      </c>
      <c r="R38" s="26">
        <v>46218000</v>
      </c>
      <c r="S38" s="26">
        <v>25212000</v>
      </c>
      <c r="T38" s="26">
        <v>25212000</v>
      </c>
      <c r="U38" s="26">
        <v>96642000</v>
      </c>
      <c r="V38" s="26">
        <v>449902056</v>
      </c>
      <c r="W38" s="26">
        <v>70536000</v>
      </c>
      <c r="X38" s="26">
        <v>379366056</v>
      </c>
      <c r="Y38" s="106">
        <v>537.83</v>
      </c>
      <c r="Z38" s="28">
        <v>70536000</v>
      </c>
    </row>
    <row r="39" spans="1:26" ht="13.5">
      <c r="A39" s="226" t="s">
        <v>58</v>
      </c>
      <c r="B39" s="229"/>
      <c r="C39" s="138">
        <f aca="true" t="shared" si="4" ref="C39:X39">SUM(C37:C38)</f>
        <v>108073136</v>
      </c>
      <c r="D39" s="42">
        <f t="shared" si="4"/>
        <v>226755000</v>
      </c>
      <c r="E39" s="43">
        <f t="shared" si="4"/>
        <v>190755000</v>
      </c>
      <c r="F39" s="43">
        <f t="shared" si="4"/>
        <v>126045744</v>
      </c>
      <c r="G39" s="43">
        <f t="shared" si="4"/>
        <v>125558745</v>
      </c>
      <c r="H39" s="43">
        <f t="shared" si="4"/>
        <v>123733246</v>
      </c>
      <c r="I39" s="43">
        <f t="shared" si="4"/>
        <v>375337735</v>
      </c>
      <c r="J39" s="43">
        <f t="shared" si="4"/>
        <v>123237284</v>
      </c>
      <c r="K39" s="43">
        <f t="shared" si="4"/>
        <v>122382421</v>
      </c>
      <c r="L39" s="43">
        <f t="shared" si="4"/>
        <v>207568117</v>
      </c>
      <c r="M39" s="43">
        <f t="shared" si="4"/>
        <v>453187822</v>
      </c>
      <c r="N39" s="43">
        <f t="shared" si="4"/>
        <v>106366778</v>
      </c>
      <c r="O39" s="43">
        <f t="shared" si="4"/>
        <v>105837991</v>
      </c>
      <c r="P39" s="43">
        <f t="shared" si="4"/>
        <v>103965969</v>
      </c>
      <c r="Q39" s="43">
        <f t="shared" si="4"/>
        <v>316170738</v>
      </c>
      <c r="R39" s="43">
        <f t="shared" si="4"/>
        <v>103437575</v>
      </c>
      <c r="S39" s="43">
        <f t="shared" si="4"/>
        <v>102564748</v>
      </c>
      <c r="T39" s="43">
        <f t="shared" si="4"/>
        <v>81363309</v>
      </c>
      <c r="U39" s="43">
        <f t="shared" si="4"/>
        <v>287365632</v>
      </c>
      <c r="V39" s="43">
        <f t="shared" si="4"/>
        <v>1432061927</v>
      </c>
      <c r="W39" s="43">
        <f t="shared" si="4"/>
        <v>190755000</v>
      </c>
      <c r="X39" s="43">
        <f t="shared" si="4"/>
        <v>1241306927</v>
      </c>
      <c r="Y39" s="188">
        <f>+IF(W39&lt;&gt;0,+(X39/W39)*100,0)</f>
        <v>650.7336253309219</v>
      </c>
      <c r="Z39" s="45">
        <f>SUM(Z37:Z38)</f>
        <v>190755000</v>
      </c>
    </row>
    <row r="40" spans="1:26" ht="13.5">
      <c r="A40" s="226" t="s">
        <v>169</v>
      </c>
      <c r="B40" s="227"/>
      <c r="C40" s="138">
        <f aca="true" t="shared" si="5" ref="C40:X40">+C34+C39</f>
        <v>281509815</v>
      </c>
      <c r="D40" s="38">
        <f t="shared" si="5"/>
        <v>370263302</v>
      </c>
      <c r="E40" s="39">
        <f t="shared" si="5"/>
        <v>334263302</v>
      </c>
      <c r="F40" s="39">
        <f t="shared" si="5"/>
        <v>307180484</v>
      </c>
      <c r="G40" s="39">
        <f t="shared" si="5"/>
        <v>311400013</v>
      </c>
      <c r="H40" s="39">
        <f t="shared" si="5"/>
        <v>311157662</v>
      </c>
      <c r="I40" s="39">
        <f t="shared" si="5"/>
        <v>929738159</v>
      </c>
      <c r="J40" s="39">
        <f t="shared" si="5"/>
        <v>310219536</v>
      </c>
      <c r="K40" s="39">
        <f t="shared" si="5"/>
        <v>313632259</v>
      </c>
      <c r="L40" s="39">
        <f t="shared" si="5"/>
        <v>319782305</v>
      </c>
      <c r="M40" s="39">
        <f t="shared" si="5"/>
        <v>943634100</v>
      </c>
      <c r="N40" s="39">
        <f t="shared" si="5"/>
        <v>300368799</v>
      </c>
      <c r="O40" s="39">
        <f t="shared" si="5"/>
        <v>299781431</v>
      </c>
      <c r="P40" s="39">
        <f t="shared" si="5"/>
        <v>300958806</v>
      </c>
      <c r="Q40" s="39">
        <f t="shared" si="5"/>
        <v>901109036</v>
      </c>
      <c r="R40" s="39">
        <f t="shared" si="5"/>
        <v>318551446</v>
      </c>
      <c r="S40" s="39">
        <f t="shared" si="5"/>
        <v>320598556</v>
      </c>
      <c r="T40" s="39">
        <f t="shared" si="5"/>
        <v>327286481</v>
      </c>
      <c r="U40" s="39">
        <f t="shared" si="5"/>
        <v>966436483</v>
      </c>
      <c r="V40" s="39">
        <f t="shared" si="5"/>
        <v>3740917778</v>
      </c>
      <c r="W40" s="39">
        <f t="shared" si="5"/>
        <v>334263302</v>
      </c>
      <c r="X40" s="39">
        <f t="shared" si="5"/>
        <v>3406654476</v>
      </c>
      <c r="Y40" s="140">
        <f>+IF(W40&lt;&gt;0,+(X40/W40)*100,0)</f>
        <v>1019.1530017255678</v>
      </c>
      <c r="Z40" s="40">
        <f>+Z34+Z39</f>
        <v>334263302</v>
      </c>
    </row>
    <row r="41" spans="1:26" ht="4.5" customHeight="1">
      <c r="A41" s="228"/>
      <c r="B41" s="158"/>
      <c r="C41" s="121"/>
      <c r="D41" s="2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/>
      <c r="Z41" s="28"/>
    </row>
    <row r="42" spans="1:26" ht="13.5">
      <c r="A42" s="231" t="s">
        <v>170</v>
      </c>
      <c r="B42" s="232" t="s">
        <v>140</v>
      </c>
      <c r="C42" s="233">
        <f aca="true" t="shared" si="6" ref="C42:X42">+C25-C40</f>
        <v>811528602</v>
      </c>
      <c r="D42" s="234">
        <f t="shared" si="6"/>
        <v>837338157</v>
      </c>
      <c r="E42" s="235">
        <f t="shared" si="6"/>
        <v>837338157</v>
      </c>
      <c r="F42" s="235">
        <f t="shared" si="6"/>
        <v>832895329</v>
      </c>
      <c r="G42" s="235">
        <f t="shared" si="6"/>
        <v>836541197</v>
      </c>
      <c r="H42" s="235">
        <f t="shared" si="6"/>
        <v>829983041</v>
      </c>
      <c r="I42" s="235">
        <f t="shared" si="6"/>
        <v>2499419567</v>
      </c>
      <c r="J42" s="235">
        <f t="shared" si="6"/>
        <v>842883271</v>
      </c>
      <c r="K42" s="235">
        <f t="shared" si="6"/>
        <v>841840959</v>
      </c>
      <c r="L42" s="235">
        <f t="shared" si="6"/>
        <v>841295732</v>
      </c>
      <c r="M42" s="235">
        <f t="shared" si="6"/>
        <v>2526019962</v>
      </c>
      <c r="N42" s="235">
        <f t="shared" si="6"/>
        <v>855407356</v>
      </c>
      <c r="O42" s="235">
        <f t="shared" si="6"/>
        <v>864424055</v>
      </c>
      <c r="P42" s="235">
        <f t="shared" si="6"/>
        <v>890140960</v>
      </c>
      <c r="Q42" s="235">
        <f t="shared" si="6"/>
        <v>2609972371</v>
      </c>
      <c r="R42" s="235">
        <f t="shared" si="6"/>
        <v>901641262</v>
      </c>
      <c r="S42" s="235">
        <f t="shared" si="6"/>
        <v>914223058</v>
      </c>
      <c r="T42" s="235">
        <f t="shared" si="6"/>
        <v>927674628</v>
      </c>
      <c r="U42" s="235">
        <f t="shared" si="6"/>
        <v>2743538948</v>
      </c>
      <c r="V42" s="235">
        <f t="shared" si="6"/>
        <v>10378950848</v>
      </c>
      <c r="W42" s="235">
        <f t="shared" si="6"/>
        <v>837338157</v>
      </c>
      <c r="X42" s="235">
        <f t="shared" si="6"/>
        <v>9541612691</v>
      </c>
      <c r="Y42" s="236">
        <f>+IF(W42&lt;&gt;0,+(X42/W42)*100,0)</f>
        <v>1139.5172441663854</v>
      </c>
      <c r="Z42" s="237">
        <f>+Z25-Z40</f>
        <v>837338157</v>
      </c>
    </row>
    <row r="43" spans="1:26" ht="4.5" customHeight="1">
      <c r="A43" s="228"/>
      <c r="B43" s="158"/>
      <c r="C43" s="121"/>
      <c r="D43" s="25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105"/>
      <c r="Z43" s="28"/>
    </row>
    <row r="44" spans="1:26" ht="13.5">
      <c r="A44" s="218" t="s">
        <v>171</v>
      </c>
      <c r="B44" s="158"/>
      <c r="C44" s="121"/>
      <c r="D44" s="25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105"/>
      <c r="Z44" s="28"/>
    </row>
    <row r="45" spans="1:26" ht="13.5">
      <c r="A45" s="225" t="s">
        <v>172</v>
      </c>
      <c r="B45" s="158"/>
      <c r="C45" s="121">
        <v>802800445</v>
      </c>
      <c r="D45" s="25">
        <v>829610000</v>
      </c>
      <c r="E45" s="26">
        <v>829610000</v>
      </c>
      <c r="F45" s="26">
        <v>824167173</v>
      </c>
      <c r="G45" s="26">
        <v>827813041</v>
      </c>
      <c r="H45" s="26">
        <v>821254885</v>
      </c>
      <c r="I45" s="26">
        <v>2473235099</v>
      </c>
      <c r="J45" s="26">
        <v>834155114</v>
      </c>
      <c r="K45" s="26">
        <v>833112803</v>
      </c>
      <c r="L45" s="26">
        <v>832567576</v>
      </c>
      <c r="M45" s="26">
        <v>2499835493</v>
      </c>
      <c r="N45" s="26">
        <v>846679200</v>
      </c>
      <c r="O45" s="26">
        <v>855695898</v>
      </c>
      <c r="P45" s="26">
        <v>881412802</v>
      </c>
      <c r="Q45" s="26">
        <v>2583787900</v>
      </c>
      <c r="R45" s="26">
        <v>892913106</v>
      </c>
      <c r="S45" s="26">
        <v>905494902</v>
      </c>
      <c r="T45" s="26">
        <v>918946472</v>
      </c>
      <c r="U45" s="26">
        <v>2717354480</v>
      </c>
      <c r="V45" s="26">
        <v>10274212972</v>
      </c>
      <c r="W45" s="26">
        <v>829610000</v>
      </c>
      <c r="X45" s="26">
        <v>9444602972</v>
      </c>
      <c r="Y45" s="105">
        <v>1138.44</v>
      </c>
      <c r="Z45" s="28">
        <v>829610000</v>
      </c>
    </row>
    <row r="46" spans="1:26" ht="13.5">
      <c r="A46" s="225" t="s">
        <v>173</v>
      </c>
      <c r="B46" s="158" t="s">
        <v>93</v>
      </c>
      <c r="C46" s="121">
        <v>8728157</v>
      </c>
      <c r="D46" s="25">
        <v>7728157</v>
      </c>
      <c r="E46" s="26">
        <v>7728157</v>
      </c>
      <c r="F46" s="26">
        <v>8728156</v>
      </c>
      <c r="G46" s="26">
        <v>8728156</v>
      </c>
      <c r="H46" s="26">
        <v>8728156</v>
      </c>
      <c r="I46" s="26">
        <v>26184468</v>
      </c>
      <c r="J46" s="26">
        <v>8728157</v>
      </c>
      <c r="K46" s="26">
        <v>8728156</v>
      </c>
      <c r="L46" s="26">
        <v>8728156</v>
      </c>
      <c r="M46" s="26">
        <v>26184469</v>
      </c>
      <c r="N46" s="26">
        <v>8728156</v>
      </c>
      <c r="O46" s="26">
        <v>8728157</v>
      </c>
      <c r="P46" s="26">
        <v>8728156</v>
      </c>
      <c r="Q46" s="26">
        <v>26184469</v>
      </c>
      <c r="R46" s="26">
        <v>8728156</v>
      </c>
      <c r="S46" s="26">
        <v>8728156</v>
      </c>
      <c r="T46" s="26">
        <v>8728156</v>
      </c>
      <c r="U46" s="26">
        <v>26184468</v>
      </c>
      <c r="V46" s="26">
        <v>104737874</v>
      </c>
      <c r="W46" s="26">
        <v>7728157</v>
      </c>
      <c r="X46" s="26">
        <v>97009717</v>
      </c>
      <c r="Y46" s="105">
        <v>1255.28</v>
      </c>
      <c r="Z46" s="28">
        <v>7728157</v>
      </c>
    </row>
    <row r="47" spans="1:26" ht="13.5">
      <c r="A47" s="225" t="s">
        <v>174</v>
      </c>
      <c r="B47" s="158"/>
      <c r="C47" s="121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105"/>
      <c r="Z47" s="28"/>
    </row>
    <row r="48" spans="1:26" ht="13.5">
      <c r="A48" s="238" t="s">
        <v>175</v>
      </c>
      <c r="B48" s="239" t="s">
        <v>140</v>
      </c>
      <c r="C48" s="193">
        <f aca="true" t="shared" si="7" ref="C48:X48">SUM(C45:C47)</f>
        <v>811528602</v>
      </c>
      <c r="D48" s="240">
        <f t="shared" si="7"/>
        <v>837338157</v>
      </c>
      <c r="E48" s="195">
        <f t="shared" si="7"/>
        <v>837338157</v>
      </c>
      <c r="F48" s="195">
        <f t="shared" si="7"/>
        <v>832895329</v>
      </c>
      <c r="G48" s="195">
        <f t="shared" si="7"/>
        <v>836541197</v>
      </c>
      <c r="H48" s="195">
        <f t="shared" si="7"/>
        <v>829983041</v>
      </c>
      <c r="I48" s="195">
        <f t="shared" si="7"/>
        <v>2499419567</v>
      </c>
      <c r="J48" s="195">
        <f t="shared" si="7"/>
        <v>842883271</v>
      </c>
      <c r="K48" s="195">
        <f t="shared" si="7"/>
        <v>841840959</v>
      </c>
      <c r="L48" s="195">
        <f t="shared" si="7"/>
        <v>841295732</v>
      </c>
      <c r="M48" s="195">
        <f t="shared" si="7"/>
        <v>2526019962</v>
      </c>
      <c r="N48" s="195">
        <f t="shared" si="7"/>
        <v>855407356</v>
      </c>
      <c r="O48" s="195">
        <f t="shared" si="7"/>
        <v>864424055</v>
      </c>
      <c r="P48" s="195">
        <f t="shared" si="7"/>
        <v>890140958</v>
      </c>
      <c r="Q48" s="195">
        <f t="shared" si="7"/>
        <v>2609972369</v>
      </c>
      <c r="R48" s="195">
        <f t="shared" si="7"/>
        <v>901641262</v>
      </c>
      <c r="S48" s="195">
        <f t="shared" si="7"/>
        <v>914223058</v>
      </c>
      <c r="T48" s="195">
        <f t="shared" si="7"/>
        <v>927674628</v>
      </c>
      <c r="U48" s="195">
        <f t="shared" si="7"/>
        <v>2743538948</v>
      </c>
      <c r="V48" s="195">
        <f t="shared" si="7"/>
        <v>10378950846</v>
      </c>
      <c r="W48" s="195">
        <f t="shared" si="7"/>
        <v>837338157</v>
      </c>
      <c r="X48" s="195">
        <f t="shared" si="7"/>
        <v>9541612689</v>
      </c>
      <c r="Y48" s="241">
        <f>+IF(W48&lt;&gt;0,+(X48/W48)*100,0)</f>
        <v>1139.5172439275332</v>
      </c>
      <c r="Z48" s="208">
        <f>SUM(Z45:Z47)</f>
        <v>837338157</v>
      </c>
    </row>
    <row r="49" spans="1:26" ht="13.5">
      <c r="A49" s="84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84" t="s">
        <v>241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84" t="s">
        <v>242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84" t="s">
        <v>243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84" t="s">
        <v>244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84" t="s">
        <v>245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176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6" t="s">
        <v>5</v>
      </c>
      <c r="D3" s="15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177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178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179</v>
      </c>
      <c r="B6" s="158"/>
      <c r="C6" s="121">
        <v>531032422</v>
      </c>
      <c r="D6" s="25">
        <v>616101060</v>
      </c>
      <c r="E6" s="26">
        <v>610262787</v>
      </c>
      <c r="F6" s="26">
        <v>86929502</v>
      </c>
      <c r="G6" s="26">
        <v>52644015</v>
      </c>
      <c r="H6" s="26">
        <v>51553319</v>
      </c>
      <c r="I6" s="26">
        <v>191126836</v>
      </c>
      <c r="J6" s="26">
        <v>59628644</v>
      </c>
      <c r="K6" s="26">
        <v>57948134</v>
      </c>
      <c r="L6" s="26">
        <v>91063642</v>
      </c>
      <c r="M6" s="26">
        <v>208640420</v>
      </c>
      <c r="N6" s="26">
        <v>75308456</v>
      </c>
      <c r="O6" s="26">
        <v>79776652</v>
      </c>
      <c r="P6" s="26">
        <v>128954200</v>
      </c>
      <c r="Q6" s="26">
        <v>284039308</v>
      </c>
      <c r="R6" s="26">
        <v>85132776</v>
      </c>
      <c r="S6" s="26">
        <v>37666045</v>
      </c>
      <c r="T6" s="26">
        <v>50389226</v>
      </c>
      <c r="U6" s="26">
        <v>173188047</v>
      </c>
      <c r="V6" s="26">
        <v>856994611</v>
      </c>
      <c r="W6" s="26">
        <v>610262787</v>
      </c>
      <c r="X6" s="26">
        <v>246731824</v>
      </c>
      <c r="Y6" s="106">
        <v>40.43</v>
      </c>
      <c r="Z6" s="28">
        <v>610262787</v>
      </c>
    </row>
    <row r="7" spans="1:26" ht="13.5">
      <c r="A7" s="225" t="s">
        <v>180</v>
      </c>
      <c r="B7" s="158" t="s">
        <v>71</v>
      </c>
      <c r="C7" s="121">
        <v>77638037</v>
      </c>
      <c r="D7" s="25">
        <v>202615044</v>
      </c>
      <c r="E7" s="26">
        <v>68908000</v>
      </c>
      <c r="F7" s="26">
        <v>21224842</v>
      </c>
      <c r="G7" s="26">
        <v>4047000</v>
      </c>
      <c r="H7" s="26"/>
      <c r="I7" s="26">
        <v>25271842</v>
      </c>
      <c r="J7" s="26"/>
      <c r="K7" s="26">
        <v>85</v>
      </c>
      <c r="L7" s="26">
        <v>16979874</v>
      </c>
      <c r="M7" s="26">
        <v>16979959</v>
      </c>
      <c r="N7" s="26">
        <v>1661664</v>
      </c>
      <c r="O7" s="26"/>
      <c r="P7" s="26">
        <v>12735000</v>
      </c>
      <c r="Q7" s="26">
        <v>14396664</v>
      </c>
      <c r="R7" s="26"/>
      <c r="S7" s="26"/>
      <c r="T7" s="26">
        <v>1552901</v>
      </c>
      <c r="U7" s="26">
        <v>1552901</v>
      </c>
      <c r="V7" s="26">
        <v>58201366</v>
      </c>
      <c r="W7" s="26">
        <v>68908000</v>
      </c>
      <c r="X7" s="26">
        <v>-10706634</v>
      </c>
      <c r="Y7" s="106">
        <v>-15.54</v>
      </c>
      <c r="Z7" s="28">
        <v>68908000</v>
      </c>
    </row>
    <row r="8" spans="1:26" ht="13.5">
      <c r="A8" s="225" t="s">
        <v>181</v>
      </c>
      <c r="B8" s="158" t="s">
        <v>71</v>
      </c>
      <c r="C8" s="121">
        <v>10154220</v>
      </c>
      <c r="D8" s="25"/>
      <c r="E8" s="26">
        <v>99819576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>
        <v>99819576</v>
      </c>
      <c r="X8" s="26">
        <v>-99819576</v>
      </c>
      <c r="Y8" s="106">
        <v>-100</v>
      </c>
      <c r="Z8" s="28">
        <v>99819576</v>
      </c>
    </row>
    <row r="9" spans="1:26" ht="13.5">
      <c r="A9" s="225" t="s">
        <v>182</v>
      </c>
      <c r="B9" s="158"/>
      <c r="C9" s="121">
        <v>16637299</v>
      </c>
      <c r="D9" s="25"/>
      <c r="E9" s="26">
        <v>11772041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>
        <v>11772041</v>
      </c>
      <c r="X9" s="26">
        <v>-11772041</v>
      </c>
      <c r="Y9" s="106">
        <v>-100</v>
      </c>
      <c r="Z9" s="28">
        <v>11772041</v>
      </c>
    </row>
    <row r="10" spans="1:26" ht="13.5">
      <c r="A10" s="225" t="s">
        <v>183</v>
      </c>
      <c r="B10" s="158"/>
      <c r="C10" s="121"/>
      <c r="D10" s="25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106"/>
      <c r="Z10" s="28"/>
    </row>
    <row r="11" spans="1:26" ht="13.5">
      <c r="A11" s="218" t="s">
        <v>184</v>
      </c>
      <c r="B11" s="158"/>
      <c r="C11" s="121"/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225" t="s">
        <v>185</v>
      </c>
      <c r="B12" s="158"/>
      <c r="C12" s="121">
        <v>-496732689</v>
      </c>
      <c r="D12" s="25">
        <v>-185358132</v>
      </c>
      <c r="E12" s="26">
        <v>-625653842</v>
      </c>
      <c r="F12" s="26">
        <v>-14620672</v>
      </c>
      <c r="G12" s="26">
        <v>-12554299</v>
      </c>
      <c r="H12" s="26">
        <v>-12866221</v>
      </c>
      <c r="I12" s="26">
        <v>-40041192</v>
      </c>
      <c r="J12" s="26">
        <v>-13338338</v>
      </c>
      <c r="K12" s="26">
        <v>-12873240</v>
      </c>
      <c r="L12" s="26">
        <v>-19166975</v>
      </c>
      <c r="M12" s="26">
        <v>-45378553</v>
      </c>
      <c r="N12" s="26">
        <v>-16477595</v>
      </c>
      <c r="O12" s="26">
        <v>-13845087</v>
      </c>
      <c r="P12" s="26">
        <v>-12476691</v>
      </c>
      <c r="Q12" s="26">
        <v>-42799373</v>
      </c>
      <c r="R12" s="26">
        <v>-13102702</v>
      </c>
      <c r="S12" s="26">
        <v>-13370105</v>
      </c>
      <c r="T12" s="26">
        <v>-15654792</v>
      </c>
      <c r="U12" s="26">
        <v>-42127599</v>
      </c>
      <c r="V12" s="26">
        <v>-170346717</v>
      </c>
      <c r="W12" s="26">
        <v>-625653842</v>
      </c>
      <c r="X12" s="26">
        <v>455307125</v>
      </c>
      <c r="Y12" s="106">
        <v>-72.77</v>
      </c>
      <c r="Z12" s="28">
        <v>-625653842</v>
      </c>
    </row>
    <row r="13" spans="1:26" ht="13.5">
      <c r="A13" s="225" t="s">
        <v>39</v>
      </c>
      <c r="B13" s="158"/>
      <c r="C13" s="121">
        <v>-14094628</v>
      </c>
      <c r="D13" s="25">
        <v>-461107104</v>
      </c>
      <c r="E13" s="26">
        <v>-14472269</v>
      </c>
      <c r="F13" s="26">
        <v>-53400581</v>
      </c>
      <c r="G13" s="26">
        <v>-62650268</v>
      </c>
      <c r="H13" s="26">
        <v>-45004294</v>
      </c>
      <c r="I13" s="26">
        <v>-161055143</v>
      </c>
      <c r="J13" s="26">
        <v>-23481338</v>
      </c>
      <c r="K13" s="26">
        <v>-55311913</v>
      </c>
      <c r="L13" s="26">
        <v>-61258283</v>
      </c>
      <c r="M13" s="26">
        <v>-140051534</v>
      </c>
      <c r="N13" s="26">
        <v>-52810558</v>
      </c>
      <c r="O13" s="26">
        <v>-56744780</v>
      </c>
      <c r="P13" s="26">
        <v>-34645889</v>
      </c>
      <c r="Q13" s="26">
        <v>-144201227</v>
      </c>
      <c r="R13" s="26">
        <v>-65756093</v>
      </c>
      <c r="S13" s="26">
        <v>-31304258</v>
      </c>
      <c r="T13" s="26">
        <v>-23538339</v>
      </c>
      <c r="U13" s="26">
        <v>-120598690</v>
      </c>
      <c r="V13" s="26">
        <v>-565906594</v>
      </c>
      <c r="W13" s="26">
        <v>-14472269</v>
      </c>
      <c r="X13" s="26">
        <v>-551434325</v>
      </c>
      <c r="Y13" s="106">
        <v>3810.28</v>
      </c>
      <c r="Z13" s="28">
        <v>-14472269</v>
      </c>
    </row>
    <row r="14" spans="1:26" ht="13.5">
      <c r="A14" s="225" t="s">
        <v>41</v>
      </c>
      <c r="B14" s="158" t="s">
        <v>71</v>
      </c>
      <c r="C14" s="121"/>
      <c r="D14" s="25"/>
      <c r="E14" s="26"/>
      <c r="F14" s="26"/>
      <c r="G14" s="26">
        <v>-1991824</v>
      </c>
      <c r="H14" s="26">
        <v>-1704765</v>
      </c>
      <c r="I14" s="26">
        <v>-3696589</v>
      </c>
      <c r="J14" s="26">
        <v>-1619340</v>
      </c>
      <c r="K14" s="26">
        <v>-2437357</v>
      </c>
      <c r="L14" s="26">
        <v>-1949169</v>
      </c>
      <c r="M14" s="26">
        <v>-6005866</v>
      </c>
      <c r="N14" s="26">
        <v>-1999917</v>
      </c>
      <c r="O14" s="26">
        <v>-1653800</v>
      </c>
      <c r="P14" s="26">
        <v>-1673014</v>
      </c>
      <c r="Q14" s="26">
        <v>-5326731</v>
      </c>
      <c r="R14" s="26">
        <v>-2639658</v>
      </c>
      <c r="S14" s="26">
        <v>-1985487</v>
      </c>
      <c r="T14" s="26">
        <v>-1891537</v>
      </c>
      <c r="U14" s="26">
        <v>-6516682</v>
      </c>
      <c r="V14" s="26">
        <v>-21545868</v>
      </c>
      <c r="W14" s="26"/>
      <c r="X14" s="26">
        <v>-21545868</v>
      </c>
      <c r="Y14" s="106"/>
      <c r="Z14" s="28"/>
    </row>
    <row r="15" spans="1:26" ht="13.5">
      <c r="A15" s="226" t="s">
        <v>186</v>
      </c>
      <c r="B15" s="227"/>
      <c r="C15" s="138">
        <f aca="true" t="shared" si="0" ref="C15:X15">SUM(C6:C14)</f>
        <v>124634661</v>
      </c>
      <c r="D15" s="38">
        <f t="shared" si="0"/>
        <v>172250868</v>
      </c>
      <c r="E15" s="39">
        <f t="shared" si="0"/>
        <v>150636293</v>
      </c>
      <c r="F15" s="39">
        <f t="shared" si="0"/>
        <v>40133091</v>
      </c>
      <c r="G15" s="39">
        <f t="shared" si="0"/>
        <v>-20505376</v>
      </c>
      <c r="H15" s="39">
        <f t="shared" si="0"/>
        <v>-8021961</v>
      </c>
      <c r="I15" s="39">
        <f t="shared" si="0"/>
        <v>11605754</v>
      </c>
      <c r="J15" s="39">
        <f t="shared" si="0"/>
        <v>21189628</v>
      </c>
      <c r="K15" s="39">
        <f t="shared" si="0"/>
        <v>-12674291</v>
      </c>
      <c r="L15" s="39">
        <f t="shared" si="0"/>
        <v>25669089</v>
      </c>
      <c r="M15" s="39">
        <f t="shared" si="0"/>
        <v>34184426</v>
      </c>
      <c r="N15" s="39">
        <f t="shared" si="0"/>
        <v>5682050</v>
      </c>
      <c r="O15" s="39">
        <f t="shared" si="0"/>
        <v>7532985</v>
      </c>
      <c r="P15" s="39">
        <f t="shared" si="0"/>
        <v>92893606</v>
      </c>
      <c r="Q15" s="39">
        <f t="shared" si="0"/>
        <v>106108641</v>
      </c>
      <c r="R15" s="39">
        <f t="shared" si="0"/>
        <v>3634323</v>
      </c>
      <c r="S15" s="39">
        <f t="shared" si="0"/>
        <v>-8993805</v>
      </c>
      <c r="T15" s="39">
        <f t="shared" si="0"/>
        <v>10857459</v>
      </c>
      <c r="U15" s="39">
        <f t="shared" si="0"/>
        <v>5497977</v>
      </c>
      <c r="V15" s="39">
        <f t="shared" si="0"/>
        <v>157396798</v>
      </c>
      <c r="W15" s="39">
        <f t="shared" si="0"/>
        <v>150636293</v>
      </c>
      <c r="X15" s="39">
        <f t="shared" si="0"/>
        <v>6760505</v>
      </c>
      <c r="Y15" s="140">
        <f>+IF(W15&lt;&gt;0,+(X15/W15)*100,0)</f>
        <v>4.487965592727378</v>
      </c>
      <c r="Z15" s="40">
        <f>SUM(Z6:Z14)</f>
        <v>150636293</v>
      </c>
    </row>
    <row r="16" spans="1:26" ht="4.5" customHeight="1">
      <c r="A16" s="228"/>
      <c r="B16" s="158"/>
      <c r="C16" s="121"/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06"/>
      <c r="Z16" s="28"/>
    </row>
    <row r="17" spans="1:26" ht="13.5">
      <c r="A17" s="218" t="s">
        <v>187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18" t="s">
        <v>178</v>
      </c>
      <c r="B18" s="158"/>
      <c r="C18" s="119"/>
      <c r="D18" s="65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103"/>
      <c r="Z18" s="68"/>
    </row>
    <row r="19" spans="1:26" ht="13.5">
      <c r="A19" s="225" t="s">
        <v>188</v>
      </c>
      <c r="B19" s="158"/>
      <c r="C19" s="121"/>
      <c r="D19" s="25"/>
      <c r="E19" s="26"/>
      <c r="F19" s="125"/>
      <c r="G19" s="125"/>
      <c r="H19" s="125"/>
      <c r="I19" s="26"/>
      <c r="J19" s="125"/>
      <c r="K19" s="125"/>
      <c r="L19" s="26"/>
      <c r="M19" s="125"/>
      <c r="N19" s="125"/>
      <c r="O19" s="125"/>
      <c r="P19" s="26"/>
      <c r="Q19" s="125"/>
      <c r="R19" s="125"/>
      <c r="S19" s="26"/>
      <c r="T19" s="125"/>
      <c r="U19" s="125"/>
      <c r="V19" s="125"/>
      <c r="W19" s="26"/>
      <c r="X19" s="125"/>
      <c r="Y19" s="107"/>
      <c r="Z19" s="200"/>
    </row>
    <row r="20" spans="1:26" ht="13.5">
      <c r="A20" s="225" t="s">
        <v>189</v>
      </c>
      <c r="B20" s="158"/>
      <c r="C20" s="121"/>
      <c r="D20" s="242">
        <v>1884996</v>
      </c>
      <c r="E20" s="125">
        <v>1885000</v>
      </c>
      <c r="F20" s="26"/>
      <c r="G20" s="26"/>
      <c r="H20" s="26"/>
      <c r="I20" s="26"/>
      <c r="J20" s="26"/>
      <c r="K20" s="26"/>
      <c r="L20" s="125"/>
      <c r="M20" s="26"/>
      <c r="N20" s="26"/>
      <c r="O20" s="26"/>
      <c r="P20" s="26"/>
      <c r="Q20" s="26"/>
      <c r="R20" s="26"/>
      <c r="S20" s="125"/>
      <c r="T20" s="26"/>
      <c r="U20" s="26"/>
      <c r="V20" s="26"/>
      <c r="W20" s="26">
        <v>1885000</v>
      </c>
      <c r="X20" s="26">
        <v>-1885000</v>
      </c>
      <c r="Y20" s="106">
        <v>-100</v>
      </c>
      <c r="Z20" s="28">
        <v>1885000</v>
      </c>
    </row>
    <row r="21" spans="1:26" ht="13.5">
      <c r="A21" s="225" t="s">
        <v>190</v>
      </c>
      <c r="B21" s="158"/>
      <c r="C21" s="123">
        <v>1309683</v>
      </c>
      <c r="D21" s="25"/>
      <c r="E21" s="26"/>
      <c r="F21" s="125"/>
      <c r="G21" s="125"/>
      <c r="H21" s="125"/>
      <c r="I21" s="26"/>
      <c r="J21" s="125"/>
      <c r="K21" s="125"/>
      <c r="L21" s="26"/>
      <c r="M21" s="125"/>
      <c r="N21" s="125"/>
      <c r="O21" s="125"/>
      <c r="P21" s="26"/>
      <c r="Q21" s="125"/>
      <c r="R21" s="125"/>
      <c r="S21" s="26"/>
      <c r="T21" s="125"/>
      <c r="U21" s="125"/>
      <c r="V21" s="125"/>
      <c r="W21" s="26"/>
      <c r="X21" s="125"/>
      <c r="Y21" s="107"/>
      <c r="Z21" s="200"/>
    </row>
    <row r="22" spans="1:26" ht="13.5">
      <c r="A22" s="225" t="s">
        <v>191</v>
      </c>
      <c r="B22" s="158"/>
      <c r="C22" s="121">
        <v>17643169</v>
      </c>
      <c r="D22" s="25">
        <v>363000</v>
      </c>
      <c r="E22" s="26">
        <v>20363001</v>
      </c>
      <c r="F22" s="26">
        <v>-12000000</v>
      </c>
      <c r="G22" s="26">
        <v>20439364</v>
      </c>
      <c r="H22" s="26">
        <v>7059792</v>
      </c>
      <c r="I22" s="26">
        <v>15499156</v>
      </c>
      <c r="J22" s="26"/>
      <c r="K22" s="26">
        <v>10000000</v>
      </c>
      <c r="L22" s="26"/>
      <c r="M22" s="26">
        <v>10000000</v>
      </c>
      <c r="N22" s="26"/>
      <c r="O22" s="26"/>
      <c r="P22" s="26">
        <v>-39400814</v>
      </c>
      <c r="Q22" s="26">
        <v>-39400814</v>
      </c>
      <c r="R22" s="26">
        <v>5000000</v>
      </c>
      <c r="S22" s="26">
        <v>-10000000</v>
      </c>
      <c r="T22" s="26">
        <v>-3700000</v>
      </c>
      <c r="U22" s="26">
        <v>-8700000</v>
      </c>
      <c r="V22" s="26">
        <v>-22601658</v>
      </c>
      <c r="W22" s="26">
        <v>20363001</v>
      </c>
      <c r="X22" s="26">
        <v>-42964659</v>
      </c>
      <c r="Y22" s="106">
        <v>-210.99</v>
      </c>
      <c r="Z22" s="28">
        <v>20363001</v>
      </c>
    </row>
    <row r="23" spans="1:26" ht="13.5">
      <c r="A23" s="218" t="s">
        <v>184</v>
      </c>
      <c r="B23" s="158"/>
      <c r="C23" s="121"/>
      <c r="D23" s="2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/>
      <c r="Z23" s="28"/>
    </row>
    <row r="24" spans="1:26" ht="13.5">
      <c r="A24" s="225" t="s">
        <v>192</v>
      </c>
      <c r="B24" s="158"/>
      <c r="C24" s="121">
        <v>-66010052</v>
      </c>
      <c r="D24" s="25">
        <v>-276071568</v>
      </c>
      <c r="E24" s="26">
        <v>-180750001</v>
      </c>
      <c r="F24" s="26">
        <v>-3470950</v>
      </c>
      <c r="G24" s="26">
        <v>-4338572</v>
      </c>
      <c r="H24" s="26">
        <v>-3795025</v>
      </c>
      <c r="I24" s="26">
        <v>-11604547</v>
      </c>
      <c r="J24" s="26">
        <v>-4073493</v>
      </c>
      <c r="K24" s="26">
        <v>-9062047</v>
      </c>
      <c r="L24" s="26">
        <v>-5972289</v>
      </c>
      <c r="M24" s="26">
        <v>-19107829</v>
      </c>
      <c r="N24" s="26">
        <v>-5972289</v>
      </c>
      <c r="O24" s="26">
        <v>-4445513</v>
      </c>
      <c r="P24" s="26">
        <v>-6179673</v>
      </c>
      <c r="Q24" s="26">
        <v>-16597475</v>
      </c>
      <c r="R24" s="26">
        <v>-3299936</v>
      </c>
      <c r="S24" s="26">
        <v>-3018789</v>
      </c>
      <c r="T24" s="26">
        <v>-24202462</v>
      </c>
      <c r="U24" s="26">
        <v>-30521187</v>
      </c>
      <c r="V24" s="26">
        <v>-77831038</v>
      </c>
      <c r="W24" s="26">
        <v>-180750001</v>
      </c>
      <c r="X24" s="26">
        <v>102918963</v>
      </c>
      <c r="Y24" s="106">
        <v>-56.94</v>
      </c>
      <c r="Z24" s="28">
        <v>-180750001</v>
      </c>
    </row>
    <row r="25" spans="1:26" ht="13.5">
      <c r="A25" s="226" t="s">
        <v>193</v>
      </c>
      <c r="B25" s="227"/>
      <c r="C25" s="138">
        <f aca="true" t="shared" si="1" ref="C25:X25">SUM(C19:C24)</f>
        <v>-47057200</v>
      </c>
      <c r="D25" s="38">
        <f t="shared" si="1"/>
        <v>-273823572</v>
      </c>
      <c r="E25" s="39">
        <f t="shared" si="1"/>
        <v>-158502000</v>
      </c>
      <c r="F25" s="39">
        <f t="shared" si="1"/>
        <v>-15470950</v>
      </c>
      <c r="G25" s="39">
        <f t="shared" si="1"/>
        <v>16100792</v>
      </c>
      <c r="H25" s="39">
        <f t="shared" si="1"/>
        <v>3264767</v>
      </c>
      <c r="I25" s="39">
        <f t="shared" si="1"/>
        <v>3894609</v>
      </c>
      <c r="J25" s="39">
        <f t="shared" si="1"/>
        <v>-4073493</v>
      </c>
      <c r="K25" s="39">
        <f t="shared" si="1"/>
        <v>937953</v>
      </c>
      <c r="L25" s="39">
        <f t="shared" si="1"/>
        <v>-5972289</v>
      </c>
      <c r="M25" s="39">
        <f t="shared" si="1"/>
        <v>-9107829</v>
      </c>
      <c r="N25" s="39">
        <f t="shared" si="1"/>
        <v>-5972289</v>
      </c>
      <c r="O25" s="39">
        <f t="shared" si="1"/>
        <v>-4445513</v>
      </c>
      <c r="P25" s="39">
        <f t="shared" si="1"/>
        <v>-45580487</v>
      </c>
      <c r="Q25" s="39">
        <f t="shared" si="1"/>
        <v>-55998289</v>
      </c>
      <c r="R25" s="39">
        <f t="shared" si="1"/>
        <v>1700064</v>
      </c>
      <c r="S25" s="39">
        <f t="shared" si="1"/>
        <v>-13018789</v>
      </c>
      <c r="T25" s="39">
        <f t="shared" si="1"/>
        <v>-27902462</v>
      </c>
      <c r="U25" s="39">
        <f t="shared" si="1"/>
        <v>-39221187</v>
      </c>
      <c r="V25" s="39">
        <f t="shared" si="1"/>
        <v>-100432696</v>
      </c>
      <c r="W25" s="39">
        <f t="shared" si="1"/>
        <v>-158502000</v>
      </c>
      <c r="X25" s="39">
        <f t="shared" si="1"/>
        <v>58069304</v>
      </c>
      <c r="Y25" s="140">
        <f>+IF(W25&lt;&gt;0,+(X25/W25)*100,0)</f>
        <v>-36.636322570062205</v>
      </c>
      <c r="Z25" s="40">
        <f>SUM(Z19:Z24)</f>
        <v>-158502000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194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178</v>
      </c>
      <c r="B28" s="158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195</v>
      </c>
      <c r="B29" s="158"/>
      <c r="C29" s="121"/>
      <c r="D29" s="25">
        <v>86160000</v>
      </c>
      <c r="E29" s="26"/>
      <c r="F29" s="26">
        <v>6800000</v>
      </c>
      <c r="G29" s="26"/>
      <c r="H29" s="26"/>
      <c r="I29" s="26">
        <v>6800000</v>
      </c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>
        <v>6800000</v>
      </c>
      <c r="W29" s="26"/>
      <c r="X29" s="26">
        <v>6800000</v>
      </c>
      <c r="Y29" s="106"/>
      <c r="Z29" s="28"/>
    </row>
    <row r="30" spans="1:26" ht="13.5">
      <c r="A30" s="225" t="s">
        <v>196</v>
      </c>
      <c r="B30" s="158"/>
      <c r="C30" s="121">
        <v>11857304</v>
      </c>
      <c r="D30" s="25"/>
      <c r="E30" s="26">
        <v>25250945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>
        <v>25250945</v>
      </c>
      <c r="X30" s="26">
        <v>-25250945</v>
      </c>
      <c r="Y30" s="106">
        <v>-100</v>
      </c>
      <c r="Z30" s="28">
        <v>25250945</v>
      </c>
    </row>
    <row r="31" spans="1:26" ht="13.5">
      <c r="A31" s="225" t="s">
        <v>197</v>
      </c>
      <c r="B31" s="158"/>
      <c r="C31" s="121">
        <v>2552410</v>
      </c>
      <c r="D31" s="25">
        <v>2841000</v>
      </c>
      <c r="E31" s="26">
        <v>2841000</v>
      </c>
      <c r="F31" s="26">
        <v>189428</v>
      </c>
      <c r="G31" s="125">
        <v>117379</v>
      </c>
      <c r="H31" s="125">
        <v>111276</v>
      </c>
      <c r="I31" s="125">
        <v>418083</v>
      </c>
      <c r="J31" s="26">
        <v>109491</v>
      </c>
      <c r="K31" s="26">
        <v>347155</v>
      </c>
      <c r="L31" s="26">
        <v>880434</v>
      </c>
      <c r="M31" s="26">
        <v>1337080</v>
      </c>
      <c r="N31" s="125">
        <v>141788</v>
      </c>
      <c r="O31" s="125">
        <v>-189296</v>
      </c>
      <c r="P31" s="125">
        <v>251225</v>
      </c>
      <c r="Q31" s="26">
        <v>203717</v>
      </c>
      <c r="R31" s="26">
        <v>132350</v>
      </c>
      <c r="S31" s="26">
        <v>111903</v>
      </c>
      <c r="T31" s="26">
        <v>55162</v>
      </c>
      <c r="U31" s="125">
        <v>299415</v>
      </c>
      <c r="V31" s="125">
        <v>2258295</v>
      </c>
      <c r="W31" s="125">
        <v>2841000</v>
      </c>
      <c r="X31" s="26">
        <v>-582705</v>
      </c>
      <c r="Y31" s="106">
        <v>-20.51</v>
      </c>
      <c r="Z31" s="28">
        <v>2841000</v>
      </c>
    </row>
    <row r="32" spans="1:26" ht="13.5">
      <c r="A32" s="218" t="s">
        <v>184</v>
      </c>
      <c r="B32" s="158"/>
      <c r="C32" s="121"/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106"/>
      <c r="Z32" s="28"/>
    </row>
    <row r="33" spans="1:26" ht="13.5">
      <c r="A33" s="225" t="s">
        <v>198</v>
      </c>
      <c r="B33" s="158"/>
      <c r="C33" s="121">
        <v>-25236081</v>
      </c>
      <c r="D33" s="25">
        <v>-8118900</v>
      </c>
      <c r="E33" s="26">
        <v>-33000000</v>
      </c>
      <c r="F33" s="26">
        <v>-630626</v>
      </c>
      <c r="G33" s="26">
        <v>-630626</v>
      </c>
      <c r="H33" s="26">
        <v>-4111811</v>
      </c>
      <c r="I33" s="26">
        <v>-5373063</v>
      </c>
      <c r="J33" s="26">
        <v>-6636273</v>
      </c>
      <c r="K33" s="26">
        <v>-1042977</v>
      </c>
      <c r="L33" s="26">
        <v>-15505090</v>
      </c>
      <c r="M33" s="26">
        <v>-23184340</v>
      </c>
      <c r="N33" s="26">
        <v>-505089</v>
      </c>
      <c r="O33" s="26">
        <v>-528786</v>
      </c>
      <c r="P33" s="26">
        <v>-1872022</v>
      </c>
      <c r="Q33" s="26">
        <v>-2905897</v>
      </c>
      <c r="R33" s="26">
        <v>-528395</v>
      </c>
      <c r="S33" s="26">
        <v>-872827</v>
      </c>
      <c r="T33" s="26">
        <v>-21201439</v>
      </c>
      <c r="U33" s="26">
        <v>-22602661</v>
      </c>
      <c r="V33" s="26">
        <v>-54065961</v>
      </c>
      <c r="W33" s="26">
        <v>-33000000</v>
      </c>
      <c r="X33" s="26">
        <v>-21065961</v>
      </c>
      <c r="Y33" s="106">
        <v>63.84</v>
      </c>
      <c r="Z33" s="28">
        <v>-33000000</v>
      </c>
    </row>
    <row r="34" spans="1:26" ht="13.5">
      <c r="A34" s="226" t="s">
        <v>199</v>
      </c>
      <c r="B34" s="227"/>
      <c r="C34" s="138">
        <f aca="true" t="shared" si="2" ref="C34:X34">SUM(C29:C33)</f>
        <v>-10826367</v>
      </c>
      <c r="D34" s="38">
        <f t="shared" si="2"/>
        <v>80882100</v>
      </c>
      <c r="E34" s="39">
        <f t="shared" si="2"/>
        <v>-4908055</v>
      </c>
      <c r="F34" s="39">
        <f t="shared" si="2"/>
        <v>6358802</v>
      </c>
      <c r="G34" s="39">
        <f t="shared" si="2"/>
        <v>-513247</v>
      </c>
      <c r="H34" s="39">
        <f t="shared" si="2"/>
        <v>-4000535</v>
      </c>
      <c r="I34" s="39">
        <f t="shared" si="2"/>
        <v>1845020</v>
      </c>
      <c r="J34" s="39">
        <f t="shared" si="2"/>
        <v>-6526782</v>
      </c>
      <c r="K34" s="39">
        <f t="shared" si="2"/>
        <v>-695822</v>
      </c>
      <c r="L34" s="39">
        <f t="shared" si="2"/>
        <v>-14624656</v>
      </c>
      <c r="M34" s="39">
        <f t="shared" si="2"/>
        <v>-21847260</v>
      </c>
      <c r="N34" s="39">
        <f t="shared" si="2"/>
        <v>-363301</v>
      </c>
      <c r="O34" s="39">
        <f t="shared" si="2"/>
        <v>-718082</v>
      </c>
      <c r="P34" s="39">
        <f t="shared" si="2"/>
        <v>-1620797</v>
      </c>
      <c r="Q34" s="39">
        <f t="shared" si="2"/>
        <v>-2702180</v>
      </c>
      <c r="R34" s="39">
        <f t="shared" si="2"/>
        <v>-396045</v>
      </c>
      <c r="S34" s="39">
        <f t="shared" si="2"/>
        <v>-760924</v>
      </c>
      <c r="T34" s="39">
        <f t="shared" si="2"/>
        <v>-21146277</v>
      </c>
      <c r="U34" s="39">
        <f t="shared" si="2"/>
        <v>-22303246</v>
      </c>
      <c r="V34" s="39">
        <f t="shared" si="2"/>
        <v>-45007666</v>
      </c>
      <c r="W34" s="39">
        <f t="shared" si="2"/>
        <v>-4908055</v>
      </c>
      <c r="X34" s="39">
        <f t="shared" si="2"/>
        <v>-40099611</v>
      </c>
      <c r="Y34" s="140">
        <f>+IF(W34&lt;&gt;0,+(X34/W34)*100,0)</f>
        <v>817.0163333540476</v>
      </c>
      <c r="Z34" s="40">
        <f>SUM(Z29:Z33)</f>
        <v>-4908055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200</v>
      </c>
      <c r="B36" s="158"/>
      <c r="C36" s="119">
        <f aca="true" t="shared" si="3" ref="C36:X36">+C15+C25+C34</f>
        <v>66751094</v>
      </c>
      <c r="D36" s="65">
        <f t="shared" si="3"/>
        <v>-20690604</v>
      </c>
      <c r="E36" s="66">
        <f t="shared" si="3"/>
        <v>-12773762</v>
      </c>
      <c r="F36" s="66">
        <f t="shared" si="3"/>
        <v>31020943</v>
      </c>
      <c r="G36" s="66">
        <f t="shared" si="3"/>
        <v>-4917831</v>
      </c>
      <c r="H36" s="66">
        <f t="shared" si="3"/>
        <v>-8757729</v>
      </c>
      <c r="I36" s="66">
        <f t="shared" si="3"/>
        <v>17345383</v>
      </c>
      <c r="J36" s="66">
        <f t="shared" si="3"/>
        <v>10589353</v>
      </c>
      <c r="K36" s="66">
        <f t="shared" si="3"/>
        <v>-12432160</v>
      </c>
      <c r="L36" s="66">
        <f t="shared" si="3"/>
        <v>5072144</v>
      </c>
      <c r="M36" s="66">
        <f t="shared" si="3"/>
        <v>3229337</v>
      </c>
      <c r="N36" s="66">
        <f t="shared" si="3"/>
        <v>-653540</v>
      </c>
      <c r="O36" s="66">
        <f t="shared" si="3"/>
        <v>2369390</v>
      </c>
      <c r="P36" s="66">
        <f t="shared" si="3"/>
        <v>45692322</v>
      </c>
      <c r="Q36" s="66">
        <f t="shared" si="3"/>
        <v>47408172</v>
      </c>
      <c r="R36" s="66">
        <f t="shared" si="3"/>
        <v>4938342</v>
      </c>
      <c r="S36" s="66">
        <f t="shared" si="3"/>
        <v>-22773518</v>
      </c>
      <c r="T36" s="66">
        <f t="shared" si="3"/>
        <v>-38191280</v>
      </c>
      <c r="U36" s="66">
        <f t="shared" si="3"/>
        <v>-56026456</v>
      </c>
      <c r="V36" s="66">
        <f t="shared" si="3"/>
        <v>11956436</v>
      </c>
      <c r="W36" s="66">
        <f t="shared" si="3"/>
        <v>-12773762</v>
      </c>
      <c r="X36" s="66">
        <f t="shared" si="3"/>
        <v>24730198</v>
      </c>
      <c r="Y36" s="103">
        <f>+IF(W36&lt;&gt;0,+(X36/W36)*100,0)</f>
        <v>-193.6015247505003</v>
      </c>
      <c r="Z36" s="68">
        <f>+Z15+Z25+Z34</f>
        <v>-12773762</v>
      </c>
    </row>
    <row r="37" spans="1:26" ht="13.5">
      <c r="A37" s="225" t="s">
        <v>201</v>
      </c>
      <c r="B37" s="158" t="s">
        <v>95</v>
      </c>
      <c r="C37" s="119">
        <v>180855203</v>
      </c>
      <c r="D37" s="65">
        <v>240264324</v>
      </c>
      <c r="E37" s="66">
        <v>240264324</v>
      </c>
      <c r="F37" s="66">
        <v>240264324</v>
      </c>
      <c r="G37" s="66">
        <v>271285267</v>
      </c>
      <c r="H37" s="66">
        <v>266367436</v>
      </c>
      <c r="I37" s="66">
        <v>240264324</v>
      </c>
      <c r="J37" s="66">
        <v>257609707</v>
      </c>
      <c r="K37" s="66">
        <v>268199060</v>
      </c>
      <c r="L37" s="66">
        <v>255766900</v>
      </c>
      <c r="M37" s="66">
        <v>257609707</v>
      </c>
      <c r="N37" s="66">
        <v>260839044</v>
      </c>
      <c r="O37" s="66">
        <v>260185504</v>
      </c>
      <c r="P37" s="66">
        <v>262554894</v>
      </c>
      <c r="Q37" s="66">
        <v>260839044</v>
      </c>
      <c r="R37" s="66">
        <v>308247216</v>
      </c>
      <c r="S37" s="66">
        <v>313185558</v>
      </c>
      <c r="T37" s="66">
        <v>290412040</v>
      </c>
      <c r="U37" s="66">
        <v>308247216</v>
      </c>
      <c r="V37" s="66">
        <v>240264324</v>
      </c>
      <c r="W37" s="66">
        <v>240264324</v>
      </c>
      <c r="X37" s="66"/>
      <c r="Y37" s="103"/>
      <c r="Z37" s="68">
        <v>240264324</v>
      </c>
    </row>
    <row r="38" spans="1:26" ht="13.5">
      <c r="A38" s="243" t="s">
        <v>202</v>
      </c>
      <c r="B38" s="232" t="s">
        <v>95</v>
      </c>
      <c r="C38" s="233">
        <v>247606297</v>
      </c>
      <c r="D38" s="234">
        <v>219573720</v>
      </c>
      <c r="E38" s="235">
        <v>227490563</v>
      </c>
      <c r="F38" s="235">
        <v>271285267</v>
      </c>
      <c r="G38" s="235">
        <v>266367436</v>
      </c>
      <c r="H38" s="235">
        <v>257609707</v>
      </c>
      <c r="I38" s="235">
        <v>257609707</v>
      </c>
      <c r="J38" s="235">
        <v>268199060</v>
      </c>
      <c r="K38" s="235">
        <v>255766900</v>
      </c>
      <c r="L38" s="235">
        <v>260839044</v>
      </c>
      <c r="M38" s="235">
        <v>260839044</v>
      </c>
      <c r="N38" s="235">
        <v>260185504</v>
      </c>
      <c r="O38" s="235">
        <v>262554894</v>
      </c>
      <c r="P38" s="235">
        <v>308247216</v>
      </c>
      <c r="Q38" s="235">
        <v>308247216</v>
      </c>
      <c r="R38" s="235">
        <v>313185558</v>
      </c>
      <c r="S38" s="235">
        <v>290412040</v>
      </c>
      <c r="T38" s="235">
        <v>252220760</v>
      </c>
      <c r="U38" s="235">
        <v>252220760</v>
      </c>
      <c r="V38" s="235">
        <v>252220760</v>
      </c>
      <c r="W38" s="235">
        <v>227490563</v>
      </c>
      <c r="X38" s="235">
        <v>24730197</v>
      </c>
      <c r="Y38" s="236">
        <v>10.87</v>
      </c>
      <c r="Z38" s="237">
        <v>227490563</v>
      </c>
    </row>
    <row r="39" spans="1:26" ht="13.5">
      <c r="A39" s="84" t="s">
        <v>219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246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247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LGDBPROV</cp:lastModifiedBy>
  <dcterms:created xsi:type="dcterms:W3CDTF">2011-08-12T14:41:40Z</dcterms:created>
  <dcterms:modified xsi:type="dcterms:W3CDTF">2011-08-12T14:41:40Z</dcterms:modified>
  <cp:category/>
  <cp:version/>
  <cp:contentType/>
  <cp:contentStatus/>
</cp:coreProperties>
</file>