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<sst xmlns="http://schemas.openxmlformats.org/spreadsheetml/2006/main" count="497" uniqueCount="248">
  <si>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Greater Kokstad(KZN433)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</si>
  <si>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</si>
  <si>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</si>
  <si>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</si>
  <si>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</si>
  <si>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</si>
  <si>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</si>
  <si>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</si>
  <si>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</si>
  <si>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</si>
  <si>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</si>
  <si>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</si>
  <si>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</si>
  <si>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</si>
  <si>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</si>
  <si>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</si>
  <si>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</si>
  <si>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</si>
  <si>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</si>
  <si>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</si>
  <si>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</si>
  <si>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</si>
  <si>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</si>
  <si>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</si>
  <si>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</si>
  <si>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</si>
  <si>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</si>
  <si>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</si>
  <si>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</si>
  <si>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</si>
  <si>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</si>
  <si>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</si>
  <si>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</si>
  <si>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</si>
  <si>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</si>
  <si>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</si>
  <si>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</si>
  <si>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</si>
  <si>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</si>
  <si>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</si>
  <si>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</si>
  <si>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</si>
  <si>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</si>
  <si>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</si>
  <si>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</si>
  <si>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</si>
  <si>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</si>
  <si>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</si>
  <si>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</si>
  <si>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</si>
  <si>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</si>
  <si>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</si>
  <si>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</si>
  <si>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</si>
  <si>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</si>
  <si>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</si>
  <si>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</si>
  <si>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</si>
  <si>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</si>
  <si>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</si>
  <si>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</si>
  <si>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</si>
  <si>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</si>
  <si>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</si>
  <si>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</si>
  <si>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</si>
  <si>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</si>
  <si>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</si>
  <si>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</si>
  <si>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</si>
  <si>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</si>
  <si>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</si>
  <si>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</si>
  <si>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</si>
  <si>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</si>
  <si>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</si>
  <si>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</si>
  <si>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</si>
  <si>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</si>
  <si>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</si>
  <si>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</si>
  <si>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</si>
  <si>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</si>
  <si>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</si>
  <si>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</si>
  <si>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</si>
  <si>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</si>
  <si>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</si>
  <si>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</si>
  <si>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</si>
  <si>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</si>
  <si>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</si>
  <si>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</si>
  <si>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</si>
  <si>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</si>
  <si>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</si>
  <si>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</si>
  <si>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</si>
  <si>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</si>
  <si>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</si>
  <si>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</si>
  <si>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</si>
  <si>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</si>
  <si>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</si>
  <si>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</si>
  <si>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</si>
  <si>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</si>
  <si>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</si>
  <si>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</si>
  <si>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</si>
  <si>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</si>
  <si>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</si>
  <si>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</si>
  <si>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</si>
  <si>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</si>
  <si>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</si>
  <si>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</si>
  <si>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</si>
  <si>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</si>
  <si>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</si>
  <si>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</si>
  <si>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</si>
  <si>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</si>
  <si>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</si>
  <si>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</si>
  <si>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</si>
  <si>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</si>
  <si>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</si>
  <si>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</si>
  <si>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</si>
  <si>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</si>
  <si>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</si>
  <si>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Greater Kokstad(KZN433)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</si>
  <si>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</si>
  <si>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</si>
  <si>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</si>
  <si>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</si>
  <si>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</si>
  <si>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</si>
  <si>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</si>
  <si>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</si>
  <si>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</si>
  <si>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Greater Kokstad(KZN433)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</si>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</sst>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81470176</v>
      </c>
      <c r="C5" s="25">
        <v>74038874</v>
      </c>
      <c r="D5" s="26">
        <v>82399192</v>
      </c>
      <c r="E5" s="26">
        <v>39755384</v>
      </c>
      <c r="F5" s="26">
        <v>5493098</v>
      </c>
      <c r="G5" s="26">
        <v>3489582</v>
      </c>
      <c r="H5" s="26">
        <v>48738064</v>
      </c>
      <c r="I5" s="26">
        <v>2012324</v>
      </c>
      <c r="J5" s="26">
        <v>2652692</v>
      </c>
      <c r="K5" s="26">
        <v>5064372</v>
      </c>
      <c r="L5" s="26">
        <v>9729388</v>
      </c>
      <c r="M5" s="26">
        <v>2847549</v>
      </c>
      <c r="N5" s="26">
        <v>4644</v>
      </c>
      <c r="O5" s="26">
        <v>2269097</v>
      </c>
      <c r="P5" s="26">
        <v>5121290</v>
      </c>
      <c r="Q5" s="26">
        <v>2891876</v>
      </c>
      <c r="R5" s="26">
        <v>2907925</v>
      </c>
      <c r="S5" s="26">
        <v>2756676</v>
      </c>
      <c r="T5" s="26">
        <v>8556477</v>
      </c>
      <c r="U5" s="26">
        <v>72145219</v>
      </c>
      <c r="V5" s="26">
        <v>82399192</v>
      </c>
      <c r="W5" s="26">
        <v>-10253973</v>
      </c>
      <c r="X5" s="27">
        <v>-12.44</v>
      </c>
      <c r="Y5" s="28">
        <v>82399192</v>
      </c>
    </row>
    <row r="6" spans="1:25" ht="13.5">
      <c r="A6" s="24" t="s">
        <v>31</v>
      </c>
      <c r="B6" s="2">
        <v>64059736</v>
      </c>
      <c r="C6" s="25">
        <v>89937424</v>
      </c>
      <c r="D6" s="26">
        <v>87511738</v>
      </c>
      <c r="E6" s="26">
        <v>6214528</v>
      </c>
      <c r="F6" s="26">
        <v>8604844</v>
      </c>
      <c r="G6" s="26">
        <v>7080823</v>
      </c>
      <c r="H6" s="26">
        <v>21900195</v>
      </c>
      <c r="I6" s="26">
        <v>6518096</v>
      </c>
      <c r="J6" s="26">
        <v>7209240</v>
      </c>
      <c r="K6" s="26">
        <v>5344356</v>
      </c>
      <c r="L6" s="26">
        <v>19071692</v>
      </c>
      <c r="M6" s="26">
        <v>6477250</v>
      </c>
      <c r="N6" s="26">
        <v>6036386</v>
      </c>
      <c r="O6" s="26">
        <v>6033117</v>
      </c>
      <c r="P6" s="26">
        <v>18546753</v>
      </c>
      <c r="Q6" s="26">
        <v>6448031</v>
      </c>
      <c r="R6" s="26">
        <v>6662557</v>
      </c>
      <c r="S6" s="26">
        <v>7679392</v>
      </c>
      <c r="T6" s="26">
        <v>20789980</v>
      </c>
      <c r="U6" s="26">
        <v>80308620</v>
      </c>
      <c r="V6" s="26">
        <v>87511738</v>
      </c>
      <c r="W6" s="26">
        <v>-7203118</v>
      </c>
      <c r="X6" s="27">
        <v>-8.23</v>
      </c>
      <c r="Y6" s="28">
        <v>87511738</v>
      </c>
    </row>
    <row r="7" spans="1:25" ht="13.5">
      <c r="A7" s="24" t="s">
        <v>32</v>
      </c>
      <c r="B7" s="2">
        <v>439448</v>
      </c>
      <c r="C7" s="25">
        <v>500000</v>
      </c>
      <c r="D7" s="26">
        <v>678535</v>
      </c>
      <c r="E7" s="26">
        <v>7069</v>
      </c>
      <c r="F7" s="26">
        <v>0</v>
      </c>
      <c r="G7" s="26">
        <v>0</v>
      </c>
      <c r="H7" s="26">
        <v>7069</v>
      </c>
      <c r="I7" s="26">
        <v>53529</v>
      </c>
      <c r="J7" s="26">
        <v>3287</v>
      </c>
      <c r="K7" s="26">
        <v>94956</v>
      </c>
      <c r="L7" s="26">
        <v>151772</v>
      </c>
      <c r="M7" s="26">
        <v>113784</v>
      </c>
      <c r="N7" s="26">
        <v>0</v>
      </c>
      <c r="O7" s="26">
        <v>115254</v>
      </c>
      <c r="P7" s="26">
        <v>229038</v>
      </c>
      <c r="Q7" s="26">
        <v>53916</v>
      </c>
      <c r="R7" s="26">
        <v>78717</v>
      </c>
      <c r="S7" s="26">
        <v>31392</v>
      </c>
      <c r="T7" s="26">
        <v>164025</v>
      </c>
      <c r="U7" s="26">
        <v>551904</v>
      </c>
      <c r="V7" s="26">
        <v>678535</v>
      </c>
      <c r="W7" s="26">
        <v>-126631</v>
      </c>
      <c r="X7" s="27">
        <v>-18.66</v>
      </c>
      <c r="Y7" s="28">
        <v>678535</v>
      </c>
    </row>
    <row r="8" spans="1:25" ht="13.5">
      <c r="A8" s="24" t="s">
        <v>33</v>
      </c>
      <c r="B8" s="2">
        <v>31454898</v>
      </c>
      <c r="C8" s="25">
        <v>43503000</v>
      </c>
      <c r="D8" s="26">
        <v>43194118</v>
      </c>
      <c r="E8" s="26">
        <v>18081702</v>
      </c>
      <c r="F8" s="26">
        <v>0</v>
      </c>
      <c r="G8" s="26">
        <v>0</v>
      </c>
      <c r="H8" s="26">
        <v>18081702</v>
      </c>
      <c r="I8" s="26">
        <v>0</v>
      </c>
      <c r="J8" s="26">
        <v>12065391</v>
      </c>
      <c r="K8" s="26">
        <v>0</v>
      </c>
      <c r="L8" s="26">
        <v>12065391</v>
      </c>
      <c r="M8" s="26">
        <v>0</v>
      </c>
      <c r="N8" s="26">
        <v>0</v>
      </c>
      <c r="O8" s="26">
        <v>9049021</v>
      </c>
      <c r="P8" s="26">
        <v>9049021</v>
      </c>
      <c r="Q8" s="26">
        <v>174298</v>
      </c>
      <c r="R8" s="26">
        <v>174298</v>
      </c>
      <c r="S8" s="26">
        <v>870855</v>
      </c>
      <c r="T8" s="26">
        <v>1219451</v>
      </c>
      <c r="U8" s="26">
        <v>40415565</v>
      </c>
      <c r="V8" s="26">
        <v>43194118</v>
      </c>
      <c r="W8" s="26">
        <v>-2778553</v>
      </c>
      <c r="X8" s="27">
        <v>-6.43</v>
      </c>
      <c r="Y8" s="28">
        <v>43194118</v>
      </c>
    </row>
    <row r="9" spans="1:25" ht="13.5">
      <c r="A9" s="24" t="s">
        <v>34</v>
      </c>
      <c r="B9" s="2">
        <v>21801402</v>
      </c>
      <c r="C9" s="25">
        <v>25625471</v>
      </c>
      <c r="D9" s="26">
        <v>20642844</v>
      </c>
      <c r="E9" s="26">
        <v>400172</v>
      </c>
      <c r="F9" s="26">
        <v>-4548813</v>
      </c>
      <c r="G9" s="26">
        <v>604529</v>
      </c>
      <c r="H9" s="26">
        <v>-3544112</v>
      </c>
      <c r="I9" s="26">
        <v>951496</v>
      </c>
      <c r="J9" s="26">
        <v>1061256</v>
      </c>
      <c r="K9" s="26">
        <v>487757</v>
      </c>
      <c r="L9" s="26">
        <v>2500509</v>
      </c>
      <c r="M9" s="26">
        <v>2960835</v>
      </c>
      <c r="N9" s="26">
        <v>723546</v>
      </c>
      <c r="O9" s="26">
        <v>608415</v>
      </c>
      <c r="P9" s="26">
        <v>4292796</v>
      </c>
      <c r="Q9" s="26">
        <v>971446</v>
      </c>
      <c r="R9" s="26">
        <v>569068</v>
      </c>
      <c r="S9" s="26">
        <v>1670470</v>
      </c>
      <c r="T9" s="26">
        <v>3210984</v>
      </c>
      <c r="U9" s="26">
        <v>6460177</v>
      </c>
      <c r="V9" s="26">
        <v>20642844</v>
      </c>
      <c r="W9" s="26">
        <v>-14182667</v>
      </c>
      <c r="X9" s="27">
        <v>-68.71</v>
      </c>
      <c r="Y9" s="28">
        <v>20642844</v>
      </c>
    </row>
    <row r="10" spans="1:25" ht="25.5">
      <c r="A10" s="29" t="s">
        <v>212</v>
      </c>
      <c r="B10" s="30">
        <f>SUM(B5:B9)</f>
        <v>199225660</v>
      </c>
      <c r="C10" s="31">
        <f aca="true" t="shared" si="0" ref="C10:Y10">SUM(C5:C9)</f>
        <v>233604769</v>
      </c>
      <c r="D10" s="32">
        <f t="shared" si="0"/>
        <v>234426427</v>
      </c>
      <c r="E10" s="32">
        <f t="shared" si="0"/>
        <v>64458855</v>
      </c>
      <c r="F10" s="32">
        <f t="shared" si="0"/>
        <v>9549129</v>
      </c>
      <c r="G10" s="32">
        <f t="shared" si="0"/>
        <v>11174934</v>
      </c>
      <c r="H10" s="32">
        <f t="shared" si="0"/>
        <v>85182918</v>
      </c>
      <c r="I10" s="32">
        <f t="shared" si="0"/>
        <v>9535445</v>
      </c>
      <c r="J10" s="32">
        <f t="shared" si="0"/>
        <v>22991866</v>
      </c>
      <c r="K10" s="32">
        <f t="shared" si="0"/>
        <v>10991441</v>
      </c>
      <c r="L10" s="32">
        <f t="shared" si="0"/>
        <v>43518752</v>
      </c>
      <c r="M10" s="32">
        <f t="shared" si="0"/>
        <v>12399418</v>
      </c>
      <c r="N10" s="32">
        <f t="shared" si="0"/>
        <v>6764576</v>
      </c>
      <c r="O10" s="32">
        <f t="shared" si="0"/>
        <v>18074904</v>
      </c>
      <c r="P10" s="32">
        <f t="shared" si="0"/>
        <v>37238898</v>
      </c>
      <c r="Q10" s="32">
        <f t="shared" si="0"/>
        <v>10539567</v>
      </c>
      <c r="R10" s="32">
        <f t="shared" si="0"/>
        <v>10392565</v>
      </c>
      <c r="S10" s="32">
        <f t="shared" si="0"/>
        <v>13008785</v>
      </c>
      <c r="T10" s="32">
        <f t="shared" si="0"/>
        <v>33940917</v>
      </c>
      <c r="U10" s="32">
        <f t="shared" si="0"/>
        <v>199881485</v>
      </c>
      <c r="V10" s="32">
        <f t="shared" si="0"/>
        <v>234426427</v>
      </c>
      <c r="W10" s="32">
        <f t="shared" si="0"/>
        <v>-34544942</v>
      </c>
      <c r="X10" s="33">
        <f>+IF(V10&lt;&gt;0,(W10/V10)*100,0)</f>
        <v>-14.73594186546212</v>
      </c>
      <c r="Y10" s="34">
        <f t="shared" si="0"/>
        <v>234426427</v>
      </c>
    </row>
    <row r="11" spans="1:25" ht="13.5">
      <c r="A11" s="24" t="s">
        <v>36</v>
      </c>
      <c r="B11" s="2">
        <v>51417311</v>
      </c>
      <c r="C11" s="25">
        <v>56580462</v>
      </c>
      <c r="D11" s="26">
        <v>60459000</v>
      </c>
      <c r="E11" s="26">
        <v>4647071</v>
      </c>
      <c r="F11" s="26">
        <v>5696770</v>
      </c>
      <c r="G11" s="26">
        <v>4557778</v>
      </c>
      <c r="H11" s="26">
        <v>14901619</v>
      </c>
      <c r="I11" s="26">
        <v>4534243</v>
      </c>
      <c r="J11" s="26">
        <v>4624961</v>
      </c>
      <c r="K11" s="26">
        <v>4952699</v>
      </c>
      <c r="L11" s="26">
        <v>14111903</v>
      </c>
      <c r="M11" s="26">
        <v>4822166</v>
      </c>
      <c r="N11" s="26">
        <v>3564744</v>
      </c>
      <c r="O11" s="26">
        <v>4675808</v>
      </c>
      <c r="P11" s="26">
        <v>13062718</v>
      </c>
      <c r="Q11" s="26">
        <v>4787779</v>
      </c>
      <c r="R11" s="26">
        <v>4989266</v>
      </c>
      <c r="S11" s="26">
        <v>5812568</v>
      </c>
      <c r="T11" s="26">
        <v>15589613</v>
      </c>
      <c r="U11" s="26">
        <v>57665853</v>
      </c>
      <c r="V11" s="26">
        <v>60459000</v>
      </c>
      <c r="W11" s="26">
        <v>-2793147</v>
      </c>
      <c r="X11" s="27">
        <v>-4.62</v>
      </c>
      <c r="Y11" s="28">
        <v>60459000</v>
      </c>
    </row>
    <row r="12" spans="1:25" ht="13.5">
      <c r="A12" s="24" t="s">
        <v>37</v>
      </c>
      <c r="B12" s="2">
        <v>2980897</v>
      </c>
      <c r="C12" s="25">
        <v>3176375</v>
      </c>
      <c r="D12" s="26">
        <v>3177718</v>
      </c>
      <c r="E12" s="26">
        <v>248743</v>
      </c>
      <c r="F12" s="26">
        <v>0</v>
      </c>
      <c r="G12" s="26">
        <v>250183</v>
      </c>
      <c r="H12" s="26">
        <v>498926</v>
      </c>
      <c r="I12" s="26">
        <v>250193</v>
      </c>
      <c r="J12" s="26">
        <v>250193</v>
      </c>
      <c r="K12" s="26">
        <v>262193</v>
      </c>
      <c r="L12" s="26">
        <v>762579</v>
      </c>
      <c r="M12" s="26">
        <v>337739</v>
      </c>
      <c r="N12" s="26">
        <v>0</v>
      </c>
      <c r="O12" s="26">
        <v>261831</v>
      </c>
      <c r="P12" s="26">
        <v>599570</v>
      </c>
      <c r="Q12" s="26">
        <v>261893</v>
      </c>
      <c r="R12" s="26">
        <v>262902</v>
      </c>
      <c r="S12" s="26">
        <v>342075</v>
      </c>
      <c r="T12" s="26">
        <v>866870</v>
      </c>
      <c r="U12" s="26">
        <v>2727945</v>
      </c>
      <c r="V12" s="26">
        <v>3177718</v>
      </c>
      <c r="W12" s="26">
        <v>-449773</v>
      </c>
      <c r="X12" s="27">
        <v>-14.15</v>
      </c>
      <c r="Y12" s="28">
        <v>3177718</v>
      </c>
    </row>
    <row r="13" spans="1:25" ht="13.5">
      <c r="A13" s="24" t="s">
        <v>213</v>
      </c>
      <c r="B13" s="2">
        <v>0</v>
      </c>
      <c r="C13" s="25">
        <v>0</v>
      </c>
      <c r="D13" s="26">
        <v>1021000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1021000</v>
      </c>
      <c r="W13" s="26">
        <v>-1021000</v>
      </c>
      <c r="X13" s="27">
        <v>-100</v>
      </c>
      <c r="Y13" s="28">
        <v>1021000</v>
      </c>
    </row>
    <row r="14" spans="1:25" ht="13.5">
      <c r="A14" s="24" t="s">
        <v>39</v>
      </c>
      <c r="B14" s="2">
        <v>0</v>
      </c>
      <c r="C14" s="25">
        <v>4829652</v>
      </c>
      <c r="D14" s="26">
        <v>4829652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2347383</v>
      </c>
      <c r="L14" s="26">
        <v>2347383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2347383</v>
      </c>
      <c r="V14" s="26">
        <v>4829652</v>
      </c>
      <c r="W14" s="26">
        <v>-2482269</v>
      </c>
      <c r="X14" s="27">
        <v>-51.4</v>
      </c>
      <c r="Y14" s="28">
        <v>4829652</v>
      </c>
    </row>
    <row r="15" spans="1:25" ht="13.5">
      <c r="A15" s="24" t="s">
        <v>40</v>
      </c>
      <c r="B15" s="2">
        <v>33029324</v>
      </c>
      <c r="C15" s="25">
        <v>43750000</v>
      </c>
      <c r="D15" s="26">
        <v>43750000</v>
      </c>
      <c r="E15" s="26">
        <v>4507805</v>
      </c>
      <c r="F15" s="26">
        <v>5595290</v>
      </c>
      <c r="G15" s="26">
        <v>5193153</v>
      </c>
      <c r="H15" s="26">
        <v>15296248</v>
      </c>
      <c r="I15" s="26">
        <v>2877965</v>
      </c>
      <c r="J15" s="26">
        <v>2689842</v>
      </c>
      <c r="K15" s="26">
        <v>2674702</v>
      </c>
      <c r="L15" s="26">
        <v>8242509</v>
      </c>
      <c r="M15" s="26">
        <v>2613049</v>
      </c>
      <c r="N15" s="26">
        <v>2609431</v>
      </c>
      <c r="O15" s="26">
        <v>2464096</v>
      </c>
      <c r="P15" s="26">
        <v>7686576</v>
      </c>
      <c r="Q15" s="26">
        <v>2652283</v>
      </c>
      <c r="R15" s="26">
        <v>2752615</v>
      </c>
      <c r="S15" s="26">
        <v>3378829</v>
      </c>
      <c r="T15" s="26">
        <v>8783727</v>
      </c>
      <c r="U15" s="26">
        <v>40009060</v>
      </c>
      <c r="V15" s="26">
        <v>43750000</v>
      </c>
      <c r="W15" s="26">
        <v>-3740940</v>
      </c>
      <c r="X15" s="27">
        <v>-8.55</v>
      </c>
      <c r="Y15" s="28">
        <v>43750000</v>
      </c>
    </row>
    <row r="16" spans="1:25" ht="13.5">
      <c r="A16" s="35" t="s">
        <v>41</v>
      </c>
      <c r="B16" s="2">
        <v>3447080</v>
      </c>
      <c r="C16" s="25">
        <v>60930000</v>
      </c>
      <c r="D16" s="26">
        <v>40000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40000</v>
      </c>
      <c r="W16" s="26">
        <v>-40000</v>
      </c>
      <c r="X16" s="27">
        <v>-100</v>
      </c>
      <c r="Y16" s="28">
        <v>40000</v>
      </c>
    </row>
    <row r="17" spans="1:25" ht="13.5">
      <c r="A17" s="24" t="s">
        <v>42</v>
      </c>
      <c r="B17" s="2">
        <v>114185467</v>
      </c>
      <c r="C17" s="25">
        <v>127453000</v>
      </c>
      <c r="D17" s="26">
        <v>154817135</v>
      </c>
      <c r="E17" s="26">
        <v>9156934</v>
      </c>
      <c r="F17" s="26">
        <v>4905780</v>
      </c>
      <c r="G17" s="26">
        <v>6611736</v>
      </c>
      <c r="H17" s="26">
        <v>20674450</v>
      </c>
      <c r="I17" s="26">
        <v>7632426</v>
      </c>
      <c r="J17" s="26">
        <v>10564344</v>
      </c>
      <c r="K17" s="26">
        <v>7275170</v>
      </c>
      <c r="L17" s="26">
        <v>25471940</v>
      </c>
      <c r="M17" s="26">
        <v>9072415</v>
      </c>
      <c r="N17" s="26">
        <v>5219104</v>
      </c>
      <c r="O17" s="26">
        <v>17188221</v>
      </c>
      <c r="P17" s="26">
        <v>31479740</v>
      </c>
      <c r="Q17" s="26">
        <v>9434623</v>
      </c>
      <c r="R17" s="26">
        <v>11608566</v>
      </c>
      <c r="S17" s="26">
        <v>15674259</v>
      </c>
      <c r="T17" s="26">
        <v>36717448</v>
      </c>
      <c r="U17" s="26">
        <v>114343578</v>
      </c>
      <c r="V17" s="26">
        <v>154817135</v>
      </c>
      <c r="W17" s="26">
        <v>-40473557</v>
      </c>
      <c r="X17" s="27">
        <v>-26.14</v>
      </c>
      <c r="Y17" s="28">
        <v>154817135</v>
      </c>
    </row>
    <row r="18" spans="1:25" ht="13.5">
      <c r="A18" s="36" t="s">
        <v>43</v>
      </c>
      <c r="B18" s="37">
        <f>SUM(B11:B17)</f>
        <v>205060079</v>
      </c>
      <c r="C18" s="38">
        <f aca="true" t="shared" si="1" ref="C18:Y18">SUM(C11:C17)</f>
        <v>296719489</v>
      </c>
      <c r="D18" s="39">
        <f t="shared" si="1"/>
        <v>268094505</v>
      </c>
      <c r="E18" s="39">
        <f t="shared" si="1"/>
        <v>18560553</v>
      </c>
      <c r="F18" s="39">
        <f t="shared" si="1"/>
        <v>16197840</v>
      </c>
      <c r="G18" s="39">
        <f t="shared" si="1"/>
        <v>16612850</v>
      </c>
      <c r="H18" s="39">
        <f t="shared" si="1"/>
        <v>51371243</v>
      </c>
      <c r="I18" s="39">
        <f t="shared" si="1"/>
        <v>15294827</v>
      </c>
      <c r="J18" s="39">
        <f t="shared" si="1"/>
        <v>18129340</v>
      </c>
      <c r="K18" s="39">
        <f t="shared" si="1"/>
        <v>17512147</v>
      </c>
      <c r="L18" s="39">
        <f t="shared" si="1"/>
        <v>50936314</v>
      </c>
      <c r="M18" s="39">
        <f t="shared" si="1"/>
        <v>16845369</v>
      </c>
      <c r="N18" s="39">
        <f t="shared" si="1"/>
        <v>11393279</v>
      </c>
      <c r="O18" s="39">
        <f t="shared" si="1"/>
        <v>24589956</v>
      </c>
      <c r="P18" s="39">
        <f t="shared" si="1"/>
        <v>52828604</v>
      </c>
      <c r="Q18" s="39">
        <f t="shared" si="1"/>
        <v>17136578</v>
      </c>
      <c r="R18" s="39">
        <f t="shared" si="1"/>
        <v>19613349</v>
      </c>
      <c r="S18" s="39">
        <f t="shared" si="1"/>
        <v>25207731</v>
      </c>
      <c r="T18" s="39">
        <f t="shared" si="1"/>
        <v>61957658</v>
      </c>
      <c r="U18" s="39">
        <f t="shared" si="1"/>
        <v>217093819</v>
      </c>
      <c r="V18" s="39">
        <f t="shared" si="1"/>
        <v>268094505</v>
      </c>
      <c r="W18" s="39">
        <f t="shared" si="1"/>
        <v>-51000686</v>
      </c>
      <c r="X18" s="33">
        <f>+IF(V18&lt;&gt;0,(W18/V18)*100,0)</f>
        <v>-19.023398484053224</v>
      </c>
      <c r="Y18" s="40">
        <f t="shared" si="1"/>
        <v>268094505</v>
      </c>
    </row>
    <row r="19" spans="1:25" ht="13.5">
      <c r="A19" s="36" t="s">
        <v>44</v>
      </c>
      <c r="B19" s="41">
        <f>+B10-B18</f>
        <v>-5834419</v>
      </c>
      <c r="C19" s="42">
        <f aca="true" t="shared" si="2" ref="C19:Y19">+C10-C18</f>
        <v>-63114720</v>
      </c>
      <c r="D19" s="43">
        <f t="shared" si="2"/>
        <v>-33668078</v>
      </c>
      <c r="E19" s="43">
        <f t="shared" si="2"/>
        <v>45898302</v>
      </c>
      <c r="F19" s="43">
        <f t="shared" si="2"/>
        <v>-6648711</v>
      </c>
      <c r="G19" s="43">
        <f t="shared" si="2"/>
        <v>-5437916</v>
      </c>
      <c r="H19" s="43">
        <f t="shared" si="2"/>
        <v>33811675</v>
      </c>
      <c r="I19" s="43">
        <f t="shared" si="2"/>
        <v>-5759382</v>
      </c>
      <c r="J19" s="43">
        <f t="shared" si="2"/>
        <v>4862526</v>
      </c>
      <c r="K19" s="43">
        <f t="shared" si="2"/>
        <v>-6520706</v>
      </c>
      <c r="L19" s="43">
        <f t="shared" si="2"/>
        <v>-7417562</v>
      </c>
      <c r="M19" s="43">
        <f t="shared" si="2"/>
        <v>-4445951</v>
      </c>
      <c r="N19" s="43">
        <f t="shared" si="2"/>
        <v>-4628703</v>
      </c>
      <c r="O19" s="43">
        <f t="shared" si="2"/>
        <v>-6515052</v>
      </c>
      <c r="P19" s="43">
        <f t="shared" si="2"/>
        <v>-15589706</v>
      </c>
      <c r="Q19" s="43">
        <f t="shared" si="2"/>
        <v>-6597011</v>
      </c>
      <c r="R19" s="43">
        <f t="shared" si="2"/>
        <v>-9220784</v>
      </c>
      <c r="S19" s="43">
        <f t="shared" si="2"/>
        <v>-12198946</v>
      </c>
      <c r="T19" s="43">
        <f t="shared" si="2"/>
        <v>-28016741</v>
      </c>
      <c r="U19" s="43">
        <f t="shared" si="2"/>
        <v>-17212334</v>
      </c>
      <c r="V19" s="43">
        <f>IF(D10=D18,0,V10-V18)</f>
        <v>-33668078</v>
      </c>
      <c r="W19" s="43">
        <f t="shared" si="2"/>
        <v>16455744</v>
      </c>
      <c r="X19" s="44">
        <f>+IF(V19&lt;&gt;0,(W19/V19)*100,0)</f>
        <v>-48.87639858740972</v>
      </c>
      <c r="Y19" s="45">
        <f t="shared" si="2"/>
        <v>-33668078</v>
      </c>
    </row>
    <row r="20" spans="1:25" ht="13.5">
      <c r="A20" s="24" t="s">
        <v>45</v>
      </c>
      <c r="B20" s="2">
        <v>16892560</v>
      </c>
      <c r="C20" s="25">
        <v>64815600</v>
      </c>
      <c r="D20" s="26">
        <v>34938000</v>
      </c>
      <c r="E20" s="26">
        <v>0</v>
      </c>
      <c r="F20" s="26">
        <v>0</v>
      </c>
      <c r="G20" s="26">
        <v>5026710</v>
      </c>
      <c r="H20" s="26">
        <v>5026710</v>
      </c>
      <c r="I20" s="26">
        <v>4974900</v>
      </c>
      <c r="J20" s="26">
        <v>-2279070</v>
      </c>
      <c r="K20" s="26">
        <v>0</v>
      </c>
      <c r="L20" s="26">
        <v>2695830</v>
      </c>
      <c r="M20" s="26">
        <v>0</v>
      </c>
      <c r="N20" s="26">
        <v>0</v>
      </c>
      <c r="O20" s="26">
        <v>3706902</v>
      </c>
      <c r="P20" s="26">
        <v>3706902</v>
      </c>
      <c r="Q20" s="26">
        <v>1414875</v>
      </c>
      <c r="R20" s="26">
        <v>0</v>
      </c>
      <c r="S20" s="26">
        <v>4099350</v>
      </c>
      <c r="T20" s="26">
        <v>5514225</v>
      </c>
      <c r="U20" s="26">
        <v>16943667</v>
      </c>
      <c r="V20" s="26">
        <v>34938000</v>
      </c>
      <c r="W20" s="26">
        <v>-17994333</v>
      </c>
      <c r="X20" s="27">
        <v>-51.5</v>
      </c>
      <c r="Y20" s="28">
        <v>34938000</v>
      </c>
    </row>
    <row r="21" spans="1:25" ht="13.5">
      <c r="A21" s="24" t="s">
        <v>214</v>
      </c>
      <c r="B21" s="46">
        <v>-565694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10492447</v>
      </c>
      <c r="C22" s="53">
        <f aca="true" t="shared" si="3" ref="C22:Y22">SUM(C19:C21)</f>
        <v>1700880</v>
      </c>
      <c r="D22" s="54">
        <f t="shared" si="3"/>
        <v>1269922</v>
      </c>
      <c r="E22" s="54">
        <f t="shared" si="3"/>
        <v>45898302</v>
      </c>
      <c r="F22" s="54">
        <f t="shared" si="3"/>
        <v>-6648711</v>
      </c>
      <c r="G22" s="54">
        <f t="shared" si="3"/>
        <v>-411206</v>
      </c>
      <c r="H22" s="54">
        <f t="shared" si="3"/>
        <v>38838385</v>
      </c>
      <c r="I22" s="54">
        <f t="shared" si="3"/>
        <v>-784482</v>
      </c>
      <c r="J22" s="54">
        <f t="shared" si="3"/>
        <v>2583456</v>
      </c>
      <c r="K22" s="54">
        <f t="shared" si="3"/>
        <v>-6520706</v>
      </c>
      <c r="L22" s="54">
        <f t="shared" si="3"/>
        <v>-4721732</v>
      </c>
      <c r="M22" s="54">
        <f t="shared" si="3"/>
        <v>-4445951</v>
      </c>
      <c r="N22" s="54">
        <f t="shared" si="3"/>
        <v>-4628703</v>
      </c>
      <c r="O22" s="54">
        <f t="shared" si="3"/>
        <v>-2808150</v>
      </c>
      <c r="P22" s="54">
        <f t="shared" si="3"/>
        <v>-11882804</v>
      </c>
      <c r="Q22" s="54">
        <f t="shared" si="3"/>
        <v>-5182136</v>
      </c>
      <c r="R22" s="54">
        <f t="shared" si="3"/>
        <v>-9220784</v>
      </c>
      <c r="S22" s="54">
        <f t="shared" si="3"/>
        <v>-8099596</v>
      </c>
      <c r="T22" s="54">
        <f t="shared" si="3"/>
        <v>-22502516</v>
      </c>
      <c r="U22" s="54">
        <f t="shared" si="3"/>
        <v>-268667</v>
      </c>
      <c r="V22" s="54">
        <f t="shared" si="3"/>
        <v>1269922</v>
      </c>
      <c r="W22" s="54">
        <f t="shared" si="3"/>
        <v>-1538589</v>
      </c>
      <c r="X22" s="55">
        <f>+IF(V22&lt;&gt;0,(W22/V22)*100,0)</f>
        <v>-121.15618124577729</v>
      </c>
      <c r="Y22" s="56">
        <f t="shared" si="3"/>
        <v>1269922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10492447</v>
      </c>
      <c r="C24" s="42">
        <f aca="true" t="shared" si="4" ref="C24:Y24">SUM(C22:C23)</f>
        <v>1700880</v>
      </c>
      <c r="D24" s="43">
        <f t="shared" si="4"/>
        <v>1269922</v>
      </c>
      <c r="E24" s="43">
        <f t="shared" si="4"/>
        <v>45898302</v>
      </c>
      <c r="F24" s="43">
        <f t="shared" si="4"/>
        <v>-6648711</v>
      </c>
      <c r="G24" s="43">
        <f t="shared" si="4"/>
        <v>-411206</v>
      </c>
      <c r="H24" s="43">
        <f t="shared" si="4"/>
        <v>38838385</v>
      </c>
      <c r="I24" s="43">
        <f t="shared" si="4"/>
        <v>-784482</v>
      </c>
      <c r="J24" s="43">
        <f t="shared" si="4"/>
        <v>2583456</v>
      </c>
      <c r="K24" s="43">
        <f t="shared" si="4"/>
        <v>-6520706</v>
      </c>
      <c r="L24" s="43">
        <f t="shared" si="4"/>
        <v>-4721732</v>
      </c>
      <c r="M24" s="43">
        <f t="shared" si="4"/>
        <v>-4445951</v>
      </c>
      <c r="N24" s="43">
        <f t="shared" si="4"/>
        <v>-4628703</v>
      </c>
      <c r="O24" s="43">
        <f t="shared" si="4"/>
        <v>-2808150</v>
      </c>
      <c r="P24" s="43">
        <f t="shared" si="4"/>
        <v>-11882804</v>
      </c>
      <c r="Q24" s="43">
        <f t="shared" si="4"/>
        <v>-5182136</v>
      </c>
      <c r="R24" s="43">
        <f t="shared" si="4"/>
        <v>-9220784</v>
      </c>
      <c r="S24" s="43">
        <f t="shared" si="4"/>
        <v>-8099596</v>
      </c>
      <c r="T24" s="43">
        <f t="shared" si="4"/>
        <v>-22502516</v>
      </c>
      <c r="U24" s="43">
        <f t="shared" si="4"/>
        <v>-268667</v>
      </c>
      <c r="V24" s="43">
        <f t="shared" si="4"/>
        <v>1269922</v>
      </c>
      <c r="W24" s="43">
        <f t="shared" si="4"/>
        <v>-1538589</v>
      </c>
      <c r="X24" s="44">
        <f>+IF(V24&lt;&gt;0,(W24/V24)*100,0)</f>
        <v>-121.15618124577729</v>
      </c>
      <c r="Y24" s="45">
        <f t="shared" si="4"/>
        <v>1269922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670518150</v>
      </c>
      <c r="C27" s="65">
        <v>100355000</v>
      </c>
      <c r="D27" s="66">
        <v>70687828</v>
      </c>
      <c r="E27" s="66">
        <v>834667</v>
      </c>
      <c r="F27" s="66">
        <v>1414402</v>
      </c>
      <c r="G27" s="66">
        <v>2155804</v>
      </c>
      <c r="H27" s="66">
        <v>4404873</v>
      </c>
      <c r="I27" s="66">
        <v>1585918</v>
      </c>
      <c r="J27" s="66">
        <v>5128991</v>
      </c>
      <c r="K27" s="66">
        <v>2269010</v>
      </c>
      <c r="L27" s="66">
        <v>8983919</v>
      </c>
      <c r="M27" s="66">
        <v>4198745</v>
      </c>
      <c r="N27" s="66">
        <v>3406592</v>
      </c>
      <c r="O27" s="66">
        <v>6249263</v>
      </c>
      <c r="P27" s="66">
        <v>13854600</v>
      </c>
      <c r="Q27" s="66">
        <v>4746459</v>
      </c>
      <c r="R27" s="66">
        <v>5851137</v>
      </c>
      <c r="S27" s="66">
        <v>9395752</v>
      </c>
      <c r="T27" s="66">
        <v>19993348</v>
      </c>
      <c r="U27" s="66">
        <v>47236740</v>
      </c>
      <c r="V27" s="66">
        <v>70687828</v>
      </c>
      <c r="W27" s="66">
        <v>-23451088</v>
      </c>
      <c r="X27" s="67">
        <v>-33.18</v>
      </c>
      <c r="Y27" s="68">
        <v>70687828</v>
      </c>
    </row>
    <row r="28" spans="1:25" ht="13.5">
      <c r="A28" s="69" t="s">
        <v>45</v>
      </c>
      <c r="B28" s="2">
        <v>0</v>
      </c>
      <c r="C28" s="25">
        <v>54790000</v>
      </c>
      <c r="D28" s="26">
        <v>33590000</v>
      </c>
      <c r="E28" s="26">
        <v>402293</v>
      </c>
      <c r="F28" s="26">
        <v>1213870</v>
      </c>
      <c r="G28" s="26">
        <v>955613</v>
      </c>
      <c r="H28" s="26">
        <v>2571776</v>
      </c>
      <c r="I28" s="26">
        <v>1378463</v>
      </c>
      <c r="J28" s="26">
        <v>2851114</v>
      </c>
      <c r="K28" s="26">
        <v>579891</v>
      </c>
      <c r="L28" s="26">
        <v>4809468</v>
      </c>
      <c r="M28" s="26">
        <v>2147569</v>
      </c>
      <c r="N28" s="26">
        <v>1743450</v>
      </c>
      <c r="O28" s="26">
        <v>4884318</v>
      </c>
      <c r="P28" s="26">
        <v>8775337</v>
      </c>
      <c r="Q28" s="26">
        <v>3235349</v>
      </c>
      <c r="R28" s="26">
        <v>3649808</v>
      </c>
      <c r="S28" s="26">
        <v>2742252</v>
      </c>
      <c r="T28" s="26">
        <v>9627409</v>
      </c>
      <c r="U28" s="26">
        <v>25783990</v>
      </c>
      <c r="V28" s="26">
        <v>33590000</v>
      </c>
      <c r="W28" s="26">
        <v>-7806010</v>
      </c>
      <c r="X28" s="27">
        <v>-23.24</v>
      </c>
      <c r="Y28" s="28">
        <v>33590000</v>
      </c>
    </row>
    <row r="29" spans="1:25" ht="13.5">
      <c r="A29" s="24" t="s">
        <v>217</v>
      </c>
      <c r="B29" s="2">
        <v>0</v>
      </c>
      <c r="C29" s="25">
        <v>45565000</v>
      </c>
      <c r="D29" s="26">
        <v>37097828</v>
      </c>
      <c r="E29" s="26">
        <v>432374</v>
      </c>
      <c r="F29" s="26">
        <v>200532</v>
      </c>
      <c r="G29" s="26">
        <v>1200191</v>
      </c>
      <c r="H29" s="26">
        <v>1833097</v>
      </c>
      <c r="I29" s="26">
        <v>207455</v>
      </c>
      <c r="J29" s="26">
        <v>2277877</v>
      </c>
      <c r="K29" s="26">
        <v>1689119</v>
      </c>
      <c r="L29" s="26">
        <v>4174451</v>
      </c>
      <c r="M29" s="26">
        <v>2051176</v>
      </c>
      <c r="N29" s="26">
        <v>1663142</v>
      </c>
      <c r="O29" s="26">
        <v>1364945</v>
      </c>
      <c r="P29" s="26">
        <v>5079263</v>
      </c>
      <c r="Q29" s="26">
        <v>1511110</v>
      </c>
      <c r="R29" s="26">
        <v>2201329</v>
      </c>
      <c r="S29" s="26">
        <v>6653500</v>
      </c>
      <c r="T29" s="26">
        <v>10365939</v>
      </c>
      <c r="U29" s="26">
        <v>21452750</v>
      </c>
      <c r="V29" s="26">
        <v>37097828</v>
      </c>
      <c r="W29" s="26">
        <v>-15645078</v>
      </c>
      <c r="X29" s="27">
        <v>-42.17</v>
      </c>
      <c r="Y29" s="28">
        <v>37097828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100355000</v>
      </c>
      <c r="D32" s="66">
        <f t="shared" si="5"/>
        <v>70687828</v>
      </c>
      <c r="E32" s="66">
        <f t="shared" si="5"/>
        <v>834667</v>
      </c>
      <c r="F32" s="66">
        <f t="shared" si="5"/>
        <v>1414402</v>
      </c>
      <c r="G32" s="66">
        <f t="shared" si="5"/>
        <v>2155804</v>
      </c>
      <c r="H32" s="66">
        <f t="shared" si="5"/>
        <v>4404873</v>
      </c>
      <c r="I32" s="66">
        <f t="shared" si="5"/>
        <v>1585918</v>
      </c>
      <c r="J32" s="66">
        <f t="shared" si="5"/>
        <v>5128991</v>
      </c>
      <c r="K32" s="66">
        <f t="shared" si="5"/>
        <v>2269010</v>
      </c>
      <c r="L32" s="66">
        <f t="shared" si="5"/>
        <v>8983919</v>
      </c>
      <c r="M32" s="66">
        <f t="shared" si="5"/>
        <v>4198745</v>
      </c>
      <c r="N32" s="66">
        <f t="shared" si="5"/>
        <v>3406592</v>
      </c>
      <c r="O32" s="66">
        <f t="shared" si="5"/>
        <v>6249263</v>
      </c>
      <c r="P32" s="66">
        <f t="shared" si="5"/>
        <v>13854600</v>
      </c>
      <c r="Q32" s="66">
        <f t="shared" si="5"/>
        <v>4746459</v>
      </c>
      <c r="R32" s="66">
        <f t="shared" si="5"/>
        <v>5851137</v>
      </c>
      <c r="S32" s="66">
        <f t="shared" si="5"/>
        <v>9395752</v>
      </c>
      <c r="T32" s="66">
        <f t="shared" si="5"/>
        <v>19993348</v>
      </c>
      <c r="U32" s="66">
        <f t="shared" si="5"/>
        <v>47236740</v>
      </c>
      <c r="V32" s="66">
        <f t="shared" si="5"/>
        <v>70687828</v>
      </c>
      <c r="W32" s="66">
        <f t="shared" si="5"/>
        <v>-23451088</v>
      </c>
      <c r="X32" s="67">
        <f>+IF(V32&lt;&gt;0,(W32/V32)*100,0)</f>
        <v>-33.175567369250615</v>
      </c>
      <c r="Y32" s="68">
        <f t="shared" si="5"/>
        <v>70687828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33800587</v>
      </c>
      <c r="C35" s="25">
        <v>23968000</v>
      </c>
      <c r="D35" s="26">
        <v>65545</v>
      </c>
      <c r="E35" s="26">
        <v>10093310</v>
      </c>
      <c r="F35" s="26">
        <v>10093310</v>
      </c>
      <c r="G35" s="26">
        <v>10093310</v>
      </c>
      <c r="H35" s="26">
        <v>30279930</v>
      </c>
      <c r="I35" s="26">
        <v>10093310</v>
      </c>
      <c r="J35" s="26">
        <v>10093310</v>
      </c>
      <c r="K35" s="26">
        <v>10093310</v>
      </c>
      <c r="L35" s="26">
        <v>30279930</v>
      </c>
      <c r="M35" s="26">
        <v>10093310</v>
      </c>
      <c r="N35" s="26">
        <v>70129822</v>
      </c>
      <c r="O35" s="26">
        <v>66107078</v>
      </c>
      <c r="P35" s="26">
        <v>146330210</v>
      </c>
      <c r="Q35" s="26">
        <v>61070969</v>
      </c>
      <c r="R35" s="26">
        <v>54878858</v>
      </c>
      <c r="S35" s="26">
        <v>40009172</v>
      </c>
      <c r="T35" s="26">
        <v>155958999</v>
      </c>
      <c r="U35" s="26">
        <v>362849069</v>
      </c>
      <c r="V35" s="26">
        <v>65545</v>
      </c>
      <c r="W35" s="26">
        <v>362783524</v>
      </c>
      <c r="X35" s="27">
        <v>553487.72</v>
      </c>
      <c r="Y35" s="28">
        <v>65545</v>
      </c>
    </row>
    <row r="36" spans="1:25" ht="13.5">
      <c r="A36" s="24" t="s">
        <v>56</v>
      </c>
      <c r="B36" s="2">
        <v>52192165</v>
      </c>
      <c r="C36" s="25">
        <v>125584000</v>
      </c>
      <c r="D36" s="26">
        <v>38097</v>
      </c>
      <c r="E36" s="26">
        <v>7616005</v>
      </c>
      <c r="F36" s="26">
        <v>7616005</v>
      </c>
      <c r="G36" s="26">
        <v>7616005</v>
      </c>
      <c r="H36" s="26">
        <v>22848015</v>
      </c>
      <c r="I36" s="26">
        <v>7616005</v>
      </c>
      <c r="J36" s="26">
        <v>7616005</v>
      </c>
      <c r="K36" s="26">
        <v>7616005</v>
      </c>
      <c r="L36" s="26">
        <v>22848015</v>
      </c>
      <c r="M36" s="26">
        <v>7616005</v>
      </c>
      <c r="N36" s="26">
        <v>53364190</v>
      </c>
      <c r="O36" s="26">
        <v>53324961</v>
      </c>
      <c r="P36" s="26">
        <v>114305156</v>
      </c>
      <c r="Q36" s="26">
        <v>54277928</v>
      </c>
      <c r="R36" s="26">
        <v>65324950</v>
      </c>
      <c r="S36" s="26">
        <v>67366313</v>
      </c>
      <c r="T36" s="26">
        <v>186969191</v>
      </c>
      <c r="U36" s="26">
        <v>346970377</v>
      </c>
      <c r="V36" s="26">
        <v>38097</v>
      </c>
      <c r="W36" s="26">
        <v>346932280</v>
      </c>
      <c r="X36" s="27">
        <v>910655.12</v>
      </c>
      <c r="Y36" s="28">
        <v>38097</v>
      </c>
    </row>
    <row r="37" spans="1:25" ht="13.5">
      <c r="A37" s="24" t="s">
        <v>57</v>
      </c>
      <c r="B37" s="2">
        <v>32560902</v>
      </c>
      <c r="C37" s="25">
        <v>108311000</v>
      </c>
      <c r="D37" s="26">
        <v>103642</v>
      </c>
      <c r="E37" s="26">
        <v>4543435</v>
      </c>
      <c r="F37" s="26">
        <v>4543435</v>
      </c>
      <c r="G37" s="26">
        <v>4543435</v>
      </c>
      <c r="H37" s="26">
        <v>13630305</v>
      </c>
      <c r="I37" s="26">
        <v>4543435</v>
      </c>
      <c r="J37" s="26">
        <v>4543435</v>
      </c>
      <c r="K37" s="26">
        <v>4543435</v>
      </c>
      <c r="L37" s="26">
        <v>13630305</v>
      </c>
      <c r="M37" s="26">
        <v>4543435</v>
      </c>
      <c r="N37" s="26">
        <v>36217474</v>
      </c>
      <c r="O37" s="26">
        <v>40279257</v>
      </c>
      <c r="P37" s="26">
        <v>81040166</v>
      </c>
      <c r="Q37" s="26">
        <v>40023305</v>
      </c>
      <c r="R37" s="26">
        <v>37657750</v>
      </c>
      <c r="S37" s="26">
        <v>24561261</v>
      </c>
      <c r="T37" s="26">
        <v>102242316</v>
      </c>
      <c r="U37" s="26">
        <v>210543092</v>
      </c>
      <c r="V37" s="26">
        <v>103642</v>
      </c>
      <c r="W37" s="26">
        <v>210439450</v>
      </c>
      <c r="X37" s="27">
        <v>203044.57</v>
      </c>
      <c r="Y37" s="28">
        <v>103642</v>
      </c>
    </row>
    <row r="38" spans="1:25" ht="13.5">
      <c r="A38" s="24" t="s">
        <v>58</v>
      </c>
      <c r="B38" s="2">
        <v>18805739</v>
      </c>
      <c r="C38" s="25">
        <v>1776000</v>
      </c>
      <c r="D38" s="26">
        <v>0</v>
      </c>
      <c r="E38" s="26">
        <v>2686535</v>
      </c>
      <c r="F38" s="26">
        <v>2686535</v>
      </c>
      <c r="G38" s="26">
        <v>2686535</v>
      </c>
      <c r="H38" s="26">
        <v>8059605</v>
      </c>
      <c r="I38" s="26">
        <v>2686535</v>
      </c>
      <c r="J38" s="26">
        <v>2686535</v>
      </c>
      <c r="K38" s="26">
        <v>2686535</v>
      </c>
      <c r="L38" s="26">
        <v>8059605</v>
      </c>
      <c r="M38" s="26">
        <v>2686535</v>
      </c>
      <c r="N38" s="26">
        <v>18805739</v>
      </c>
      <c r="O38" s="26">
        <v>18805739</v>
      </c>
      <c r="P38" s="26">
        <v>40298013</v>
      </c>
      <c r="Q38" s="26">
        <v>18805739</v>
      </c>
      <c r="R38" s="26">
        <v>18805739</v>
      </c>
      <c r="S38" s="26">
        <v>18805739</v>
      </c>
      <c r="T38" s="26">
        <v>56417217</v>
      </c>
      <c r="U38" s="26">
        <v>112834440</v>
      </c>
      <c r="V38" s="26">
        <v>0</v>
      </c>
      <c r="W38" s="26">
        <v>112834440</v>
      </c>
      <c r="X38" s="27">
        <v>0</v>
      </c>
      <c r="Y38" s="28">
        <v>0</v>
      </c>
    </row>
    <row r="39" spans="1:25" ht="13.5">
      <c r="A39" s="24" t="s">
        <v>59</v>
      </c>
      <c r="B39" s="2">
        <v>34626111</v>
      </c>
      <c r="C39" s="25">
        <v>39465000</v>
      </c>
      <c r="D39" s="26">
        <v>0</v>
      </c>
      <c r="E39" s="26">
        <v>10479345</v>
      </c>
      <c r="F39" s="26">
        <v>10479345</v>
      </c>
      <c r="G39" s="26">
        <v>10479345</v>
      </c>
      <c r="H39" s="26">
        <v>31438035</v>
      </c>
      <c r="I39" s="26">
        <v>10479345</v>
      </c>
      <c r="J39" s="26">
        <v>10479345</v>
      </c>
      <c r="K39" s="26">
        <v>10479345</v>
      </c>
      <c r="L39" s="26">
        <v>31438035</v>
      </c>
      <c r="M39" s="26">
        <v>10479345</v>
      </c>
      <c r="N39" s="26">
        <v>68470799</v>
      </c>
      <c r="O39" s="26">
        <v>60347043</v>
      </c>
      <c r="P39" s="26">
        <v>139297187</v>
      </c>
      <c r="Q39" s="26">
        <v>56519853</v>
      </c>
      <c r="R39" s="26">
        <v>63740319</v>
      </c>
      <c r="S39" s="26">
        <v>64008485</v>
      </c>
      <c r="T39" s="26">
        <v>184268657</v>
      </c>
      <c r="U39" s="26">
        <v>386441914</v>
      </c>
      <c r="V39" s="26">
        <v>0</v>
      </c>
      <c r="W39" s="26">
        <v>386441914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51295163</v>
      </c>
      <c r="C42" s="25">
        <v>915000</v>
      </c>
      <c r="D42" s="26">
        <v>915000</v>
      </c>
      <c r="E42" s="26">
        <v>4163162</v>
      </c>
      <c r="F42" s="26">
        <v>-2251423</v>
      </c>
      <c r="G42" s="26">
        <v>4381588</v>
      </c>
      <c r="H42" s="26">
        <v>6293327</v>
      </c>
      <c r="I42" s="26">
        <v>11546081</v>
      </c>
      <c r="J42" s="26">
        <v>19873916</v>
      </c>
      <c r="K42" s="26">
        <v>-19977944</v>
      </c>
      <c r="L42" s="26">
        <v>11442053</v>
      </c>
      <c r="M42" s="26">
        <v>-2030051</v>
      </c>
      <c r="N42" s="26">
        <v>17857028</v>
      </c>
      <c r="O42" s="26">
        <v>30230373</v>
      </c>
      <c r="P42" s="26">
        <v>46057350</v>
      </c>
      <c r="Q42" s="26">
        <v>-2649557</v>
      </c>
      <c r="R42" s="26">
        <v>14724915</v>
      </c>
      <c r="S42" s="26">
        <v>-376744</v>
      </c>
      <c r="T42" s="26">
        <v>11698614</v>
      </c>
      <c r="U42" s="26">
        <v>75491344</v>
      </c>
      <c r="V42" s="26">
        <v>915000</v>
      </c>
      <c r="W42" s="26">
        <v>74576344</v>
      </c>
      <c r="X42" s="27">
        <v>8150.42</v>
      </c>
      <c r="Y42" s="28">
        <v>915000</v>
      </c>
    </row>
    <row r="43" spans="1:25" ht="13.5">
      <c r="A43" s="24" t="s">
        <v>62</v>
      </c>
      <c r="B43" s="2">
        <v>-41177081</v>
      </c>
      <c r="C43" s="25">
        <v>-915000</v>
      </c>
      <c r="D43" s="26">
        <v>-915000</v>
      </c>
      <c r="E43" s="26">
        <v>-2491941</v>
      </c>
      <c r="F43" s="26">
        <v>-1703688</v>
      </c>
      <c r="G43" s="26">
        <v>-2138994</v>
      </c>
      <c r="H43" s="26">
        <v>-6334623</v>
      </c>
      <c r="I43" s="26">
        <v>-2035122</v>
      </c>
      <c r="J43" s="26">
        <v>-1928170</v>
      </c>
      <c r="K43" s="26">
        <v>-844866</v>
      </c>
      <c r="L43" s="26">
        <v>-4808158</v>
      </c>
      <c r="M43" s="26">
        <v>-4078259</v>
      </c>
      <c r="N43" s="26">
        <v>-19837423</v>
      </c>
      <c r="O43" s="26">
        <v>-24536445</v>
      </c>
      <c r="P43" s="26">
        <v>-48452127</v>
      </c>
      <c r="Q43" s="26">
        <v>-4095841</v>
      </c>
      <c r="R43" s="26">
        <v>-7952766</v>
      </c>
      <c r="S43" s="26">
        <v>-3713338</v>
      </c>
      <c r="T43" s="26">
        <v>-15761945</v>
      </c>
      <c r="U43" s="26">
        <v>-75356853</v>
      </c>
      <c r="V43" s="26">
        <v>-915000</v>
      </c>
      <c r="W43" s="26">
        <v>-74441853</v>
      </c>
      <c r="X43" s="27">
        <v>8135.72</v>
      </c>
      <c r="Y43" s="28">
        <v>-915000</v>
      </c>
    </row>
    <row r="44" spans="1:25" ht="13.5">
      <c r="A44" s="24" t="s">
        <v>63</v>
      </c>
      <c r="B44" s="2">
        <v>-4150371</v>
      </c>
      <c r="C44" s="25">
        <v>0</v>
      </c>
      <c r="D44" s="26">
        <v>0</v>
      </c>
      <c r="E44" s="26">
        <v>6207</v>
      </c>
      <c r="F44" s="26">
        <v>-1703</v>
      </c>
      <c r="G44" s="26">
        <v>36991</v>
      </c>
      <c r="H44" s="26">
        <v>41495</v>
      </c>
      <c r="I44" s="26">
        <v>6528</v>
      </c>
      <c r="J44" s="26">
        <v>7934</v>
      </c>
      <c r="K44" s="26">
        <v>2456</v>
      </c>
      <c r="L44" s="26">
        <v>16918</v>
      </c>
      <c r="M44" s="26">
        <v>-18605</v>
      </c>
      <c r="N44" s="26">
        <v>341</v>
      </c>
      <c r="O44" s="26">
        <v>4480</v>
      </c>
      <c r="P44" s="26">
        <v>-13784</v>
      </c>
      <c r="Q44" s="26">
        <v>2917</v>
      </c>
      <c r="R44" s="26">
        <v>2242</v>
      </c>
      <c r="S44" s="26">
        <v>-9083</v>
      </c>
      <c r="T44" s="26">
        <v>-3924</v>
      </c>
      <c r="U44" s="26">
        <v>40705</v>
      </c>
      <c r="V44" s="26">
        <v>0</v>
      </c>
      <c r="W44" s="26">
        <v>40705</v>
      </c>
      <c r="X44" s="27">
        <v>0</v>
      </c>
      <c r="Y44" s="28">
        <v>0</v>
      </c>
    </row>
    <row r="45" spans="1:25" ht="13.5">
      <c r="A45" s="36" t="s">
        <v>64</v>
      </c>
      <c r="B45" s="3">
        <v>5696530</v>
      </c>
      <c r="C45" s="65">
        <v>0</v>
      </c>
      <c r="D45" s="66">
        <v>0</v>
      </c>
      <c r="E45" s="66">
        <v>3769763</v>
      </c>
      <c r="F45" s="66">
        <v>-187051</v>
      </c>
      <c r="G45" s="66">
        <v>2092534</v>
      </c>
      <c r="H45" s="66">
        <v>2092534</v>
      </c>
      <c r="I45" s="66">
        <v>11610021</v>
      </c>
      <c r="J45" s="66">
        <v>29563701</v>
      </c>
      <c r="K45" s="66">
        <v>8743347</v>
      </c>
      <c r="L45" s="66">
        <v>8743347</v>
      </c>
      <c r="M45" s="66">
        <v>2616432</v>
      </c>
      <c r="N45" s="66">
        <v>636378</v>
      </c>
      <c r="O45" s="66">
        <v>6334786</v>
      </c>
      <c r="P45" s="66">
        <v>6334786</v>
      </c>
      <c r="Q45" s="66">
        <v>-407695</v>
      </c>
      <c r="R45" s="66">
        <v>6366696</v>
      </c>
      <c r="S45" s="66">
        <v>2267531</v>
      </c>
      <c r="T45" s="66">
        <v>2267531</v>
      </c>
      <c r="U45" s="66">
        <v>2267531</v>
      </c>
      <c r="V45" s="66">
        <v>0</v>
      </c>
      <c r="W45" s="66">
        <v>2267531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7627867</v>
      </c>
      <c r="C49" s="95">
        <v>3454926</v>
      </c>
      <c r="D49" s="20">
        <v>1623117</v>
      </c>
      <c r="E49" s="20">
        <v>0</v>
      </c>
      <c r="F49" s="20">
        <v>0</v>
      </c>
      <c r="G49" s="20">
        <v>0</v>
      </c>
      <c r="H49" s="20">
        <v>1214524</v>
      </c>
      <c r="I49" s="20">
        <v>0</v>
      </c>
      <c r="J49" s="20">
        <v>0</v>
      </c>
      <c r="K49" s="20">
        <v>0</v>
      </c>
      <c r="L49" s="20">
        <v>1179642</v>
      </c>
      <c r="M49" s="20">
        <v>0</v>
      </c>
      <c r="N49" s="20">
        <v>0</v>
      </c>
      <c r="O49" s="20">
        <v>0</v>
      </c>
      <c r="P49" s="20">
        <v>35231509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50331585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25621330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25621330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127773922</v>
      </c>
      <c r="D5" s="120">
        <f t="shared" si="0"/>
        <v>134670992</v>
      </c>
      <c r="E5" s="66">
        <f t="shared" si="0"/>
        <v>135387717</v>
      </c>
      <c r="F5" s="66">
        <f t="shared" si="0"/>
        <v>58111820</v>
      </c>
      <c r="G5" s="66">
        <f t="shared" si="0"/>
        <v>5493098</v>
      </c>
      <c r="H5" s="66">
        <f t="shared" si="0"/>
        <v>3917193</v>
      </c>
      <c r="I5" s="66">
        <f t="shared" si="0"/>
        <v>67522111</v>
      </c>
      <c r="J5" s="66">
        <f t="shared" si="0"/>
        <v>2507469</v>
      </c>
      <c r="K5" s="66">
        <f t="shared" si="0"/>
        <v>15218824</v>
      </c>
      <c r="L5" s="66">
        <f t="shared" si="0"/>
        <v>5191187</v>
      </c>
      <c r="M5" s="66">
        <f t="shared" si="0"/>
        <v>22917480</v>
      </c>
      <c r="N5" s="66">
        <f t="shared" si="0"/>
        <v>3372943</v>
      </c>
      <c r="O5" s="66">
        <f t="shared" si="0"/>
        <v>85802</v>
      </c>
      <c r="P5" s="66">
        <f t="shared" si="0"/>
        <v>11468755</v>
      </c>
      <c r="Q5" s="66">
        <f t="shared" si="0"/>
        <v>14927500</v>
      </c>
      <c r="R5" s="66">
        <f t="shared" si="0"/>
        <v>3515129</v>
      </c>
      <c r="S5" s="66">
        <f t="shared" si="0"/>
        <v>3206934</v>
      </c>
      <c r="T5" s="66">
        <f t="shared" si="0"/>
        <v>3856466</v>
      </c>
      <c r="U5" s="66">
        <f t="shared" si="0"/>
        <v>10578529</v>
      </c>
      <c r="V5" s="66">
        <f t="shared" si="0"/>
        <v>115945620</v>
      </c>
      <c r="W5" s="66">
        <f t="shared" si="0"/>
        <v>135387717</v>
      </c>
      <c r="X5" s="66">
        <f t="shared" si="0"/>
        <v>-19442097</v>
      </c>
      <c r="Y5" s="103">
        <f>+IF(W5&lt;&gt;0,+(X5/W5)*100,0)</f>
        <v>-14.360310839719679</v>
      </c>
      <c r="Z5" s="119">
        <f>SUM(Z6:Z8)</f>
        <v>135387717</v>
      </c>
    </row>
    <row r="6" spans="1:26" ht="13.5">
      <c r="A6" s="104" t="s">
        <v>74</v>
      </c>
      <c r="B6" s="102"/>
      <c r="C6" s="121">
        <v>458724</v>
      </c>
      <c r="D6" s="122"/>
      <c r="E6" s="26"/>
      <c r="F6" s="26"/>
      <c r="G6" s="26"/>
      <c r="H6" s="26">
        <v>21150</v>
      </c>
      <c r="I6" s="26">
        <v>21150</v>
      </c>
      <c r="J6" s="26"/>
      <c r="K6" s="26">
        <v>18000</v>
      </c>
      <c r="L6" s="26">
        <v>3250</v>
      </c>
      <c r="M6" s="26">
        <v>21250</v>
      </c>
      <c r="N6" s="26">
        <v>42400</v>
      </c>
      <c r="O6" s="26">
        <v>18000</v>
      </c>
      <c r="P6" s="26">
        <v>3300</v>
      </c>
      <c r="Q6" s="26">
        <v>63700</v>
      </c>
      <c r="R6" s="26"/>
      <c r="S6" s="26">
        <v>30000</v>
      </c>
      <c r="T6" s="26">
        <v>3300</v>
      </c>
      <c r="U6" s="26">
        <v>33300</v>
      </c>
      <c r="V6" s="26">
        <v>139400</v>
      </c>
      <c r="W6" s="26"/>
      <c r="X6" s="26">
        <v>139400</v>
      </c>
      <c r="Y6" s="106">
        <v>0</v>
      </c>
      <c r="Z6" s="121"/>
    </row>
    <row r="7" spans="1:26" ht="13.5">
      <c r="A7" s="104" t="s">
        <v>75</v>
      </c>
      <c r="B7" s="102"/>
      <c r="C7" s="123">
        <v>126885638</v>
      </c>
      <c r="D7" s="124">
        <v>134370992</v>
      </c>
      <c r="E7" s="125">
        <v>134307717</v>
      </c>
      <c r="F7" s="125">
        <v>58111820</v>
      </c>
      <c r="G7" s="125">
        <v>5493098</v>
      </c>
      <c r="H7" s="125">
        <v>3896043</v>
      </c>
      <c r="I7" s="125">
        <v>67500961</v>
      </c>
      <c r="J7" s="125">
        <v>2496469</v>
      </c>
      <c r="K7" s="125">
        <v>15171324</v>
      </c>
      <c r="L7" s="125">
        <v>5168899</v>
      </c>
      <c r="M7" s="125">
        <v>22836692</v>
      </c>
      <c r="N7" s="125">
        <v>3271005</v>
      </c>
      <c r="O7" s="125">
        <v>4644</v>
      </c>
      <c r="P7" s="125">
        <v>11455455</v>
      </c>
      <c r="Q7" s="125">
        <v>14731104</v>
      </c>
      <c r="R7" s="125">
        <v>3133550</v>
      </c>
      <c r="S7" s="125">
        <v>3176934</v>
      </c>
      <c r="T7" s="125">
        <v>3853166</v>
      </c>
      <c r="U7" s="125">
        <v>10163650</v>
      </c>
      <c r="V7" s="125">
        <v>115232407</v>
      </c>
      <c r="W7" s="125">
        <v>134307717</v>
      </c>
      <c r="X7" s="125">
        <v>-19075310</v>
      </c>
      <c r="Y7" s="107">
        <v>-14.2</v>
      </c>
      <c r="Z7" s="123">
        <v>134307717</v>
      </c>
    </row>
    <row r="8" spans="1:26" ht="13.5">
      <c r="A8" s="104" t="s">
        <v>76</v>
      </c>
      <c r="B8" s="102"/>
      <c r="C8" s="121">
        <v>429560</v>
      </c>
      <c r="D8" s="122">
        <v>300000</v>
      </c>
      <c r="E8" s="26">
        <v>1080000</v>
      </c>
      <c r="F8" s="26"/>
      <c r="G8" s="26"/>
      <c r="H8" s="26"/>
      <c r="I8" s="26"/>
      <c r="J8" s="26">
        <v>11000</v>
      </c>
      <c r="K8" s="26">
        <v>29500</v>
      </c>
      <c r="L8" s="26">
        <v>19038</v>
      </c>
      <c r="M8" s="26">
        <v>59538</v>
      </c>
      <c r="N8" s="26">
        <v>59538</v>
      </c>
      <c r="O8" s="26">
        <v>63158</v>
      </c>
      <c r="P8" s="26">
        <v>10000</v>
      </c>
      <c r="Q8" s="26">
        <v>132696</v>
      </c>
      <c r="R8" s="26">
        <v>381579</v>
      </c>
      <c r="S8" s="26"/>
      <c r="T8" s="26"/>
      <c r="U8" s="26">
        <v>381579</v>
      </c>
      <c r="V8" s="26">
        <v>573813</v>
      </c>
      <c r="W8" s="26">
        <v>1080000</v>
      </c>
      <c r="X8" s="26">
        <v>-506187</v>
      </c>
      <c r="Y8" s="106">
        <v>-46.87</v>
      </c>
      <c r="Z8" s="121">
        <v>1080000</v>
      </c>
    </row>
    <row r="9" spans="1:26" ht="13.5">
      <c r="A9" s="101" t="s">
        <v>77</v>
      </c>
      <c r="B9" s="102"/>
      <c r="C9" s="119">
        <f aca="true" t="shared" si="1" ref="C9:X9">SUM(C10:C14)</f>
        <v>6311760</v>
      </c>
      <c r="D9" s="120">
        <f t="shared" si="1"/>
        <v>11144059</v>
      </c>
      <c r="E9" s="66">
        <f t="shared" si="1"/>
        <v>9684455</v>
      </c>
      <c r="F9" s="66">
        <f t="shared" si="1"/>
        <v>451422</v>
      </c>
      <c r="G9" s="66">
        <f t="shared" si="1"/>
        <v>616028</v>
      </c>
      <c r="H9" s="66">
        <f t="shared" si="1"/>
        <v>518487</v>
      </c>
      <c r="I9" s="66">
        <f t="shared" si="1"/>
        <v>1585937</v>
      </c>
      <c r="J9" s="66">
        <f t="shared" si="1"/>
        <v>452460</v>
      </c>
      <c r="K9" s="66">
        <f t="shared" si="1"/>
        <v>395218</v>
      </c>
      <c r="L9" s="66">
        <f t="shared" si="1"/>
        <v>420597</v>
      </c>
      <c r="M9" s="66">
        <f t="shared" si="1"/>
        <v>1268275</v>
      </c>
      <c r="N9" s="66">
        <f t="shared" si="1"/>
        <v>497855</v>
      </c>
      <c r="O9" s="66">
        <f t="shared" si="1"/>
        <v>544350</v>
      </c>
      <c r="P9" s="66">
        <f t="shared" si="1"/>
        <v>473024</v>
      </c>
      <c r="Q9" s="66">
        <f t="shared" si="1"/>
        <v>1515229</v>
      </c>
      <c r="R9" s="66">
        <f t="shared" si="1"/>
        <v>800579</v>
      </c>
      <c r="S9" s="66">
        <f t="shared" si="1"/>
        <v>381565</v>
      </c>
      <c r="T9" s="66">
        <f t="shared" si="1"/>
        <v>544491</v>
      </c>
      <c r="U9" s="66">
        <f t="shared" si="1"/>
        <v>1726635</v>
      </c>
      <c r="V9" s="66">
        <f t="shared" si="1"/>
        <v>6096076</v>
      </c>
      <c r="W9" s="66">
        <f t="shared" si="1"/>
        <v>9684455</v>
      </c>
      <c r="X9" s="66">
        <f t="shared" si="1"/>
        <v>-3588379</v>
      </c>
      <c r="Y9" s="103">
        <f>+IF(W9&lt;&gt;0,+(X9/W9)*100,0)</f>
        <v>-37.052978200631834</v>
      </c>
      <c r="Z9" s="119">
        <f>SUM(Z10:Z14)</f>
        <v>9684455</v>
      </c>
    </row>
    <row r="10" spans="1:26" ht="13.5">
      <c r="A10" s="104" t="s">
        <v>78</v>
      </c>
      <c r="B10" s="102"/>
      <c r="C10" s="121">
        <v>823199</v>
      </c>
      <c r="D10" s="122">
        <v>555480</v>
      </c>
      <c r="E10" s="26">
        <v>989320</v>
      </c>
      <c r="F10" s="26">
        <v>17260</v>
      </c>
      <c r="G10" s="26">
        <v>446622</v>
      </c>
      <c r="H10" s="26">
        <v>16862</v>
      </c>
      <c r="I10" s="26">
        <v>480744</v>
      </c>
      <c r="J10" s="26">
        <v>2378</v>
      </c>
      <c r="K10" s="26">
        <v>-1710</v>
      </c>
      <c r="L10" s="26">
        <v>8895</v>
      </c>
      <c r="M10" s="26">
        <v>9563</v>
      </c>
      <c r="N10" s="26">
        <v>9583</v>
      </c>
      <c r="O10" s="26">
        <v>9588</v>
      </c>
      <c r="P10" s="26">
        <v>10421</v>
      </c>
      <c r="Q10" s="26">
        <v>29592</v>
      </c>
      <c r="R10" s="26">
        <v>7707</v>
      </c>
      <c r="S10" s="26">
        <v>8658</v>
      </c>
      <c r="T10" s="26">
        <v>25773</v>
      </c>
      <c r="U10" s="26">
        <v>42138</v>
      </c>
      <c r="V10" s="26">
        <v>562037</v>
      </c>
      <c r="W10" s="26">
        <v>989320</v>
      </c>
      <c r="X10" s="26">
        <v>-427283</v>
      </c>
      <c r="Y10" s="106">
        <v>-43.19</v>
      </c>
      <c r="Z10" s="121">
        <v>989320</v>
      </c>
    </row>
    <row r="11" spans="1:26" ht="13.5">
      <c r="A11" s="104" t="s">
        <v>79</v>
      </c>
      <c r="B11" s="102"/>
      <c r="C11" s="121">
        <v>114218</v>
      </c>
      <c r="D11" s="122">
        <v>108000</v>
      </c>
      <c r="E11" s="26">
        <v>214556</v>
      </c>
      <c r="F11" s="26">
        <v>18160</v>
      </c>
      <c r="G11" s="26">
        <v>61258</v>
      </c>
      <c r="H11" s="26">
        <v>18234</v>
      </c>
      <c r="I11" s="26">
        <v>97652</v>
      </c>
      <c r="J11" s="26">
        <v>18234</v>
      </c>
      <c r="K11" s="26"/>
      <c r="L11" s="26">
        <v>18234</v>
      </c>
      <c r="M11" s="26">
        <v>36468</v>
      </c>
      <c r="N11" s="26">
        <v>18234</v>
      </c>
      <c r="O11" s="26">
        <v>18234</v>
      </c>
      <c r="P11" s="26">
        <v>18234</v>
      </c>
      <c r="Q11" s="26">
        <v>54702</v>
      </c>
      <c r="R11" s="26"/>
      <c r="S11" s="26"/>
      <c r="T11" s="26">
        <v>18236</v>
      </c>
      <c r="U11" s="26">
        <v>18236</v>
      </c>
      <c r="V11" s="26">
        <v>207058</v>
      </c>
      <c r="W11" s="26">
        <v>214556</v>
      </c>
      <c r="X11" s="26">
        <v>-7498</v>
      </c>
      <c r="Y11" s="106">
        <v>-3.49</v>
      </c>
      <c r="Z11" s="121">
        <v>214556</v>
      </c>
    </row>
    <row r="12" spans="1:26" ht="13.5">
      <c r="A12" s="104" t="s">
        <v>80</v>
      </c>
      <c r="B12" s="102"/>
      <c r="C12" s="121">
        <v>5374343</v>
      </c>
      <c r="D12" s="122">
        <v>10480579</v>
      </c>
      <c r="E12" s="26">
        <v>8480579</v>
      </c>
      <c r="F12" s="26">
        <v>416002</v>
      </c>
      <c r="G12" s="26">
        <v>108148</v>
      </c>
      <c r="H12" s="26">
        <v>483391</v>
      </c>
      <c r="I12" s="26">
        <v>1007541</v>
      </c>
      <c r="J12" s="26">
        <v>431848</v>
      </c>
      <c r="K12" s="26">
        <v>396928</v>
      </c>
      <c r="L12" s="26">
        <v>393468</v>
      </c>
      <c r="M12" s="26">
        <v>1222244</v>
      </c>
      <c r="N12" s="26">
        <v>470038</v>
      </c>
      <c r="O12" s="26">
        <v>516528</v>
      </c>
      <c r="P12" s="26">
        <v>444369</v>
      </c>
      <c r="Q12" s="26">
        <v>1430935</v>
      </c>
      <c r="R12" s="26">
        <v>792872</v>
      </c>
      <c r="S12" s="26">
        <v>372907</v>
      </c>
      <c r="T12" s="26">
        <v>500482</v>
      </c>
      <c r="U12" s="26">
        <v>1666261</v>
      </c>
      <c r="V12" s="26">
        <v>5326981</v>
      </c>
      <c r="W12" s="26">
        <v>8480579</v>
      </c>
      <c r="X12" s="26">
        <v>-3153598</v>
      </c>
      <c r="Y12" s="106">
        <v>-37.19</v>
      </c>
      <c r="Z12" s="121">
        <v>8480579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13777844</v>
      </c>
      <c r="D15" s="120">
        <f t="shared" si="2"/>
        <v>61402406</v>
      </c>
      <c r="E15" s="66">
        <f t="shared" si="2"/>
        <v>34430493</v>
      </c>
      <c r="F15" s="66">
        <f t="shared" si="2"/>
        <v>93899</v>
      </c>
      <c r="G15" s="66">
        <f t="shared" si="2"/>
        <v>-5026711</v>
      </c>
      <c r="H15" s="66">
        <f t="shared" si="2"/>
        <v>5139308</v>
      </c>
      <c r="I15" s="66">
        <f t="shared" si="2"/>
        <v>206496</v>
      </c>
      <c r="J15" s="66">
        <f t="shared" si="2"/>
        <v>934022</v>
      </c>
      <c r="K15" s="66">
        <f t="shared" si="2"/>
        <v>119640</v>
      </c>
      <c r="L15" s="66">
        <f t="shared" si="2"/>
        <v>65174</v>
      </c>
      <c r="M15" s="66">
        <f t="shared" si="2"/>
        <v>1118836</v>
      </c>
      <c r="N15" s="66">
        <f t="shared" si="2"/>
        <v>2103476</v>
      </c>
      <c r="O15" s="66">
        <f t="shared" si="2"/>
        <v>170651</v>
      </c>
      <c r="P15" s="66">
        <f t="shared" si="2"/>
        <v>3833833</v>
      </c>
      <c r="Q15" s="66">
        <f t="shared" si="2"/>
        <v>6107960</v>
      </c>
      <c r="R15" s="66">
        <f t="shared" si="2"/>
        <v>1120711</v>
      </c>
      <c r="S15" s="66">
        <f t="shared" si="2"/>
        <v>69026</v>
      </c>
      <c r="T15" s="66">
        <f t="shared" si="2"/>
        <v>4732144</v>
      </c>
      <c r="U15" s="66">
        <f t="shared" si="2"/>
        <v>5921881</v>
      </c>
      <c r="V15" s="66">
        <f t="shared" si="2"/>
        <v>13355173</v>
      </c>
      <c r="W15" s="66">
        <f t="shared" si="2"/>
        <v>34430493</v>
      </c>
      <c r="X15" s="66">
        <f t="shared" si="2"/>
        <v>-21075320</v>
      </c>
      <c r="Y15" s="103">
        <f>+IF(W15&lt;&gt;0,+(X15/W15)*100,0)</f>
        <v>-61.211206008580824</v>
      </c>
      <c r="Z15" s="119">
        <f>SUM(Z16:Z18)</f>
        <v>34430493</v>
      </c>
    </row>
    <row r="16" spans="1:26" ht="13.5">
      <c r="A16" s="104" t="s">
        <v>84</v>
      </c>
      <c r="B16" s="102"/>
      <c r="C16" s="121">
        <v>13719755</v>
      </c>
      <c r="D16" s="122">
        <v>40707406</v>
      </c>
      <c r="E16" s="26">
        <v>16735493</v>
      </c>
      <c r="F16" s="26">
        <v>93899</v>
      </c>
      <c r="G16" s="26"/>
      <c r="H16" s="26">
        <v>112598</v>
      </c>
      <c r="I16" s="26">
        <v>206497</v>
      </c>
      <c r="J16" s="26">
        <v>855122</v>
      </c>
      <c r="K16" s="26">
        <v>119096</v>
      </c>
      <c r="L16" s="26">
        <v>65174</v>
      </c>
      <c r="M16" s="26">
        <v>1039392</v>
      </c>
      <c r="N16" s="26">
        <v>2103476</v>
      </c>
      <c r="O16" s="26">
        <v>170651</v>
      </c>
      <c r="P16" s="26">
        <v>126931</v>
      </c>
      <c r="Q16" s="26">
        <v>2401058</v>
      </c>
      <c r="R16" s="26">
        <v>1077190</v>
      </c>
      <c r="S16" s="26">
        <v>69026</v>
      </c>
      <c r="T16" s="26">
        <v>3000183</v>
      </c>
      <c r="U16" s="26">
        <v>4146399</v>
      </c>
      <c r="V16" s="26">
        <v>7793346</v>
      </c>
      <c r="W16" s="26">
        <v>16735493</v>
      </c>
      <c r="X16" s="26">
        <v>-8942147</v>
      </c>
      <c r="Y16" s="106">
        <v>-53.43</v>
      </c>
      <c r="Z16" s="121">
        <v>16735493</v>
      </c>
    </row>
    <row r="17" spans="1:26" ht="13.5">
      <c r="A17" s="104" t="s">
        <v>85</v>
      </c>
      <c r="B17" s="102"/>
      <c r="C17" s="121">
        <v>58089</v>
      </c>
      <c r="D17" s="122">
        <v>20695000</v>
      </c>
      <c r="E17" s="26">
        <v>17695000</v>
      </c>
      <c r="F17" s="26"/>
      <c r="G17" s="26">
        <v>-5026711</v>
      </c>
      <c r="H17" s="26">
        <v>5026710</v>
      </c>
      <c r="I17" s="26">
        <v>-1</v>
      </c>
      <c r="J17" s="26">
        <v>78900</v>
      </c>
      <c r="K17" s="26">
        <v>544</v>
      </c>
      <c r="L17" s="26"/>
      <c r="M17" s="26">
        <v>79444</v>
      </c>
      <c r="N17" s="26"/>
      <c r="O17" s="26"/>
      <c r="P17" s="26">
        <v>3706902</v>
      </c>
      <c r="Q17" s="26">
        <v>3706902</v>
      </c>
      <c r="R17" s="26">
        <v>43521</v>
      </c>
      <c r="S17" s="26"/>
      <c r="T17" s="26">
        <v>1731961</v>
      </c>
      <c r="U17" s="26">
        <v>1775482</v>
      </c>
      <c r="V17" s="26">
        <v>5561827</v>
      </c>
      <c r="W17" s="26">
        <v>17695000</v>
      </c>
      <c r="X17" s="26">
        <v>-12133173</v>
      </c>
      <c r="Y17" s="106">
        <v>-68.57</v>
      </c>
      <c r="Z17" s="121">
        <v>17695000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67689000</v>
      </c>
      <c r="D19" s="120">
        <f t="shared" si="3"/>
        <v>91202912</v>
      </c>
      <c r="E19" s="66">
        <f t="shared" si="3"/>
        <v>89861762</v>
      </c>
      <c r="F19" s="66">
        <f t="shared" si="3"/>
        <v>5801714</v>
      </c>
      <c r="G19" s="66">
        <f t="shared" si="3"/>
        <v>8466714</v>
      </c>
      <c r="H19" s="66">
        <f t="shared" si="3"/>
        <v>6626656</v>
      </c>
      <c r="I19" s="66">
        <f t="shared" si="3"/>
        <v>20895084</v>
      </c>
      <c r="J19" s="66">
        <f t="shared" si="3"/>
        <v>10616394</v>
      </c>
      <c r="K19" s="66">
        <f t="shared" si="3"/>
        <v>4979114</v>
      </c>
      <c r="L19" s="66">
        <f t="shared" si="3"/>
        <v>5314483</v>
      </c>
      <c r="M19" s="66">
        <f t="shared" si="3"/>
        <v>20909991</v>
      </c>
      <c r="N19" s="66">
        <f t="shared" si="3"/>
        <v>6425144</v>
      </c>
      <c r="O19" s="66">
        <f t="shared" si="3"/>
        <v>5963773</v>
      </c>
      <c r="P19" s="66">
        <f t="shared" si="3"/>
        <v>6006194</v>
      </c>
      <c r="Q19" s="66">
        <f t="shared" si="3"/>
        <v>18395111</v>
      </c>
      <c r="R19" s="66">
        <f t="shared" si="3"/>
        <v>6518023</v>
      </c>
      <c r="S19" s="66">
        <f t="shared" si="3"/>
        <v>6735040</v>
      </c>
      <c r="T19" s="66">
        <f t="shared" si="3"/>
        <v>7975034</v>
      </c>
      <c r="U19" s="66">
        <f t="shared" si="3"/>
        <v>21228097</v>
      </c>
      <c r="V19" s="66">
        <f t="shared" si="3"/>
        <v>81428283</v>
      </c>
      <c r="W19" s="66">
        <f t="shared" si="3"/>
        <v>89861762</v>
      </c>
      <c r="X19" s="66">
        <f t="shared" si="3"/>
        <v>-8433479</v>
      </c>
      <c r="Y19" s="103">
        <f>+IF(W19&lt;&gt;0,+(X19/W19)*100,0)</f>
        <v>-9.38494729270944</v>
      </c>
      <c r="Z19" s="119">
        <f>SUM(Z20:Z23)</f>
        <v>89861762</v>
      </c>
    </row>
    <row r="20" spans="1:26" ht="13.5">
      <c r="A20" s="104" t="s">
        <v>88</v>
      </c>
      <c r="B20" s="102"/>
      <c r="C20" s="121">
        <v>58524202</v>
      </c>
      <c r="D20" s="122">
        <v>77145638</v>
      </c>
      <c r="E20" s="26">
        <v>77861762</v>
      </c>
      <c r="F20" s="26">
        <v>4978367</v>
      </c>
      <c r="G20" s="26">
        <v>7668252</v>
      </c>
      <c r="H20" s="26">
        <v>5874901</v>
      </c>
      <c r="I20" s="26">
        <v>18521520</v>
      </c>
      <c r="J20" s="26">
        <v>9740886</v>
      </c>
      <c r="K20" s="26">
        <v>4098080</v>
      </c>
      <c r="L20" s="26">
        <v>4443655</v>
      </c>
      <c r="M20" s="26">
        <v>18282621</v>
      </c>
      <c r="N20" s="26">
        <v>5520193</v>
      </c>
      <c r="O20" s="26">
        <v>5083074</v>
      </c>
      <c r="P20" s="26">
        <v>5123173</v>
      </c>
      <c r="Q20" s="26">
        <v>15726440</v>
      </c>
      <c r="R20" s="26">
        <v>5649982</v>
      </c>
      <c r="S20" s="26">
        <v>5899448</v>
      </c>
      <c r="T20" s="26">
        <v>6995304</v>
      </c>
      <c r="U20" s="26">
        <v>18544734</v>
      </c>
      <c r="V20" s="26">
        <v>71075315</v>
      </c>
      <c r="W20" s="26">
        <v>77861762</v>
      </c>
      <c r="X20" s="26">
        <v>-6786447</v>
      </c>
      <c r="Y20" s="106">
        <v>-8.72</v>
      </c>
      <c r="Z20" s="121">
        <v>77861762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>
        <v>9164798</v>
      </c>
      <c r="D23" s="122">
        <v>14057274</v>
      </c>
      <c r="E23" s="26">
        <v>12000000</v>
      </c>
      <c r="F23" s="26">
        <v>823347</v>
      </c>
      <c r="G23" s="26">
        <v>798462</v>
      </c>
      <c r="H23" s="26">
        <v>751755</v>
      </c>
      <c r="I23" s="26">
        <v>2373564</v>
      </c>
      <c r="J23" s="26">
        <v>875508</v>
      </c>
      <c r="K23" s="26">
        <v>881034</v>
      </c>
      <c r="L23" s="26">
        <v>870828</v>
      </c>
      <c r="M23" s="26">
        <v>2627370</v>
      </c>
      <c r="N23" s="26">
        <v>904951</v>
      </c>
      <c r="O23" s="26">
        <v>880699</v>
      </c>
      <c r="P23" s="26">
        <v>883021</v>
      </c>
      <c r="Q23" s="26">
        <v>2668671</v>
      </c>
      <c r="R23" s="26">
        <v>868041</v>
      </c>
      <c r="S23" s="26">
        <v>835592</v>
      </c>
      <c r="T23" s="26">
        <v>979730</v>
      </c>
      <c r="U23" s="26">
        <v>2683363</v>
      </c>
      <c r="V23" s="26">
        <v>10352968</v>
      </c>
      <c r="W23" s="26">
        <v>12000000</v>
      </c>
      <c r="X23" s="26">
        <v>-1647032</v>
      </c>
      <c r="Y23" s="106">
        <v>-13.73</v>
      </c>
      <c r="Z23" s="121">
        <v>12000000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215552526</v>
      </c>
      <c r="D25" s="139">
        <f t="shared" si="4"/>
        <v>298420369</v>
      </c>
      <c r="E25" s="39">
        <f t="shared" si="4"/>
        <v>269364427</v>
      </c>
      <c r="F25" s="39">
        <f t="shared" si="4"/>
        <v>64458855</v>
      </c>
      <c r="G25" s="39">
        <f t="shared" si="4"/>
        <v>9549129</v>
      </c>
      <c r="H25" s="39">
        <f t="shared" si="4"/>
        <v>16201644</v>
      </c>
      <c r="I25" s="39">
        <f t="shared" si="4"/>
        <v>90209628</v>
      </c>
      <c r="J25" s="39">
        <f t="shared" si="4"/>
        <v>14510345</v>
      </c>
      <c r="K25" s="39">
        <f t="shared" si="4"/>
        <v>20712796</v>
      </c>
      <c r="L25" s="39">
        <f t="shared" si="4"/>
        <v>10991441</v>
      </c>
      <c r="M25" s="39">
        <f t="shared" si="4"/>
        <v>46214582</v>
      </c>
      <c r="N25" s="39">
        <f t="shared" si="4"/>
        <v>12399418</v>
      </c>
      <c r="O25" s="39">
        <f t="shared" si="4"/>
        <v>6764576</v>
      </c>
      <c r="P25" s="39">
        <f t="shared" si="4"/>
        <v>21781806</v>
      </c>
      <c r="Q25" s="39">
        <f t="shared" si="4"/>
        <v>40945800</v>
      </c>
      <c r="R25" s="39">
        <f t="shared" si="4"/>
        <v>11954442</v>
      </c>
      <c r="S25" s="39">
        <f t="shared" si="4"/>
        <v>10392565</v>
      </c>
      <c r="T25" s="39">
        <f t="shared" si="4"/>
        <v>17108135</v>
      </c>
      <c r="U25" s="39">
        <f t="shared" si="4"/>
        <v>39455142</v>
      </c>
      <c r="V25" s="39">
        <f t="shared" si="4"/>
        <v>216825152</v>
      </c>
      <c r="W25" s="39">
        <f t="shared" si="4"/>
        <v>269364427</v>
      </c>
      <c r="X25" s="39">
        <f t="shared" si="4"/>
        <v>-52539275</v>
      </c>
      <c r="Y25" s="140">
        <f>+IF(W25&lt;&gt;0,+(X25/W25)*100,0)</f>
        <v>-19.50490478091229</v>
      </c>
      <c r="Z25" s="138">
        <f>+Z5+Z9+Z15+Z19+Z24</f>
        <v>269364427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102207546</v>
      </c>
      <c r="D28" s="120">
        <f t="shared" si="5"/>
        <v>88452578</v>
      </c>
      <c r="E28" s="66">
        <f t="shared" si="5"/>
        <v>90654374</v>
      </c>
      <c r="F28" s="66">
        <f t="shared" si="5"/>
        <v>10204947</v>
      </c>
      <c r="G28" s="66">
        <f t="shared" si="5"/>
        <v>5932605</v>
      </c>
      <c r="H28" s="66">
        <f t="shared" si="5"/>
        <v>5352628</v>
      </c>
      <c r="I28" s="66">
        <f t="shared" si="5"/>
        <v>21490180</v>
      </c>
      <c r="J28" s="66">
        <f t="shared" si="5"/>
        <v>6134822</v>
      </c>
      <c r="K28" s="66">
        <f t="shared" si="5"/>
        <v>5643044</v>
      </c>
      <c r="L28" s="66">
        <f t="shared" si="5"/>
        <v>5834736</v>
      </c>
      <c r="M28" s="66">
        <f t="shared" si="5"/>
        <v>17612602</v>
      </c>
      <c r="N28" s="66">
        <f t="shared" si="5"/>
        <v>5398731</v>
      </c>
      <c r="O28" s="66">
        <f t="shared" si="5"/>
        <v>2192894</v>
      </c>
      <c r="P28" s="66">
        <f t="shared" si="5"/>
        <v>11821710</v>
      </c>
      <c r="Q28" s="66">
        <f t="shared" si="5"/>
        <v>19413335</v>
      </c>
      <c r="R28" s="66">
        <f t="shared" si="5"/>
        <v>6007483</v>
      </c>
      <c r="S28" s="66">
        <f t="shared" si="5"/>
        <v>7021424</v>
      </c>
      <c r="T28" s="66">
        <f t="shared" si="5"/>
        <v>8966226</v>
      </c>
      <c r="U28" s="66">
        <f t="shared" si="5"/>
        <v>21995133</v>
      </c>
      <c r="V28" s="66">
        <f t="shared" si="5"/>
        <v>80511250</v>
      </c>
      <c r="W28" s="66">
        <f t="shared" si="5"/>
        <v>90654374</v>
      </c>
      <c r="X28" s="66">
        <f t="shared" si="5"/>
        <v>-10143124</v>
      </c>
      <c r="Y28" s="103">
        <f>+IF(W28&lt;&gt;0,+(X28/W28)*100,0)</f>
        <v>-11.188786103139382</v>
      </c>
      <c r="Z28" s="119">
        <f>SUM(Z29:Z31)</f>
        <v>90654374</v>
      </c>
    </row>
    <row r="29" spans="1:26" ht="13.5">
      <c r="A29" s="104" t="s">
        <v>74</v>
      </c>
      <c r="B29" s="102"/>
      <c r="C29" s="121">
        <v>13788237</v>
      </c>
      <c r="D29" s="122">
        <v>17262230</v>
      </c>
      <c r="E29" s="26">
        <v>21034393</v>
      </c>
      <c r="F29" s="26">
        <v>981683</v>
      </c>
      <c r="G29" s="26">
        <v>1268126</v>
      </c>
      <c r="H29" s="26">
        <v>1294351</v>
      </c>
      <c r="I29" s="26">
        <v>3544160</v>
      </c>
      <c r="J29" s="26">
        <v>1394834</v>
      </c>
      <c r="K29" s="26">
        <v>1385581</v>
      </c>
      <c r="L29" s="26">
        <v>1848641</v>
      </c>
      <c r="M29" s="26">
        <v>4629056</v>
      </c>
      <c r="N29" s="26">
        <v>1448174</v>
      </c>
      <c r="O29" s="26">
        <v>1814484</v>
      </c>
      <c r="P29" s="26">
        <v>1958081</v>
      </c>
      <c r="Q29" s="26">
        <v>5220739</v>
      </c>
      <c r="R29" s="26">
        <v>1228013</v>
      </c>
      <c r="S29" s="26">
        <v>1965660</v>
      </c>
      <c r="T29" s="26">
        <v>1136465</v>
      </c>
      <c r="U29" s="26">
        <v>4330138</v>
      </c>
      <c r="V29" s="26">
        <v>17724093</v>
      </c>
      <c r="W29" s="26">
        <v>21034393</v>
      </c>
      <c r="X29" s="26">
        <v>-3310300</v>
      </c>
      <c r="Y29" s="106">
        <v>-15.74</v>
      </c>
      <c r="Z29" s="121">
        <v>21034393</v>
      </c>
    </row>
    <row r="30" spans="1:26" ht="13.5">
      <c r="A30" s="104" t="s">
        <v>75</v>
      </c>
      <c r="B30" s="102"/>
      <c r="C30" s="123">
        <v>71006845</v>
      </c>
      <c r="D30" s="124">
        <v>55619383</v>
      </c>
      <c r="E30" s="125">
        <v>52364317</v>
      </c>
      <c r="F30" s="125">
        <v>8588212</v>
      </c>
      <c r="G30" s="125">
        <v>3559679</v>
      </c>
      <c r="H30" s="125">
        <v>3067320</v>
      </c>
      <c r="I30" s="125">
        <v>15215211</v>
      </c>
      <c r="J30" s="125">
        <v>3662116</v>
      </c>
      <c r="K30" s="125">
        <v>3253015</v>
      </c>
      <c r="L30" s="125">
        <v>2692316</v>
      </c>
      <c r="M30" s="125">
        <v>9607447</v>
      </c>
      <c r="N30" s="125">
        <v>2497182</v>
      </c>
      <c r="O30" s="125">
        <v>-544266</v>
      </c>
      <c r="P30" s="125">
        <v>8217886</v>
      </c>
      <c r="Q30" s="125">
        <v>10170802</v>
      </c>
      <c r="R30" s="125">
        <v>3329220</v>
      </c>
      <c r="S30" s="125">
        <v>3471162</v>
      </c>
      <c r="T30" s="125">
        <v>6250716</v>
      </c>
      <c r="U30" s="125">
        <v>13051098</v>
      </c>
      <c r="V30" s="125">
        <v>48044558</v>
      </c>
      <c r="W30" s="125">
        <v>52364317</v>
      </c>
      <c r="X30" s="125">
        <v>-4319759</v>
      </c>
      <c r="Y30" s="107">
        <v>-8.25</v>
      </c>
      <c r="Z30" s="123">
        <v>52364317</v>
      </c>
    </row>
    <row r="31" spans="1:26" ht="13.5">
      <c r="A31" s="104" t="s">
        <v>76</v>
      </c>
      <c r="B31" s="102"/>
      <c r="C31" s="121">
        <v>17412464</v>
      </c>
      <c r="D31" s="122">
        <v>15570965</v>
      </c>
      <c r="E31" s="26">
        <v>17255664</v>
      </c>
      <c r="F31" s="26">
        <v>635052</v>
      </c>
      <c r="G31" s="26">
        <v>1104800</v>
      </c>
      <c r="H31" s="26">
        <v>990957</v>
      </c>
      <c r="I31" s="26">
        <v>2730809</v>
      </c>
      <c r="J31" s="26">
        <v>1077872</v>
      </c>
      <c r="K31" s="26">
        <v>1004448</v>
      </c>
      <c r="L31" s="26">
        <v>1293779</v>
      </c>
      <c r="M31" s="26">
        <v>3376099</v>
      </c>
      <c r="N31" s="26">
        <v>1453375</v>
      </c>
      <c r="O31" s="26">
        <v>922676</v>
      </c>
      <c r="P31" s="26">
        <v>1645743</v>
      </c>
      <c r="Q31" s="26">
        <v>4021794</v>
      </c>
      <c r="R31" s="26">
        <v>1450250</v>
      </c>
      <c r="S31" s="26">
        <v>1584602</v>
      </c>
      <c r="T31" s="26">
        <v>1579045</v>
      </c>
      <c r="U31" s="26">
        <v>4613897</v>
      </c>
      <c r="V31" s="26">
        <v>14742599</v>
      </c>
      <c r="W31" s="26">
        <v>17255664</v>
      </c>
      <c r="X31" s="26">
        <v>-2513065</v>
      </c>
      <c r="Y31" s="106">
        <v>-14.56</v>
      </c>
      <c r="Z31" s="121">
        <v>17255664</v>
      </c>
    </row>
    <row r="32" spans="1:26" ht="13.5">
      <c r="A32" s="101" t="s">
        <v>77</v>
      </c>
      <c r="B32" s="102"/>
      <c r="C32" s="119">
        <f aca="true" t="shared" si="6" ref="C32:X32">SUM(C33:C37)</f>
        <v>18611324</v>
      </c>
      <c r="D32" s="120">
        <f t="shared" si="6"/>
        <v>24234011</v>
      </c>
      <c r="E32" s="66">
        <f t="shared" si="6"/>
        <v>27066318</v>
      </c>
      <c r="F32" s="66">
        <f t="shared" si="6"/>
        <v>1670064</v>
      </c>
      <c r="G32" s="66">
        <f t="shared" si="6"/>
        <v>2426975</v>
      </c>
      <c r="H32" s="66">
        <f t="shared" si="6"/>
        <v>2074381</v>
      </c>
      <c r="I32" s="66">
        <f t="shared" si="6"/>
        <v>6171420</v>
      </c>
      <c r="J32" s="66">
        <f t="shared" si="6"/>
        <v>1990765</v>
      </c>
      <c r="K32" s="66">
        <f t="shared" si="6"/>
        <v>2064140</v>
      </c>
      <c r="L32" s="66">
        <f t="shared" si="6"/>
        <v>2459830</v>
      </c>
      <c r="M32" s="66">
        <f t="shared" si="6"/>
        <v>6514735</v>
      </c>
      <c r="N32" s="66">
        <f t="shared" si="6"/>
        <v>2388608</v>
      </c>
      <c r="O32" s="66">
        <f t="shared" si="6"/>
        <v>1984217</v>
      </c>
      <c r="P32" s="66">
        <f t="shared" si="6"/>
        <v>2210774</v>
      </c>
      <c r="Q32" s="66">
        <f t="shared" si="6"/>
        <v>6583599</v>
      </c>
      <c r="R32" s="66">
        <f t="shared" si="6"/>
        <v>2294242</v>
      </c>
      <c r="S32" s="66">
        <f t="shared" si="6"/>
        <v>2295233</v>
      </c>
      <c r="T32" s="66">
        <f t="shared" si="6"/>
        <v>3729318</v>
      </c>
      <c r="U32" s="66">
        <f t="shared" si="6"/>
        <v>8318793</v>
      </c>
      <c r="V32" s="66">
        <f t="shared" si="6"/>
        <v>27588547</v>
      </c>
      <c r="W32" s="66">
        <f t="shared" si="6"/>
        <v>27066318</v>
      </c>
      <c r="X32" s="66">
        <f t="shared" si="6"/>
        <v>522229</v>
      </c>
      <c r="Y32" s="103">
        <f>+IF(W32&lt;&gt;0,+(X32/W32)*100,0)</f>
        <v>1.9294423423237692</v>
      </c>
      <c r="Z32" s="119">
        <f>SUM(Z33:Z37)</f>
        <v>27066318</v>
      </c>
    </row>
    <row r="33" spans="1:26" ht="13.5">
      <c r="A33" s="104" t="s">
        <v>78</v>
      </c>
      <c r="B33" s="102"/>
      <c r="C33" s="121">
        <v>4769651</v>
      </c>
      <c r="D33" s="122">
        <v>7372734</v>
      </c>
      <c r="E33" s="26">
        <v>7827982</v>
      </c>
      <c r="F33" s="26">
        <v>546175</v>
      </c>
      <c r="G33" s="26">
        <v>1453124</v>
      </c>
      <c r="H33" s="26">
        <v>491766</v>
      </c>
      <c r="I33" s="26">
        <v>2491065</v>
      </c>
      <c r="J33" s="26">
        <v>503962</v>
      </c>
      <c r="K33" s="26">
        <v>439420</v>
      </c>
      <c r="L33" s="26">
        <v>458830</v>
      </c>
      <c r="M33" s="26">
        <v>1402212</v>
      </c>
      <c r="N33" s="26">
        <v>402347</v>
      </c>
      <c r="O33" s="26">
        <v>420990</v>
      </c>
      <c r="P33" s="26">
        <v>634091</v>
      </c>
      <c r="Q33" s="26">
        <v>1457428</v>
      </c>
      <c r="R33" s="26">
        <v>634338</v>
      </c>
      <c r="S33" s="26">
        <v>484761</v>
      </c>
      <c r="T33" s="26">
        <v>1573693</v>
      </c>
      <c r="U33" s="26">
        <v>2692792</v>
      </c>
      <c r="V33" s="26">
        <v>8043497</v>
      </c>
      <c r="W33" s="26">
        <v>7827982</v>
      </c>
      <c r="X33" s="26">
        <v>215515</v>
      </c>
      <c r="Y33" s="106">
        <v>2.75</v>
      </c>
      <c r="Z33" s="121">
        <v>7827982</v>
      </c>
    </row>
    <row r="34" spans="1:26" ht="13.5">
      <c r="A34" s="104" t="s">
        <v>79</v>
      </c>
      <c r="B34" s="102"/>
      <c r="C34" s="121">
        <v>2773614</v>
      </c>
      <c r="D34" s="122">
        <v>4168275</v>
      </c>
      <c r="E34" s="26">
        <v>4216157</v>
      </c>
      <c r="F34" s="26">
        <v>232778</v>
      </c>
      <c r="G34" s="26">
        <v>287383</v>
      </c>
      <c r="H34" s="26">
        <v>502040</v>
      </c>
      <c r="I34" s="26">
        <v>1022201</v>
      </c>
      <c r="J34" s="26">
        <v>468761</v>
      </c>
      <c r="K34" s="26">
        <v>481518</v>
      </c>
      <c r="L34" s="26">
        <v>508080</v>
      </c>
      <c r="M34" s="26">
        <v>1458359</v>
      </c>
      <c r="N34" s="26">
        <v>563271</v>
      </c>
      <c r="O34" s="26">
        <v>499303</v>
      </c>
      <c r="P34" s="26">
        <v>534504</v>
      </c>
      <c r="Q34" s="26">
        <v>1597078</v>
      </c>
      <c r="R34" s="26">
        <v>530432</v>
      </c>
      <c r="S34" s="26">
        <v>510955</v>
      </c>
      <c r="T34" s="26">
        <v>519663</v>
      </c>
      <c r="U34" s="26">
        <v>1561050</v>
      </c>
      <c r="V34" s="26">
        <v>5638688</v>
      </c>
      <c r="W34" s="26">
        <v>4216157</v>
      </c>
      <c r="X34" s="26">
        <v>1422531</v>
      </c>
      <c r="Y34" s="106">
        <v>33.74</v>
      </c>
      <c r="Z34" s="121">
        <v>4216157</v>
      </c>
    </row>
    <row r="35" spans="1:26" ht="13.5">
      <c r="A35" s="104" t="s">
        <v>80</v>
      </c>
      <c r="B35" s="102"/>
      <c r="C35" s="121">
        <v>11068059</v>
      </c>
      <c r="D35" s="122">
        <v>12693002</v>
      </c>
      <c r="E35" s="26">
        <v>15022179</v>
      </c>
      <c r="F35" s="26">
        <v>891111</v>
      </c>
      <c r="G35" s="26">
        <v>686468</v>
      </c>
      <c r="H35" s="26">
        <v>1080575</v>
      </c>
      <c r="I35" s="26">
        <v>2658154</v>
      </c>
      <c r="J35" s="26">
        <v>1018042</v>
      </c>
      <c r="K35" s="26">
        <v>1143202</v>
      </c>
      <c r="L35" s="26">
        <v>1492920</v>
      </c>
      <c r="M35" s="26">
        <v>3654164</v>
      </c>
      <c r="N35" s="26">
        <v>1422990</v>
      </c>
      <c r="O35" s="26">
        <v>1063924</v>
      </c>
      <c r="P35" s="26">
        <v>1042179</v>
      </c>
      <c r="Q35" s="26">
        <v>3529093</v>
      </c>
      <c r="R35" s="26">
        <v>1129472</v>
      </c>
      <c r="S35" s="26">
        <v>1299517</v>
      </c>
      <c r="T35" s="26">
        <v>1635962</v>
      </c>
      <c r="U35" s="26">
        <v>4064951</v>
      </c>
      <c r="V35" s="26">
        <v>13906362</v>
      </c>
      <c r="W35" s="26">
        <v>15022179</v>
      </c>
      <c r="X35" s="26">
        <v>-1115817</v>
      </c>
      <c r="Y35" s="106">
        <v>-7.43</v>
      </c>
      <c r="Z35" s="121">
        <v>15022179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30294324</v>
      </c>
      <c r="D38" s="120">
        <f t="shared" si="7"/>
        <v>100708505</v>
      </c>
      <c r="E38" s="66">
        <f t="shared" si="7"/>
        <v>71059312</v>
      </c>
      <c r="F38" s="66">
        <f t="shared" si="7"/>
        <v>1034446</v>
      </c>
      <c r="G38" s="66">
        <f t="shared" si="7"/>
        <v>1230043</v>
      </c>
      <c r="H38" s="66">
        <f t="shared" si="7"/>
        <v>3060736</v>
      </c>
      <c r="I38" s="66">
        <f t="shared" si="7"/>
        <v>5325225</v>
      </c>
      <c r="J38" s="66">
        <f t="shared" si="7"/>
        <v>3015314</v>
      </c>
      <c r="K38" s="66">
        <f t="shared" si="7"/>
        <v>3784466</v>
      </c>
      <c r="L38" s="66">
        <f t="shared" si="7"/>
        <v>1908349</v>
      </c>
      <c r="M38" s="66">
        <f t="shared" si="7"/>
        <v>8708129</v>
      </c>
      <c r="N38" s="66">
        <f t="shared" si="7"/>
        <v>4764143</v>
      </c>
      <c r="O38" s="66">
        <f t="shared" si="7"/>
        <v>2688534</v>
      </c>
      <c r="P38" s="66">
        <f t="shared" si="7"/>
        <v>6548325</v>
      </c>
      <c r="Q38" s="66">
        <f t="shared" si="7"/>
        <v>14001002</v>
      </c>
      <c r="R38" s="66">
        <f t="shared" si="7"/>
        <v>3357005</v>
      </c>
      <c r="S38" s="66">
        <f t="shared" si="7"/>
        <v>5703222</v>
      </c>
      <c r="T38" s="66">
        <f t="shared" si="7"/>
        <v>6626992</v>
      </c>
      <c r="U38" s="66">
        <f t="shared" si="7"/>
        <v>15687219</v>
      </c>
      <c r="V38" s="66">
        <f t="shared" si="7"/>
        <v>43721575</v>
      </c>
      <c r="W38" s="66">
        <f t="shared" si="7"/>
        <v>71059312</v>
      </c>
      <c r="X38" s="66">
        <f t="shared" si="7"/>
        <v>-27337737</v>
      </c>
      <c r="Y38" s="103">
        <f>+IF(W38&lt;&gt;0,+(X38/W38)*100,0)</f>
        <v>-38.47171641628053</v>
      </c>
      <c r="Z38" s="119">
        <f>SUM(Z39:Z41)</f>
        <v>71059312</v>
      </c>
    </row>
    <row r="39" spans="1:26" ht="13.5">
      <c r="A39" s="104" t="s">
        <v>84</v>
      </c>
      <c r="B39" s="102"/>
      <c r="C39" s="121">
        <v>6792217</v>
      </c>
      <c r="D39" s="122">
        <v>47558409</v>
      </c>
      <c r="E39" s="26">
        <v>23813091</v>
      </c>
      <c r="F39" s="26">
        <v>449423</v>
      </c>
      <c r="G39" s="26"/>
      <c r="H39" s="26">
        <v>629833</v>
      </c>
      <c r="I39" s="26">
        <v>1079256</v>
      </c>
      <c r="J39" s="26">
        <v>1351242</v>
      </c>
      <c r="K39" s="26">
        <v>1087240</v>
      </c>
      <c r="L39" s="26">
        <v>531177</v>
      </c>
      <c r="M39" s="26">
        <v>2969659</v>
      </c>
      <c r="N39" s="26">
        <v>2341512</v>
      </c>
      <c r="O39" s="26">
        <v>1751966</v>
      </c>
      <c r="P39" s="26">
        <v>3795610</v>
      </c>
      <c r="Q39" s="26">
        <v>7889088</v>
      </c>
      <c r="R39" s="26">
        <v>2935657</v>
      </c>
      <c r="S39" s="26">
        <v>548072</v>
      </c>
      <c r="T39" s="26">
        <v>2560237</v>
      </c>
      <c r="U39" s="26">
        <v>6043966</v>
      </c>
      <c r="V39" s="26">
        <v>17981969</v>
      </c>
      <c r="W39" s="26">
        <v>23813091</v>
      </c>
      <c r="X39" s="26">
        <v>-5831122</v>
      </c>
      <c r="Y39" s="106">
        <v>-24.49</v>
      </c>
      <c r="Z39" s="121">
        <v>23813091</v>
      </c>
    </row>
    <row r="40" spans="1:26" ht="13.5">
      <c r="A40" s="104" t="s">
        <v>85</v>
      </c>
      <c r="B40" s="102"/>
      <c r="C40" s="121">
        <v>23502107</v>
      </c>
      <c r="D40" s="122">
        <v>53150096</v>
      </c>
      <c r="E40" s="26">
        <v>47246221</v>
      </c>
      <c r="F40" s="26">
        <v>585023</v>
      </c>
      <c r="G40" s="26">
        <v>1230043</v>
      </c>
      <c r="H40" s="26">
        <v>2430903</v>
      </c>
      <c r="I40" s="26">
        <v>4245969</v>
      </c>
      <c r="J40" s="26">
        <v>1664072</v>
      </c>
      <c r="K40" s="26">
        <v>2697226</v>
      </c>
      <c r="L40" s="26">
        <v>1377172</v>
      </c>
      <c r="M40" s="26">
        <v>5738470</v>
      </c>
      <c r="N40" s="26">
        <v>2422631</v>
      </c>
      <c r="O40" s="26">
        <v>936568</v>
      </c>
      <c r="P40" s="26">
        <v>2752715</v>
      </c>
      <c r="Q40" s="26">
        <v>6111914</v>
      </c>
      <c r="R40" s="26">
        <v>421348</v>
      </c>
      <c r="S40" s="26">
        <v>5155150</v>
      </c>
      <c r="T40" s="26">
        <v>4066755</v>
      </c>
      <c r="U40" s="26">
        <v>9643253</v>
      </c>
      <c r="V40" s="26">
        <v>25739606</v>
      </c>
      <c r="W40" s="26">
        <v>47246221</v>
      </c>
      <c r="X40" s="26">
        <v>-21506615</v>
      </c>
      <c r="Y40" s="106">
        <v>-45.52</v>
      </c>
      <c r="Z40" s="121">
        <v>47246221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53946885</v>
      </c>
      <c r="D42" s="120">
        <f t="shared" si="8"/>
        <v>83324395</v>
      </c>
      <c r="E42" s="66">
        <f t="shared" si="8"/>
        <v>79314501</v>
      </c>
      <c r="F42" s="66">
        <f t="shared" si="8"/>
        <v>5651096</v>
      </c>
      <c r="G42" s="66">
        <f t="shared" si="8"/>
        <v>6608217</v>
      </c>
      <c r="H42" s="66">
        <f t="shared" si="8"/>
        <v>6125105</v>
      </c>
      <c r="I42" s="66">
        <f t="shared" si="8"/>
        <v>18384418</v>
      </c>
      <c r="J42" s="66">
        <f t="shared" si="8"/>
        <v>4153926</v>
      </c>
      <c r="K42" s="66">
        <f t="shared" si="8"/>
        <v>6637690</v>
      </c>
      <c r="L42" s="66">
        <f t="shared" si="8"/>
        <v>7309232</v>
      </c>
      <c r="M42" s="66">
        <f t="shared" si="8"/>
        <v>18100848</v>
      </c>
      <c r="N42" s="66">
        <f t="shared" si="8"/>
        <v>4293887</v>
      </c>
      <c r="O42" s="66">
        <f t="shared" si="8"/>
        <v>4527634</v>
      </c>
      <c r="P42" s="66">
        <f t="shared" si="8"/>
        <v>4009147</v>
      </c>
      <c r="Q42" s="66">
        <f t="shared" si="8"/>
        <v>12830668</v>
      </c>
      <c r="R42" s="66">
        <f t="shared" si="8"/>
        <v>5477848</v>
      </c>
      <c r="S42" s="66">
        <f t="shared" si="8"/>
        <v>4593470</v>
      </c>
      <c r="T42" s="66">
        <f t="shared" si="8"/>
        <v>5885195</v>
      </c>
      <c r="U42" s="66">
        <f t="shared" si="8"/>
        <v>15956513</v>
      </c>
      <c r="V42" s="66">
        <f t="shared" si="8"/>
        <v>65272447</v>
      </c>
      <c r="W42" s="66">
        <f t="shared" si="8"/>
        <v>79314501</v>
      </c>
      <c r="X42" s="66">
        <f t="shared" si="8"/>
        <v>-14042054</v>
      </c>
      <c r="Y42" s="103">
        <f>+IF(W42&lt;&gt;0,+(X42/W42)*100,0)</f>
        <v>-17.70427074867432</v>
      </c>
      <c r="Z42" s="119">
        <f>SUM(Z43:Z46)</f>
        <v>79314501</v>
      </c>
    </row>
    <row r="43" spans="1:26" ht="13.5">
      <c r="A43" s="104" t="s">
        <v>88</v>
      </c>
      <c r="B43" s="102"/>
      <c r="C43" s="121">
        <v>46820786</v>
      </c>
      <c r="D43" s="122">
        <v>71762853</v>
      </c>
      <c r="E43" s="26">
        <v>67972710</v>
      </c>
      <c r="F43" s="26">
        <v>4936757</v>
      </c>
      <c r="G43" s="26">
        <v>6055779</v>
      </c>
      <c r="H43" s="26">
        <v>5583034</v>
      </c>
      <c r="I43" s="26">
        <v>16575570</v>
      </c>
      <c r="J43" s="26">
        <v>3510531</v>
      </c>
      <c r="K43" s="26">
        <v>6141831</v>
      </c>
      <c r="L43" s="26">
        <v>5606899</v>
      </c>
      <c r="M43" s="26">
        <v>15259261</v>
      </c>
      <c r="N43" s="26">
        <v>3355480</v>
      </c>
      <c r="O43" s="26">
        <v>3721438</v>
      </c>
      <c r="P43" s="26">
        <v>3264851</v>
      </c>
      <c r="Q43" s="26">
        <v>10341769</v>
      </c>
      <c r="R43" s="26">
        <v>4573892</v>
      </c>
      <c r="S43" s="26">
        <v>3614056</v>
      </c>
      <c r="T43" s="26">
        <v>5051577</v>
      </c>
      <c r="U43" s="26">
        <v>13239525</v>
      </c>
      <c r="V43" s="26">
        <v>55416125</v>
      </c>
      <c r="W43" s="26">
        <v>67972710</v>
      </c>
      <c r="X43" s="26">
        <v>-12556585</v>
      </c>
      <c r="Y43" s="106">
        <v>-18.47</v>
      </c>
      <c r="Z43" s="121">
        <v>67972710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>
        <v>7126099</v>
      </c>
      <c r="D46" s="122">
        <v>11561542</v>
      </c>
      <c r="E46" s="26">
        <v>11341791</v>
      </c>
      <c r="F46" s="26">
        <v>714339</v>
      </c>
      <c r="G46" s="26">
        <v>552438</v>
      </c>
      <c r="H46" s="26">
        <v>542071</v>
      </c>
      <c r="I46" s="26">
        <v>1808848</v>
      </c>
      <c r="J46" s="26">
        <v>643395</v>
      </c>
      <c r="K46" s="26">
        <v>495859</v>
      </c>
      <c r="L46" s="26">
        <v>1702333</v>
      </c>
      <c r="M46" s="26">
        <v>2841587</v>
      </c>
      <c r="N46" s="26">
        <v>938407</v>
      </c>
      <c r="O46" s="26">
        <v>806196</v>
      </c>
      <c r="P46" s="26">
        <v>744296</v>
      </c>
      <c r="Q46" s="26">
        <v>2488899</v>
      </c>
      <c r="R46" s="26">
        <v>903956</v>
      </c>
      <c r="S46" s="26">
        <v>979414</v>
      </c>
      <c r="T46" s="26">
        <v>833618</v>
      </c>
      <c r="U46" s="26">
        <v>2716988</v>
      </c>
      <c r="V46" s="26">
        <v>9856322</v>
      </c>
      <c r="W46" s="26">
        <v>11341791</v>
      </c>
      <c r="X46" s="26">
        <v>-1485469</v>
      </c>
      <c r="Y46" s="106">
        <v>-13.1</v>
      </c>
      <c r="Z46" s="121">
        <v>11341791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205060079</v>
      </c>
      <c r="D48" s="139">
        <f t="shared" si="9"/>
        <v>296719489</v>
      </c>
      <c r="E48" s="39">
        <f t="shared" si="9"/>
        <v>268094505</v>
      </c>
      <c r="F48" s="39">
        <f t="shared" si="9"/>
        <v>18560553</v>
      </c>
      <c r="G48" s="39">
        <f t="shared" si="9"/>
        <v>16197840</v>
      </c>
      <c r="H48" s="39">
        <f t="shared" si="9"/>
        <v>16612850</v>
      </c>
      <c r="I48" s="39">
        <f t="shared" si="9"/>
        <v>51371243</v>
      </c>
      <c r="J48" s="39">
        <f t="shared" si="9"/>
        <v>15294827</v>
      </c>
      <c r="K48" s="39">
        <f t="shared" si="9"/>
        <v>18129340</v>
      </c>
      <c r="L48" s="39">
        <f t="shared" si="9"/>
        <v>17512147</v>
      </c>
      <c r="M48" s="39">
        <f t="shared" si="9"/>
        <v>50936314</v>
      </c>
      <c r="N48" s="39">
        <f t="shared" si="9"/>
        <v>16845369</v>
      </c>
      <c r="O48" s="39">
        <f t="shared" si="9"/>
        <v>11393279</v>
      </c>
      <c r="P48" s="39">
        <f t="shared" si="9"/>
        <v>24589956</v>
      </c>
      <c r="Q48" s="39">
        <f t="shared" si="9"/>
        <v>52828604</v>
      </c>
      <c r="R48" s="39">
        <f t="shared" si="9"/>
        <v>17136578</v>
      </c>
      <c r="S48" s="39">
        <f t="shared" si="9"/>
        <v>19613349</v>
      </c>
      <c r="T48" s="39">
        <f t="shared" si="9"/>
        <v>25207731</v>
      </c>
      <c r="U48" s="39">
        <f t="shared" si="9"/>
        <v>61957658</v>
      </c>
      <c r="V48" s="39">
        <f t="shared" si="9"/>
        <v>217093819</v>
      </c>
      <c r="W48" s="39">
        <f t="shared" si="9"/>
        <v>268094505</v>
      </c>
      <c r="X48" s="39">
        <f t="shared" si="9"/>
        <v>-51000686</v>
      </c>
      <c r="Y48" s="140">
        <f>+IF(W48&lt;&gt;0,+(X48/W48)*100,0)</f>
        <v>-19.023398484053224</v>
      </c>
      <c r="Z48" s="138">
        <f>+Z28+Z32+Z38+Z42+Z47</f>
        <v>268094505</v>
      </c>
    </row>
    <row r="49" spans="1:26" ht="13.5">
      <c r="A49" s="114" t="s">
        <v>48</v>
      </c>
      <c r="B49" s="115"/>
      <c r="C49" s="141">
        <f aca="true" t="shared" si="10" ref="C49:X49">+C25-C48</f>
        <v>10492447</v>
      </c>
      <c r="D49" s="142">
        <f t="shared" si="10"/>
        <v>1700880</v>
      </c>
      <c r="E49" s="143">
        <f t="shared" si="10"/>
        <v>1269922</v>
      </c>
      <c r="F49" s="143">
        <f t="shared" si="10"/>
        <v>45898302</v>
      </c>
      <c r="G49" s="143">
        <f t="shared" si="10"/>
        <v>-6648711</v>
      </c>
      <c r="H49" s="143">
        <f t="shared" si="10"/>
        <v>-411206</v>
      </c>
      <c r="I49" s="143">
        <f t="shared" si="10"/>
        <v>38838385</v>
      </c>
      <c r="J49" s="143">
        <f t="shared" si="10"/>
        <v>-784482</v>
      </c>
      <c r="K49" s="143">
        <f t="shared" si="10"/>
        <v>2583456</v>
      </c>
      <c r="L49" s="143">
        <f t="shared" si="10"/>
        <v>-6520706</v>
      </c>
      <c r="M49" s="143">
        <f t="shared" si="10"/>
        <v>-4721732</v>
      </c>
      <c r="N49" s="143">
        <f t="shared" si="10"/>
        <v>-4445951</v>
      </c>
      <c r="O49" s="143">
        <f t="shared" si="10"/>
        <v>-4628703</v>
      </c>
      <c r="P49" s="143">
        <f t="shared" si="10"/>
        <v>-2808150</v>
      </c>
      <c r="Q49" s="143">
        <f t="shared" si="10"/>
        <v>-11882804</v>
      </c>
      <c r="R49" s="143">
        <f t="shared" si="10"/>
        <v>-5182136</v>
      </c>
      <c r="S49" s="143">
        <f t="shared" si="10"/>
        <v>-9220784</v>
      </c>
      <c r="T49" s="143">
        <f t="shared" si="10"/>
        <v>-8099596</v>
      </c>
      <c r="U49" s="143">
        <f t="shared" si="10"/>
        <v>-22502516</v>
      </c>
      <c r="V49" s="143">
        <f t="shared" si="10"/>
        <v>-268667</v>
      </c>
      <c r="W49" s="143">
        <f>IF(E25=E48,0,W25-W48)</f>
        <v>1269922</v>
      </c>
      <c r="X49" s="143">
        <f t="shared" si="10"/>
        <v>-1538589</v>
      </c>
      <c r="Y49" s="144">
        <f>+IF(W49&lt;&gt;0,+(X49/W49)*100,0)</f>
        <v>-121.15618124577729</v>
      </c>
      <c r="Z49" s="141">
        <f>+Z25-Z48</f>
        <v>1269922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76237021</v>
      </c>
      <c r="D5" s="122">
        <v>71533874</v>
      </c>
      <c r="E5" s="26">
        <v>80398192</v>
      </c>
      <c r="F5" s="26">
        <v>39427313</v>
      </c>
      <c r="G5" s="26">
        <v>5493098</v>
      </c>
      <c r="H5" s="26">
        <v>2978067</v>
      </c>
      <c r="I5" s="26">
        <v>47898478</v>
      </c>
      <c r="J5" s="26">
        <v>2559829</v>
      </c>
      <c r="K5" s="26">
        <v>2686620</v>
      </c>
      <c r="L5" s="26">
        <v>5068340</v>
      </c>
      <c r="M5" s="26">
        <v>10314789</v>
      </c>
      <c r="N5" s="26">
        <v>2856102</v>
      </c>
      <c r="O5" s="26">
        <v>4644</v>
      </c>
      <c r="P5" s="26">
        <v>2256228</v>
      </c>
      <c r="Q5" s="26">
        <v>5116974</v>
      </c>
      <c r="R5" s="26">
        <v>2881845</v>
      </c>
      <c r="S5" s="26">
        <v>2825799</v>
      </c>
      <c r="T5" s="26">
        <v>2958455</v>
      </c>
      <c r="U5" s="26">
        <v>8666099</v>
      </c>
      <c r="V5" s="26">
        <v>71996340</v>
      </c>
      <c r="W5" s="26">
        <v>80398192</v>
      </c>
      <c r="X5" s="26">
        <v>-8401852</v>
      </c>
      <c r="Y5" s="106">
        <v>-10.45</v>
      </c>
      <c r="Z5" s="121">
        <v>80398192</v>
      </c>
    </row>
    <row r="6" spans="1:26" ht="13.5">
      <c r="A6" s="157" t="s">
        <v>101</v>
      </c>
      <c r="B6" s="158"/>
      <c r="C6" s="121">
        <v>5233155</v>
      </c>
      <c r="D6" s="122">
        <v>2505000</v>
      </c>
      <c r="E6" s="26">
        <v>2001000</v>
      </c>
      <c r="F6" s="26">
        <v>328071</v>
      </c>
      <c r="G6" s="26">
        <v>0</v>
      </c>
      <c r="H6" s="26">
        <v>511515</v>
      </c>
      <c r="I6" s="26">
        <v>839586</v>
      </c>
      <c r="J6" s="26">
        <v>-547505</v>
      </c>
      <c r="K6" s="26">
        <v>-33928</v>
      </c>
      <c r="L6" s="26">
        <v>-3968</v>
      </c>
      <c r="M6" s="26">
        <v>-585401</v>
      </c>
      <c r="N6" s="26">
        <v>-8553</v>
      </c>
      <c r="O6" s="26">
        <v>0</v>
      </c>
      <c r="P6" s="26">
        <v>12869</v>
      </c>
      <c r="Q6" s="26">
        <v>4316</v>
      </c>
      <c r="R6" s="26">
        <v>10031</v>
      </c>
      <c r="S6" s="26">
        <v>82126</v>
      </c>
      <c r="T6" s="26">
        <v>-201779</v>
      </c>
      <c r="U6" s="26">
        <v>-109622</v>
      </c>
      <c r="V6" s="26">
        <v>148879</v>
      </c>
      <c r="W6" s="26">
        <v>2001000</v>
      </c>
      <c r="X6" s="26">
        <v>-1852121</v>
      </c>
      <c r="Y6" s="106">
        <v>-92.56</v>
      </c>
      <c r="Z6" s="121">
        <v>2001000</v>
      </c>
    </row>
    <row r="7" spans="1:26" ht="13.5">
      <c r="A7" s="159" t="s">
        <v>102</v>
      </c>
      <c r="B7" s="158" t="s">
        <v>95</v>
      </c>
      <c r="C7" s="121">
        <v>54364334</v>
      </c>
      <c r="D7" s="122">
        <v>75060038</v>
      </c>
      <c r="E7" s="26">
        <v>75510038</v>
      </c>
      <c r="F7" s="26">
        <v>4966393</v>
      </c>
      <c r="G7" s="26">
        <v>7668252</v>
      </c>
      <c r="H7" s="26">
        <v>5836906</v>
      </c>
      <c r="I7" s="26">
        <v>18471551</v>
      </c>
      <c r="J7" s="26">
        <v>5566222</v>
      </c>
      <c r="K7" s="26">
        <v>6257707</v>
      </c>
      <c r="L7" s="26">
        <v>4405625</v>
      </c>
      <c r="M7" s="26">
        <v>16229554</v>
      </c>
      <c r="N7" s="26">
        <v>5504156</v>
      </c>
      <c r="O7" s="26">
        <v>5062648</v>
      </c>
      <c r="P7" s="26">
        <v>5080506</v>
      </c>
      <c r="Q7" s="26">
        <v>15647310</v>
      </c>
      <c r="R7" s="26">
        <v>5140942</v>
      </c>
      <c r="S7" s="26">
        <v>5755853</v>
      </c>
      <c r="T7" s="26">
        <v>6623201</v>
      </c>
      <c r="U7" s="26">
        <v>17519996</v>
      </c>
      <c r="V7" s="26">
        <v>67868411</v>
      </c>
      <c r="W7" s="26">
        <v>75510038</v>
      </c>
      <c r="X7" s="26">
        <v>-7641627</v>
      </c>
      <c r="Y7" s="106">
        <v>-10.12</v>
      </c>
      <c r="Z7" s="121">
        <v>75510038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9164798</v>
      </c>
      <c r="D10" s="122">
        <v>14057274</v>
      </c>
      <c r="E10" s="20">
        <v>12000000</v>
      </c>
      <c r="F10" s="20">
        <v>823347</v>
      </c>
      <c r="G10" s="20">
        <v>798462</v>
      </c>
      <c r="H10" s="20">
        <v>751755</v>
      </c>
      <c r="I10" s="20">
        <v>2373564</v>
      </c>
      <c r="J10" s="20">
        <v>875508</v>
      </c>
      <c r="K10" s="20">
        <v>881034</v>
      </c>
      <c r="L10" s="20">
        <v>870828</v>
      </c>
      <c r="M10" s="20">
        <v>2627370</v>
      </c>
      <c r="N10" s="20">
        <v>904951</v>
      </c>
      <c r="O10" s="20">
        <v>880699</v>
      </c>
      <c r="P10" s="20">
        <v>883021</v>
      </c>
      <c r="Q10" s="20">
        <v>2668671</v>
      </c>
      <c r="R10" s="20">
        <v>868041</v>
      </c>
      <c r="S10" s="20">
        <v>835592</v>
      </c>
      <c r="T10" s="20">
        <v>979730</v>
      </c>
      <c r="U10" s="20">
        <v>2683363</v>
      </c>
      <c r="V10" s="20">
        <v>10352968</v>
      </c>
      <c r="W10" s="20">
        <v>12000000</v>
      </c>
      <c r="X10" s="20">
        <v>-1647032</v>
      </c>
      <c r="Y10" s="160">
        <v>-13.73</v>
      </c>
      <c r="Z10" s="96">
        <v>12000000</v>
      </c>
    </row>
    <row r="11" spans="1:26" ht="13.5">
      <c r="A11" s="159" t="s">
        <v>106</v>
      </c>
      <c r="B11" s="161"/>
      <c r="C11" s="121">
        <v>530604</v>
      </c>
      <c r="D11" s="122">
        <v>820112</v>
      </c>
      <c r="E11" s="26">
        <v>1700</v>
      </c>
      <c r="F11" s="26">
        <v>424788</v>
      </c>
      <c r="G11" s="26">
        <v>138130</v>
      </c>
      <c r="H11" s="26">
        <v>492162</v>
      </c>
      <c r="I11" s="26">
        <v>1055080</v>
      </c>
      <c r="J11" s="26">
        <v>76366</v>
      </c>
      <c r="K11" s="26">
        <v>70499</v>
      </c>
      <c r="L11" s="26">
        <v>67903</v>
      </c>
      <c r="M11" s="26">
        <v>214768</v>
      </c>
      <c r="N11" s="26">
        <v>68143</v>
      </c>
      <c r="O11" s="26">
        <v>93039</v>
      </c>
      <c r="P11" s="26">
        <v>69590</v>
      </c>
      <c r="Q11" s="26">
        <v>230772</v>
      </c>
      <c r="R11" s="26">
        <v>439048</v>
      </c>
      <c r="S11" s="26">
        <v>71112</v>
      </c>
      <c r="T11" s="26">
        <v>76461</v>
      </c>
      <c r="U11" s="26">
        <v>586621</v>
      </c>
      <c r="V11" s="26">
        <v>2087241</v>
      </c>
      <c r="W11" s="26">
        <v>1700</v>
      </c>
      <c r="X11" s="26">
        <v>2085541</v>
      </c>
      <c r="Y11" s="106">
        <v>122678.88</v>
      </c>
      <c r="Z11" s="121">
        <v>1700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439448</v>
      </c>
      <c r="D13" s="122">
        <v>500000</v>
      </c>
      <c r="E13" s="26">
        <v>678535</v>
      </c>
      <c r="F13" s="26">
        <v>7069</v>
      </c>
      <c r="G13" s="26">
        <v>0</v>
      </c>
      <c r="H13" s="26">
        <v>0</v>
      </c>
      <c r="I13" s="26">
        <v>7069</v>
      </c>
      <c r="J13" s="26">
        <v>53529</v>
      </c>
      <c r="K13" s="26">
        <v>3287</v>
      </c>
      <c r="L13" s="26">
        <v>94956</v>
      </c>
      <c r="M13" s="26">
        <v>151772</v>
      </c>
      <c r="N13" s="26">
        <v>113784</v>
      </c>
      <c r="O13" s="26">
        <v>0</v>
      </c>
      <c r="P13" s="26">
        <v>115254</v>
      </c>
      <c r="Q13" s="26">
        <v>229038</v>
      </c>
      <c r="R13" s="26">
        <v>53916</v>
      </c>
      <c r="S13" s="26">
        <v>78717</v>
      </c>
      <c r="T13" s="26">
        <v>31392</v>
      </c>
      <c r="U13" s="26">
        <v>164025</v>
      </c>
      <c r="V13" s="26">
        <v>551904</v>
      </c>
      <c r="W13" s="26">
        <v>678535</v>
      </c>
      <c r="X13" s="26">
        <v>-126631</v>
      </c>
      <c r="Y13" s="106">
        <v>-18.66</v>
      </c>
      <c r="Z13" s="121">
        <v>678535</v>
      </c>
    </row>
    <row r="14" spans="1:26" ht="13.5">
      <c r="A14" s="157" t="s">
        <v>109</v>
      </c>
      <c r="B14" s="161"/>
      <c r="C14" s="121">
        <v>666</v>
      </c>
      <c r="D14" s="122">
        <v>40000</v>
      </c>
      <c r="E14" s="26">
        <v>10000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95364</v>
      </c>
      <c r="L14" s="26">
        <v>0</v>
      </c>
      <c r="M14" s="26">
        <v>95364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95364</v>
      </c>
      <c r="W14" s="26">
        <v>10000</v>
      </c>
      <c r="X14" s="26">
        <v>85364</v>
      </c>
      <c r="Y14" s="106">
        <v>853.64</v>
      </c>
      <c r="Z14" s="121">
        <v>10000</v>
      </c>
    </row>
    <row r="15" spans="1:26" ht="13.5">
      <c r="A15" s="157" t="s">
        <v>110</v>
      </c>
      <c r="B15" s="161"/>
      <c r="C15" s="121">
        <v>0</v>
      </c>
      <c r="D15" s="122">
        <v>1080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4043078</v>
      </c>
      <c r="D16" s="122">
        <v>5472467</v>
      </c>
      <c r="E16" s="26">
        <v>6292579</v>
      </c>
      <c r="F16" s="26">
        <v>0</v>
      </c>
      <c r="G16" s="26">
        <v>416640</v>
      </c>
      <c r="H16" s="26">
        <v>0</v>
      </c>
      <c r="I16" s="26">
        <v>416640</v>
      </c>
      <c r="J16" s="26">
        <v>302498</v>
      </c>
      <c r="K16" s="26">
        <v>296645</v>
      </c>
      <c r="L16" s="26">
        <v>244129</v>
      </c>
      <c r="M16" s="26">
        <v>843272</v>
      </c>
      <c r="N16" s="26">
        <v>329003</v>
      </c>
      <c r="O16" s="26">
        <v>384595</v>
      </c>
      <c r="P16" s="26">
        <v>314555</v>
      </c>
      <c r="Q16" s="26">
        <v>1028153</v>
      </c>
      <c r="R16" s="26">
        <v>292023</v>
      </c>
      <c r="S16" s="26">
        <v>247995</v>
      </c>
      <c r="T16" s="26">
        <v>264644</v>
      </c>
      <c r="U16" s="26">
        <v>804662</v>
      </c>
      <c r="V16" s="26">
        <v>3092727</v>
      </c>
      <c r="W16" s="26">
        <v>6292579</v>
      </c>
      <c r="X16" s="26">
        <v>-3199852</v>
      </c>
      <c r="Y16" s="106">
        <v>-50.85</v>
      </c>
      <c r="Z16" s="121">
        <v>6292579</v>
      </c>
    </row>
    <row r="17" spans="1:26" ht="13.5">
      <c r="A17" s="157" t="s">
        <v>112</v>
      </c>
      <c r="B17" s="161"/>
      <c r="C17" s="121">
        <v>755204</v>
      </c>
      <c r="D17" s="122">
        <v>0</v>
      </c>
      <c r="E17" s="26">
        <v>2188000</v>
      </c>
      <c r="F17" s="26">
        <v>0</v>
      </c>
      <c r="G17" s="26">
        <v>0</v>
      </c>
      <c r="H17" s="26">
        <v>0</v>
      </c>
      <c r="I17" s="26">
        <v>0</v>
      </c>
      <c r="J17" s="26">
        <v>63766</v>
      </c>
      <c r="K17" s="26">
        <v>35263</v>
      </c>
      <c r="L17" s="26">
        <v>84219</v>
      </c>
      <c r="M17" s="26">
        <v>183248</v>
      </c>
      <c r="N17" s="26">
        <v>76146</v>
      </c>
      <c r="O17" s="26">
        <v>66716</v>
      </c>
      <c r="P17" s="26">
        <v>64192</v>
      </c>
      <c r="Q17" s="26">
        <v>207054</v>
      </c>
      <c r="R17" s="26">
        <v>69315</v>
      </c>
      <c r="S17" s="26">
        <v>62067</v>
      </c>
      <c r="T17" s="26">
        <v>164650</v>
      </c>
      <c r="U17" s="26">
        <v>296032</v>
      </c>
      <c r="V17" s="26">
        <v>686334</v>
      </c>
      <c r="W17" s="26">
        <v>2188000</v>
      </c>
      <c r="X17" s="26">
        <v>-1501666</v>
      </c>
      <c r="Y17" s="106">
        <v>-68.63</v>
      </c>
      <c r="Z17" s="121">
        <v>2188000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31454898</v>
      </c>
      <c r="D19" s="122">
        <v>43503000</v>
      </c>
      <c r="E19" s="26">
        <v>43194118</v>
      </c>
      <c r="F19" s="26">
        <v>18081702</v>
      </c>
      <c r="G19" s="26">
        <v>0</v>
      </c>
      <c r="H19" s="26">
        <v>0</v>
      </c>
      <c r="I19" s="26">
        <v>18081702</v>
      </c>
      <c r="J19" s="26">
        <v>0</v>
      </c>
      <c r="K19" s="26">
        <v>12065391</v>
      </c>
      <c r="L19" s="26">
        <v>0</v>
      </c>
      <c r="M19" s="26">
        <v>12065391</v>
      </c>
      <c r="N19" s="26">
        <v>0</v>
      </c>
      <c r="O19" s="26">
        <v>0</v>
      </c>
      <c r="P19" s="26">
        <v>9049021</v>
      </c>
      <c r="Q19" s="26">
        <v>9049021</v>
      </c>
      <c r="R19" s="26">
        <v>174298</v>
      </c>
      <c r="S19" s="26">
        <v>174298</v>
      </c>
      <c r="T19" s="26">
        <v>870855</v>
      </c>
      <c r="U19" s="26">
        <v>1219451</v>
      </c>
      <c r="V19" s="26">
        <v>40415565</v>
      </c>
      <c r="W19" s="26">
        <v>43194118</v>
      </c>
      <c r="X19" s="26">
        <v>-2778553</v>
      </c>
      <c r="Y19" s="106">
        <v>-6.43</v>
      </c>
      <c r="Z19" s="121">
        <v>43194118</v>
      </c>
    </row>
    <row r="20" spans="1:26" ht="13.5">
      <c r="A20" s="157" t="s">
        <v>34</v>
      </c>
      <c r="B20" s="161" t="s">
        <v>95</v>
      </c>
      <c r="C20" s="121">
        <v>16436760</v>
      </c>
      <c r="D20" s="122">
        <v>20111924</v>
      </c>
      <c r="E20" s="20">
        <v>11748814</v>
      </c>
      <c r="F20" s="20">
        <v>400172</v>
      </c>
      <c r="G20" s="20">
        <v>-4965453</v>
      </c>
      <c r="H20" s="20">
        <v>509179</v>
      </c>
      <c r="I20" s="20">
        <v>-4056102</v>
      </c>
      <c r="J20" s="20">
        <v>585232</v>
      </c>
      <c r="K20" s="20">
        <v>633984</v>
      </c>
      <c r="L20" s="20">
        <v>159409</v>
      </c>
      <c r="M20" s="20">
        <v>1378625</v>
      </c>
      <c r="N20" s="20">
        <v>2555686</v>
      </c>
      <c r="O20" s="20">
        <v>272235</v>
      </c>
      <c r="P20" s="20">
        <v>229668</v>
      </c>
      <c r="Q20" s="20">
        <v>3057589</v>
      </c>
      <c r="R20" s="20">
        <v>610108</v>
      </c>
      <c r="S20" s="20">
        <v>259006</v>
      </c>
      <c r="T20" s="20">
        <v>1055020</v>
      </c>
      <c r="U20" s="20">
        <v>1924134</v>
      </c>
      <c r="V20" s="20">
        <v>2304246</v>
      </c>
      <c r="W20" s="20">
        <v>11748814</v>
      </c>
      <c r="X20" s="20">
        <v>-9444568</v>
      </c>
      <c r="Y20" s="160">
        <v>-80.39</v>
      </c>
      <c r="Z20" s="96">
        <v>11748814</v>
      </c>
    </row>
    <row r="21" spans="1:26" ht="13.5">
      <c r="A21" s="157" t="s">
        <v>114</v>
      </c>
      <c r="B21" s="161"/>
      <c r="C21" s="121">
        <v>565694</v>
      </c>
      <c r="D21" s="122">
        <v>0</v>
      </c>
      <c r="E21" s="26">
        <v>403451</v>
      </c>
      <c r="F21" s="26">
        <v>0</v>
      </c>
      <c r="G21" s="26">
        <v>0</v>
      </c>
      <c r="H21" s="48">
        <v>95350</v>
      </c>
      <c r="I21" s="26">
        <v>95350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186156</v>
      </c>
      <c r="U21" s="26">
        <v>186156</v>
      </c>
      <c r="V21" s="48">
        <v>281506</v>
      </c>
      <c r="W21" s="26">
        <v>403451</v>
      </c>
      <c r="X21" s="26">
        <v>-121945</v>
      </c>
      <c r="Y21" s="106">
        <v>-30.23</v>
      </c>
      <c r="Z21" s="121">
        <v>403451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199225660</v>
      </c>
      <c r="D22" s="165">
        <f t="shared" si="0"/>
        <v>233604769</v>
      </c>
      <c r="E22" s="166">
        <f t="shared" si="0"/>
        <v>234426427</v>
      </c>
      <c r="F22" s="166">
        <f t="shared" si="0"/>
        <v>64458855</v>
      </c>
      <c r="G22" s="166">
        <f t="shared" si="0"/>
        <v>9549129</v>
      </c>
      <c r="H22" s="166">
        <f t="shared" si="0"/>
        <v>11174934</v>
      </c>
      <c r="I22" s="166">
        <f t="shared" si="0"/>
        <v>85182918</v>
      </c>
      <c r="J22" s="166">
        <f t="shared" si="0"/>
        <v>9535445</v>
      </c>
      <c r="K22" s="166">
        <f t="shared" si="0"/>
        <v>22991866</v>
      </c>
      <c r="L22" s="166">
        <f t="shared" si="0"/>
        <v>10991441</v>
      </c>
      <c r="M22" s="166">
        <f t="shared" si="0"/>
        <v>43518752</v>
      </c>
      <c r="N22" s="166">
        <f t="shared" si="0"/>
        <v>12399418</v>
      </c>
      <c r="O22" s="166">
        <f t="shared" si="0"/>
        <v>6764576</v>
      </c>
      <c r="P22" s="166">
        <f t="shared" si="0"/>
        <v>18074904</v>
      </c>
      <c r="Q22" s="166">
        <f t="shared" si="0"/>
        <v>37238898</v>
      </c>
      <c r="R22" s="166">
        <f t="shared" si="0"/>
        <v>10539567</v>
      </c>
      <c r="S22" s="166">
        <f t="shared" si="0"/>
        <v>10392565</v>
      </c>
      <c r="T22" s="166">
        <f t="shared" si="0"/>
        <v>13008785</v>
      </c>
      <c r="U22" s="166">
        <f t="shared" si="0"/>
        <v>33940917</v>
      </c>
      <c r="V22" s="166">
        <f t="shared" si="0"/>
        <v>199881485</v>
      </c>
      <c r="W22" s="166">
        <f t="shared" si="0"/>
        <v>234426427</v>
      </c>
      <c r="X22" s="166">
        <f t="shared" si="0"/>
        <v>-34544942</v>
      </c>
      <c r="Y22" s="167">
        <f>+IF(W22&lt;&gt;0,+(X22/W22)*100,0)</f>
        <v>-14.73594186546212</v>
      </c>
      <c r="Z22" s="164">
        <f>SUM(Z5:Z21)</f>
        <v>234426427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51417311</v>
      </c>
      <c r="D25" s="122">
        <v>56580462</v>
      </c>
      <c r="E25" s="26">
        <v>60459000</v>
      </c>
      <c r="F25" s="26">
        <v>4647071</v>
      </c>
      <c r="G25" s="26">
        <v>5696770</v>
      </c>
      <c r="H25" s="26">
        <v>4557778</v>
      </c>
      <c r="I25" s="26">
        <v>14901619</v>
      </c>
      <c r="J25" s="26">
        <v>4534243</v>
      </c>
      <c r="K25" s="26">
        <v>4624961</v>
      </c>
      <c r="L25" s="26">
        <v>4952699</v>
      </c>
      <c r="M25" s="26">
        <v>14111903</v>
      </c>
      <c r="N25" s="26">
        <v>4822166</v>
      </c>
      <c r="O25" s="26">
        <v>3564744</v>
      </c>
      <c r="P25" s="26">
        <v>4675808</v>
      </c>
      <c r="Q25" s="26">
        <v>13062718</v>
      </c>
      <c r="R25" s="26">
        <v>4787779</v>
      </c>
      <c r="S25" s="26">
        <v>4989266</v>
      </c>
      <c r="T25" s="26">
        <v>5812568</v>
      </c>
      <c r="U25" s="26">
        <v>15589613</v>
      </c>
      <c r="V25" s="26">
        <v>57665853</v>
      </c>
      <c r="W25" s="26">
        <v>60459000</v>
      </c>
      <c r="X25" s="26">
        <v>-2793147</v>
      </c>
      <c r="Y25" s="106">
        <v>-4.62</v>
      </c>
      <c r="Z25" s="121">
        <v>60459000</v>
      </c>
    </row>
    <row r="26" spans="1:26" ht="13.5">
      <c r="A26" s="159" t="s">
        <v>37</v>
      </c>
      <c r="B26" s="158"/>
      <c r="C26" s="121">
        <v>2980897</v>
      </c>
      <c r="D26" s="122">
        <v>3176375</v>
      </c>
      <c r="E26" s="26">
        <v>3177718</v>
      </c>
      <c r="F26" s="26">
        <v>248743</v>
      </c>
      <c r="G26" s="26">
        <v>0</v>
      </c>
      <c r="H26" s="26">
        <v>250183</v>
      </c>
      <c r="I26" s="26">
        <v>498926</v>
      </c>
      <c r="J26" s="26">
        <v>250193</v>
      </c>
      <c r="K26" s="26">
        <v>250193</v>
      </c>
      <c r="L26" s="26">
        <v>262193</v>
      </c>
      <c r="M26" s="26">
        <v>762579</v>
      </c>
      <c r="N26" s="26">
        <v>337739</v>
      </c>
      <c r="O26" s="26">
        <v>0</v>
      </c>
      <c r="P26" s="26">
        <v>261831</v>
      </c>
      <c r="Q26" s="26">
        <v>599570</v>
      </c>
      <c r="R26" s="26">
        <v>261893</v>
      </c>
      <c r="S26" s="26">
        <v>262902</v>
      </c>
      <c r="T26" s="26">
        <v>342075</v>
      </c>
      <c r="U26" s="26">
        <v>866870</v>
      </c>
      <c r="V26" s="26">
        <v>2727945</v>
      </c>
      <c r="W26" s="26">
        <v>3177718</v>
      </c>
      <c r="X26" s="26">
        <v>-449773</v>
      </c>
      <c r="Y26" s="106">
        <v>-14.15</v>
      </c>
      <c r="Z26" s="121">
        <v>3177718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3500000</v>
      </c>
      <c r="E27" s="26">
        <v>3500000</v>
      </c>
      <c r="F27" s="26">
        <v>0</v>
      </c>
      <c r="G27" s="26">
        <v>0</v>
      </c>
      <c r="H27" s="26">
        <v>0</v>
      </c>
      <c r="I27" s="26">
        <v>0</v>
      </c>
      <c r="J27" s="26">
        <v>28089</v>
      </c>
      <c r="K27" s="26">
        <v>1083</v>
      </c>
      <c r="L27" s="26">
        <v>0</v>
      </c>
      <c r="M27" s="26">
        <v>29172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29172</v>
      </c>
      <c r="W27" s="26">
        <v>3500000</v>
      </c>
      <c r="X27" s="26">
        <v>-3470828</v>
      </c>
      <c r="Y27" s="106">
        <v>-99.17</v>
      </c>
      <c r="Z27" s="121">
        <v>3500000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1021000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1021000</v>
      </c>
      <c r="X28" s="26">
        <v>-1021000</v>
      </c>
      <c r="Y28" s="106">
        <v>-100</v>
      </c>
      <c r="Z28" s="121">
        <v>1021000</v>
      </c>
    </row>
    <row r="29" spans="1:26" ht="13.5">
      <c r="A29" s="159" t="s">
        <v>39</v>
      </c>
      <c r="B29" s="158"/>
      <c r="C29" s="121">
        <v>0</v>
      </c>
      <c r="D29" s="122">
        <v>4829652</v>
      </c>
      <c r="E29" s="26">
        <v>4829652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2347383</v>
      </c>
      <c r="M29" s="26">
        <v>2347383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2347383</v>
      </c>
      <c r="W29" s="26">
        <v>4829652</v>
      </c>
      <c r="X29" s="26">
        <v>-2482269</v>
      </c>
      <c r="Y29" s="106">
        <v>-51.4</v>
      </c>
      <c r="Z29" s="121">
        <v>4829652</v>
      </c>
    </row>
    <row r="30" spans="1:26" ht="13.5">
      <c r="A30" s="159" t="s">
        <v>118</v>
      </c>
      <c r="B30" s="158" t="s">
        <v>95</v>
      </c>
      <c r="C30" s="121">
        <v>33029324</v>
      </c>
      <c r="D30" s="122">
        <v>43750000</v>
      </c>
      <c r="E30" s="26">
        <v>43750000</v>
      </c>
      <c r="F30" s="26">
        <v>4507805</v>
      </c>
      <c r="G30" s="26">
        <v>5595290</v>
      </c>
      <c r="H30" s="26">
        <v>5193153</v>
      </c>
      <c r="I30" s="26">
        <v>15296248</v>
      </c>
      <c r="J30" s="26">
        <v>2877965</v>
      </c>
      <c r="K30" s="26">
        <v>2689842</v>
      </c>
      <c r="L30" s="26">
        <v>2674702</v>
      </c>
      <c r="M30" s="26">
        <v>8242509</v>
      </c>
      <c r="N30" s="26">
        <v>2613049</v>
      </c>
      <c r="O30" s="26">
        <v>2609431</v>
      </c>
      <c r="P30" s="26">
        <v>2464096</v>
      </c>
      <c r="Q30" s="26">
        <v>7686576</v>
      </c>
      <c r="R30" s="26">
        <v>2652283</v>
      </c>
      <c r="S30" s="26">
        <v>2752615</v>
      </c>
      <c r="T30" s="26">
        <v>3378829</v>
      </c>
      <c r="U30" s="26">
        <v>8783727</v>
      </c>
      <c r="V30" s="26">
        <v>40009060</v>
      </c>
      <c r="W30" s="26">
        <v>43750000</v>
      </c>
      <c r="X30" s="26">
        <v>-3740940</v>
      </c>
      <c r="Y30" s="106">
        <v>-8.55</v>
      </c>
      <c r="Z30" s="121">
        <v>43750000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3447080</v>
      </c>
      <c r="D33" s="122">
        <v>60930000</v>
      </c>
      <c r="E33" s="26">
        <v>40000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40000</v>
      </c>
      <c r="X33" s="26">
        <v>-40000</v>
      </c>
      <c r="Y33" s="106">
        <v>-100</v>
      </c>
      <c r="Z33" s="121">
        <v>40000</v>
      </c>
    </row>
    <row r="34" spans="1:26" ht="13.5">
      <c r="A34" s="159" t="s">
        <v>42</v>
      </c>
      <c r="B34" s="158" t="s">
        <v>122</v>
      </c>
      <c r="C34" s="121">
        <v>114185467</v>
      </c>
      <c r="D34" s="122">
        <v>123953000</v>
      </c>
      <c r="E34" s="26">
        <v>151317135</v>
      </c>
      <c r="F34" s="26">
        <v>9156934</v>
      </c>
      <c r="G34" s="26">
        <v>4905780</v>
      </c>
      <c r="H34" s="26">
        <v>6611736</v>
      </c>
      <c r="I34" s="26">
        <v>20674450</v>
      </c>
      <c r="J34" s="26">
        <v>7604337</v>
      </c>
      <c r="K34" s="26">
        <v>10563261</v>
      </c>
      <c r="L34" s="26">
        <v>7275170</v>
      </c>
      <c r="M34" s="26">
        <v>25442768</v>
      </c>
      <c r="N34" s="26">
        <v>9072415</v>
      </c>
      <c r="O34" s="26">
        <v>5219104</v>
      </c>
      <c r="P34" s="26">
        <v>17188221</v>
      </c>
      <c r="Q34" s="26">
        <v>31479740</v>
      </c>
      <c r="R34" s="26">
        <v>9434623</v>
      </c>
      <c r="S34" s="26">
        <v>11608566</v>
      </c>
      <c r="T34" s="26">
        <v>15674259</v>
      </c>
      <c r="U34" s="26">
        <v>36717448</v>
      </c>
      <c r="V34" s="26">
        <v>114314406</v>
      </c>
      <c r="W34" s="26">
        <v>151317135</v>
      </c>
      <c r="X34" s="26">
        <v>-37002729</v>
      </c>
      <c r="Y34" s="106">
        <v>-24.45</v>
      </c>
      <c r="Z34" s="121">
        <v>151317135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205060079</v>
      </c>
      <c r="D36" s="165">
        <f t="shared" si="1"/>
        <v>296719489</v>
      </c>
      <c r="E36" s="166">
        <f t="shared" si="1"/>
        <v>268094505</v>
      </c>
      <c r="F36" s="166">
        <f t="shared" si="1"/>
        <v>18560553</v>
      </c>
      <c r="G36" s="166">
        <f t="shared" si="1"/>
        <v>16197840</v>
      </c>
      <c r="H36" s="166">
        <f t="shared" si="1"/>
        <v>16612850</v>
      </c>
      <c r="I36" s="166">
        <f t="shared" si="1"/>
        <v>51371243</v>
      </c>
      <c r="J36" s="166">
        <f t="shared" si="1"/>
        <v>15294827</v>
      </c>
      <c r="K36" s="166">
        <f t="shared" si="1"/>
        <v>18129340</v>
      </c>
      <c r="L36" s="166">
        <f t="shared" si="1"/>
        <v>17512147</v>
      </c>
      <c r="M36" s="166">
        <f t="shared" si="1"/>
        <v>50936314</v>
      </c>
      <c r="N36" s="166">
        <f t="shared" si="1"/>
        <v>16845369</v>
      </c>
      <c r="O36" s="166">
        <f t="shared" si="1"/>
        <v>11393279</v>
      </c>
      <c r="P36" s="166">
        <f t="shared" si="1"/>
        <v>24589956</v>
      </c>
      <c r="Q36" s="166">
        <f t="shared" si="1"/>
        <v>52828604</v>
      </c>
      <c r="R36" s="166">
        <f t="shared" si="1"/>
        <v>17136578</v>
      </c>
      <c r="S36" s="166">
        <f t="shared" si="1"/>
        <v>19613349</v>
      </c>
      <c r="T36" s="166">
        <f t="shared" si="1"/>
        <v>25207731</v>
      </c>
      <c r="U36" s="166">
        <f t="shared" si="1"/>
        <v>61957658</v>
      </c>
      <c r="V36" s="166">
        <f t="shared" si="1"/>
        <v>217093819</v>
      </c>
      <c r="W36" s="166">
        <f t="shared" si="1"/>
        <v>268094505</v>
      </c>
      <c r="X36" s="166">
        <f t="shared" si="1"/>
        <v>-51000686</v>
      </c>
      <c r="Y36" s="167">
        <f>+IF(W36&lt;&gt;0,+(X36/W36)*100,0)</f>
        <v>-19.023398484053224</v>
      </c>
      <c r="Z36" s="164">
        <f>SUM(Z25:Z35)</f>
        <v>268094505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-5834419</v>
      </c>
      <c r="D38" s="176">
        <f t="shared" si="2"/>
        <v>-63114720</v>
      </c>
      <c r="E38" s="72">
        <f t="shared" si="2"/>
        <v>-33668078</v>
      </c>
      <c r="F38" s="72">
        <f t="shared" si="2"/>
        <v>45898302</v>
      </c>
      <c r="G38" s="72">
        <f t="shared" si="2"/>
        <v>-6648711</v>
      </c>
      <c r="H38" s="72">
        <f t="shared" si="2"/>
        <v>-5437916</v>
      </c>
      <c r="I38" s="72">
        <f t="shared" si="2"/>
        <v>33811675</v>
      </c>
      <c r="J38" s="72">
        <f t="shared" si="2"/>
        <v>-5759382</v>
      </c>
      <c r="K38" s="72">
        <f t="shared" si="2"/>
        <v>4862526</v>
      </c>
      <c r="L38" s="72">
        <f t="shared" si="2"/>
        <v>-6520706</v>
      </c>
      <c r="M38" s="72">
        <f t="shared" si="2"/>
        <v>-7417562</v>
      </c>
      <c r="N38" s="72">
        <f t="shared" si="2"/>
        <v>-4445951</v>
      </c>
      <c r="O38" s="72">
        <f t="shared" si="2"/>
        <v>-4628703</v>
      </c>
      <c r="P38" s="72">
        <f t="shared" si="2"/>
        <v>-6515052</v>
      </c>
      <c r="Q38" s="72">
        <f t="shared" si="2"/>
        <v>-15589706</v>
      </c>
      <c r="R38" s="72">
        <f t="shared" si="2"/>
        <v>-6597011</v>
      </c>
      <c r="S38" s="72">
        <f t="shared" si="2"/>
        <v>-9220784</v>
      </c>
      <c r="T38" s="72">
        <f t="shared" si="2"/>
        <v>-12198946</v>
      </c>
      <c r="U38" s="72">
        <f t="shared" si="2"/>
        <v>-28016741</v>
      </c>
      <c r="V38" s="72">
        <f t="shared" si="2"/>
        <v>-17212334</v>
      </c>
      <c r="W38" s="72">
        <f>IF(E22=E36,0,W22-W36)</f>
        <v>-33668078</v>
      </c>
      <c r="X38" s="72">
        <f t="shared" si="2"/>
        <v>16455744</v>
      </c>
      <c r="Y38" s="177">
        <f>+IF(W38&lt;&gt;0,+(X38/W38)*100,0)</f>
        <v>-48.87639858740972</v>
      </c>
      <c r="Z38" s="175">
        <f>+Z22-Z36</f>
        <v>-33668078</v>
      </c>
    </row>
    <row r="39" spans="1:26" ht="13.5">
      <c r="A39" s="157" t="s">
        <v>45</v>
      </c>
      <c r="B39" s="161"/>
      <c r="C39" s="121">
        <v>16892560</v>
      </c>
      <c r="D39" s="122">
        <v>64815600</v>
      </c>
      <c r="E39" s="26">
        <v>34938000</v>
      </c>
      <c r="F39" s="26">
        <v>0</v>
      </c>
      <c r="G39" s="26">
        <v>0</v>
      </c>
      <c r="H39" s="26">
        <v>5026710</v>
      </c>
      <c r="I39" s="26">
        <v>5026710</v>
      </c>
      <c r="J39" s="26">
        <v>4974900</v>
      </c>
      <c r="K39" s="26">
        <v>-2279070</v>
      </c>
      <c r="L39" s="26">
        <v>0</v>
      </c>
      <c r="M39" s="26">
        <v>2695830</v>
      </c>
      <c r="N39" s="26">
        <v>0</v>
      </c>
      <c r="O39" s="26">
        <v>0</v>
      </c>
      <c r="P39" s="26">
        <v>3706902</v>
      </c>
      <c r="Q39" s="26">
        <v>3706902</v>
      </c>
      <c r="R39" s="26">
        <v>1414875</v>
      </c>
      <c r="S39" s="26">
        <v>0</v>
      </c>
      <c r="T39" s="26">
        <v>4099350</v>
      </c>
      <c r="U39" s="26">
        <v>5514225</v>
      </c>
      <c r="V39" s="26">
        <v>16943667</v>
      </c>
      <c r="W39" s="26">
        <v>34938000</v>
      </c>
      <c r="X39" s="26">
        <v>-17994333</v>
      </c>
      <c r="Y39" s="106">
        <v>-51.5</v>
      </c>
      <c r="Z39" s="121">
        <v>34938000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-565694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10492447</v>
      </c>
      <c r="D42" s="183">
        <f t="shared" si="3"/>
        <v>1700880</v>
      </c>
      <c r="E42" s="54">
        <f t="shared" si="3"/>
        <v>1269922</v>
      </c>
      <c r="F42" s="54">
        <f t="shared" si="3"/>
        <v>45898302</v>
      </c>
      <c r="G42" s="54">
        <f t="shared" si="3"/>
        <v>-6648711</v>
      </c>
      <c r="H42" s="54">
        <f t="shared" si="3"/>
        <v>-411206</v>
      </c>
      <c r="I42" s="54">
        <f t="shared" si="3"/>
        <v>38838385</v>
      </c>
      <c r="J42" s="54">
        <f t="shared" si="3"/>
        <v>-784482</v>
      </c>
      <c r="K42" s="54">
        <f t="shared" si="3"/>
        <v>2583456</v>
      </c>
      <c r="L42" s="54">
        <f t="shared" si="3"/>
        <v>-6520706</v>
      </c>
      <c r="M42" s="54">
        <f t="shared" si="3"/>
        <v>-4721732</v>
      </c>
      <c r="N42" s="54">
        <f t="shared" si="3"/>
        <v>-4445951</v>
      </c>
      <c r="O42" s="54">
        <f t="shared" si="3"/>
        <v>-4628703</v>
      </c>
      <c r="P42" s="54">
        <f t="shared" si="3"/>
        <v>-2808150</v>
      </c>
      <c r="Q42" s="54">
        <f t="shared" si="3"/>
        <v>-11882804</v>
      </c>
      <c r="R42" s="54">
        <f t="shared" si="3"/>
        <v>-5182136</v>
      </c>
      <c r="S42" s="54">
        <f t="shared" si="3"/>
        <v>-9220784</v>
      </c>
      <c r="T42" s="54">
        <f t="shared" si="3"/>
        <v>-8099596</v>
      </c>
      <c r="U42" s="54">
        <f t="shared" si="3"/>
        <v>-22502516</v>
      </c>
      <c r="V42" s="54">
        <f t="shared" si="3"/>
        <v>-268667</v>
      </c>
      <c r="W42" s="54">
        <f t="shared" si="3"/>
        <v>1269922</v>
      </c>
      <c r="X42" s="54">
        <f t="shared" si="3"/>
        <v>-1538589</v>
      </c>
      <c r="Y42" s="184">
        <f>+IF(W42&lt;&gt;0,+(X42/W42)*100,0)</f>
        <v>-121.15618124577729</v>
      </c>
      <c r="Z42" s="182">
        <f>SUM(Z38:Z41)</f>
        <v>1269922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10492447</v>
      </c>
      <c r="D44" s="187">
        <f t="shared" si="4"/>
        <v>1700880</v>
      </c>
      <c r="E44" s="43">
        <f t="shared" si="4"/>
        <v>1269922</v>
      </c>
      <c r="F44" s="43">
        <f t="shared" si="4"/>
        <v>45898302</v>
      </c>
      <c r="G44" s="43">
        <f t="shared" si="4"/>
        <v>-6648711</v>
      </c>
      <c r="H44" s="43">
        <f t="shared" si="4"/>
        <v>-411206</v>
      </c>
      <c r="I44" s="43">
        <f t="shared" si="4"/>
        <v>38838385</v>
      </c>
      <c r="J44" s="43">
        <f t="shared" si="4"/>
        <v>-784482</v>
      </c>
      <c r="K44" s="43">
        <f t="shared" si="4"/>
        <v>2583456</v>
      </c>
      <c r="L44" s="43">
        <f t="shared" si="4"/>
        <v>-6520706</v>
      </c>
      <c r="M44" s="43">
        <f t="shared" si="4"/>
        <v>-4721732</v>
      </c>
      <c r="N44" s="43">
        <f t="shared" si="4"/>
        <v>-4445951</v>
      </c>
      <c r="O44" s="43">
        <f t="shared" si="4"/>
        <v>-4628703</v>
      </c>
      <c r="P44" s="43">
        <f t="shared" si="4"/>
        <v>-2808150</v>
      </c>
      <c r="Q44" s="43">
        <f t="shared" si="4"/>
        <v>-11882804</v>
      </c>
      <c r="R44" s="43">
        <f t="shared" si="4"/>
        <v>-5182136</v>
      </c>
      <c r="S44" s="43">
        <f t="shared" si="4"/>
        <v>-9220784</v>
      </c>
      <c r="T44" s="43">
        <f t="shared" si="4"/>
        <v>-8099596</v>
      </c>
      <c r="U44" s="43">
        <f t="shared" si="4"/>
        <v>-22502516</v>
      </c>
      <c r="V44" s="43">
        <f t="shared" si="4"/>
        <v>-268667</v>
      </c>
      <c r="W44" s="43">
        <f t="shared" si="4"/>
        <v>1269922</v>
      </c>
      <c r="X44" s="43">
        <f t="shared" si="4"/>
        <v>-1538589</v>
      </c>
      <c r="Y44" s="188">
        <f>+IF(W44&lt;&gt;0,+(X44/W44)*100,0)</f>
        <v>-121.15618124577729</v>
      </c>
      <c r="Z44" s="186">
        <f>+Z42-Z43</f>
        <v>1269922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10492447</v>
      </c>
      <c r="D46" s="183">
        <f t="shared" si="5"/>
        <v>1700880</v>
      </c>
      <c r="E46" s="54">
        <f t="shared" si="5"/>
        <v>1269922</v>
      </c>
      <c r="F46" s="54">
        <f t="shared" si="5"/>
        <v>45898302</v>
      </c>
      <c r="G46" s="54">
        <f t="shared" si="5"/>
        <v>-6648711</v>
      </c>
      <c r="H46" s="54">
        <f t="shared" si="5"/>
        <v>-411206</v>
      </c>
      <c r="I46" s="54">
        <f t="shared" si="5"/>
        <v>38838385</v>
      </c>
      <c r="J46" s="54">
        <f t="shared" si="5"/>
        <v>-784482</v>
      </c>
      <c r="K46" s="54">
        <f t="shared" si="5"/>
        <v>2583456</v>
      </c>
      <c r="L46" s="54">
        <f t="shared" si="5"/>
        <v>-6520706</v>
      </c>
      <c r="M46" s="54">
        <f t="shared" si="5"/>
        <v>-4721732</v>
      </c>
      <c r="N46" s="54">
        <f t="shared" si="5"/>
        <v>-4445951</v>
      </c>
      <c r="O46" s="54">
        <f t="shared" si="5"/>
        <v>-4628703</v>
      </c>
      <c r="P46" s="54">
        <f t="shared" si="5"/>
        <v>-2808150</v>
      </c>
      <c r="Q46" s="54">
        <f t="shared" si="5"/>
        <v>-11882804</v>
      </c>
      <c r="R46" s="54">
        <f t="shared" si="5"/>
        <v>-5182136</v>
      </c>
      <c r="S46" s="54">
        <f t="shared" si="5"/>
        <v>-9220784</v>
      </c>
      <c r="T46" s="54">
        <f t="shared" si="5"/>
        <v>-8099596</v>
      </c>
      <c r="U46" s="54">
        <f t="shared" si="5"/>
        <v>-22502516</v>
      </c>
      <c r="V46" s="54">
        <f t="shared" si="5"/>
        <v>-268667</v>
      </c>
      <c r="W46" s="54">
        <f t="shared" si="5"/>
        <v>1269922</v>
      </c>
      <c r="X46" s="54">
        <f t="shared" si="5"/>
        <v>-1538589</v>
      </c>
      <c r="Y46" s="184">
        <f>+IF(W46&lt;&gt;0,+(X46/W46)*100,0)</f>
        <v>-121.15618124577729</v>
      </c>
      <c r="Z46" s="182">
        <f>SUM(Z44:Z45)</f>
        <v>1269922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10492447</v>
      </c>
      <c r="D48" s="194">
        <f t="shared" si="6"/>
        <v>1700880</v>
      </c>
      <c r="E48" s="195">
        <f t="shared" si="6"/>
        <v>1269922</v>
      </c>
      <c r="F48" s="195">
        <f t="shared" si="6"/>
        <v>45898302</v>
      </c>
      <c r="G48" s="196">
        <f t="shared" si="6"/>
        <v>-6648711</v>
      </c>
      <c r="H48" s="196">
        <f t="shared" si="6"/>
        <v>-411206</v>
      </c>
      <c r="I48" s="196">
        <f t="shared" si="6"/>
        <v>38838385</v>
      </c>
      <c r="J48" s="196">
        <f t="shared" si="6"/>
        <v>-784482</v>
      </c>
      <c r="K48" s="196">
        <f t="shared" si="6"/>
        <v>2583456</v>
      </c>
      <c r="L48" s="195">
        <f t="shared" si="6"/>
        <v>-6520706</v>
      </c>
      <c r="M48" s="195">
        <f t="shared" si="6"/>
        <v>-4721732</v>
      </c>
      <c r="N48" s="196">
        <f t="shared" si="6"/>
        <v>-4445951</v>
      </c>
      <c r="O48" s="196">
        <f t="shared" si="6"/>
        <v>-4628703</v>
      </c>
      <c r="P48" s="196">
        <f t="shared" si="6"/>
        <v>-2808150</v>
      </c>
      <c r="Q48" s="196">
        <f t="shared" si="6"/>
        <v>-11882804</v>
      </c>
      <c r="R48" s="196">
        <f t="shared" si="6"/>
        <v>-5182136</v>
      </c>
      <c r="S48" s="195">
        <f t="shared" si="6"/>
        <v>-9220784</v>
      </c>
      <c r="T48" s="195">
        <f t="shared" si="6"/>
        <v>-8099596</v>
      </c>
      <c r="U48" s="196">
        <f t="shared" si="6"/>
        <v>-22502516</v>
      </c>
      <c r="V48" s="196">
        <f t="shared" si="6"/>
        <v>-268667</v>
      </c>
      <c r="W48" s="196">
        <f t="shared" si="6"/>
        <v>1269922</v>
      </c>
      <c r="X48" s="196">
        <f t="shared" si="6"/>
        <v>-1538589</v>
      </c>
      <c r="Y48" s="197">
        <f>+IF(W48&lt;&gt;0,+(X48/W48)*100,0)</f>
        <v>-121.15618124577729</v>
      </c>
      <c r="Z48" s="198">
        <f>SUM(Z46:Z47)</f>
        <v>1269922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40079948</v>
      </c>
      <c r="D5" s="120">
        <f t="shared" si="0"/>
        <v>1057000</v>
      </c>
      <c r="E5" s="66">
        <f t="shared" si="0"/>
        <v>829833</v>
      </c>
      <c r="F5" s="66">
        <f t="shared" si="0"/>
        <v>475949</v>
      </c>
      <c r="G5" s="66">
        <f t="shared" si="0"/>
        <v>443623</v>
      </c>
      <c r="H5" s="66">
        <f t="shared" si="0"/>
        <v>291162</v>
      </c>
      <c r="I5" s="66">
        <f t="shared" si="0"/>
        <v>1210734</v>
      </c>
      <c r="J5" s="66">
        <f t="shared" si="0"/>
        <v>296790</v>
      </c>
      <c r="K5" s="66">
        <f t="shared" si="0"/>
        <v>379990</v>
      </c>
      <c r="L5" s="66">
        <f t="shared" si="0"/>
        <v>304041</v>
      </c>
      <c r="M5" s="66">
        <f t="shared" si="0"/>
        <v>980821</v>
      </c>
      <c r="N5" s="66">
        <f t="shared" si="0"/>
        <v>59209</v>
      </c>
      <c r="O5" s="66">
        <f t="shared" si="0"/>
        <v>184848</v>
      </c>
      <c r="P5" s="66">
        <f t="shared" si="0"/>
        <v>351732</v>
      </c>
      <c r="Q5" s="66">
        <f t="shared" si="0"/>
        <v>595789</v>
      </c>
      <c r="R5" s="66">
        <f t="shared" si="0"/>
        <v>1037927</v>
      </c>
      <c r="S5" s="66">
        <f t="shared" si="0"/>
        <v>669003</v>
      </c>
      <c r="T5" s="66">
        <f t="shared" si="0"/>
        <v>971777</v>
      </c>
      <c r="U5" s="66">
        <f t="shared" si="0"/>
        <v>2678707</v>
      </c>
      <c r="V5" s="66">
        <f t="shared" si="0"/>
        <v>5466051</v>
      </c>
      <c r="W5" s="66">
        <f t="shared" si="0"/>
        <v>829833</v>
      </c>
      <c r="X5" s="66">
        <f t="shared" si="0"/>
        <v>4636218</v>
      </c>
      <c r="Y5" s="103">
        <f>+IF(W5&lt;&gt;0,+(X5/W5)*100,0)</f>
        <v>558.6928936304051</v>
      </c>
      <c r="Z5" s="119">
        <f>SUM(Z6:Z8)</f>
        <v>829833</v>
      </c>
    </row>
    <row r="6" spans="1:26" ht="13.5">
      <c r="A6" s="104" t="s">
        <v>74</v>
      </c>
      <c r="B6" s="102"/>
      <c r="C6" s="121">
        <v>40079948</v>
      </c>
      <c r="D6" s="122"/>
      <c r="E6" s="26"/>
      <c r="F6" s="26"/>
      <c r="G6" s="26"/>
      <c r="H6" s="26"/>
      <c r="I6" s="26"/>
      <c r="J6" s="26">
        <v>2999</v>
      </c>
      <c r="K6" s="26"/>
      <c r="L6" s="26"/>
      <c r="M6" s="26">
        <v>2999</v>
      </c>
      <c r="N6" s="26"/>
      <c r="O6" s="26"/>
      <c r="P6" s="26"/>
      <c r="Q6" s="26"/>
      <c r="R6" s="26"/>
      <c r="S6" s="26"/>
      <c r="T6" s="26"/>
      <c r="U6" s="26"/>
      <c r="V6" s="26">
        <v>2999</v>
      </c>
      <c r="W6" s="26"/>
      <c r="X6" s="26">
        <v>2999</v>
      </c>
      <c r="Y6" s="106"/>
      <c r="Z6" s="28"/>
    </row>
    <row r="7" spans="1:26" ht="13.5">
      <c r="A7" s="104" t="s">
        <v>75</v>
      </c>
      <c r="B7" s="102"/>
      <c r="C7" s="123"/>
      <c r="D7" s="124">
        <v>600000</v>
      </c>
      <c r="E7" s="125">
        <v>500000</v>
      </c>
      <c r="F7" s="125">
        <v>472299</v>
      </c>
      <c r="G7" s="125">
        <v>443623</v>
      </c>
      <c r="H7" s="125">
        <v>291162</v>
      </c>
      <c r="I7" s="125">
        <v>1207084</v>
      </c>
      <c r="J7" s="125">
        <v>291318</v>
      </c>
      <c r="K7" s="125">
        <v>379990</v>
      </c>
      <c r="L7" s="125">
        <v>270331</v>
      </c>
      <c r="M7" s="125">
        <v>941639</v>
      </c>
      <c r="N7" s="125">
        <v>48293</v>
      </c>
      <c r="O7" s="125">
        <v>151568</v>
      </c>
      <c r="P7" s="125">
        <v>316662</v>
      </c>
      <c r="Q7" s="125">
        <v>516523</v>
      </c>
      <c r="R7" s="125">
        <v>1037927</v>
      </c>
      <c r="S7" s="125">
        <v>669003</v>
      </c>
      <c r="T7" s="125">
        <v>919585</v>
      </c>
      <c r="U7" s="125">
        <v>2626515</v>
      </c>
      <c r="V7" s="125">
        <v>5291761</v>
      </c>
      <c r="W7" s="125">
        <v>500000</v>
      </c>
      <c r="X7" s="125">
        <v>4791761</v>
      </c>
      <c r="Y7" s="107">
        <v>958.35</v>
      </c>
      <c r="Z7" s="200">
        <v>500000</v>
      </c>
    </row>
    <row r="8" spans="1:26" ht="13.5">
      <c r="A8" s="104" t="s">
        <v>76</v>
      </c>
      <c r="B8" s="102"/>
      <c r="C8" s="121"/>
      <c r="D8" s="122">
        <v>457000</v>
      </c>
      <c r="E8" s="26">
        <v>329833</v>
      </c>
      <c r="F8" s="26">
        <v>3650</v>
      </c>
      <c r="G8" s="26"/>
      <c r="H8" s="26"/>
      <c r="I8" s="26">
        <v>3650</v>
      </c>
      <c r="J8" s="26">
        <v>2473</v>
      </c>
      <c r="K8" s="26"/>
      <c r="L8" s="26">
        <v>33710</v>
      </c>
      <c r="M8" s="26">
        <v>36183</v>
      </c>
      <c r="N8" s="26">
        <v>10916</v>
      </c>
      <c r="O8" s="26">
        <v>33280</v>
      </c>
      <c r="P8" s="26">
        <v>35070</v>
      </c>
      <c r="Q8" s="26">
        <v>79266</v>
      </c>
      <c r="R8" s="26"/>
      <c r="S8" s="26"/>
      <c r="T8" s="26">
        <v>52192</v>
      </c>
      <c r="U8" s="26">
        <v>52192</v>
      </c>
      <c r="V8" s="26">
        <v>171291</v>
      </c>
      <c r="W8" s="26">
        <v>329833</v>
      </c>
      <c r="X8" s="26">
        <v>-158542</v>
      </c>
      <c r="Y8" s="106">
        <v>-48.07</v>
      </c>
      <c r="Z8" s="28">
        <v>329833</v>
      </c>
    </row>
    <row r="9" spans="1:26" ht="13.5">
      <c r="A9" s="101" t="s">
        <v>77</v>
      </c>
      <c r="B9" s="102"/>
      <c r="C9" s="119">
        <f aca="true" t="shared" si="1" ref="C9:X9">SUM(C10:C14)</f>
        <v>194481247</v>
      </c>
      <c r="D9" s="120">
        <f t="shared" si="1"/>
        <v>3200000</v>
      </c>
      <c r="E9" s="66">
        <f t="shared" si="1"/>
        <v>2877872</v>
      </c>
      <c r="F9" s="66">
        <f t="shared" si="1"/>
        <v>253219</v>
      </c>
      <c r="G9" s="66">
        <f t="shared" si="1"/>
        <v>178126</v>
      </c>
      <c r="H9" s="66">
        <f t="shared" si="1"/>
        <v>141969</v>
      </c>
      <c r="I9" s="66">
        <f t="shared" si="1"/>
        <v>573314</v>
      </c>
      <c r="J9" s="66">
        <f t="shared" si="1"/>
        <v>884197</v>
      </c>
      <c r="K9" s="66">
        <f t="shared" si="1"/>
        <v>927041</v>
      </c>
      <c r="L9" s="66">
        <f t="shared" si="1"/>
        <v>132802</v>
      </c>
      <c r="M9" s="66">
        <f t="shared" si="1"/>
        <v>1944040</v>
      </c>
      <c r="N9" s="66">
        <f t="shared" si="1"/>
        <v>2304080</v>
      </c>
      <c r="O9" s="66">
        <f t="shared" si="1"/>
        <v>1423156</v>
      </c>
      <c r="P9" s="66">
        <f t="shared" si="1"/>
        <v>3325043</v>
      </c>
      <c r="Q9" s="66">
        <f t="shared" si="1"/>
        <v>7052279</v>
      </c>
      <c r="R9" s="66">
        <f t="shared" si="1"/>
        <v>1004813</v>
      </c>
      <c r="S9" s="66">
        <f t="shared" si="1"/>
        <v>751714</v>
      </c>
      <c r="T9" s="66">
        <f t="shared" si="1"/>
        <v>2357591</v>
      </c>
      <c r="U9" s="66">
        <f t="shared" si="1"/>
        <v>4114118</v>
      </c>
      <c r="V9" s="66">
        <f t="shared" si="1"/>
        <v>13683751</v>
      </c>
      <c r="W9" s="66">
        <f t="shared" si="1"/>
        <v>2877872</v>
      </c>
      <c r="X9" s="66">
        <f t="shared" si="1"/>
        <v>10805879</v>
      </c>
      <c r="Y9" s="103">
        <f>+IF(W9&lt;&gt;0,+(X9/W9)*100,0)</f>
        <v>375.48157110531673</v>
      </c>
      <c r="Z9" s="68">
        <f>SUM(Z10:Z14)</f>
        <v>2877872</v>
      </c>
    </row>
    <row r="10" spans="1:26" ht="13.5">
      <c r="A10" s="104" t="s">
        <v>78</v>
      </c>
      <c r="B10" s="102"/>
      <c r="C10" s="121">
        <v>194481247</v>
      </c>
      <c r="D10" s="122">
        <v>1950000</v>
      </c>
      <c r="E10" s="26">
        <v>829333</v>
      </c>
      <c r="F10" s="26">
        <v>168041</v>
      </c>
      <c r="G10" s="26">
        <v>58870</v>
      </c>
      <c r="H10" s="26">
        <v>37245</v>
      </c>
      <c r="I10" s="26">
        <v>264156</v>
      </c>
      <c r="J10" s="26">
        <v>89854</v>
      </c>
      <c r="K10" s="26">
        <v>98773</v>
      </c>
      <c r="L10" s="26">
        <v>102692</v>
      </c>
      <c r="M10" s="26">
        <v>291319</v>
      </c>
      <c r="N10" s="26">
        <v>65550</v>
      </c>
      <c r="O10" s="26">
        <v>31060</v>
      </c>
      <c r="P10" s="26">
        <v>116605</v>
      </c>
      <c r="Q10" s="26">
        <v>213215</v>
      </c>
      <c r="R10" s="26">
        <v>198966</v>
      </c>
      <c r="S10" s="26">
        <v>14000</v>
      </c>
      <c r="T10" s="26">
        <v>28000</v>
      </c>
      <c r="U10" s="26">
        <v>240966</v>
      </c>
      <c r="V10" s="26">
        <v>1009656</v>
      </c>
      <c r="W10" s="26">
        <v>829333</v>
      </c>
      <c r="X10" s="26">
        <v>180323</v>
      </c>
      <c r="Y10" s="106">
        <v>21.74</v>
      </c>
      <c r="Z10" s="28">
        <v>829333</v>
      </c>
    </row>
    <row r="11" spans="1:26" ht="13.5">
      <c r="A11" s="104" t="s">
        <v>79</v>
      </c>
      <c r="B11" s="102"/>
      <c r="C11" s="121"/>
      <c r="D11" s="122">
        <v>300000</v>
      </c>
      <c r="E11" s="26">
        <v>600000</v>
      </c>
      <c r="F11" s="26">
        <v>85178</v>
      </c>
      <c r="G11" s="26">
        <v>85178</v>
      </c>
      <c r="H11" s="26">
        <v>85178</v>
      </c>
      <c r="I11" s="26">
        <v>255534</v>
      </c>
      <c r="J11" s="26"/>
      <c r="K11" s="26">
        <v>85178</v>
      </c>
      <c r="L11" s="26"/>
      <c r="M11" s="26">
        <v>85178</v>
      </c>
      <c r="N11" s="26">
        <v>45500</v>
      </c>
      <c r="O11" s="26"/>
      <c r="P11" s="26"/>
      <c r="Q11" s="26">
        <v>45500</v>
      </c>
      <c r="R11" s="26">
        <v>805847</v>
      </c>
      <c r="S11" s="26">
        <v>650289</v>
      </c>
      <c r="T11" s="26"/>
      <c r="U11" s="26">
        <v>1456136</v>
      </c>
      <c r="V11" s="26">
        <v>1842348</v>
      </c>
      <c r="W11" s="26">
        <v>600000</v>
      </c>
      <c r="X11" s="26">
        <v>1242348</v>
      </c>
      <c r="Y11" s="106">
        <v>207.06</v>
      </c>
      <c r="Z11" s="28">
        <v>600000</v>
      </c>
    </row>
    <row r="12" spans="1:26" ht="13.5">
      <c r="A12" s="104" t="s">
        <v>80</v>
      </c>
      <c r="B12" s="102"/>
      <c r="C12" s="121"/>
      <c r="D12" s="122">
        <v>950000</v>
      </c>
      <c r="E12" s="26">
        <v>1448539</v>
      </c>
      <c r="F12" s="26"/>
      <c r="G12" s="26">
        <v>34078</v>
      </c>
      <c r="H12" s="26">
        <v>19546</v>
      </c>
      <c r="I12" s="26">
        <v>53624</v>
      </c>
      <c r="J12" s="26">
        <v>92525</v>
      </c>
      <c r="K12" s="26">
        <v>223250</v>
      </c>
      <c r="L12" s="26"/>
      <c r="M12" s="26">
        <v>315775</v>
      </c>
      <c r="N12" s="26">
        <v>356968</v>
      </c>
      <c r="O12" s="26">
        <v>141606</v>
      </c>
      <c r="P12" s="26">
        <v>25000</v>
      </c>
      <c r="Q12" s="26">
        <v>523574</v>
      </c>
      <c r="R12" s="26"/>
      <c r="S12" s="26">
        <v>87425</v>
      </c>
      <c r="T12" s="26">
        <v>252325</v>
      </c>
      <c r="U12" s="26">
        <v>339750</v>
      </c>
      <c r="V12" s="26">
        <v>1232723</v>
      </c>
      <c r="W12" s="26">
        <v>1448539</v>
      </c>
      <c r="X12" s="26">
        <v>-215816</v>
      </c>
      <c r="Y12" s="106">
        <v>-14.9</v>
      </c>
      <c r="Z12" s="28">
        <v>1448539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>
        <v>701818</v>
      </c>
      <c r="K13" s="26">
        <v>519840</v>
      </c>
      <c r="L13" s="26">
        <v>30110</v>
      </c>
      <c r="M13" s="26">
        <v>1251768</v>
      </c>
      <c r="N13" s="26">
        <v>1836062</v>
      </c>
      <c r="O13" s="26">
        <v>1250490</v>
      </c>
      <c r="P13" s="26">
        <v>3183438</v>
      </c>
      <c r="Q13" s="26">
        <v>6269990</v>
      </c>
      <c r="R13" s="26"/>
      <c r="S13" s="26"/>
      <c r="T13" s="26">
        <v>2077266</v>
      </c>
      <c r="U13" s="26">
        <v>2077266</v>
      </c>
      <c r="V13" s="26">
        <v>9599024</v>
      </c>
      <c r="W13" s="26"/>
      <c r="X13" s="26">
        <v>9599024</v>
      </c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156307727</v>
      </c>
      <c r="D15" s="120">
        <f t="shared" si="2"/>
        <v>83555000</v>
      </c>
      <c r="E15" s="66">
        <f t="shared" si="2"/>
        <v>53893123</v>
      </c>
      <c r="F15" s="66">
        <f t="shared" si="2"/>
        <v>105499</v>
      </c>
      <c r="G15" s="66">
        <f t="shared" si="2"/>
        <v>792653</v>
      </c>
      <c r="H15" s="66">
        <f t="shared" si="2"/>
        <v>1722673</v>
      </c>
      <c r="I15" s="66">
        <f t="shared" si="2"/>
        <v>2620825</v>
      </c>
      <c r="J15" s="66">
        <f t="shared" si="2"/>
        <v>404931</v>
      </c>
      <c r="K15" s="66">
        <f t="shared" si="2"/>
        <v>3754960</v>
      </c>
      <c r="L15" s="66">
        <f t="shared" si="2"/>
        <v>839264</v>
      </c>
      <c r="M15" s="66">
        <f t="shared" si="2"/>
        <v>4999155</v>
      </c>
      <c r="N15" s="66">
        <f t="shared" si="2"/>
        <v>1737956</v>
      </c>
      <c r="O15" s="66">
        <f t="shared" si="2"/>
        <v>1782438</v>
      </c>
      <c r="P15" s="66">
        <f t="shared" si="2"/>
        <v>2293824</v>
      </c>
      <c r="Q15" s="66">
        <f t="shared" si="2"/>
        <v>5814218</v>
      </c>
      <c r="R15" s="66">
        <f t="shared" si="2"/>
        <v>1346826</v>
      </c>
      <c r="S15" s="66">
        <f t="shared" si="2"/>
        <v>3940663</v>
      </c>
      <c r="T15" s="66">
        <f t="shared" si="2"/>
        <v>5287163</v>
      </c>
      <c r="U15" s="66">
        <f t="shared" si="2"/>
        <v>10574652</v>
      </c>
      <c r="V15" s="66">
        <f t="shared" si="2"/>
        <v>24008850</v>
      </c>
      <c r="W15" s="66">
        <f t="shared" si="2"/>
        <v>53893123</v>
      </c>
      <c r="X15" s="66">
        <f t="shared" si="2"/>
        <v>-29884273</v>
      </c>
      <c r="Y15" s="103">
        <f>+IF(W15&lt;&gt;0,+(X15/W15)*100,0)</f>
        <v>-55.45099511119442</v>
      </c>
      <c r="Z15" s="68">
        <f>SUM(Z16:Z18)</f>
        <v>53893123</v>
      </c>
    </row>
    <row r="16" spans="1:26" ht="13.5">
      <c r="A16" s="104" t="s">
        <v>84</v>
      </c>
      <c r="B16" s="102"/>
      <c r="C16" s="121"/>
      <c r="D16" s="122">
        <v>40000000</v>
      </c>
      <c r="E16" s="26">
        <v>16027696</v>
      </c>
      <c r="F16" s="26"/>
      <c r="G16" s="26">
        <v>1712</v>
      </c>
      <c r="H16" s="26">
        <v>12136</v>
      </c>
      <c r="I16" s="26">
        <v>13848</v>
      </c>
      <c r="J16" s="26"/>
      <c r="K16" s="26">
        <v>228580</v>
      </c>
      <c r="L16" s="26">
        <v>806</v>
      </c>
      <c r="M16" s="26">
        <v>229386</v>
      </c>
      <c r="N16" s="26"/>
      <c r="O16" s="26">
        <v>17149</v>
      </c>
      <c r="P16" s="26"/>
      <c r="Q16" s="26">
        <v>17149</v>
      </c>
      <c r="R16" s="26"/>
      <c r="S16" s="26">
        <v>18729</v>
      </c>
      <c r="T16" s="26"/>
      <c r="U16" s="26">
        <v>18729</v>
      </c>
      <c r="V16" s="26">
        <v>279112</v>
      </c>
      <c r="W16" s="26">
        <v>16027696</v>
      </c>
      <c r="X16" s="26">
        <v>-15748584</v>
      </c>
      <c r="Y16" s="106">
        <v>-98.26</v>
      </c>
      <c r="Z16" s="28">
        <v>16027696</v>
      </c>
    </row>
    <row r="17" spans="1:26" ht="13.5">
      <c r="A17" s="104" t="s">
        <v>85</v>
      </c>
      <c r="B17" s="102"/>
      <c r="C17" s="121">
        <v>156307727</v>
      </c>
      <c r="D17" s="122">
        <v>43555000</v>
      </c>
      <c r="E17" s="26">
        <v>37865427</v>
      </c>
      <c r="F17" s="26">
        <v>105499</v>
      </c>
      <c r="G17" s="26">
        <v>790941</v>
      </c>
      <c r="H17" s="26">
        <v>1710537</v>
      </c>
      <c r="I17" s="26">
        <v>2606977</v>
      </c>
      <c r="J17" s="26">
        <v>404931</v>
      </c>
      <c r="K17" s="26">
        <v>3526380</v>
      </c>
      <c r="L17" s="26">
        <v>838458</v>
      </c>
      <c r="M17" s="26">
        <v>4769769</v>
      </c>
      <c r="N17" s="26">
        <v>1737956</v>
      </c>
      <c r="O17" s="26">
        <v>1765289</v>
      </c>
      <c r="P17" s="26">
        <v>2293824</v>
      </c>
      <c r="Q17" s="26">
        <v>5797069</v>
      </c>
      <c r="R17" s="26">
        <v>1346826</v>
      </c>
      <c r="S17" s="26">
        <v>3921934</v>
      </c>
      <c r="T17" s="26">
        <v>5287163</v>
      </c>
      <c r="U17" s="26">
        <v>10555923</v>
      </c>
      <c r="V17" s="26">
        <v>23729738</v>
      </c>
      <c r="W17" s="26">
        <v>37865427</v>
      </c>
      <c r="X17" s="26">
        <v>-14135689</v>
      </c>
      <c r="Y17" s="106">
        <v>-37.33</v>
      </c>
      <c r="Z17" s="28">
        <v>37865427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279649228</v>
      </c>
      <c r="D19" s="120">
        <f t="shared" si="3"/>
        <v>12543000</v>
      </c>
      <c r="E19" s="66">
        <f t="shared" si="3"/>
        <v>13087000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67000</v>
      </c>
      <c r="L19" s="66">
        <f t="shared" si="3"/>
        <v>992903</v>
      </c>
      <c r="M19" s="66">
        <f t="shared" si="3"/>
        <v>1059903</v>
      </c>
      <c r="N19" s="66">
        <f t="shared" si="3"/>
        <v>97500</v>
      </c>
      <c r="O19" s="66">
        <f t="shared" si="3"/>
        <v>16150</v>
      </c>
      <c r="P19" s="66">
        <f t="shared" si="3"/>
        <v>278664</v>
      </c>
      <c r="Q19" s="66">
        <f t="shared" si="3"/>
        <v>392314</v>
      </c>
      <c r="R19" s="66">
        <f t="shared" si="3"/>
        <v>1356893</v>
      </c>
      <c r="S19" s="66">
        <f t="shared" si="3"/>
        <v>489757</v>
      </c>
      <c r="T19" s="66">
        <f t="shared" si="3"/>
        <v>779221</v>
      </c>
      <c r="U19" s="66">
        <f t="shared" si="3"/>
        <v>2625871</v>
      </c>
      <c r="V19" s="66">
        <f t="shared" si="3"/>
        <v>4078088</v>
      </c>
      <c r="W19" s="66">
        <f t="shared" si="3"/>
        <v>13087000</v>
      </c>
      <c r="X19" s="66">
        <f t="shared" si="3"/>
        <v>-9008912</v>
      </c>
      <c r="Y19" s="103">
        <f>+IF(W19&lt;&gt;0,+(X19/W19)*100,0)</f>
        <v>-68.83863375869184</v>
      </c>
      <c r="Z19" s="68">
        <f>SUM(Z20:Z23)</f>
        <v>13087000</v>
      </c>
    </row>
    <row r="20" spans="1:26" ht="13.5">
      <c r="A20" s="104" t="s">
        <v>88</v>
      </c>
      <c r="B20" s="102"/>
      <c r="C20" s="121">
        <v>279649228</v>
      </c>
      <c r="D20" s="122">
        <v>9748000</v>
      </c>
      <c r="E20" s="26">
        <v>9748000</v>
      </c>
      <c r="F20" s="26"/>
      <c r="G20" s="26"/>
      <c r="H20" s="26"/>
      <c r="I20" s="26"/>
      <c r="J20" s="26"/>
      <c r="K20" s="26"/>
      <c r="L20" s="26">
        <v>86256</v>
      </c>
      <c r="M20" s="26">
        <v>86256</v>
      </c>
      <c r="N20" s="26"/>
      <c r="O20" s="26"/>
      <c r="P20" s="26">
        <v>278664</v>
      </c>
      <c r="Q20" s="26">
        <v>278664</v>
      </c>
      <c r="R20" s="26">
        <v>1209773</v>
      </c>
      <c r="S20" s="26">
        <v>209964</v>
      </c>
      <c r="T20" s="26">
        <v>601673</v>
      </c>
      <c r="U20" s="26">
        <v>2021410</v>
      </c>
      <c r="V20" s="26">
        <v>2386330</v>
      </c>
      <c r="W20" s="26">
        <v>9748000</v>
      </c>
      <c r="X20" s="26">
        <v>-7361670</v>
      </c>
      <c r="Y20" s="106">
        <v>-75.52</v>
      </c>
      <c r="Z20" s="28">
        <v>9748000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>
        <v>2795000</v>
      </c>
      <c r="E23" s="26">
        <v>3339000</v>
      </c>
      <c r="F23" s="26"/>
      <c r="G23" s="26"/>
      <c r="H23" s="26"/>
      <c r="I23" s="26"/>
      <c r="J23" s="26"/>
      <c r="K23" s="26">
        <v>67000</v>
      </c>
      <c r="L23" s="26">
        <v>906647</v>
      </c>
      <c r="M23" s="26">
        <v>973647</v>
      </c>
      <c r="N23" s="26">
        <v>97500</v>
      </c>
      <c r="O23" s="26">
        <v>16150</v>
      </c>
      <c r="P23" s="26"/>
      <c r="Q23" s="26">
        <v>113650</v>
      </c>
      <c r="R23" s="26">
        <v>147120</v>
      </c>
      <c r="S23" s="26">
        <v>279793</v>
      </c>
      <c r="T23" s="26">
        <v>177548</v>
      </c>
      <c r="U23" s="26">
        <v>604461</v>
      </c>
      <c r="V23" s="26">
        <v>1691758</v>
      </c>
      <c r="W23" s="26">
        <v>3339000</v>
      </c>
      <c r="X23" s="26">
        <v>-1647242</v>
      </c>
      <c r="Y23" s="106">
        <v>-49.33</v>
      </c>
      <c r="Z23" s="28">
        <v>3339000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670518150</v>
      </c>
      <c r="D25" s="206">
        <f t="shared" si="4"/>
        <v>100355000</v>
      </c>
      <c r="E25" s="195">
        <f t="shared" si="4"/>
        <v>70687828</v>
      </c>
      <c r="F25" s="195">
        <f t="shared" si="4"/>
        <v>834667</v>
      </c>
      <c r="G25" s="195">
        <f t="shared" si="4"/>
        <v>1414402</v>
      </c>
      <c r="H25" s="195">
        <f t="shared" si="4"/>
        <v>2155804</v>
      </c>
      <c r="I25" s="195">
        <f t="shared" si="4"/>
        <v>4404873</v>
      </c>
      <c r="J25" s="195">
        <f t="shared" si="4"/>
        <v>1585918</v>
      </c>
      <c r="K25" s="195">
        <f t="shared" si="4"/>
        <v>5128991</v>
      </c>
      <c r="L25" s="195">
        <f t="shared" si="4"/>
        <v>2269010</v>
      </c>
      <c r="M25" s="195">
        <f t="shared" si="4"/>
        <v>8983919</v>
      </c>
      <c r="N25" s="195">
        <f t="shared" si="4"/>
        <v>4198745</v>
      </c>
      <c r="O25" s="195">
        <f t="shared" si="4"/>
        <v>3406592</v>
      </c>
      <c r="P25" s="195">
        <f t="shared" si="4"/>
        <v>6249263</v>
      </c>
      <c r="Q25" s="195">
        <f t="shared" si="4"/>
        <v>13854600</v>
      </c>
      <c r="R25" s="195">
        <f t="shared" si="4"/>
        <v>4746459</v>
      </c>
      <c r="S25" s="195">
        <f t="shared" si="4"/>
        <v>5851137</v>
      </c>
      <c r="T25" s="195">
        <f t="shared" si="4"/>
        <v>9395752</v>
      </c>
      <c r="U25" s="195">
        <f t="shared" si="4"/>
        <v>19993348</v>
      </c>
      <c r="V25" s="195">
        <f t="shared" si="4"/>
        <v>47236740</v>
      </c>
      <c r="W25" s="195">
        <f t="shared" si="4"/>
        <v>70687828</v>
      </c>
      <c r="X25" s="195">
        <f t="shared" si="4"/>
        <v>-23451088</v>
      </c>
      <c r="Y25" s="207">
        <f>+IF(W25&lt;&gt;0,+(X25/W25)*100,0)</f>
        <v>-33.175567369250615</v>
      </c>
      <c r="Z25" s="208">
        <f>+Z5+Z9+Z15+Z19+Z24</f>
        <v>70687828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54790000</v>
      </c>
      <c r="E28" s="26">
        <v>33590000</v>
      </c>
      <c r="F28" s="26">
        <v>402293</v>
      </c>
      <c r="G28" s="26">
        <v>1213870</v>
      </c>
      <c r="H28" s="26">
        <v>955613</v>
      </c>
      <c r="I28" s="26">
        <v>2571776</v>
      </c>
      <c r="J28" s="26">
        <v>1378463</v>
      </c>
      <c r="K28" s="26">
        <v>2851114</v>
      </c>
      <c r="L28" s="26">
        <v>579891</v>
      </c>
      <c r="M28" s="26">
        <v>4809468</v>
      </c>
      <c r="N28" s="26">
        <v>2147569</v>
      </c>
      <c r="O28" s="26">
        <v>1743450</v>
      </c>
      <c r="P28" s="26">
        <v>4884318</v>
      </c>
      <c r="Q28" s="26">
        <v>8775337</v>
      </c>
      <c r="R28" s="26">
        <v>3235349</v>
      </c>
      <c r="S28" s="26">
        <v>3649808</v>
      </c>
      <c r="T28" s="26">
        <v>2742252</v>
      </c>
      <c r="U28" s="26">
        <v>9627409</v>
      </c>
      <c r="V28" s="26">
        <v>25783990</v>
      </c>
      <c r="W28" s="26">
        <v>33590000</v>
      </c>
      <c r="X28" s="26">
        <v>-7806010</v>
      </c>
      <c r="Y28" s="106">
        <v>-23.24</v>
      </c>
      <c r="Z28" s="121">
        <v>33590000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54790000</v>
      </c>
      <c r="E32" s="43">
        <f t="shared" si="5"/>
        <v>33590000</v>
      </c>
      <c r="F32" s="43">
        <f t="shared" si="5"/>
        <v>402293</v>
      </c>
      <c r="G32" s="43">
        <f t="shared" si="5"/>
        <v>1213870</v>
      </c>
      <c r="H32" s="43">
        <f t="shared" si="5"/>
        <v>955613</v>
      </c>
      <c r="I32" s="43">
        <f t="shared" si="5"/>
        <v>2571776</v>
      </c>
      <c r="J32" s="43">
        <f t="shared" si="5"/>
        <v>1378463</v>
      </c>
      <c r="K32" s="43">
        <f t="shared" si="5"/>
        <v>2851114</v>
      </c>
      <c r="L32" s="43">
        <f t="shared" si="5"/>
        <v>579891</v>
      </c>
      <c r="M32" s="43">
        <f t="shared" si="5"/>
        <v>4809468</v>
      </c>
      <c r="N32" s="43">
        <f t="shared" si="5"/>
        <v>2147569</v>
      </c>
      <c r="O32" s="43">
        <f t="shared" si="5"/>
        <v>1743450</v>
      </c>
      <c r="P32" s="43">
        <f t="shared" si="5"/>
        <v>4884318</v>
      </c>
      <c r="Q32" s="43">
        <f t="shared" si="5"/>
        <v>8775337</v>
      </c>
      <c r="R32" s="43">
        <f t="shared" si="5"/>
        <v>3235349</v>
      </c>
      <c r="S32" s="43">
        <f t="shared" si="5"/>
        <v>3649808</v>
      </c>
      <c r="T32" s="43">
        <f t="shared" si="5"/>
        <v>2742252</v>
      </c>
      <c r="U32" s="43">
        <f t="shared" si="5"/>
        <v>9627409</v>
      </c>
      <c r="V32" s="43">
        <f t="shared" si="5"/>
        <v>25783990</v>
      </c>
      <c r="W32" s="43">
        <f t="shared" si="5"/>
        <v>33590000</v>
      </c>
      <c r="X32" s="43">
        <f t="shared" si="5"/>
        <v>-7806010</v>
      </c>
      <c r="Y32" s="188">
        <f>+IF(W32&lt;&gt;0,+(X32/W32)*100,0)</f>
        <v>-23.239089014587673</v>
      </c>
      <c r="Z32" s="45">
        <f>SUM(Z28:Z31)</f>
        <v>33590000</v>
      </c>
    </row>
    <row r="33" spans="1:26" ht="13.5">
      <c r="A33" s="213" t="s">
        <v>50</v>
      </c>
      <c r="B33" s="102" t="s">
        <v>140</v>
      </c>
      <c r="C33" s="121"/>
      <c r="D33" s="122">
        <v>45565000</v>
      </c>
      <c r="E33" s="26">
        <v>37097828</v>
      </c>
      <c r="F33" s="26">
        <v>432374</v>
      </c>
      <c r="G33" s="26">
        <v>200532</v>
      </c>
      <c r="H33" s="26">
        <v>1200191</v>
      </c>
      <c r="I33" s="26">
        <v>1833097</v>
      </c>
      <c r="J33" s="26">
        <v>207455</v>
      </c>
      <c r="K33" s="26">
        <v>2277877</v>
      </c>
      <c r="L33" s="26">
        <v>1689119</v>
      </c>
      <c r="M33" s="26">
        <v>4174451</v>
      </c>
      <c r="N33" s="26">
        <v>2051176</v>
      </c>
      <c r="O33" s="26">
        <v>1663142</v>
      </c>
      <c r="P33" s="26">
        <v>1364945</v>
      </c>
      <c r="Q33" s="26">
        <v>5079263</v>
      </c>
      <c r="R33" s="26">
        <v>1511110</v>
      </c>
      <c r="S33" s="26">
        <v>2201329</v>
      </c>
      <c r="T33" s="26">
        <v>6653500</v>
      </c>
      <c r="U33" s="26">
        <v>10365939</v>
      </c>
      <c r="V33" s="26">
        <v>21452750</v>
      </c>
      <c r="W33" s="26">
        <v>37097828</v>
      </c>
      <c r="X33" s="26">
        <v>-15645078</v>
      </c>
      <c r="Y33" s="106">
        <v>-42.17</v>
      </c>
      <c r="Z33" s="28">
        <v>37097828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100355000</v>
      </c>
      <c r="E36" s="196">
        <f t="shared" si="6"/>
        <v>70687828</v>
      </c>
      <c r="F36" s="196">
        <f t="shared" si="6"/>
        <v>834667</v>
      </c>
      <c r="G36" s="196">
        <f t="shared" si="6"/>
        <v>1414402</v>
      </c>
      <c r="H36" s="196">
        <f t="shared" si="6"/>
        <v>2155804</v>
      </c>
      <c r="I36" s="196">
        <f t="shared" si="6"/>
        <v>4404873</v>
      </c>
      <c r="J36" s="196">
        <f t="shared" si="6"/>
        <v>1585918</v>
      </c>
      <c r="K36" s="196">
        <f t="shared" si="6"/>
        <v>5128991</v>
      </c>
      <c r="L36" s="196">
        <f t="shared" si="6"/>
        <v>2269010</v>
      </c>
      <c r="M36" s="196">
        <f t="shared" si="6"/>
        <v>8983919</v>
      </c>
      <c r="N36" s="196">
        <f t="shared" si="6"/>
        <v>4198745</v>
      </c>
      <c r="O36" s="196">
        <f t="shared" si="6"/>
        <v>3406592</v>
      </c>
      <c r="P36" s="196">
        <f t="shared" si="6"/>
        <v>6249263</v>
      </c>
      <c r="Q36" s="196">
        <f t="shared" si="6"/>
        <v>13854600</v>
      </c>
      <c r="R36" s="196">
        <f t="shared" si="6"/>
        <v>4746459</v>
      </c>
      <c r="S36" s="196">
        <f t="shared" si="6"/>
        <v>5851137</v>
      </c>
      <c r="T36" s="196">
        <f t="shared" si="6"/>
        <v>9395752</v>
      </c>
      <c r="U36" s="196">
        <f t="shared" si="6"/>
        <v>19993348</v>
      </c>
      <c r="V36" s="196">
        <f t="shared" si="6"/>
        <v>47236740</v>
      </c>
      <c r="W36" s="196">
        <f t="shared" si="6"/>
        <v>70687828</v>
      </c>
      <c r="X36" s="196">
        <f t="shared" si="6"/>
        <v>-23451088</v>
      </c>
      <c r="Y36" s="197">
        <f>+IF(W36&lt;&gt;0,+(X36/W36)*100,0)</f>
        <v>-33.175567369250615</v>
      </c>
      <c r="Z36" s="215">
        <f>SUM(Z32:Z35)</f>
        <v>70687828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5696529</v>
      </c>
      <c r="D6" s="25"/>
      <c r="E6" s="26">
        <v>6064</v>
      </c>
      <c r="F6" s="26">
        <v>4339929</v>
      </c>
      <c r="G6" s="26">
        <v>4339929</v>
      </c>
      <c r="H6" s="26">
        <v>4339929</v>
      </c>
      <c r="I6" s="26">
        <v>13019787</v>
      </c>
      <c r="J6" s="26">
        <v>4339929</v>
      </c>
      <c r="K6" s="26">
        <v>4339929</v>
      </c>
      <c r="L6" s="26">
        <v>4339929</v>
      </c>
      <c r="M6" s="26">
        <v>13019787</v>
      </c>
      <c r="N6" s="26">
        <v>4339929</v>
      </c>
      <c r="O6" s="26">
        <v>26749497</v>
      </c>
      <c r="P6" s="26">
        <v>28508083</v>
      </c>
      <c r="Q6" s="26">
        <v>59597509</v>
      </c>
      <c r="R6" s="26">
        <v>21880984</v>
      </c>
      <c r="S6" s="26">
        <v>20272055</v>
      </c>
      <c r="T6" s="26">
        <v>5742881</v>
      </c>
      <c r="U6" s="26">
        <v>47895920</v>
      </c>
      <c r="V6" s="26">
        <v>133533003</v>
      </c>
      <c r="W6" s="26">
        <v>6064</v>
      </c>
      <c r="X6" s="26">
        <v>133526939</v>
      </c>
      <c r="Y6" s="106">
        <v>2201961.4</v>
      </c>
      <c r="Z6" s="28">
        <v>6064</v>
      </c>
    </row>
    <row r="7" spans="1:26" ht="13.5">
      <c r="A7" s="225" t="s">
        <v>146</v>
      </c>
      <c r="B7" s="158" t="s">
        <v>71</v>
      </c>
      <c r="C7" s="121"/>
      <c r="D7" s="25"/>
      <c r="E7" s="26">
        <v>31429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31429</v>
      </c>
      <c r="X7" s="26">
        <v>-31429</v>
      </c>
      <c r="Y7" s="106">
        <v>-100</v>
      </c>
      <c r="Z7" s="28">
        <v>31429</v>
      </c>
    </row>
    <row r="8" spans="1:26" ht="13.5">
      <c r="A8" s="225" t="s">
        <v>147</v>
      </c>
      <c r="B8" s="158" t="s">
        <v>71</v>
      </c>
      <c r="C8" s="121">
        <v>24285660</v>
      </c>
      <c r="D8" s="25">
        <v>23585000</v>
      </c>
      <c r="E8" s="26">
        <v>18879</v>
      </c>
      <c r="F8" s="26">
        <v>5225952</v>
      </c>
      <c r="G8" s="26">
        <v>5225952</v>
      </c>
      <c r="H8" s="26">
        <v>5225952</v>
      </c>
      <c r="I8" s="26">
        <v>15677856</v>
      </c>
      <c r="J8" s="26">
        <v>5225952</v>
      </c>
      <c r="K8" s="26">
        <v>5225952</v>
      </c>
      <c r="L8" s="26">
        <v>5225952</v>
      </c>
      <c r="M8" s="26">
        <v>15677856</v>
      </c>
      <c r="N8" s="26">
        <v>5225952</v>
      </c>
      <c r="O8" s="26">
        <v>41367158</v>
      </c>
      <c r="P8" s="26">
        <v>31945625</v>
      </c>
      <c r="Q8" s="26">
        <v>78538735</v>
      </c>
      <c r="R8" s="26">
        <v>33272949</v>
      </c>
      <c r="S8" s="26">
        <v>27746371</v>
      </c>
      <c r="T8" s="26">
        <v>27052895</v>
      </c>
      <c r="U8" s="26">
        <v>88072215</v>
      </c>
      <c r="V8" s="26">
        <v>197966662</v>
      </c>
      <c r="W8" s="26">
        <v>18879</v>
      </c>
      <c r="X8" s="26">
        <v>197947783</v>
      </c>
      <c r="Y8" s="106">
        <v>1048507.78</v>
      </c>
      <c r="Z8" s="28">
        <v>18879</v>
      </c>
    </row>
    <row r="9" spans="1:26" ht="13.5">
      <c r="A9" s="225" t="s">
        <v>148</v>
      </c>
      <c r="B9" s="158"/>
      <c r="C9" s="121">
        <v>3471606</v>
      </c>
      <c r="D9" s="25"/>
      <c r="E9" s="26">
        <v>8811</v>
      </c>
      <c r="F9" s="26">
        <v>457224</v>
      </c>
      <c r="G9" s="26">
        <v>457224</v>
      </c>
      <c r="H9" s="26">
        <v>457224</v>
      </c>
      <c r="I9" s="26">
        <v>1371672</v>
      </c>
      <c r="J9" s="26">
        <v>457224</v>
      </c>
      <c r="K9" s="26">
        <v>457224</v>
      </c>
      <c r="L9" s="26">
        <v>457224</v>
      </c>
      <c r="M9" s="26">
        <v>1371672</v>
      </c>
      <c r="N9" s="26">
        <v>457224</v>
      </c>
      <c r="O9" s="26">
        <v>1377736</v>
      </c>
      <c r="P9" s="26">
        <v>3458288</v>
      </c>
      <c r="Q9" s="26">
        <v>5293248</v>
      </c>
      <c r="R9" s="26">
        <v>3475097</v>
      </c>
      <c r="S9" s="26">
        <v>3484692</v>
      </c>
      <c r="T9" s="26">
        <v>3539188</v>
      </c>
      <c r="U9" s="26">
        <v>10498977</v>
      </c>
      <c r="V9" s="26">
        <v>18535569</v>
      </c>
      <c r="W9" s="26">
        <v>8811</v>
      </c>
      <c r="X9" s="26">
        <v>18526758</v>
      </c>
      <c r="Y9" s="106">
        <v>210268.51</v>
      </c>
      <c r="Z9" s="28">
        <v>8811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>
        <v>1643368</v>
      </c>
      <c r="Q10" s="125">
        <v>1643368</v>
      </c>
      <c r="R10" s="125">
        <v>1811727</v>
      </c>
      <c r="S10" s="26">
        <v>2452198</v>
      </c>
      <c r="T10" s="125">
        <v>3196630</v>
      </c>
      <c r="U10" s="125">
        <v>7460555</v>
      </c>
      <c r="V10" s="125">
        <v>9103923</v>
      </c>
      <c r="W10" s="26"/>
      <c r="X10" s="125">
        <v>9103923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346792</v>
      </c>
      <c r="D11" s="25">
        <v>383000</v>
      </c>
      <c r="E11" s="26">
        <v>362</v>
      </c>
      <c r="F11" s="26">
        <v>70205</v>
      </c>
      <c r="G11" s="26">
        <v>70205</v>
      </c>
      <c r="H11" s="26">
        <v>70205</v>
      </c>
      <c r="I11" s="26">
        <v>210615</v>
      </c>
      <c r="J11" s="26">
        <v>70205</v>
      </c>
      <c r="K11" s="26">
        <v>70205</v>
      </c>
      <c r="L11" s="26">
        <v>70205</v>
      </c>
      <c r="M11" s="26">
        <v>210615</v>
      </c>
      <c r="N11" s="26">
        <v>70205</v>
      </c>
      <c r="O11" s="26">
        <v>635431</v>
      </c>
      <c r="P11" s="26">
        <v>551714</v>
      </c>
      <c r="Q11" s="26">
        <v>1257350</v>
      </c>
      <c r="R11" s="26">
        <v>630212</v>
      </c>
      <c r="S11" s="26">
        <v>923542</v>
      </c>
      <c r="T11" s="26">
        <v>477578</v>
      </c>
      <c r="U11" s="26">
        <v>2031332</v>
      </c>
      <c r="V11" s="26">
        <v>3709912</v>
      </c>
      <c r="W11" s="26">
        <v>362</v>
      </c>
      <c r="X11" s="26">
        <v>3709550</v>
      </c>
      <c r="Y11" s="106">
        <v>1024737.57</v>
      </c>
      <c r="Z11" s="28">
        <v>362</v>
      </c>
    </row>
    <row r="12" spans="1:26" ht="13.5">
      <c r="A12" s="226" t="s">
        <v>55</v>
      </c>
      <c r="B12" s="227"/>
      <c r="C12" s="138">
        <f aca="true" t="shared" si="0" ref="C12:X12">SUM(C6:C11)</f>
        <v>33800587</v>
      </c>
      <c r="D12" s="38">
        <f t="shared" si="0"/>
        <v>23968000</v>
      </c>
      <c r="E12" s="39">
        <f t="shared" si="0"/>
        <v>65545</v>
      </c>
      <c r="F12" s="39">
        <f t="shared" si="0"/>
        <v>10093310</v>
      </c>
      <c r="G12" s="39">
        <f t="shared" si="0"/>
        <v>10093310</v>
      </c>
      <c r="H12" s="39">
        <f t="shared" si="0"/>
        <v>10093310</v>
      </c>
      <c r="I12" s="39">
        <f t="shared" si="0"/>
        <v>30279930</v>
      </c>
      <c r="J12" s="39">
        <f t="shared" si="0"/>
        <v>10093310</v>
      </c>
      <c r="K12" s="39">
        <f t="shared" si="0"/>
        <v>10093310</v>
      </c>
      <c r="L12" s="39">
        <f t="shared" si="0"/>
        <v>10093310</v>
      </c>
      <c r="M12" s="39">
        <f t="shared" si="0"/>
        <v>30279930</v>
      </c>
      <c r="N12" s="39">
        <f t="shared" si="0"/>
        <v>10093310</v>
      </c>
      <c r="O12" s="39">
        <f t="shared" si="0"/>
        <v>70129822</v>
      </c>
      <c r="P12" s="39">
        <f t="shared" si="0"/>
        <v>66107078</v>
      </c>
      <c r="Q12" s="39">
        <f t="shared" si="0"/>
        <v>146330210</v>
      </c>
      <c r="R12" s="39">
        <f t="shared" si="0"/>
        <v>61070969</v>
      </c>
      <c r="S12" s="39">
        <f t="shared" si="0"/>
        <v>54878858</v>
      </c>
      <c r="T12" s="39">
        <f t="shared" si="0"/>
        <v>40009172</v>
      </c>
      <c r="U12" s="39">
        <f t="shared" si="0"/>
        <v>155958999</v>
      </c>
      <c r="V12" s="39">
        <f t="shared" si="0"/>
        <v>362849069</v>
      </c>
      <c r="W12" s="39">
        <f t="shared" si="0"/>
        <v>65545</v>
      </c>
      <c r="X12" s="39">
        <f t="shared" si="0"/>
        <v>362783524</v>
      </c>
      <c r="Y12" s="140">
        <f>+IF(W12&lt;&gt;0,+(X12/W12)*100,0)</f>
        <v>553487.7168357617</v>
      </c>
      <c r="Z12" s="40">
        <f>SUM(Z6:Z11)</f>
        <v>65545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16126000</v>
      </c>
      <c r="D17" s="25"/>
      <c r="E17" s="26"/>
      <c r="F17" s="26">
        <v>2303714</v>
      </c>
      <c r="G17" s="26">
        <v>2303714</v>
      </c>
      <c r="H17" s="26">
        <v>2303714</v>
      </c>
      <c r="I17" s="26">
        <v>6911142</v>
      </c>
      <c r="J17" s="26">
        <v>2303714</v>
      </c>
      <c r="K17" s="26">
        <v>2303714</v>
      </c>
      <c r="L17" s="26">
        <v>2303714</v>
      </c>
      <c r="M17" s="26">
        <v>6911142</v>
      </c>
      <c r="N17" s="26">
        <v>2303714</v>
      </c>
      <c r="O17" s="26">
        <v>16126000</v>
      </c>
      <c r="P17" s="26">
        <v>16126000</v>
      </c>
      <c r="Q17" s="26">
        <v>34555714</v>
      </c>
      <c r="R17" s="26">
        <v>16126000</v>
      </c>
      <c r="S17" s="26">
        <v>16126000</v>
      </c>
      <c r="T17" s="26">
        <v>16126000</v>
      </c>
      <c r="U17" s="26">
        <v>48378000</v>
      </c>
      <c r="V17" s="26">
        <v>96755998</v>
      </c>
      <c r="W17" s="26"/>
      <c r="X17" s="26">
        <v>96755998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35188363</v>
      </c>
      <c r="D19" s="25">
        <v>125584000</v>
      </c>
      <c r="E19" s="26">
        <v>38097</v>
      </c>
      <c r="F19" s="26">
        <v>5186891</v>
      </c>
      <c r="G19" s="26">
        <v>5186891</v>
      </c>
      <c r="H19" s="26">
        <v>5186891</v>
      </c>
      <c r="I19" s="26">
        <v>15560673</v>
      </c>
      <c r="J19" s="26">
        <v>5186891</v>
      </c>
      <c r="K19" s="26">
        <v>5186891</v>
      </c>
      <c r="L19" s="26">
        <v>5186891</v>
      </c>
      <c r="M19" s="26">
        <v>15560673</v>
      </c>
      <c r="N19" s="26">
        <v>5186891</v>
      </c>
      <c r="O19" s="26">
        <v>36360388</v>
      </c>
      <c r="P19" s="26">
        <v>36321159</v>
      </c>
      <c r="Q19" s="26">
        <v>77868438</v>
      </c>
      <c r="R19" s="26">
        <v>37274126</v>
      </c>
      <c r="S19" s="26">
        <v>48301148</v>
      </c>
      <c r="T19" s="26">
        <v>50327511</v>
      </c>
      <c r="U19" s="26">
        <v>135902785</v>
      </c>
      <c r="V19" s="26">
        <v>244892569</v>
      </c>
      <c r="W19" s="26">
        <v>38097</v>
      </c>
      <c r="X19" s="26">
        <v>244854472</v>
      </c>
      <c r="Y19" s="106">
        <v>642713.26</v>
      </c>
      <c r="Z19" s="28">
        <v>38097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877802</v>
      </c>
      <c r="D22" s="25"/>
      <c r="E22" s="26"/>
      <c r="F22" s="26">
        <v>125400</v>
      </c>
      <c r="G22" s="26">
        <v>125400</v>
      </c>
      <c r="H22" s="26">
        <v>125400</v>
      </c>
      <c r="I22" s="26">
        <v>376200</v>
      </c>
      <c r="J22" s="26">
        <v>125400</v>
      </c>
      <c r="K22" s="26">
        <v>125400</v>
      </c>
      <c r="L22" s="26">
        <v>125400</v>
      </c>
      <c r="M22" s="26">
        <v>376200</v>
      </c>
      <c r="N22" s="26">
        <v>125400</v>
      </c>
      <c r="O22" s="26">
        <v>877802</v>
      </c>
      <c r="P22" s="26">
        <v>877802</v>
      </c>
      <c r="Q22" s="26">
        <v>1881004</v>
      </c>
      <c r="R22" s="26">
        <v>877802</v>
      </c>
      <c r="S22" s="26">
        <v>897802</v>
      </c>
      <c r="T22" s="26">
        <v>912802</v>
      </c>
      <c r="U22" s="26">
        <v>2688406</v>
      </c>
      <c r="V22" s="26">
        <v>5321810</v>
      </c>
      <c r="W22" s="26"/>
      <c r="X22" s="26">
        <v>5321810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52192165</v>
      </c>
      <c r="D24" s="42">
        <f t="shared" si="1"/>
        <v>125584000</v>
      </c>
      <c r="E24" s="43">
        <f t="shared" si="1"/>
        <v>38097</v>
      </c>
      <c r="F24" s="43">
        <f t="shared" si="1"/>
        <v>7616005</v>
      </c>
      <c r="G24" s="43">
        <f t="shared" si="1"/>
        <v>7616005</v>
      </c>
      <c r="H24" s="43">
        <f t="shared" si="1"/>
        <v>7616005</v>
      </c>
      <c r="I24" s="43">
        <f t="shared" si="1"/>
        <v>22848015</v>
      </c>
      <c r="J24" s="43">
        <f t="shared" si="1"/>
        <v>7616005</v>
      </c>
      <c r="K24" s="43">
        <f t="shared" si="1"/>
        <v>7616005</v>
      </c>
      <c r="L24" s="43">
        <f t="shared" si="1"/>
        <v>7616005</v>
      </c>
      <c r="M24" s="43">
        <f t="shared" si="1"/>
        <v>22848015</v>
      </c>
      <c r="N24" s="43">
        <f t="shared" si="1"/>
        <v>7616005</v>
      </c>
      <c r="O24" s="43">
        <f t="shared" si="1"/>
        <v>53364190</v>
      </c>
      <c r="P24" s="43">
        <f t="shared" si="1"/>
        <v>53324961</v>
      </c>
      <c r="Q24" s="43">
        <f t="shared" si="1"/>
        <v>114305156</v>
      </c>
      <c r="R24" s="43">
        <f t="shared" si="1"/>
        <v>54277928</v>
      </c>
      <c r="S24" s="43">
        <f t="shared" si="1"/>
        <v>65324950</v>
      </c>
      <c r="T24" s="43">
        <f t="shared" si="1"/>
        <v>67366313</v>
      </c>
      <c r="U24" s="43">
        <f t="shared" si="1"/>
        <v>186969191</v>
      </c>
      <c r="V24" s="43">
        <f t="shared" si="1"/>
        <v>346970377</v>
      </c>
      <c r="W24" s="43">
        <f t="shared" si="1"/>
        <v>38097</v>
      </c>
      <c r="X24" s="43">
        <f t="shared" si="1"/>
        <v>346932280</v>
      </c>
      <c r="Y24" s="188">
        <f>+IF(W24&lt;&gt;0,+(X24/W24)*100,0)</f>
        <v>910655.1172008294</v>
      </c>
      <c r="Z24" s="45">
        <f>SUM(Z15:Z23)</f>
        <v>38097</v>
      </c>
    </row>
    <row r="25" spans="1:26" ht="13.5">
      <c r="A25" s="226" t="s">
        <v>161</v>
      </c>
      <c r="B25" s="227"/>
      <c r="C25" s="138">
        <f aca="true" t="shared" si="2" ref="C25:X25">+C12+C24</f>
        <v>85992752</v>
      </c>
      <c r="D25" s="38">
        <f t="shared" si="2"/>
        <v>149552000</v>
      </c>
      <c r="E25" s="39">
        <f t="shared" si="2"/>
        <v>103642</v>
      </c>
      <c r="F25" s="39">
        <f t="shared" si="2"/>
        <v>17709315</v>
      </c>
      <c r="G25" s="39">
        <f t="shared" si="2"/>
        <v>17709315</v>
      </c>
      <c r="H25" s="39">
        <f t="shared" si="2"/>
        <v>17709315</v>
      </c>
      <c r="I25" s="39">
        <f t="shared" si="2"/>
        <v>53127945</v>
      </c>
      <c r="J25" s="39">
        <f t="shared" si="2"/>
        <v>17709315</v>
      </c>
      <c r="K25" s="39">
        <f t="shared" si="2"/>
        <v>17709315</v>
      </c>
      <c r="L25" s="39">
        <f t="shared" si="2"/>
        <v>17709315</v>
      </c>
      <c r="M25" s="39">
        <f t="shared" si="2"/>
        <v>53127945</v>
      </c>
      <c r="N25" s="39">
        <f t="shared" si="2"/>
        <v>17709315</v>
      </c>
      <c r="O25" s="39">
        <f t="shared" si="2"/>
        <v>123494012</v>
      </c>
      <c r="P25" s="39">
        <f t="shared" si="2"/>
        <v>119432039</v>
      </c>
      <c r="Q25" s="39">
        <f t="shared" si="2"/>
        <v>260635366</v>
      </c>
      <c r="R25" s="39">
        <f t="shared" si="2"/>
        <v>115348897</v>
      </c>
      <c r="S25" s="39">
        <f t="shared" si="2"/>
        <v>120203808</v>
      </c>
      <c r="T25" s="39">
        <f t="shared" si="2"/>
        <v>107375485</v>
      </c>
      <c r="U25" s="39">
        <f t="shared" si="2"/>
        <v>342928190</v>
      </c>
      <c r="V25" s="39">
        <f t="shared" si="2"/>
        <v>709819446</v>
      </c>
      <c r="W25" s="39">
        <f t="shared" si="2"/>
        <v>103642</v>
      </c>
      <c r="X25" s="39">
        <f t="shared" si="2"/>
        <v>709715804</v>
      </c>
      <c r="Y25" s="140">
        <f>+IF(W25&lt;&gt;0,+(X25/W25)*100,0)</f>
        <v>684776.252870458</v>
      </c>
      <c r="Z25" s="40">
        <f>+Z12+Z24</f>
        <v>103642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>
        <v>81976000</v>
      </c>
      <c r="E29" s="26">
        <v>63954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407694</v>
      </c>
      <c r="S29" s="26"/>
      <c r="T29" s="26"/>
      <c r="U29" s="26">
        <v>407694</v>
      </c>
      <c r="V29" s="26">
        <v>407694</v>
      </c>
      <c r="W29" s="26">
        <v>63954</v>
      </c>
      <c r="X29" s="26">
        <v>343740</v>
      </c>
      <c r="Y29" s="106">
        <v>537.48</v>
      </c>
      <c r="Z29" s="28">
        <v>63954</v>
      </c>
    </row>
    <row r="30" spans="1:26" ht="13.5">
      <c r="A30" s="225" t="s">
        <v>51</v>
      </c>
      <c r="B30" s="158" t="s">
        <v>93</v>
      </c>
      <c r="C30" s="121">
        <v>3914897</v>
      </c>
      <c r="D30" s="25">
        <v>4830000</v>
      </c>
      <c r="E30" s="26">
        <v>4830</v>
      </c>
      <c r="F30" s="26">
        <v>660313</v>
      </c>
      <c r="G30" s="26">
        <v>660313</v>
      </c>
      <c r="H30" s="26">
        <v>660313</v>
      </c>
      <c r="I30" s="26">
        <v>1980939</v>
      </c>
      <c r="J30" s="26">
        <v>660313</v>
      </c>
      <c r="K30" s="26">
        <v>660313</v>
      </c>
      <c r="L30" s="26">
        <v>660313</v>
      </c>
      <c r="M30" s="26">
        <v>1980939</v>
      </c>
      <c r="N30" s="26">
        <v>660313</v>
      </c>
      <c r="O30" s="26">
        <v>3914897</v>
      </c>
      <c r="P30" s="26">
        <v>2082499</v>
      </c>
      <c r="Q30" s="26">
        <v>6657709</v>
      </c>
      <c r="R30" s="26">
        <v>2082499</v>
      </c>
      <c r="S30" s="26">
        <v>2082499</v>
      </c>
      <c r="T30" s="26"/>
      <c r="U30" s="26">
        <v>4164998</v>
      </c>
      <c r="V30" s="26">
        <v>14784585</v>
      </c>
      <c r="W30" s="26">
        <v>4830</v>
      </c>
      <c r="X30" s="26">
        <v>14779755</v>
      </c>
      <c r="Y30" s="106">
        <v>305999.07</v>
      </c>
      <c r="Z30" s="28">
        <v>4830</v>
      </c>
    </row>
    <row r="31" spans="1:26" ht="13.5">
      <c r="A31" s="225" t="s">
        <v>165</v>
      </c>
      <c r="B31" s="158"/>
      <c r="C31" s="121">
        <v>2782873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2875252</v>
      </c>
      <c r="Q31" s="26">
        <v>2875252</v>
      </c>
      <c r="R31" s="26">
        <v>2886869</v>
      </c>
      <c r="S31" s="26">
        <v>2878199</v>
      </c>
      <c r="T31" s="26">
        <v>2863827</v>
      </c>
      <c r="U31" s="26">
        <v>8628895</v>
      </c>
      <c r="V31" s="26">
        <v>11504147</v>
      </c>
      <c r="W31" s="26"/>
      <c r="X31" s="26">
        <v>11504147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25235912</v>
      </c>
      <c r="D32" s="25">
        <v>19269000</v>
      </c>
      <c r="E32" s="26">
        <v>32975</v>
      </c>
      <c r="F32" s="26">
        <v>3793519</v>
      </c>
      <c r="G32" s="26">
        <v>3793519</v>
      </c>
      <c r="H32" s="26">
        <v>3793519</v>
      </c>
      <c r="I32" s="26">
        <v>11380557</v>
      </c>
      <c r="J32" s="26">
        <v>3793519</v>
      </c>
      <c r="K32" s="26">
        <v>3793519</v>
      </c>
      <c r="L32" s="26">
        <v>3793519</v>
      </c>
      <c r="M32" s="26">
        <v>11380557</v>
      </c>
      <c r="N32" s="26">
        <v>3793519</v>
      </c>
      <c r="O32" s="26">
        <v>30968058</v>
      </c>
      <c r="P32" s="26">
        <v>34694286</v>
      </c>
      <c r="Q32" s="26">
        <v>69455863</v>
      </c>
      <c r="R32" s="26">
        <v>34850981</v>
      </c>
      <c r="S32" s="26">
        <v>32944493</v>
      </c>
      <c r="T32" s="26">
        <v>21944875</v>
      </c>
      <c r="U32" s="26">
        <v>89740349</v>
      </c>
      <c r="V32" s="26">
        <v>181957326</v>
      </c>
      <c r="W32" s="26">
        <v>32975</v>
      </c>
      <c r="X32" s="26">
        <v>181924351</v>
      </c>
      <c r="Y32" s="106">
        <v>551703.87</v>
      </c>
      <c r="Z32" s="28">
        <v>32975</v>
      </c>
    </row>
    <row r="33" spans="1:26" ht="13.5">
      <c r="A33" s="225" t="s">
        <v>167</v>
      </c>
      <c r="B33" s="158"/>
      <c r="C33" s="121">
        <v>627220</v>
      </c>
      <c r="D33" s="25">
        <v>2236000</v>
      </c>
      <c r="E33" s="26">
        <v>1883</v>
      </c>
      <c r="F33" s="26">
        <v>89603</v>
      </c>
      <c r="G33" s="26">
        <v>89603</v>
      </c>
      <c r="H33" s="26">
        <v>89603</v>
      </c>
      <c r="I33" s="26">
        <v>268809</v>
      </c>
      <c r="J33" s="26">
        <v>89603</v>
      </c>
      <c r="K33" s="26">
        <v>89603</v>
      </c>
      <c r="L33" s="26">
        <v>89603</v>
      </c>
      <c r="M33" s="26">
        <v>268809</v>
      </c>
      <c r="N33" s="26">
        <v>89603</v>
      </c>
      <c r="O33" s="26">
        <v>1334519</v>
      </c>
      <c r="P33" s="26">
        <v>627220</v>
      </c>
      <c r="Q33" s="26">
        <v>2051342</v>
      </c>
      <c r="R33" s="26">
        <v>-204738</v>
      </c>
      <c r="S33" s="26">
        <v>-247441</v>
      </c>
      <c r="T33" s="26">
        <v>-247441</v>
      </c>
      <c r="U33" s="26">
        <v>-699620</v>
      </c>
      <c r="V33" s="26">
        <v>1889340</v>
      </c>
      <c r="W33" s="26">
        <v>1883</v>
      </c>
      <c r="X33" s="26">
        <v>1887457</v>
      </c>
      <c r="Y33" s="106">
        <v>100236.7</v>
      </c>
      <c r="Z33" s="28">
        <v>1883</v>
      </c>
    </row>
    <row r="34" spans="1:26" ht="13.5">
      <c r="A34" s="226" t="s">
        <v>57</v>
      </c>
      <c r="B34" s="227"/>
      <c r="C34" s="138">
        <f aca="true" t="shared" si="3" ref="C34:X34">SUM(C29:C33)</f>
        <v>32560902</v>
      </c>
      <c r="D34" s="38">
        <f t="shared" si="3"/>
        <v>108311000</v>
      </c>
      <c r="E34" s="39">
        <f t="shared" si="3"/>
        <v>103642</v>
      </c>
      <c r="F34" s="39">
        <f t="shared" si="3"/>
        <v>4543435</v>
      </c>
      <c r="G34" s="39">
        <f t="shared" si="3"/>
        <v>4543435</v>
      </c>
      <c r="H34" s="39">
        <f t="shared" si="3"/>
        <v>4543435</v>
      </c>
      <c r="I34" s="39">
        <f t="shared" si="3"/>
        <v>13630305</v>
      </c>
      <c r="J34" s="39">
        <f t="shared" si="3"/>
        <v>4543435</v>
      </c>
      <c r="K34" s="39">
        <f t="shared" si="3"/>
        <v>4543435</v>
      </c>
      <c r="L34" s="39">
        <f t="shared" si="3"/>
        <v>4543435</v>
      </c>
      <c r="M34" s="39">
        <f t="shared" si="3"/>
        <v>13630305</v>
      </c>
      <c r="N34" s="39">
        <f t="shared" si="3"/>
        <v>4543435</v>
      </c>
      <c r="O34" s="39">
        <f t="shared" si="3"/>
        <v>36217474</v>
      </c>
      <c r="P34" s="39">
        <f t="shared" si="3"/>
        <v>40279257</v>
      </c>
      <c r="Q34" s="39">
        <f t="shared" si="3"/>
        <v>81040166</v>
      </c>
      <c r="R34" s="39">
        <f t="shared" si="3"/>
        <v>40023305</v>
      </c>
      <c r="S34" s="39">
        <f t="shared" si="3"/>
        <v>37657750</v>
      </c>
      <c r="T34" s="39">
        <f t="shared" si="3"/>
        <v>24561261</v>
      </c>
      <c r="U34" s="39">
        <f t="shared" si="3"/>
        <v>102242316</v>
      </c>
      <c r="V34" s="39">
        <f t="shared" si="3"/>
        <v>210543092</v>
      </c>
      <c r="W34" s="39">
        <f t="shared" si="3"/>
        <v>103642</v>
      </c>
      <c r="X34" s="39">
        <f t="shared" si="3"/>
        <v>210439450</v>
      </c>
      <c r="Y34" s="140">
        <f>+IF(W34&lt;&gt;0,+(X34/W34)*100,0)</f>
        <v>203044.56687443313</v>
      </c>
      <c r="Z34" s="40">
        <f>SUM(Z29:Z33)</f>
        <v>103642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13503739</v>
      </c>
      <c r="D37" s="25">
        <v>1776000</v>
      </c>
      <c r="E37" s="26"/>
      <c r="F37" s="26">
        <v>1929106</v>
      </c>
      <c r="G37" s="26">
        <v>1929106</v>
      </c>
      <c r="H37" s="26">
        <v>1929106</v>
      </c>
      <c r="I37" s="26">
        <v>5787318</v>
      </c>
      <c r="J37" s="26">
        <v>1929106</v>
      </c>
      <c r="K37" s="26">
        <v>1929106</v>
      </c>
      <c r="L37" s="26">
        <v>1929106</v>
      </c>
      <c r="M37" s="26">
        <v>5787318</v>
      </c>
      <c r="N37" s="26">
        <v>1929106</v>
      </c>
      <c r="O37" s="26">
        <v>4078299</v>
      </c>
      <c r="P37" s="26">
        <v>4078299</v>
      </c>
      <c r="Q37" s="26">
        <v>10085704</v>
      </c>
      <c r="R37" s="26">
        <v>4078299</v>
      </c>
      <c r="S37" s="26">
        <v>4078299</v>
      </c>
      <c r="T37" s="26">
        <v>4078299</v>
      </c>
      <c r="U37" s="26">
        <v>12234897</v>
      </c>
      <c r="V37" s="26">
        <v>33895237</v>
      </c>
      <c r="W37" s="26"/>
      <c r="X37" s="26">
        <v>33895237</v>
      </c>
      <c r="Y37" s="106"/>
      <c r="Z37" s="28"/>
    </row>
    <row r="38" spans="1:26" ht="13.5">
      <c r="A38" s="225" t="s">
        <v>167</v>
      </c>
      <c r="B38" s="158"/>
      <c r="C38" s="121">
        <v>5302000</v>
      </c>
      <c r="D38" s="25"/>
      <c r="E38" s="26"/>
      <c r="F38" s="26">
        <v>757429</v>
      </c>
      <c r="G38" s="26">
        <v>757429</v>
      </c>
      <c r="H38" s="26">
        <v>757429</v>
      </c>
      <c r="I38" s="26">
        <v>2272287</v>
      </c>
      <c r="J38" s="26">
        <v>757429</v>
      </c>
      <c r="K38" s="26">
        <v>757429</v>
      </c>
      <c r="L38" s="26">
        <v>757429</v>
      </c>
      <c r="M38" s="26">
        <v>2272287</v>
      </c>
      <c r="N38" s="26">
        <v>757429</v>
      </c>
      <c r="O38" s="26">
        <v>14727440</v>
      </c>
      <c r="P38" s="26">
        <v>14727440</v>
      </c>
      <c r="Q38" s="26">
        <v>30212309</v>
      </c>
      <c r="R38" s="26">
        <v>14727440</v>
      </c>
      <c r="S38" s="26">
        <v>14727440</v>
      </c>
      <c r="T38" s="26">
        <v>14727440</v>
      </c>
      <c r="U38" s="26">
        <v>44182320</v>
      </c>
      <c r="V38" s="26">
        <v>78939203</v>
      </c>
      <c r="W38" s="26"/>
      <c r="X38" s="26">
        <v>78939203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18805739</v>
      </c>
      <c r="D39" s="42">
        <f t="shared" si="4"/>
        <v>1776000</v>
      </c>
      <c r="E39" s="43">
        <f t="shared" si="4"/>
        <v>0</v>
      </c>
      <c r="F39" s="43">
        <f t="shared" si="4"/>
        <v>2686535</v>
      </c>
      <c r="G39" s="43">
        <f t="shared" si="4"/>
        <v>2686535</v>
      </c>
      <c r="H39" s="43">
        <f t="shared" si="4"/>
        <v>2686535</v>
      </c>
      <c r="I39" s="43">
        <f t="shared" si="4"/>
        <v>8059605</v>
      </c>
      <c r="J39" s="43">
        <f t="shared" si="4"/>
        <v>2686535</v>
      </c>
      <c r="K39" s="43">
        <f t="shared" si="4"/>
        <v>2686535</v>
      </c>
      <c r="L39" s="43">
        <f t="shared" si="4"/>
        <v>2686535</v>
      </c>
      <c r="M39" s="43">
        <f t="shared" si="4"/>
        <v>8059605</v>
      </c>
      <c r="N39" s="43">
        <f t="shared" si="4"/>
        <v>2686535</v>
      </c>
      <c r="O39" s="43">
        <f t="shared" si="4"/>
        <v>18805739</v>
      </c>
      <c r="P39" s="43">
        <f t="shared" si="4"/>
        <v>18805739</v>
      </c>
      <c r="Q39" s="43">
        <f t="shared" si="4"/>
        <v>40298013</v>
      </c>
      <c r="R39" s="43">
        <f t="shared" si="4"/>
        <v>18805739</v>
      </c>
      <c r="S39" s="43">
        <f t="shared" si="4"/>
        <v>18805739</v>
      </c>
      <c r="T39" s="43">
        <f t="shared" si="4"/>
        <v>18805739</v>
      </c>
      <c r="U39" s="43">
        <f t="shared" si="4"/>
        <v>56417217</v>
      </c>
      <c r="V39" s="43">
        <f t="shared" si="4"/>
        <v>112834440</v>
      </c>
      <c r="W39" s="43">
        <f t="shared" si="4"/>
        <v>0</v>
      </c>
      <c r="X39" s="43">
        <f t="shared" si="4"/>
        <v>112834440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51366641</v>
      </c>
      <c r="D40" s="38">
        <f t="shared" si="5"/>
        <v>110087000</v>
      </c>
      <c r="E40" s="39">
        <f t="shared" si="5"/>
        <v>103642</v>
      </c>
      <c r="F40" s="39">
        <f t="shared" si="5"/>
        <v>7229970</v>
      </c>
      <c r="G40" s="39">
        <f t="shared" si="5"/>
        <v>7229970</v>
      </c>
      <c r="H40" s="39">
        <f t="shared" si="5"/>
        <v>7229970</v>
      </c>
      <c r="I40" s="39">
        <f t="shared" si="5"/>
        <v>21689910</v>
      </c>
      <c r="J40" s="39">
        <f t="shared" si="5"/>
        <v>7229970</v>
      </c>
      <c r="K40" s="39">
        <f t="shared" si="5"/>
        <v>7229970</v>
      </c>
      <c r="L40" s="39">
        <f t="shared" si="5"/>
        <v>7229970</v>
      </c>
      <c r="M40" s="39">
        <f t="shared" si="5"/>
        <v>21689910</v>
      </c>
      <c r="N40" s="39">
        <f t="shared" si="5"/>
        <v>7229970</v>
      </c>
      <c r="O40" s="39">
        <f t="shared" si="5"/>
        <v>55023213</v>
      </c>
      <c r="P40" s="39">
        <f t="shared" si="5"/>
        <v>59084996</v>
      </c>
      <c r="Q40" s="39">
        <f t="shared" si="5"/>
        <v>121338179</v>
      </c>
      <c r="R40" s="39">
        <f t="shared" si="5"/>
        <v>58829044</v>
      </c>
      <c r="S40" s="39">
        <f t="shared" si="5"/>
        <v>56463489</v>
      </c>
      <c r="T40" s="39">
        <f t="shared" si="5"/>
        <v>43367000</v>
      </c>
      <c r="U40" s="39">
        <f t="shared" si="5"/>
        <v>158659533</v>
      </c>
      <c r="V40" s="39">
        <f t="shared" si="5"/>
        <v>323377532</v>
      </c>
      <c r="W40" s="39">
        <f t="shared" si="5"/>
        <v>103642</v>
      </c>
      <c r="X40" s="39">
        <f t="shared" si="5"/>
        <v>323273890</v>
      </c>
      <c r="Y40" s="140">
        <f>+IF(W40&lt;&gt;0,+(X40/W40)*100,0)</f>
        <v>311913.98274830665</v>
      </c>
      <c r="Z40" s="40">
        <f>+Z34+Z39</f>
        <v>103642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34626111</v>
      </c>
      <c r="D42" s="234">
        <f t="shared" si="6"/>
        <v>39465000</v>
      </c>
      <c r="E42" s="235">
        <f t="shared" si="6"/>
        <v>0</v>
      </c>
      <c r="F42" s="235">
        <f t="shared" si="6"/>
        <v>10479345</v>
      </c>
      <c r="G42" s="235">
        <f t="shared" si="6"/>
        <v>10479345</v>
      </c>
      <c r="H42" s="235">
        <f t="shared" si="6"/>
        <v>10479345</v>
      </c>
      <c r="I42" s="235">
        <f t="shared" si="6"/>
        <v>31438035</v>
      </c>
      <c r="J42" s="235">
        <f t="shared" si="6"/>
        <v>10479345</v>
      </c>
      <c r="K42" s="235">
        <f t="shared" si="6"/>
        <v>10479345</v>
      </c>
      <c r="L42" s="235">
        <f t="shared" si="6"/>
        <v>10479345</v>
      </c>
      <c r="M42" s="235">
        <f t="shared" si="6"/>
        <v>31438035</v>
      </c>
      <c r="N42" s="235">
        <f t="shared" si="6"/>
        <v>10479345</v>
      </c>
      <c r="O42" s="235">
        <f t="shared" si="6"/>
        <v>68470799</v>
      </c>
      <c r="P42" s="235">
        <f t="shared" si="6"/>
        <v>60347043</v>
      </c>
      <c r="Q42" s="235">
        <f t="shared" si="6"/>
        <v>139297187</v>
      </c>
      <c r="R42" s="235">
        <f t="shared" si="6"/>
        <v>56519853</v>
      </c>
      <c r="S42" s="235">
        <f t="shared" si="6"/>
        <v>63740319</v>
      </c>
      <c r="T42" s="235">
        <f t="shared" si="6"/>
        <v>64008485</v>
      </c>
      <c r="U42" s="235">
        <f t="shared" si="6"/>
        <v>184268657</v>
      </c>
      <c r="V42" s="235">
        <f t="shared" si="6"/>
        <v>386441914</v>
      </c>
      <c r="W42" s="235">
        <f t="shared" si="6"/>
        <v>0</v>
      </c>
      <c r="X42" s="235">
        <f t="shared" si="6"/>
        <v>386441914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28635111</v>
      </c>
      <c r="D45" s="25">
        <v>39465000</v>
      </c>
      <c r="E45" s="26"/>
      <c r="F45" s="26">
        <v>9623488</v>
      </c>
      <c r="G45" s="26">
        <v>9623488</v>
      </c>
      <c r="H45" s="26">
        <v>9623488</v>
      </c>
      <c r="I45" s="26">
        <v>28870464</v>
      </c>
      <c r="J45" s="26">
        <v>9623488</v>
      </c>
      <c r="K45" s="26">
        <v>9623488</v>
      </c>
      <c r="L45" s="26">
        <v>9623488</v>
      </c>
      <c r="M45" s="26">
        <v>28870464</v>
      </c>
      <c r="N45" s="26">
        <v>9623488</v>
      </c>
      <c r="O45" s="26">
        <v>5991000</v>
      </c>
      <c r="P45" s="26">
        <v>54356043</v>
      </c>
      <c r="Q45" s="26">
        <v>69970531</v>
      </c>
      <c r="R45" s="26">
        <v>50528853</v>
      </c>
      <c r="S45" s="26">
        <v>57749319</v>
      </c>
      <c r="T45" s="26">
        <v>58017485</v>
      </c>
      <c r="U45" s="26">
        <v>166295657</v>
      </c>
      <c r="V45" s="26">
        <v>294007116</v>
      </c>
      <c r="W45" s="26"/>
      <c r="X45" s="26">
        <v>294007116</v>
      </c>
      <c r="Y45" s="105"/>
      <c r="Z45" s="28"/>
    </row>
    <row r="46" spans="1:26" ht="13.5">
      <c r="A46" s="225" t="s">
        <v>173</v>
      </c>
      <c r="B46" s="158" t="s">
        <v>93</v>
      </c>
      <c r="C46" s="121">
        <v>5991000</v>
      </c>
      <c r="D46" s="25"/>
      <c r="E46" s="26"/>
      <c r="F46" s="26">
        <v>855857</v>
      </c>
      <c r="G46" s="26">
        <v>855857</v>
      </c>
      <c r="H46" s="26">
        <v>855857</v>
      </c>
      <c r="I46" s="26">
        <v>2567571</v>
      </c>
      <c r="J46" s="26">
        <v>855857</v>
      </c>
      <c r="K46" s="26">
        <v>855857</v>
      </c>
      <c r="L46" s="26">
        <v>855857</v>
      </c>
      <c r="M46" s="26">
        <v>2567571</v>
      </c>
      <c r="N46" s="26">
        <v>855857</v>
      </c>
      <c r="O46" s="26">
        <v>62479799</v>
      </c>
      <c r="P46" s="26">
        <v>5991000</v>
      </c>
      <c r="Q46" s="26">
        <v>69326656</v>
      </c>
      <c r="R46" s="26">
        <v>5991000</v>
      </c>
      <c r="S46" s="26">
        <v>5991000</v>
      </c>
      <c r="T46" s="26">
        <v>5991000</v>
      </c>
      <c r="U46" s="26">
        <v>17973000</v>
      </c>
      <c r="V46" s="26">
        <v>92434798</v>
      </c>
      <c r="W46" s="26"/>
      <c r="X46" s="26">
        <v>92434798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34626111</v>
      </c>
      <c r="D48" s="240">
        <f t="shared" si="7"/>
        <v>39465000</v>
      </c>
      <c r="E48" s="195">
        <f t="shared" si="7"/>
        <v>0</v>
      </c>
      <c r="F48" s="195">
        <f t="shared" si="7"/>
        <v>10479345</v>
      </c>
      <c r="G48" s="195">
        <f t="shared" si="7"/>
        <v>10479345</v>
      </c>
      <c r="H48" s="195">
        <f t="shared" si="7"/>
        <v>10479345</v>
      </c>
      <c r="I48" s="195">
        <f t="shared" si="7"/>
        <v>31438035</v>
      </c>
      <c r="J48" s="195">
        <f t="shared" si="7"/>
        <v>10479345</v>
      </c>
      <c r="K48" s="195">
        <f t="shared" si="7"/>
        <v>10479345</v>
      </c>
      <c r="L48" s="195">
        <f t="shared" si="7"/>
        <v>10479345</v>
      </c>
      <c r="M48" s="195">
        <f t="shared" si="7"/>
        <v>31438035</v>
      </c>
      <c r="N48" s="195">
        <f t="shared" si="7"/>
        <v>10479345</v>
      </c>
      <c r="O48" s="195">
        <f t="shared" si="7"/>
        <v>68470799</v>
      </c>
      <c r="P48" s="195">
        <f t="shared" si="7"/>
        <v>60347043</v>
      </c>
      <c r="Q48" s="195">
        <f t="shared" si="7"/>
        <v>139297187</v>
      </c>
      <c r="R48" s="195">
        <f t="shared" si="7"/>
        <v>56519853</v>
      </c>
      <c r="S48" s="195">
        <f t="shared" si="7"/>
        <v>63740319</v>
      </c>
      <c r="T48" s="195">
        <f t="shared" si="7"/>
        <v>64008485</v>
      </c>
      <c r="U48" s="195">
        <f t="shared" si="7"/>
        <v>184268657</v>
      </c>
      <c r="V48" s="195">
        <f t="shared" si="7"/>
        <v>386441914</v>
      </c>
      <c r="W48" s="195">
        <f t="shared" si="7"/>
        <v>0</v>
      </c>
      <c r="X48" s="195">
        <f t="shared" si="7"/>
        <v>386441914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238721081</v>
      </c>
      <c r="D6" s="25">
        <v>199875000</v>
      </c>
      <c r="E6" s="26">
        <v>199875000</v>
      </c>
      <c r="F6" s="26">
        <v>15000854</v>
      </c>
      <c r="G6" s="26">
        <v>13046246</v>
      </c>
      <c r="H6" s="26">
        <v>19306411</v>
      </c>
      <c r="I6" s="26">
        <v>47353511</v>
      </c>
      <c r="J6" s="26">
        <v>17560345</v>
      </c>
      <c r="K6" s="26">
        <v>20967884</v>
      </c>
      <c r="L6" s="26">
        <v>19479517</v>
      </c>
      <c r="M6" s="26">
        <v>58007746</v>
      </c>
      <c r="N6" s="26">
        <v>9966952</v>
      </c>
      <c r="O6" s="26">
        <v>29317123</v>
      </c>
      <c r="P6" s="26">
        <v>43004119</v>
      </c>
      <c r="Q6" s="26">
        <v>82288194</v>
      </c>
      <c r="R6" s="26">
        <v>8887518</v>
      </c>
      <c r="S6" s="26">
        <v>25483131</v>
      </c>
      <c r="T6" s="26">
        <v>12036943</v>
      </c>
      <c r="U6" s="26">
        <v>46407592</v>
      </c>
      <c r="V6" s="26">
        <v>234057043</v>
      </c>
      <c r="W6" s="26">
        <v>199875000</v>
      </c>
      <c r="X6" s="26">
        <v>34182043</v>
      </c>
      <c r="Y6" s="106">
        <v>17.1</v>
      </c>
      <c r="Z6" s="28">
        <v>199875000</v>
      </c>
    </row>
    <row r="7" spans="1:26" ht="13.5">
      <c r="A7" s="225" t="s">
        <v>180</v>
      </c>
      <c r="B7" s="158" t="s">
        <v>71</v>
      </c>
      <c r="C7" s="121"/>
      <c r="D7" s="25">
        <v>37655004</v>
      </c>
      <c r="E7" s="26">
        <v>37655004</v>
      </c>
      <c r="F7" s="26">
        <v>5081702</v>
      </c>
      <c r="G7" s="26"/>
      <c r="H7" s="26"/>
      <c r="I7" s="26">
        <v>5081702</v>
      </c>
      <c r="J7" s="26">
        <v>5006183</v>
      </c>
      <c r="K7" s="26">
        <v>12065361</v>
      </c>
      <c r="L7" s="26">
        <v>103876</v>
      </c>
      <c r="M7" s="26">
        <v>17175420</v>
      </c>
      <c r="N7" s="26">
        <v>103876</v>
      </c>
      <c r="O7" s="26">
        <v>110386</v>
      </c>
      <c r="P7" s="26">
        <v>229448</v>
      </c>
      <c r="Q7" s="26">
        <v>443710</v>
      </c>
      <c r="R7" s="26">
        <v>3150557</v>
      </c>
      <c r="S7" s="26">
        <v>2602266</v>
      </c>
      <c r="T7" s="26">
        <v>269283</v>
      </c>
      <c r="U7" s="26">
        <v>6022106</v>
      </c>
      <c r="V7" s="26">
        <v>28722938</v>
      </c>
      <c r="W7" s="26">
        <v>37655004</v>
      </c>
      <c r="X7" s="26">
        <v>-8932066</v>
      </c>
      <c r="Y7" s="106">
        <v>-23.72</v>
      </c>
      <c r="Z7" s="28">
        <v>37655004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-186008192</v>
      </c>
      <c r="D12" s="25">
        <v>-236615004</v>
      </c>
      <c r="E12" s="26">
        <v>-236615004</v>
      </c>
      <c r="F12" s="26">
        <v>-14178063</v>
      </c>
      <c r="G12" s="26">
        <v>-13132058</v>
      </c>
      <c r="H12" s="26">
        <v>-11667014</v>
      </c>
      <c r="I12" s="26">
        <v>-38977135</v>
      </c>
      <c r="J12" s="26">
        <v>-6781691</v>
      </c>
      <c r="K12" s="26">
        <v>-8343509</v>
      </c>
      <c r="L12" s="26">
        <v>-34521540</v>
      </c>
      <c r="M12" s="26">
        <v>-49646740</v>
      </c>
      <c r="N12" s="26">
        <v>-8354532</v>
      </c>
      <c r="O12" s="26">
        <v>-8383572</v>
      </c>
      <c r="P12" s="26">
        <v>-8267811</v>
      </c>
      <c r="Q12" s="26">
        <v>-25005915</v>
      </c>
      <c r="R12" s="26">
        <v>-9850200</v>
      </c>
      <c r="S12" s="26">
        <v>-8915828</v>
      </c>
      <c r="T12" s="26">
        <v>-8887680</v>
      </c>
      <c r="U12" s="26">
        <v>-27653708</v>
      </c>
      <c r="V12" s="26">
        <v>-141283498</v>
      </c>
      <c r="W12" s="26">
        <v>-236615004</v>
      </c>
      <c r="X12" s="26">
        <v>95331506</v>
      </c>
      <c r="Y12" s="106">
        <v>-40.29</v>
      </c>
      <c r="Z12" s="28">
        <v>-236615004</v>
      </c>
    </row>
    <row r="13" spans="1:26" ht="13.5">
      <c r="A13" s="225" t="s">
        <v>39</v>
      </c>
      <c r="B13" s="158"/>
      <c r="C13" s="121">
        <v>-1417726</v>
      </c>
      <c r="D13" s="25"/>
      <c r="E13" s="26"/>
      <c r="F13" s="26">
        <v>-1741331</v>
      </c>
      <c r="G13" s="26">
        <v>-2165611</v>
      </c>
      <c r="H13" s="26">
        <v>-3257809</v>
      </c>
      <c r="I13" s="26">
        <v>-7164751</v>
      </c>
      <c r="J13" s="26">
        <v>-4238756</v>
      </c>
      <c r="K13" s="26">
        <v>-4815820</v>
      </c>
      <c r="L13" s="26">
        <v>-5039797</v>
      </c>
      <c r="M13" s="26">
        <v>-14094373</v>
      </c>
      <c r="N13" s="26">
        <v>-3746347</v>
      </c>
      <c r="O13" s="26">
        <v>-3186909</v>
      </c>
      <c r="P13" s="26">
        <v>-4735383</v>
      </c>
      <c r="Q13" s="26">
        <v>-11668639</v>
      </c>
      <c r="R13" s="26">
        <v>-4837432</v>
      </c>
      <c r="S13" s="26">
        <v>-4444654</v>
      </c>
      <c r="T13" s="26">
        <v>-3795290</v>
      </c>
      <c r="U13" s="26">
        <v>-13077376</v>
      </c>
      <c r="V13" s="26">
        <v>-46005139</v>
      </c>
      <c r="W13" s="26"/>
      <c r="X13" s="26">
        <v>-46005139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51295163</v>
      </c>
      <c r="D15" s="38">
        <f t="shared" si="0"/>
        <v>915000</v>
      </c>
      <c r="E15" s="39">
        <f t="shared" si="0"/>
        <v>915000</v>
      </c>
      <c r="F15" s="39">
        <f t="shared" si="0"/>
        <v>4163162</v>
      </c>
      <c r="G15" s="39">
        <f t="shared" si="0"/>
        <v>-2251423</v>
      </c>
      <c r="H15" s="39">
        <f t="shared" si="0"/>
        <v>4381588</v>
      </c>
      <c r="I15" s="39">
        <f t="shared" si="0"/>
        <v>6293327</v>
      </c>
      <c r="J15" s="39">
        <f t="shared" si="0"/>
        <v>11546081</v>
      </c>
      <c r="K15" s="39">
        <f t="shared" si="0"/>
        <v>19873916</v>
      </c>
      <c r="L15" s="39">
        <f t="shared" si="0"/>
        <v>-19977944</v>
      </c>
      <c r="M15" s="39">
        <f t="shared" si="0"/>
        <v>11442053</v>
      </c>
      <c r="N15" s="39">
        <f t="shared" si="0"/>
        <v>-2030051</v>
      </c>
      <c r="O15" s="39">
        <f t="shared" si="0"/>
        <v>17857028</v>
      </c>
      <c r="P15" s="39">
        <f t="shared" si="0"/>
        <v>30230373</v>
      </c>
      <c r="Q15" s="39">
        <f t="shared" si="0"/>
        <v>46057350</v>
      </c>
      <c r="R15" s="39">
        <f t="shared" si="0"/>
        <v>-2649557</v>
      </c>
      <c r="S15" s="39">
        <f t="shared" si="0"/>
        <v>14724915</v>
      </c>
      <c r="T15" s="39">
        <f t="shared" si="0"/>
        <v>-376744</v>
      </c>
      <c r="U15" s="39">
        <f t="shared" si="0"/>
        <v>11698614</v>
      </c>
      <c r="V15" s="39">
        <f t="shared" si="0"/>
        <v>75491344</v>
      </c>
      <c r="W15" s="39">
        <f t="shared" si="0"/>
        <v>915000</v>
      </c>
      <c r="X15" s="39">
        <f t="shared" si="0"/>
        <v>74576344</v>
      </c>
      <c r="Y15" s="140">
        <f>+IF(W15&lt;&gt;0,+(X15/W15)*100,0)</f>
        <v>8150.420109289618</v>
      </c>
      <c r="Z15" s="40">
        <f>SUM(Z6:Z14)</f>
        <v>915000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-16497290</v>
      </c>
      <c r="P22" s="26">
        <v>-18500000</v>
      </c>
      <c r="Q22" s="26">
        <v>-34997290</v>
      </c>
      <c r="R22" s="26"/>
      <c r="S22" s="26">
        <v>-2602266</v>
      </c>
      <c r="T22" s="26">
        <v>-124311</v>
      </c>
      <c r="U22" s="26">
        <v>-2726577</v>
      </c>
      <c r="V22" s="26">
        <v>-37723867</v>
      </c>
      <c r="W22" s="26"/>
      <c r="X22" s="26">
        <v>-37723867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-41177081</v>
      </c>
      <c r="D24" s="25">
        <v>-915000</v>
      </c>
      <c r="E24" s="26">
        <v>-915000</v>
      </c>
      <c r="F24" s="26">
        <v>-2491941</v>
      </c>
      <c r="G24" s="26">
        <v>-1703688</v>
      </c>
      <c r="H24" s="26">
        <v>-2138994</v>
      </c>
      <c r="I24" s="26">
        <v>-6334623</v>
      </c>
      <c r="J24" s="26">
        <v>-2035122</v>
      </c>
      <c r="K24" s="26">
        <v>-1928170</v>
      </c>
      <c r="L24" s="26">
        <v>-844866</v>
      </c>
      <c r="M24" s="26">
        <v>-4808158</v>
      </c>
      <c r="N24" s="26">
        <v>-4078259</v>
      </c>
      <c r="O24" s="26">
        <v>-3340133</v>
      </c>
      <c r="P24" s="26">
        <v>-6036445</v>
      </c>
      <c r="Q24" s="26">
        <v>-13454837</v>
      </c>
      <c r="R24" s="26">
        <v>-4095841</v>
      </c>
      <c r="S24" s="26">
        <v>-5350500</v>
      </c>
      <c r="T24" s="26">
        <v>-3589027</v>
      </c>
      <c r="U24" s="26">
        <v>-13035368</v>
      </c>
      <c r="V24" s="26">
        <v>-37632986</v>
      </c>
      <c r="W24" s="26">
        <v>-915000</v>
      </c>
      <c r="X24" s="26">
        <v>-36717986</v>
      </c>
      <c r="Y24" s="106">
        <v>4012.89</v>
      </c>
      <c r="Z24" s="28">
        <v>-915000</v>
      </c>
    </row>
    <row r="25" spans="1:26" ht="13.5">
      <c r="A25" s="226" t="s">
        <v>193</v>
      </c>
      <c r="B25" s="227"/>
      <c r="C25" s="138">
        <f aca="true" t="shared" si="1" ref="C25:X25">SUM(C19:C24)</f>
        <v>-41177081</v>
      </c>
      <c r="D25" s="38">
        <f t="shared" si="1"/>
        <v>-915000</v>
      </c>
      <c r="E25" s="39">
        <f t="shared" si="1"/>
        <v>-915000</v>
      </c>
      <c r="F25" s="39">
        <f t="shared" si="1"/>
        <v>-2491941</v>
      </c>
      <c r="G25" s="39">
        <f t="shared" si="1"/>
        <v>-1703688</v>
      </c>
      <c r="H25" s="39">
        <f t="shared" si="1"/>
        <v>-2138994</v>
      </c>
      <c r="I25" s="39">
        <f t="shared" si="1"/>
        <v>-6334623</v>
      </c>
      <c r="J25" s="39">
        <f t="shared" si="1"/>
        <v>-2035122</v>
      </c>
      <c r="K25" s="39">
        <f t="shared" si="1"/>
        <v>-1928170</v>
      </c>
      <c r="L25" s="39">
        <f t="shared" si="1"/>
        <v>-844866</v>
      </c>
      <c r="M25" s="39">
        <f t="shared" si="1"/>
        <v>-4808158</v>
      </c>
      <c r="N25" s="39">
        <f t="shared" si="1"/>
        <v>-4078259</v>
      </c>
      <c r="O25" s="39">
        <f t="shared" si="1"/>
        <v>-19837423</v>
      </c>
      <c r="P25" s="39">
        <f t="shared" si="1"/>
        <v>-24536445</v>
      </c>
      <c r="Q25" s="39">
        <f t="shared" si="1"/>
        <v>-48452127</v>
      </c>
      <c r="R25" s="39">
        <f t="shared" si="1"/>
        <v>-4095841</v>
      </c>
      <c r="S25" s="39">
        <f t="shared" si="1"/>
        <v>-7952766</v>
      </c>
      <c r="T25" s="39">
        <f t="shared" si="1"/>
        <v>-3713338</v>
      </c>
      <c r="U25" s="39">
        <f t="shared" si="1"/>
        <v>-15761945</v>
      </c>
      <c r="V25" s="39">
        <f t="shared" si="1"/>
        <v>-75356853</v>
      </c>
      <c r="W25" s="39">
        <f t="shared" si="1"/>
        <v>-915000</v>
      </c>
      <c r="X25" s="39">
        <f t="shared" si="1"/>
        <v>-74441853</v>
      </c>
      <c r="Y25" s="140">
        <f>+IF(W25&lt;&gt;0,+(X25/W25)*100,0)</f>
        <v>8135.721639344263</v>
      </c>
      <c r="Z25" s="40">
        <f>SUM(Z19:Z24)</f>
        <v>-915000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>
        <v>6207</v>
      </c>
      <c r="G31" s="125">
        <v>-1703</v>
      </c>
      <c r="H31" s="125">
        <v>36991</v>
      </c>
      <c r="I31" s="125">
        <v>41495</v>
      </c>
      <c r="J31" s="26">
        <v>6528</v>
      </c>
      <c r="K31" s="26">
        <v>7934</v>
      </c>
      <c r="L31" s="26">
        <v>2456</v>
      </c>
      <c r="M31" s="26">
        <v>16918</v>
      </c>
      <c r="N31" s="125">
        <v>-18605</v>
      </c>
      <c r="O31" s="125">
        <v>341</v>
      </c>
      <c r="P31" s="125">
        <v>4480</v>
      </c>
      <c r="Q31" s="26">
        <v>-13784</v>
      </c>
      <c r="R31" s="26">
        <v>2917</v>
      </c>
      <c r="S31" s="26">
        <v>2242</v>
      </c>
      <c r="T31" s="26">
        <v>-9083</v>
      </c>
      <c r="U31" s="125">
        <v>-3924</v>
      </c>
      <c r="V31" s="125">
        <v>40705</v>
      </c>
      <c r="W31" s="125"/>
      <c r="X31" s="26">
        <v>40705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-4150371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-4150371</v>
      </c>
      <c r="D34" s="38">
        <f t="shared" si="2"/>
        <v>0</v>
      </c>
      <c r="E34" s="39">
        <f t="shared" si="2"/>
        <v>0</v>
      </c>
      <c r="F34" s="39">
        <f t="shared" si="2"/>
        <v>6207</v>
      </c>
      <c r="G34" s="39">
        <f t="shared" si="2"/>
        <v>-1703</v>
      </c>
      <c r="H34" s="39">
        <f t="shared" si="2"/>
        <v>36991</v>
      </c>
      <c r="I34" s="39">
        <f t="shared" si="2"/>
        <v>41495</v>
      </c>
      <c r="J34" s="39">
        <f t="shared" si="2"/>
        <v>6528</v>
      </c>
      <c r="K34" s="39">
        <f t="shared" si="2"/>
        <v>7934</v>
      </c>
      <c r="L34" s="39">
        <f t="shared" si="2"/>
        <v>2456</v>
      </c>
      <c r="M34" s="39">
        <f t="shared" si="2"/>
        <v>16918</v>
      </c>
      <c r="N34" s="39">
        <f t="shared" si="2"/>
        <v>-18605</v>
      </c>
      <c r="O34" s="39">
        <f t="shared" si="2"/>
        <v>341</v>
      </c>
      <c r="P34" s="39">
        <f t="shared" si="2"/>
        <v>4480</v>
      </c>
      <c r="Q34" s="39">
        <f t="shared" si="2"/>
        <v>-13784</v>
      </c>
      <c r="R34" s="39">
        <f t="shared" si="2"/>
        <v>2917</v>
      </c>
      <c r="S34" s="39">
        <f t="shared" si="2"/>
        <v>2242</v>
      </c>
      <c r="T34" s="39">
        <f t="shared" si="2"/>
        <v>-9083</v>
      </c>
      <c r="U34" s="39">
        <f t="shared" si="2"/>
        <v>-3924</v>
      </c>
      <c r="V34" s="39">
        <f t="shared" si="2"/>
        <v>40705</v>
      </c>
      <c r="W34" s="39">
        <f t="shared" si="2"/>
        <v>0</v>
      </c>
      <c r="X34" s="39">
        <f t="shared" si="2"/>
        <v>40705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5967711</v>
      </c>
      <c r="D36" s="65">
        <f t="shared" si="3"/>
        <v>0</v>
      </c>
      <c r="E36" s="66">
        <f t="shared" si="3"/>
        <v>0</v>
      </c>
      <c r="F36" s="66">
        <f t="shared" si="3"/>
        <v>1677428</v>
      </c>
      <c r="G36" s="66">
        <f t="shared" si="3"/>
        <v>-3956814</v>
      </c>
      <c r="H36" s="66">
        <f t="shared" si="3"/>
        <v>2279585</v>
      </c>
      <c r="I36" s="66">
        <f t="shared" si="3"/>
        <v>199</v>
      </c>
      <c r="J36" s="66">
        <f t="shared" si="3"/>
        <v>9517487</v>
      </c>
      <c r="K36" s="66">
        <f t="shared" si="3"/>
        <v>17953680</v>
      </c>
      <c r="L36" s="66">
        <f t="shared" si="3"/>
        <v>-20820354</v>
      </c>
      <c r="M36" s="66">
        <f t="shared" si="3"/>
        <v>6650813</v>
      </c>
      <c r="N36" s="66">
        <f t="shared" si="3"/>
        <v>-6126915</v>
      </c>
      <c r="O36" s="66">
        <f t="shared" si="3"/>
        <v>-1980054</v>
      </c>
      <c r="P36" s="66">
        <f t="shared" si="3"/>
        <v>5698408</v>
      </c>
      <c r="Q36" s="66">
        <f t="shared" si="3"/>
        <v>-2408561</v>
      </c>
      <c r="R36" s="66">
        <f t="shared" si="3"/>
        <v>-6742481</v>
      </c>
      <c r="S36" s="66">
        <f t="shared" si="3"/>
        <v>6774391</v>
      </c>
      <c r="T36" s="66">
        <f t="shared" si="3"/>
        <v>-4099165</v>
      </c>
      <c r="U36" s="66">
        <f t="shared" si="3"/>
        <v>-4067255</v>
      </c>
      <c r="V36" s="66">
        <f t="shared" si="3"/>
        <v>175196</v>
      </c>
      <c r="W36" s="66">
        <f t="shared" si="3"/>
        <v>0</v>
      </c>
      <c r="X36" s="66">
        <f t="shared" si="3"/>
        <v>175196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>
        <v>-271181</v>
      </c>
      <c r="D37" s="65"/>
      <c r="E37" s="66"/>
      <c r="F37" s="66">
        <v>2092335</v>
      </c>
      <c r="G37" s="66">
        <v>3769763</v>
      </c>
      <c r="H37" s="66">
        <v>-187051</v>
      </c>
      <c r="I37" s="66">
        <v>2092335</v>
      </c>
      <c r="J37" s="66">
        <v>2092534</v>
      </c>
      <c r="K37" s="66">
        <v>11610021</v>
      </c>
      <c r="L37" s="66">
        <v>29563701</v>
      </c>
      <c r="M37" s="66">
        <v>2092534</v>
      </c>
      <c r="N37" s="66">
        <v>8743347</v>
      </c>
      <c r="O37" s="66">
        <v>2616432</v>
      </c>
      <c r="P37" s="66">
        <v>636378</v>
      </c>
      <c r="Q37" s="66">
        <v>8743347</v>
      </c>
      <c r="R37" s="66">
        <v>6334786</v>
      </c>
      <c r="S37" s="66">
        <v>-407695</v>
      </c>
      <c r="T37" s="66">
        <v>6366696</v>
      </c>
      <c r="U37" s="66">
        <v>6334786</v>
      </c>
      <c r="V37" s="66">
        <v>2092335</v>
      </c>
      <c r="W37" s="66"/>
      <c r="X37" s="66">
        <v>2092335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5696530</v>
      </c>
      <c r="D38" s="234"/>
      <c r="E38" s="235"/>
      <c r="F38" s="235">
        <v>3769763</v>
      </c>
      <c r="G38" s="235">
        <v>-187051</v>
      </c>
      <c r="H38" s="235">
        <v>2092534</v>
      </c>
      <c r="I38" s="235">
        <v>2092534</v>
      </c>
      <c r="J38" s="235">
        <v>11610021</v>
      </c>
      <c r="K38" s="235">
        <v>29563701</v>
      </c>
      <c r="L38" s="235">
        <v>8743347</v>
      </c>
      <c r="M38" s="235">
        <v>8743347</v>
      </c>
      <c r="N38" s="235">
        <v>2616432</v>
      </c>
      <c r="O38" s="235">
        <v>636378</v>
      </c>
      <c r="P38" s="235">
        <v>6334786</v>
      </c>
      <c r="Q38" s="235">
        <v>6334786</v>
      </c>
      <c r="R38" s="235">
        <v>-407695</v>
      </c>
      <c r="S38" s="235">
        <v>6366696</v>
      </c>
      <c r="T38" s="235">
        <v>2267531</v>
      </c>
      <c r="U38" s="235">
        <v>2267531</v>
      </c>
      <c r="V38" s="235">
        <v>2267531</v>
      </c>
      <c r="W38" s="235"/>
      <c r="X38" s="235">
        <v>2267531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2011-08-12T15:37:03Z</dcterms:created>
  <dcterms:modified xsi:type="dcterms:W3CDTF">2011-08-12T15:37:03Z</dcterms:modified>
  <cp:category/>
  <cp:version/>
  <cp:contentType/>
  <cp:contentStatus/>
</cp:coreProperties>
</file>