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<sst xmlns="http://schemas.openxmlformats.org/spreadsheetml/2006/main" count="497" uniqueCount="248">
  <si>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Mpumalanga: Pixley Ka Seme (MP)(MP304)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</si>
  <si>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</si>
  <si>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</si>
  <si>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</si>
  <si>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</si>
  <si>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</si>
  <si>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</si>
  <si>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</si>
  <si>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</si>
  <si>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</si>
  <si>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</si>
  <si>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</si>
  <si>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</si>
  <si>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</si>
  <si>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</si>
  <si>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</si>
  <si>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</si>
  <si>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</si>
  <si>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</si>
  <si>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</si>
  <si>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</si>
  <si>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</si>
  <si>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</si>
  <si>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</si>
  <si>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</si>
  <si>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</si>
  <si>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</si>
  <si>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</si>
  <si>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</si>
  <si>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</si>
  <si>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</si>
  <si>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</si>
  <si>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</si>
  <si>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</si>
  <si>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</si>
  <si>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</si>
  <si>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</si>
  <si>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</si>
  <si>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</si>
  <si>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</si>
  <si>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</si>
  <si>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</si>
  <si>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</si>
  <si>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</si>
  <si>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</si>
  <si>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</si>
  <si>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</si>
  <si>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</si>
  <si>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</si>
  <si>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</si>
  <si>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</si>
  <si>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</si>
  <si>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</si>
  <si>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</si>
  <si>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</si>
  <si>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</si>
  <si>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</si>
  <si>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</si>
  <si>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</si>
  <si>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</si>
  <si>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</si>
  <si>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</si>
  <si>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</si>
  <si>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</si>
  <si>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</si>
  <si>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</si>
  <si>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</si>
  <si>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</si>
  <si>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</si>
  <si>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Pixley Ka Seme (MP)(MP304)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</si>
  <si>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</si>
  <si>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</si>
  <si>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</si>
  <si>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</si>
  <si>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</si>
  <si>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</si>
  <si>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</si>
  <si>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</si>
  <si>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</si>
  <si>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</si>
  <si>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</si>
  <si>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</si>
  <si>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</si>
  <si>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</si>
  <si>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</si>
  <si>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</si>
  <si>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</si>
  <si>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</si>
  <si>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</si>
  <si>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</si>
  <si>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</si>
  <si>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</si>
  <si>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</si>
  <si>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</si>
  <si>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</si>
  <si>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</si>
  <si>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</si>
  <si>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</si>
  <si>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</si>
  <si>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Pixley Ka Seme (MP)(MP304)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</si>
  <si>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</si>
  <si>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</si>
  <si>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</si>
  <si>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</si>
  <si>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</si>
  <si>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</si>
  <si>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</si>
  <si>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</si>
  <si>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</si>
  <si>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</si>
  <si>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</si>
  <si>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</si>
  <si>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</si>
  <si>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</si>
  <si>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</si>
  <si>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</si>
  <si>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</si>
  <si>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</si>
  <si>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</si>
  <si>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</si>
  <si>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</si>
  <si>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</si>
  <si>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</si>
  <si>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</si>
  <si>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</si>
  <si>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</si>
  <si>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</si>
  <si>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</si>
  <si>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</si>
  <si>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</si>
  <si>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</si>
  <si>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</si>
  <si>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Pixley Ka Seme (MP)(MP304)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</si>
  <si>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</si>
  <si>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</si>
  <si>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</si>
  <si>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</si>
  <si>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</si>
  <si>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</si>
  <si>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</si>
  <si>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</si>
  <si>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</si>
  <si>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Pixley Ka Seme (MP)(MP304)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</si>
  <si>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</si>
  <si>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</si>
  <si>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</si>
  <si>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</si>
  <si>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</si>
  <si>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</si>
  <si>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</si>
  <si>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</si>
  <si>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</si>
  <si>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</si>
  <si>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</si>
  <si>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</si>
  <si>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</si>
  <si>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</si>
  <si>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</si>
  <si>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</si>
  <si>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</si>
  <si>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</si>
  <si>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</si>
  <si>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</si>
  <si>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</si>
  <si>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</si>
  <si>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</si>
  <si>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</si>
  <si>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</si>
  <si>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</si>
  <si>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</si>
  <si>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</si>
  <si>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</si>
  <si>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</si>
  <si>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</si>
  <si>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</si>
  <si>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</si>
  <si>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Pixley Ka Seme (MP)(MP304)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</si>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</sst>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14819000</v>
      </c>
      <c r="D5" s="26">
        <v>14819000</v>
      </c>
      <c r="E5" s="26">
        <v>1140632</v>
      </c>
      <c r="F5" s="26">
        <v>5155075</v>
      </c>
      <c r="G5" s="26">
        <v>4805353</v>
      </c>
      <c r="H5" s="26">
        <v>11101060</v>
      </c>
      <c r="I5" s="26">
        <v>0</v>
      </c>
      <c r="J5" s="26">
        <v>1041400</v>
      </c>
      <c r="K5" s="26">
        <v>1111914</v>
      </c>
      <c r="L5" s="26">
        <v>2153314</v>
      </c>
      <c r="M5" s="26">
        <v>1112773</v>
      </c>
      <c r="N5" s="26">
        <v>0</v>
      </c>
      <c r="O5" s="26">
        <v>1085415</v>
      </c>
      <c r="P5" s="26">
        <v>2198188</v>
      </c>
      <c r="Q5" s="26">
        <v>1092380</v>
      </c>
      <c r="R5" s="26">
        <v>0</v>
      </c>
      <c r="S5" s="26">
        <v>1086608</v>
      </c>
      <c r="T5" s="26">
        <v>2178988</v>
      </c>
      <c r="U5" s="26">
        <v>17631550</v>
      </c>
      <c r="V5" s="26">
        <v>14819000</v>
      </c>
      <c r="W5" s="26">
        <v>2812550</v>
      </c>
      <c r="X5" s="27">
        <v>18.98</v>
      </c>
      <c r="Y5" s="28">
        <v>14819000</v>
      </c>
    </row>
    <row r="6" spans="1:25" ht="13.5">
      <c r="A6" s="24" t="s">
        <v>31</v>
      </c>
      <c r="B6" s="2">
        <v>0</v>
      </c>
      <c r="C6" s="25">
        <v>38423000</v>
      </c>
      <c r="D6" s="26">
        <v>38423000</v>
      </c>
      <c r="E6" s="26">
        <v>6134715</v>
      </c>
      <c r="F6" s="26">
        <v>4349556</v>
      </c>
      <c r="G6" s="26">
        <v>13011042</v>
      </c>
      <c r="H6" s="26">
        <v>23495313</v>
      </c>
      <c r="I6" s="26">
        <v>23026184</v>
      </c>
      <c r="J6" s="26">
        <v>0</v>
      </c>
      <c r="K6" s="26">
        <v>4399639</v>
      </c>
      <c r="L6" s="26">
        <v>27425823</v>
      </c>
      <c r="M6" s="26">
        <v>3032649</v>
      </c>
      <c r="N6" s="26">
        <v>0</v>
      </c>
      <c r="O6" s="26">
        <v>5035420</v>
      </c>
      <c r="P6" s="26">
        <v>8068069</v>
      </c>
      <c r="Q6" s="26">
        <v>4946578</v>
      </c>
      <c r="R6" s="26">
        <v>0</v>
      </c>
      <c r="S6" s="26">
        <v>7717190</v>
      </c>
      <c r="T6" s="26">
        <v>12663768</v>
      </c>
      <c r="U6" s="26">
        <v>71652973</v>
      </c>
      <c r="V6" s="26">
        <v>38423000</v>
      </c>
      <c r="W6" s="26">
        <v>33229973</v>
      </c>
      <c r="X6" s="27">
        <v>86.48</v>
      </c>
      <c r="Y6" s="28">
        <v>38423000</v>
      </c>
    </row>
    <row r="7" spans="1:25" ht="13.5">
      <c r="A7" s="24" t="s">
        <v>32</v>
      </c>
      <c r="B7" s="2">
        <v>0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634905</v>
      </c>
      <c r="L7" s="26">
        <v>634905</v>
      </c>
      <c r="M7" s="26">
        <v>169642</v>
      </c>
      <c r="N7" s="26">
        <v>0</v>
      </c>
      <c r="O7" s="26">
        <v>819808</v>
      </c>
      <c r="P7" s="26">
        <v>989450</v>
      </c>
      <c r="Q7" s="26">
        <v>732374</v>
      </c>
      <c r="R7" s="26">
        <v>0</v>
      </c>
      <c r="S7" s="26">
        <v>778043</v>
      </c>
      <c r="T7" s="26">
        <v>1510417</v>
      </c>
      <c r="U7" s="26">
        <v>3134772</v>
      </c>
      <c r="V7" s="26">
        <v>0</v>
      </c>
      <c r="W7" s="26">
        <v>3134772</v>
      </c>
      <c r="X7" s="27">
        <v>0</v>
      </c>
      <c r="Y7" s="28">
        <v>0</v>
      </c>
    </row>
    <row r="8" spans="1:25" ht="13.5">
      <c r="A8" s="24" t="s">
        <v>33</v>
      </c>
      <c r="B8" s="2">
        <v>0</v>
      </c>
      <c r="C8" s="25">
        <v>0</v>
      </c>
      <c r="D8" s="26">
        <v>0</v>
      </c>
      <c r="E8" s="26">
        <v>27787311</v>
      </c>
      <c r="F8" s="26">
        <v>27787311</v>
      </c>
      <c r="G8" s="26">
        <v>27787311</v>
      </c>
      <c r="H8" s="26">
        <v>83361933</v>
      </c>
      <c r="I8" s="26">
        <v>27787311</v>
      </c>
      <c r="J8" s="26">
        <v>0</v>
      </c>
      <c r="K8" s="26">
        <v>0</v>
      </c>
      <c r="L8" s="26">
        <v>27787311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111149244</v>
      </c>
      <c r="V8" s="26">
        <v>0</v>
      </c>
      <c r="W8" s="26">
        <v>111149244</v>
      </c>
      <c r="X8" s="27">
        <v>0</v>
      </c>
      <c r="Y8" s="28">
        <v>0</v>
      </c>
    </row>
    <row r="9" spans="1:25" ht="13.5">
      <c r="A9" s="24" t="s">
        <v>34</v>
      </c>
      <c r="B9" s="2">
        <v>0</v>
      </c>
      <c r="C9" s="25">
        <v>99453000</v>
      </c>
      <c r="D9" s="26">
        <v>99453000</v>
      </c>
      <c r="E9" s="26">
        <v>5754142</v>
      </c>
      <c r="F9" s="26">
        <v>1646077</v>
      </c>
      <c r="G9" s="26">
        <v>2752560</v>
      </c>
      <c r="H9" s="26">
        <v>10152779</v>
      </c>
      <c r="I9" s="26">
        <v>3499382</v>
      </c>
      <c r="J9" s="26">
        <v>586900</v>
      </c>
      <c r="K9" s="26">
        <v>126563</v>
      </c>
      <c r="L9" s="26">
        <v>4212845</v>
      </c>
      <c r="M9" s="26">
        <v>81904</v>
      </c>
      <c r="N9" s="26">
        <v>0</v>
      </c>
      <c r="O9" s="26">
        <v>70272</v>
      </c>
      <c r="P9" s="26">
        <v>152176</v>
      </c>
      <c r="Q9" s="26">
        <v>145107</v>
      </c>
      <c r="R9" s="26">
        <v>0</v>
      </c>
      <c r="S9" s="26">
        <v>867219</v>
      </c>
      <c r="T9" s="26">
        <v>1012326</v>
      </c>
      <c r="U9" s="26">
        <v>15530126</v>
      </c>
      <c r="V9" s="26">
        <v>99453000</v>
      </c>
      <c r="W9" s="26">
        <v>-83922874</v>
      </c>
      <c r="X9" s="27">
        <v>-84.38</v>
      </c>
      <c r="Y9" s="28">
        <v>99453000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152695000</v>
      </c>
      <c r="D10" s="32">
        <f t="shared" si="0"/>
        <v>152695000</v>
      </c>
      <c r="E10" s="32">
        <f t="shared" si="0"/>
        <v>40816800</v>
      </c>
      <c r="F10" s="32">
        <f t="shared" si="0"/>
        <v>38938019</v>
      </c>
      <c r="G10" s="32">
        <f t="shared" si="0"/>
        <v>48356266</v>
      </c>
      <c r="H10" s="32">
        <f t="shared" si="0"/>
        <v>128111085</v>
      </c>
      <c r="I10" s="32">
        <f t="shared" si="0"/>
        <v>54312877</v>
      </c>
      <c r="J10" s="32">
        <f t="shared" si="0"/>
        <v>1628300</v>
      </c>
      <c r="K10" s="32">
        <f t="shared" si="0"/>
        <v>6273021</v>
      </c>
      <c r="L10" s="32">
        <f t="shared" si="0"/>
        <v>62214198</v>
      </c>
      <c r="M10" s="32">
        <f t="shared" si="0"/>
        <v>4396968</v>
      </c>
      <c r="N10" s="32">
        <f t="shared" si="0"/>
        <v>0</v>
      </c>
      <c r="O10" s="32">
        <f t="shared" si="0"/>
        <v>7010915</v>
      </c>
      <c r="P10" s="32">
        <f t="shared" si="0"/>
        <v>11407883</v>
      </c>
      <c r="Q10" s="32">
        <f t="shared" si="0"/>
        <v>6916439</v>
      </c>
      <c r="R10" s="32">
        <f t="shared" si="0"/>
        <v>0</v>
      </c>
      <c r="S10" s="32">
        <f t="shared" si="0"/>
        <v>10449060</v>
      </c>
      <c r="T10" s="32">
        <f t="shared" si="0"/>
        <v>17365499</v>
      </c>
      <c r="U10" s="32">
        <f t="shared" si="0"/>
        <v>219098665</v>
      </c>
      <c r="V10" s="32">
        <f t="shared" si="0"/>
        <v>152695000</v>
      </c>
      <c r="W10" s="32">
        <f t="shared" si="0"/>
        <v>66403665</v>
      </c>
      <c r="X10" s="33">
        <f>+IF(V10&lt;&gt;0,(W10/V10)*100,0)</f>
        <v>43.487779560561904</v>
      </c>
      <c r="Y10" s="34">
        <f t="shared" si="0"/>
        <v>152695000</v>
      </c>
    </row>
    <row r="11" spans="1:25" ht="13.5">
      <c r="A11" s="24" t="s">
        <v>36</v>
      </c>
      <c r="B11" s="2">
        <v>0</v>
      </c>
      <c r="C11" s="25">
        <v>18144972</v>
      </c>
      <c r="D11" s="26">
        <v>18144972</v>
      </c>
      <c r="E11" s="26">
        <v>4826161</v>
      </c>
      <c r="F11" s="26">
        <v>9873605</v>
      </c>
      <c r="G11" s="26">
        <v>15016631</v>
      </c>
      <c r="H11" s="26">
        <v>29716397</v>
      </c>
      <c r="I11" s="26">
        <v>20296559</v>
      </c>
      <c r="J11" s="26">
        <v>953510</v>
      </c>
      <c r="K11" s="26">
        <v>4870796</v>
      </c>
      <c r="L11" s="26">
        <v>26120865</v>
      </c>
      <c r="M11" s="26">
        <v>5126639</v>
      </c>
      <c r="N11" s="26">
        <v>0</v>
      </c>
      <c r="O11" s="26">
        <v>4460162</v>
      </c>
      <c r="P11" s="26">
        <v>9586801</v>
      </c>
      <c r="Q11" s="26">
        <v>4794656</v>
      </c>
      <c r="R11" s="26">
        <v>0</v>
      </c>
      <c r="S11" s="26">
        <v>5212426</v>
      </c>
      <c r="T11" s="26">
        <v>10007082</v>
      </c>
      <c r="U11" s="26">
        <v>75431145</v>
      </c>
      <c r="V11" s="26">
        <v>18144972</v>
      </c>
      <c r="W11" s="26">
        <v>57286173</v>
      </c>
      <c r="X11" s="27">
        <v>315.71</v>
      </c>
      <c r="Y11" s="28">
        <v>18144972</v>
      </c>
    </row>
    <row r="12" spans="1:25" ht="13.5">
      <c r="A12" s="24" t="s">
        <v>37</v>
      </c>
      <c r="B12" s="2">
        <v>0</v>
      </c>
      <c r="C12" s="25">
        <v>5090466</v>
      </c>
      <c r="D12" s="26">
        <v>5090466</v>
      </c>
      <c r="E12" s="26">
        <v>330106</v>
      </c>
      <c r="F12" s="26">
        <v>697623</v>
      </c>
      <c r="G12" s="26">
        <v>990319</v>
      </c>
      <c r="H12" s="26">
        <v>2018048</v>
      </c>
      <c r="I12" s="26">
        <v>1320425</v>
      </c>
      <c r="J12" s="26">
        <v>331401</v>
      </c>
      <c r="K12" s="26">
        <v>1030615</v>
      </c>
      <c r="L12" s="26">
        <v>2682441</v>
      </c>
      <c r="M12" s="26">
        <v>763216</v>
      </c>
      <c r="N12" s="26">
        <v>0</v>
      </c>
      <c r="O12" s="26">
        <v>495985</v>
      </c>
      <c r="P12" s="26">
        <v>1259201</v>
      </c>
      <c r="Q12" s="26">
        <v>533126</v>
      </c>
      <c r="R12" s="26">
        <v>0</v>
      </c>
      <c r="S12" s="26">
        <v>451279</v>
      </c>
      <c r="T12" s="26">
        <v>984405</v>
      </c>
      <c r="U12" s="26">
        <v>6944095</v>
      </c>
      <c r="V12" s="26">
        <v>5090466</v>
      </c>
      <c r="W12" s="26">
        <v>1853629</v>
      </c>
      <c r="X12" s="27">
        <v>36.41</v>
      </c>
      <c r="Y12" s="28">
        <v>5090466</v>
      </c>
    </row>
    <row r="13" spans="1:25" ht="13.5">
      <c r="A13" s="24" t="s">
        <v>213</v>
      </c>
      <c r="B13" s="2">
        <v>0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39775</v>
      </c>
      <c r="K14" s="26">
        <v>0</v>
      </c>
      <c r="L14" s="26">
        <v>39775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39775</v>
      </c>
      <c r="V14" s="26">
        <v>0</v>
      </c>
      <c r="W14" s="26">
        <v>39775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1155709</v>
      </c>
      <c r="D15" s="26">
        <v>1155709</v>
      </c>
      <c r="E15" s="26">
        <v>85123</v>
      </c>
      <c r="F15" s="26">
        <v>0</v>
      </c>
      <c r="G15" s="26">
        <v>6457422</v>
      </c>
      <c r="H15" s="26">
        <v>6542545</v>
      </c>
      <c r="I15" s="26">
        <v>8133031</v>
      </c>
      <c r="J15" s="26">
        <v>0</v>
      </c>
      <c r="K15" s="26">
        <v>1625909</v>
      </c>
      <c r="L15" s="26">
        <v>9758940</v>
      </c>
      <c r="M15" s="26">
        <v>1650599</v>
      </c>
      <c r="N15" s="26">
        <v>0</v>
      </c>
      <c r="O15" s="26">
        <v>1558476</v>
      </c>
      <c r="P15" s="26">
        <v>3209075</v>
      </c>
      <c r="Q15" s="26">
        <v>1450050</v>
      </c>
      <c r="R15" s="26">
        <v>0</v>
      </c>
      <c r="S15" s="26">
        <v>2067489</v>
      </c>
      <c r="T15" s="26">
        <v>3517539</v>
      </c>
      <c r="U15" s="26">
        <v>23028099</v>
      </c>
      <c r="V15" s="26">
        <v>1155709</v>
      </c>
      <c r="W15" s="26">
        <v>21872390</v>
      </c>
      <c r="X15" s="27">
        <v>1892.55</v>
      </c>
      <c r="Y15" s="28">
        <v>1155709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258788</v>
      </c>
      <c r="K16" s="26">
        <v>0</v>
      </c>
      <c r="L16" s="26">
        <v>258788</v>
      </c>
      <c r="M16" s="26">
        <v>16738</v>
      </c>
      <c r="N16" s="26">
        <v>0</v>
      </c>
      <c r="O16" s="26">
        <v>0</v>
      </c>
      <c r="P16" s="26">
        <v>16738</v>
      </c>
      <c r="Q16" s="26">
        <v>0</v>
      </c>
      <c r="R16" s="26">
        <v>0</v>
      </c>
      <c r="S16" s="26">
        <v>0</v>
      </c>
      <c r="T16" s="26">
        <v>0</v>
      </c>
      <c r="U16" s="26">
        <v>275526</v>
      </c>
      <c r="V16" s="26">
        <v>0</v>
      </c>
      <c r="W16" s="26">
        <v>275526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48698999</v>
      </c>
      <c r="D17" s="26">
        <v>48698999</v>
      </c>
      <c r="E17" s="26">
        <v>2025930</v>
      </c>
      <c r="F17" s="26">
        <v>8414092</v>
      </c>
      <c r="G17" s="26">
        <v>7577633</v>
      </c>
      <c r="H17" s="26">
        <v>18017655</v>
      </c>
      <c r="I17" s="26">
        <v>9095247</v>
      </c>
      <c r="J17" s="26">
        <v>1390732</v>
      </c>
      <c r="K17" s="26">
        <v>3402771</v>
      </c>
      <c r="L17" s="26">
        <v>13888750</v>
      </c>
      <c r="M17" s="26">
        <v>4263593</v>
      </c>
      <c r="N17" s="26">
        <v>0</v>
      </c>
      <c r="O17" s="26">
        <v>3966450</v>
      </c>
      <c r="P17" s="26">
        <v>8230043</v>
      </c>
      <c r="Q17" s="26">
        <v>3646874</v>
      </c>
      <c r="R17" s="26">
        <v>0</v>
      </c>
      <c r="S17" s="26">
        <v>4795947</v>
      </c>
      <c r="T17" s="26">
        <v>8442821</v>
      </c>
      <c r="U17" s="26">
        <v>48579269</v>
      </c>
      <c r="V17" s="26">
        <v>48698999</v>
      </c>
      <c r="W17" s="26">
        <v>-119730</v>
      </c>
      <c r="X17" s="27">
        <v>-0.25</v>
      </c>
      <c r="Y17" s="28">
        <v>48698999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73090146</v>
      </c>
      <c r="D18" s="39">
        <f t="shared" si="1"/>
        <v>73090146</v>
      </c>
      <c r="E18" s="39">
        <f t="shared" si="1"/>
        <v>7267320</v>
      </c>
      <c r="F18" s="39">
        <f t="shared" si="1"/>
        <v>18985320</v>
      </c>
      <c r="G18" s="39">
        <f t="shared" si="1"/>
        <v>30042005</v>
      </c>
      <c r="H18" s="39">
        <f t="shared" si="1"/>
        <v>56294645</v>
      </c>
      <c r="I18" s="39">
        <f t="shared" si="1"/>
        <v>38845262</v>
      </c>
      <c r="J18" s="39">
        <f t="shared" si="1"/>
        <v>2974206</v>
      </c>
      <c r="K18" s="39">
        <f t="shared" si="1"/>
        <v>10930091</v>
      </c>
      <c r="L18" s="39">
        <f t="shared" si="1"/>
        <v>52749559</v>
      </c>
      <c r="M18" s="39">
        <f t="shared" si="1"/>
        <v>11820785</v>
      </c>
      <c r="N18" s="39">
        <f t="shared" si="1"/>
        <v>0</v>
      </c>
      <c r="O18" s="39">
        <f t="shared" si="1"/>
        <v>10481073</v>
      </c>
      <c r="P18" s="39">
        <f t="shared" si="1"/>
        <v>22301858</v>
      </c>
      <c r="Q18" s="39">
        <f t="shared" si="1"/>
        <v>10424706</v>
      </c>
      <c r="R18" s="39">
        <f t="shared" si="1"/>
        <v>0</v>
      </c>
      <c r="S18" s="39">
        <f t="shared" si="1"/>
        <v>12527141</v>
      </c>
      <c r="T18" s="39">
        <f t="shared" si="1"/>
        <v>22951847</v>
      </c>
      <c r="U18" s="39">
        <f t="shared" si="1"/>
        <v>154297909</v>
      </c>
      <c r="V18" s="39">
        <f t="shared" si="1"/>
        <v>73090146</v>
      </c>
      <c r="W18" s="39">
        <f t="shared" si="1"/>
        <v>81207763</v>
      </c>
      <c r="X18" s="33">
        <f>+IF(V18&lt;&gt;0,(W18/V18)*100,0)</f>
        <v>111.10630836610997</v>
      </c>
      <c r="Y18" s="40">
        <f t="shared" si="1"/>
        <v>73090146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79604854</v>
      </c>
      <c r="D19" s="43">
        <f t="shared" si="2"/>
        <v>79604854</v>
      </c>
      <c r="E19" s="43">
        <f t="shared" si="2"/>
        <v>33549480</v>
      </c>
      <c r="F19" s="43">
        <f t="shared" si="2"/>
        <v>19952699</v>
      </c>
      <c r="G19" s="43">
        <f t="shared" si="2"/>
        <v>18314261</v>
      </c>
      <c r="H19" s="43">
        <f t="shared" si="2"/>
        <v>71816440</v>
      </c>
      <c r="I19" s="43">
        <f t="shared" si="2"/>
        <v>15467615</v>
      </c>
      <c r="J19" s="43">
        <f t="shared" si="2"/>
        <v>-1345906</v>
      </c>
      <c r="K19" s="43">
        <f t="shared" si="2"/>
        <v>-4657070</v>
      </c>
      <c r="L19" s="43">
        <f t="shared" si="2"/>
        <v>9464639</v>
      </c>
      <c r="M19" s="43">
        <f t="shared" si="2"/>
        <v>-7423817</v>
      </c>
      <c r="N19" s="43">
        <f t="shared" si="2"/>
        <v>0</v>
      </c>
      <c r="O19" s="43">
        <f t="shared" si="2"/>
        <v>-3470158</v>
      </c>
      <c r="P19" s="43">
        <f t="shared" si="2"/>
        <v>-10893975</v>
      </c>
      <c r="Q19" s="43">
        <f t="shared" si="2"/>
        <v>-3508267</v>
      </c>
      <c r="R19" s="43">
        <f t="shared" si="2"/>
        <v>0</v>
      </c>
      <c r="S19" s="43">
        <f t="shared" si="2"/>
        <v>-2078081</v>
      </c>
      <c r="T19" s="43">
        <f t="shared" si="2"/>
        <v>-5586348</v>
      </c>
      <c r="U19" s="43">
        <f t="shared" si="2"/>
        <v>64800756</v>
      </c>
      <c r="V19" s="43">
        <f>IF(D10=D18,0,V10-V18)</f>
        <v>79604854</v>
      </c>
      <c r="W19" s="43">
        <f t="shared" si="2"/>
        <v>-14804098</v>
      </c>
      <c r="X19" s="44">
        <f>+IF(V19&lt;&gt;0,(W19/V19)*100,0)</f>
        <v>-18.59697902341483</v>
      </c>
      <c r="Y19" s="45">
        <f t="shared" si="2"/>
        <v>79604854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79604854</v>
      </c>
      <c r="D22" s="54">
        <f t="shared" si="3"/>
        <v>79604854</v>
      </c>
      <c r="E22" s="54">
        <f t="shared" si="3"/>
        <v>33549480</v>
      </c>
      <c r="F22" s="54">
        <f t="shared" si="3"/>
        <v>19952699</v>
      </c>
      <c r="G22" s="54">
        <f t="shared" si="3"/>
        <v>18314261</v>
      </c>
      <c r="H22" s="54">
        <f t="shared" si="3"/>
        <v>71816440</v>
      </c>
      <c r="I22" s="54">
        <f t="shared" si="3"/>
        <v>15467615</v>
      </c>
      <c r="J22" s="54">
        <f t="shared" si="3"/>
        <v>-1345906</v>
      </c>
      <c r="K22" s="54">
        <f t="shared" si="3"/>
        <v>-4657070</v>
      </c>
      <c r="L22" s="54">
        <f t="shared" si="3"/>
        <v>9464639</v>
      </c>
      <c r="M22" s="54">
        <f t="shared" si="3"/>
        <v>-7423817</v>
      </c>
      <c r="N22" s="54">
        <f t="shared" si="3"/>
        <v>0</v>
      </c>
      <c r="O22" s="54">
        <f t="shared" si="3"/>
        <v>-3470158</v>
      </c>
      <c r="P22" s="54">
        <f t="shared" si="3"/>
        <v>-10893975</v>
      </c>
      <c r="Q22" s="54">
        <f t="shared" si="3"/>
        <v>-3508267</v>
      </c>
      <c r="R22" s="54">
        <f t="shared" si="3"/>
        <v>0</v>
      </c>
      <c r="S22" s="54">
        <f t="shared" si="3"/>
        <v>-2078081</v>
      </c>
      <c r="T22" s="54">
        <f t="shared" si="3"/>
        <v>-5586348</v>
      </c>
      <c r="U22" s="54">
        <f t="shared" si="3"/>
        <v>64800756</v>
      </c>
      <c r="V22" s="54">
        <f t="shared" si="3"/>
        <v>79604854</v>
      </c>
      <c r="W22" s="54">
        <f t="shared" si="3"/>
        <v>-14804098</v>
      </c>
      <c r="X22" s="55">
        <f>+IF(V22&lt;&gt;0,(W22/V22)*100,0)</f>
        <v>-18.59697902341483</v>
      </c>
      <c r="Y22" s="56">
        <f t="shared" si="3"/>
        <v>79604854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79604854</v>
      </c>
      <c r="D24" s="43">
        <f t="shared" si="4"/>
        <v>79604854</v>
      </c>
      <c r="E24" s="43">
        <f t="shared" si="4"/>
        <v>33549480</v>
      </c>
      <c r="F24" s="43">
        <f t="shared" si="4"/>
        <v>19952699</v>
      </c>
      <c r="G24" s="43">
        <f t="shared" si="4"/>
        <v>18314261</v>
      </c>
      <c r="H24" s="43">
        <f t="shared" si="4"/>
        <v>71816440</v>
      </c>
      <c r="I24" s="43">
        <f t="shared" si="4"/>
        <v>15467615</v>
      </c>
      <c r="J24" s="43">
        <f t="shared" si="4"/>
        <v>-1345906</v>
      </c>
      <c r="K24" s="43">
        <f t="shared" si="4"/>
        <v>-4657070</v>
      </c>
      <c r="L24" s="43">
        <f t="shared" si="4"/>
        <v>9464639</v>
      </c>
      <c r="M24" s="43">
        <f t="shared" si="4"/>
        <v>-7423817</v>
      </c>
      <c r="N24" s="43">
        <f t="shared" si="4"/>
        <v>0</v>
      </c>
      <c r="O24" s="43">
        <f t="shared" si="4"/>
        <v>-3470158</v>
      </c>
      <c r="P24" s="43">
        <f t="shared" si="4"/>
        <v>-10893975</v>
      </c>
      <c r="Q24" s="43">
        <f t="shared" si="4"/>
        <v>-3508267</v>
      </c>
      <c r="R24" s="43">
        <f t="shared" si="4"/>
        <v>0</v>
      </c>
      <c r="S24" s="43">
        <f t="shared" si="4"/>
        <v>-2078081</v>
      </c>
      <c r="T24" s="43">
        <f t="shared" si="4"/>
        <v>-5586348</v>
      </c>
      <c r="U24" s="43">
        <f t="shared" si="4"/>
        <v>64800756</v>
      </c>
      <c r="V24" s="43">
        <f t="shared" si="4"/>
        <v>79604854</v>
      </c>
      <c r="W24" s="43">
        <f t="shared" si="4"/>
        <v>-14804098</v>
      </c>
      <c r="X24" s="44">
        <f>+IF(V24&lt;&gt;0,(W24/V24)*100,0)</f>
        <v>-18.59697902341483</v>
      </c>
      <c r="Y24" s="45">
        <f t="shared" si="4"/>
        <v>79604854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45925000</v>
      </c>
      <c r="D27" s="66">
        <v>45925000</v>
      </c>
      <c r="E27" s="66">
        <v>1405426</v>
      </c>
      <c r="F27" s="66">
        <v>1245000</v>
      </c>
      <c r="G27" s="66">
        <v>1246758</v>
      </c>
      <c r="H27" s="66">
        <v>3897184</v>
      </c>
      <c r="I27" s="66">
        <v>1375729</v>
      </c>
      <c r="J27" s="66">
        <v>5480043</v>
      </c>
      <c r="K27" s="66">
        <v>8555069</v>
      </c>
      <c r="L27" s="66">
        <v>15410841</v>
      </c>
      <c r="M27" s="66">
        <v>2175854</v>
      </c>
      <c r="N27" s="66">
        <v>0</v>
      </c>
      <c r="O27" s="66">
        <v>2307637</v>
      </c>
      <c r="P27" s="66">
        <v>4483491</v>
      </c>
      <c r="Q27" s="66">
        <v>3173810</v>
      </c>
      <c r="R27" s="66">
        <v>0</v>
      </c>
      <c r="S27" s="66">
        <v>0</v>
      </c>
      <c r="T27" s="66">
        <v>3173810</v>
      </c>
      <c r="U27" s="66">
        <v>26965326</v>
      </c>
      <c r="V27" s="66">
        <v>45925000</v>
      </c>
      <c r="W27" s="66">
        <v>-18959674</v>
      </c>
      <c r="X27" s="67">
        <v>-41.28</v>
      </c>
      <c r="Y27" s="68">
        <v>45925000</v>
      </c>
    </row>
    <row r="28" spans="1:25" ht="13.5">
      <c r="A28" s="69" t="s">
        <v>45</v>
      </c>
      <c r="B28" s="2">
        <v>0</v>
      </c>
      <c r="C28" s="25">
        <v>0</v>
      </c>
      <c r="D28" s="26">
        <v>0</v>
      </c>
      <c r="E28" s="26">
        <v>1087532</v>
      </c>
      <c r="F28" s="26">
        <v>999888</v>
      </c>
      <c r="G28" s="26">
        <v>485466</v>
      </c>
      <c r="H28" s="26">
        <v>2572886</v>
      </c>
      <c r="I28" s="26">
        <v>586693</v>
      </c>
      <c r="J28" s="26">
        <v>0</v>
      </c>
      <c r="K28" s="26">
        <v>0</v>
      </c>
      <c r="L28" s="26">
        <v>586693</v>
      </c>
      <c r="M28" s="26">
        <v>0</v>
      </c>
      <c r="N28" s="26">
        <v>0</v>
      </c>
      <c r="O28" s="26">
        <v>0</v>
      </c>
      <c r="P28" s="26">
        <v>0</v>
      </c>
      <c r="Q28" s="26">
        <v>2799743</v>
      </c>
      <c r="R28" s="26">
        <v>0</v>
      </c>
      <c r="S28" s="26">
        <v>0</v>
      </c>
      <c r="T28" s="26">
        <v>2799743</v>
      </c>
      <c r="U28" s="26">
        <v>5959322</v>
      </c>
      <c r="V28" s="26">
        <v>0</v>
      </c>
      <c r="W28" s="26">
        <v>5959322</v>
      </c>
      <c r="X28" s="27">
        <v>0</v>
      </c>
      <c r="Y28" s="28">
        <v>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317894</v>
      </c>
      <c r="F29" s="26">
        <v>231398</v>
      </c>
      <c r="G29" s="26">
        <v>761292</v>
      </c>
      <c r="H29" s="26">
        <v>1310584</v>
      </c>
      <c r="I29" s="26">
        <v>707018</v>
      </c>
      <c r="J29" s="26">
        <v>0</v>
      </c>
      <c r="K29" s="26">
        <v>0</v>
      </c>
      <c r="L29" s="26">
        <v>707018</v>
      </c>
      <c r="M29" s="26">
        <v>0</v>
      </c>
      <c r="N29" s="26">
        <v>0</v>
      </c>
      <c r="O29" s="26">
        <v>0</v>
      </c>
      <c r="P29" s="26">
        <v>0</v>
      </c>
      <c r="Q29" s="26">
        <v>374067</v>
      </c>
      <c r="R29" s="26">
        <v>0</v>
      </c>
      <c r="S29" s="26">
        <v>0</v>
      </c>
      <c r="T29" s="26">
        <v>374067</v>
      </c>
      <c r="U29" s="26">
        <v>2391669</v>
      </c>
      <c r="V29" s="26">
        <v>0</v>
      </c>
      <c r="W29" s="26">
        <v>2391669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1405426</v>
      </c>
      <c r="F32" s="66">
        <f t="shared" si="5"/>
        <v>1231286</v>
      </c>
      <c r="G32" s="66">
        <f t="shared" si="5"/>
        <v>1246758</v>
      </c>
      <c r="H32" s="66">
        <f t="shared" si="5"/>
        <v>3883470</v>
      </c>
      <c r="I32" s="66">
        <f t="shared" si="5"/>
        <v>1293711</v>
      </c>
      <c r="J32" s="66">
        <f t="shared" si="5"/>
        <v>0</v>
      </c>
      <c r="K32" s="66">
        <f t="shared" si="5"/>
        <v>0</v>
      </c>
      <c r="L32" s="66">
        <f t="shared" si="5"/>
        <v>1293711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3173810</v>
      </c>
      <c r="R32" s="66">
        <f t="shared" si="5"/>
        <v>0</v>
      </c>
      <c r="S32" s="66">
        <f t="shared" si="5"/>
        <v>0</v>
      </c>
      <c r="T32" s="66">
        <f t="shared" si="5"/>
        <v>3173810</v>
      </c>
      <c r="U32" s="66">
        <f t="shared" si="5"/>
        <v>8350991</v>
      </c>
      <c r="V32" s="66">
        <f t="shared" si="5"/>
        <v>0</v>
      </c>
      <c r="W32" s="66">
        <f t="shared" si="5"/>
        <v>8350991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89294153</v>
      </c>
      <c r="D35" s="26">
        <v>89294153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89294153</v>
      </c>
      <c r="W35" s="26">
        <v>-89294153</v>
      </c>
      <c r="X35" s="27">
        <v>-100</v>
      </c>
      <c r="Y35" s="28">
        <v>89294153</v>
      </c>
    </row>
    <row r="36" spans="1:25" ht="13.5">
      <c r="A36" s="24" t="s">
        <v>56</v>
      </c>
      <c r="B36" s="2">
        <v>0</v>
      </c>
      <c r="C36" s="25">
        <v>184719876</v>
      </c>
      <c r="D36" s="26">
        <v>184719876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184719876</v>
      </c>
      <c r="W36" s="26">
        <v>-184719876</v>
      </c>
      <c r="X36" s="27">
        <v>-100</v>
      </c>
      <c r="Y36" s="28">
        <v>184719876</v>
      </c>
    </row>
    <row r="37" spans="1:25" ht="13.5">
      <c r="A37" s="24" t="s">
        <v>57</v>
      </c>
      <c r="B37" s="2">
        <v>0</v>
      </c>
      <c r="C37" s="25">
        <v>35499712</v>
      </c>
      <c r="D37" s="26">
        <v>35499712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35499712</v>
      </c>
      <c r="W37" s="26">
        <v>-35499712</v>
      </c>
      <c r="X37" s="27">
        <v>-100</v>
      </c>
      <c r="Y37" s="28">
        <v>35499712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238514317</v>
      </c>
      <c r="D39" s="26">
        <v>238514317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238514317</v>
      </c>
      <c r="W39" s="26">
        <v>-238514317</v>
      </c>
      <c r="X39" s="27">
        <v>-100</v>
      </c>
      <c r="Y39" s="28">
        <v>238514317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24280688</v>
      </c>
      <c r="C42" s="25">
        <v>16796138</v>
      </c>
      <c r="D42" s="26">
        <v>16796138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16796138</v>
      </c>
      <c r="W42" s="26">
        <v>-16796138</v>
      </c>
      <c r="X42" s="27">
        <v>-100</v>
      </c>
      <c r="Y42" s="28">
        <v>16796138</v>
      </c>
    </row>
    <row r="43" spans="1:25" ht="13.5">
      <c r="A43" s="24" t="s">
        <v>62</v>
      </c>
      <c r="B43" s="2">
        <v>-3505566</v>
      </c>
      <c r="C43" s="25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7">
        <v>0</v>
      </c>
      <c r="Y43" s="28">
        <v>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20775122</v>
      </c>
      <c r="C45" s="65">
        <v>16796138</v>
      </c>
      <c r="D45" s="66">
        <v>16796138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16796138</v>
      </c>
      <c r="W45" s="66">
        <v>-16796138</v>
      </c>
      <c r="X45" s="67">
        <v>-100</v>
      </c>
      <c r="Y45" s="68">
        <v>16796138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0</v>
      </c>
      <c r="C49" s="95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69534000</v>
      </c>
      <c r="E5" s="66">
        <f t="shared" si="0"/>
        <v>69534000</v>
      </c>
      <c r="F5" s="66">
        <f t="shared" si="0"/>
        <v>29854389</v>
      </c>
      <c r="G5" s="66">
        <f t="shared" si="0"/>
        <v>29254563</v>
      </c>
      <c r="H5" s="66">
        <f t="shared" si="0"/>
        <v>33640243</v>
      </c>
      <c r="I5" s="66">
        <f t="shared" si="0"/>
        <v>92749195</v>
      </c>
      <c r="J5" s="66">
        <f t="shared" si="0"/>
        <v>35514049</v>
      </c>
      <c r="K5" s="66">
        <f t="shared" si="0"/>
        <v>1628300</v>
      </c>
      <c r="L5" s="66">
        <f t="shared" si="0"/>
        <v>1834824</v>
      </c>
      <c r="M5" s="66">
        <f t="shared" si="0"/>
        <v>38977173</v>
      </c>
      <c r="N5" s="66">
        <f t="shared" si="0"/>
        <v>1308549</v>
      </c>
      <c r="O5" s="66">
        <f t="shared" si="0"/>
        <v>0</v>
      </c>
      <c r="P5" s="66">
        <f t="shared" si="0"/>
        <v>1957003</v>
      </c>
      <c r="Q5" s="66">
        <f t="shared" si="0"/>
        <v>3265552</v>
      </c>
      <c r="R5" s="66">
        <f t="shared" si="0"/>
        <v>1884386</v>
      </c>
      <c r="S5" s="66">
        <f t="shared" si="0"/>
        <v>0</v>
      </c>
      <c r="T5" s="66">
        <f t="shared" si="0"/>
        <v>2566331</v>
      </c>
      <c r="U5" s="66">
        <f t="shared" si="0"/>
        <v>4450717</v>
      </c>
      <c r="V5" s="66">
        <f t="shared" si="0"/>
        <v>139442637</v>
      </c>
      <c r="W5" s="66">
        <f t="shared" si="0"/>
        <v>69534000</v>
      </c>
      <c r="X5" s="66">
        <f t="shared" si="0"/>
        <v>69908637</v>
      </c>
      <c r="Y5" s="103">
        <f>+IF(W5&lt;&gt;0,+(X5/W5)*100,0)</f>
        <v>100.53878246613168</v>
      </c>
      <c r="Z5" s="119">
        <f>SUM(Z6:Z8)</f>
        <v>69534000</v>
      </c>
    </row>
    <row r="6" spans="1:26" ht="13.5">
      <c r="A6" s="104" t="s">
        <v>74</v>
      </c>
      <c r="B6" s="102"/>
      <c r="C6" s="121"/>
      <c r="D6" s="122">
        <v>54592000</v>
      </c>
      <c r="E6" s="26">
        <v>54592000</v>
      </c>
      <c r="F6" s="26">
        <v>27797837</v>
      </c>
      <c r="G6" s="26">
        <v>27797881</v>
      </c>
      <c r="H6" s="26">
        <v>27797925</v>
      </c>
      <c r="I6" s="26">
        <v>83393643</v>
      </c>
      <c r="J6" s="26">
        <v>27797925</v>
      </c>
      <c r="K6" s="26"/>
      <c r="L6" s="26"/>
      <c r="M6" s="26">
        <v>27797925</v>
      </c>
      <c r="N6" s="26"/>
      <c r="O6" s="26"/>
      <c r="P6" s="26"/>
      <c r="Q6" s="26"/>
      <c r="R6" s="26">
        <v>6088</v>
      </c>
      <c r="S6" s="26"/>
      <c r="T6" s="26">
        <v>88</v>
      </c>
      <c r="U6" s="26">
        <v>6176</v>
      </c>
      <c r="V6" s="26">
        <v>111197744</v>
      </c>
      <c r="W6" s="26">
        <v>54592000</v>
      </c>
      <c r="X6" s="26">
        <v>56605744</v>
      </c>
      <c r="Y6" s="106">
        <v>103.69</v>
      </c>
      <c r="Z6" s="121">
        <v>54592000</v>
      </c>
    </row>
    <row r="7" spans="1:26" ht="13.5">
      <c r="A7" s="104" t="s">
        <v>75</v>
      </c>
      <c r="B7" s="102"/>
      <c r="C7" s="123"/>
      <c r="D7" s="124">
        <v>14819000</v>
      </c>
      <c r="E7" s="125">
        <v>14819000</v>
      </c>
      <c r="F7" s="125"/>
      <c r="G7" s="125"/>
      <c r="H7" s="125">
        <v>5827962</v>
      </c>
      <c r="I7" s="125">
        <v>5827962</v>
      </c>
      <c r="J7" s="125"/>
      <c r="K7" s="125">
        <v>1628300</v>
      </c>
      <c r="L7" s="125">
        <v>1776812</v>
      </c>
      <c r="M7" s="125">
        <v>3405112</v>
      </c>
      <c r="N7" s="125">
        <v>1257919</v>
      </c>
      <c r="O7" s="125"/>
      <c r="P7" s="125">
        <v>1904624</v>
      </c>
      <c r="Q7" s="125">
        <v>3162543</v>
      </c>
      <c r="R7" s="125">
        <v>1828513</v>
      </c>
      <c r="S7" s="125"/>
      <c r="T7" s="125">
        <v>1861098</v>
      </c>
      <c r="U7" s="125">
        <v>3689611</v>
      </c>
      <c r="V7" s="125">
        <v>16085228</v>
      </c>
      <c r="W7" s="125">
        <v>14819000</v>
      </c>
      <c r="X7" s="125">
        <v>1266228</v>
      </c>
      <c r="Y7" s="107">
        <v>8.54</v>
      </c>
      <c r="Z7" s="123">
        <v>14819000</v>
      </c>
    </row>
    <row r="8" spans="1:26" ht="13.5">
      <c r="A8" s="104" t="s">
        <v>76</v>
      </c>
      <c r="B8" s="102"/>
      <c r="C8" s="121"/>
      <c r="D8" s="122">
        <v>123000</v>
      </c>
      <c r="E8" s="26">
        <v>123000</v>
      </c>
      <c r="F8" s="26">
        <v>2056552</v>
      </c>
      <c r="G8" s="26">
        <v>1456682</v>
      </c>
      <c r="H8" s="26">
        <v>14356</v>
      </c>
      <c r="I8" s="26">
        <v>3527590</v>
      </c>
      <c r="J8" s="26">
        <v>7716124</v>
      </c>
      <c r="K8" s="26"/>
      <c r="L8" s="26">
        <v>58012</v>
      </c>
      <c r="M8" s="26">
        <v>7774136</v>
      </c>
      <c r="N8" s="26">
        <v>50630</v>
      </c>
      <c r="O8" s="26"/>
      <c r="P8" s="26">
        <v>52379</v>
      </c>
      <c r="Q8" s="26">
        <v>103009</v>
      </c>
      <c r="R8" s="26">
        <v>49785</v>
      </c>
      <c r="S8" s="26"/>
      <c r="T8" s="26">
        <v>705145</v>
      </c>
      <c r="U8" s="26">
        <v>754930</v>
      </c>
      <c r="V8" s="26">
        <v>12159665</v>
      </c>
      <c r="W8" s="26">
        <v>123000</v>
      </c>
      <c r="X8" s="26">
        <v>12036665</v>
      </c>
      <c r="Y8" s="106">
        <v>9785.91</v>
      </c>
      <c r="Z8" s="121">
        <v>123000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1119000</v>
      </c>
      <c r="E9" s="66">
        <f t="shared" si="1"/>
        <v>1119000</v>
      </c>
      <c r="F9" s="66">
        <f t="shared" si="1"/>
        <v>30011</v>
      </c>
      <c r="G9" s="66">
        <f t="shared" si="1"/>
        <v>80835</v>
      </c>
      <c r="H9" s="66">
        <f t="shared" si="1"/>
        <v>174721</v>
      </c>
      <c r="I9" s="66">
        <f t="shared" si="1"/>
        <v>285567</v>
      </c>
      <c r="J9" s="66">
        <f t="shared" si="1"/>
        <v>116952</v>
      </c>
      <c r="K9" s="66">
        <f t="shared" si="1"/>
        <v>0</v>
      </c>
      <c r="L9" s="66">
        <f t="shared" si="1"/>
        <v>10928</v>
      </c>
      <c r="M9" s="66">
        <f t="shared" si="1"/>
        <v>127880</v>
      </c>
      <c r="N9" s="66">
        <f t="shared" si="1"/>
        <v>36692</v>
      </c>
      <c r="O9" s="66">
        <f t="shared" si="1"/>
        <v>0</v>
      </c>
      <c r="P9" s="66">
        <f t="shared" si="1"/>
        <v>15573</v>
      </c>
      <c r="Q9" s="66">
        <f t="shared" si="1"/>
        <v>52265</v>
      </c>
      <c r="R9" s="66">
        <f t="shared" si="1"/>
        <v>8244</v>
      </c>
      <c r="S9" s="66">
        <f t="shared" si="1"/>
        <v>0</v>
      </c>
      <c r="T9" s="66">
        <f t="shared" si="1"/>
        <v>93872</v>
      </c>
      <c r="U9" s="66">
        <f t="shared" si="1"/>
        <v>102116</v>
      </c>
      <c r="V9" s="66">
        <f t="shared" si="1"/>
        <v>567828</v>
      </c>
      <c r="W9" s="66">
        <f t="shared" si="1"/>
        <v>1119000</v>
      </c>
      <c r="X9" s="66">
        <f t="shared" si="1"/>
        <v>-551172</v>
      </c>
      <c r="Y9" s="103">
        <f>+IF(W9&lt;&gt;0,+(X9/W9)*100,0)</f>
        <v>-49.25576407506703</v>
      </c>
      <c r="Z9" s="119">
        <f>SUM(Z10:Z14)</f>
        <v>1119000</v>
      </c>
    </row>
    <row r="10" spans="1:26" ht="13.5">
      <c r="A10" s="104" t="s">
        <v>78</v>
      </c>
      <c r="B10" s="102"/>
      <c r="C10" s="121"/>
      <c r="D10" s="122">
        <v>439000</v>
      </c>
      <c r="E10" s="26">
        <v>439000</v>
      </c>
      <c r="F10" s="26">
        <v>8729</v>
      </c>
      <c r="G10" s="26">
        <v>25470</v>
      </c>
      <c r="H10" s="26">
        <v>116282</v>
      </c>
      <c r="I10" s="26">
        <v>150481</v>
      </c>
      <c r="J10" s="26">
        <v>54000</v>
      </c>
      <c r="K10" s="26"/>
      <c r="L10" s="26">
        <v>10396</v>
      </c>
      <c r="M10" s="26">
        <v>64396</v>
      </c>
      <c r="N10" s="26">
        <v>9840</v>
      </c>
      <c r="O10" s="26"/>
      <c r="P10" s="26">
        <v>15523</v>
      </c>
      <c r="Q10" s="26">
        <v>25363</v>
      </c>
      <c r="R10" s="26">
        <v>8104</v>
      </c>
      <c r="S10" s="26"/>
      <c r="T10" s="26">
        <v>8762</v>
      </c>
      <c r="U10" s="26">
        <v>16866</v>
      </c>
      <c r="V10" s="26">
        <v>257106</v>
      </c>
      <c r="W10" s="26">
        <v>439000</v>
      </c>
      <c r="X10" s="26">
        <v>-181894</v>
      </c>
      <c r="Y10" s="106">
        <v>-41.43</v>
      </c>
      <c r="Z10" s="121">
        <v>439000</v>
      </c>
    </row>
    <row r="11" spans="1:26" ht="13.5">
      <c r="A11" s="104" t="s">
        <v>79</v>
      </c>
      <c r="B11" s="102"/>
      <c r="C11" s="121"/>
      <c r="D11" s="122"/>
      <c r="E11" s="26"/>
      <c r="F11" s="26">
        <v>19100</v>
      </c>
      <c r="G11" s="26">
        <v>4375</v>
      </c>
      <c r="H11" s="26">
        <v>7379</v>
      </c>
      <c r="I11" s="26">
        <v>30854</v>
      </c>
      <c r="J11" s="26">
        <v>11672</v>
      </c>
      <c r="K11" s="26"/>
      <c r="L11" s="26"/>
      <c r="M11" s="26">
        <v>11672</v>
      </c>
      <c r="N11" s="26"/>
      <c r="O11" s="26"/>
      <c r="P11" s="26"/>
      <c r="Q11" s="26"/>
      <c r="R11" s="26"/>
      <c r="S11" s="26"/>
      <c r="T11" s="26"/>
      <c r="U11" s="26"/>
      <c r="V11" s="26">
        <v>42526</v>
      </c>
      <c r="W11" s="26"/>
      <c r="X11" s="26">
        <v>42526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680000</v>
      </c>
      <c r="E12" s="26">
        <v>680000</v>
      </c>
      <c r="F12" s="26">
        <v>2182</v>
      </c>
      <c r="G12" s="26">
        <v>50990</v>
      </c>
      <c r="H12" s="26">
        <v>51060</v>
      </c>
      <c r="I12" s="26">
        <v>104232</v>
      </c>
      <c r="J12" s="26">
        <v>51280</v>
      </c>
      <c r="K12" s="26"/>
      <c r="L12" s="26">
        <v>532</v>
      </c>
      <c r="M12" s="26">
        <v>51812</v>
      </c>
      <c r="N12" s="26">
        <v>26852</v>
      </c>
      <c r="O12" s="26"/>
      <c r="P12" s="26">
        <v>50</v>
      </c>
      <c r="Q12" s="26">
        <v>26902</v>
      </c>
      <c r="R12" s="26">
        <v>140</v>
      </c>
      <c r="S12" s="26"/>
      <c r="T12" s="26">
        <v>85110</v>
      </c>
      <c r="U12" s="26">
        <v>85250</v>
      </c>
      <c r="V12" s="26">
        <v>268196</v>
      </c>
      <c r="W12" s="26">
        <v>680000</v>
      </c>
      <c r="X12" s="26">
        <v>-411804</v>
      </c>
      <c r="Y12" s="106">
        <v>-60.56</v>
      </c>
      <c r="Z12" s="121">
        <v>680000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6758000</v>
      </c>
      <c r="E15" s="66">
        <f t="shared" si="2"/>
        <v>6758000</v>
      </c>
      <c r="F15" s="66">
        <f t="shared" si="2"/>
        <v>4683</v>
      </c>
      <c r="G15" s="66">
        <f t="shared" si="2"/>
        <v>89255</v>
      </c>
      <c r="H15" s="66">
        <f t="shared" si="2"/>
        <v>47313</v>
      </c>
      <c r="I15" s="66">
        <f t="shared" si="2"/>
        <v>141251</v>
      </c>
      <c r="J15" s="66">
        <f t="shared" si="2"/>
        <v>68323</v>
      </c>
      <c r="K15" s="66">
        <f t="shared" si="2"/>
        <v>0</v>
      </c>
      <c r="L15" s="66">
        <f t="shared" si="2"/>
        <v>1515</v>
      </c>
      <c r="M15" s="66">
        <f t="shared" si="2"/>
        <v>69838</v>
      </c>
      <c r="N15" s="66">
        <f t="shared" si="2"/>
        <v>2803</v>
      </c>
      <c r="O15" s="66">
        <f t="shared" si="2"/>
        <v>0</v>
      </c>
      <c r="P15" s="66">
        <f t="shared" si="2"/>
        <v>9018</v>
      </c>
      <c r="Q15" s="66">
        <f t="shared" si="2"/>
        <v>11821</v>
      </c>
      <c r="R15" s="66">
        <f t="shared" si="2"/>
        <v>2056</v>
      </c>
      <c r="S15" s="66">
        <f t="shared" si="2"/>
        <v>0</v>
      </c>
      <c r="T15" s="66">
        <f t="shared" si="2"/>
        <v>34028</v>
      </c>
      <c r="U15" s="66">
        <f t="shared" si="2"/>
        <v>36084</v>
      </c>
      <c r="V15" s="66">
        <f t="shared" si="2"/>
        <v>258994</v>
      </c>
      <c r="W15" s="66">
        <f t="shared" si="2"/>
        <v>6758000</v>
      </c>
      <c r="X15" s="66">
        <f t="shared" si="2"/>
        <v>-6499006</v>
      </c>
      <c r="Y15" s="103">
        <f>+IF(W15&lt;&gt;0,+(X15/W15)*100,0)</f>
        <v>-96.16759396271087</v>
      </c>
      <c r="Z15" s="119">
        <f>SUM(Z16:Z18)</f>
        <v>6758000</v>
      </c>
    </row>
    <row r="16" spans="1:26" ht="13.5">
      <c r="A16" s="104" t="s">
        <v>84</v>
      </c>
      <c r="B16" s="102"/>
      <c r="C16" s="121"/>
      <c r="D16" s="122">
        <v>1204000</v>
      </c>
      <c r="E16" s="26">
        <v>1204000</v>
      </c>
      <c r="F16" s="26"/>
      <c r="G16" s="26">
        <v>62342</v>
      </c>
      <c r="H16" s="26"/>
      <c r="I16" s="26">
        <v>62342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62342</v>
      </c>
      <c r="W16" s="26">
        <v>1204000</v>
      </c>
      <c r="X16" s="26">
        <v>-1141658</v>
      </c>
      <c r="Y16" s="106">
        <v>-94.82</v>
      </c>
      <c r="Z16" s="121">
        <v>1204000</v>
      </c>
    </row>
    <row r="17" spans="1:26" ht="13.5">
      <c r="A17" s="104" t="s">
        <v>85</v>
      </c>
      <c r="B17" s="102"/>
      <c r="C17" s="121"/>
      <c r="D17" s="122">
        <v>5554000</v>
      </c>
      <c r="E17" s="26">
        <v>5554000</v>
      </c>
      <c r="F17" s="26">
        <v>4683</v>
      </c>
      <c r="G17" s="26">
        <v>26913</v>
      </c>
      <c r="H17" s="26">
        <v>47313</v>
      </c>
      <c r="I17" s="26">
        <v>78909</v>
      </c>
      <c r="J17" s="26">
        <v>68323</v>
      </c>
      <c r="K17" s="26"/>
      <c r="L17" s="26">
        <v>1515</v>
      </c>
      <c r="M17" s="26">
        <v>69838</v>
      </c>
      <c r="N17" s="26">
        <v>2803</v>
      </c>
      <c r="O17" s="26"/>
      <c r="P17" s="26">
        <v>9018</v>
      </c>
      <c r="Q17" s="26">
        <v>11821</v>
      </c>
      <c r="R17" s="26">
        <v>2056</v>
      </c>
      <c r="S17" s="26"/>
      <c r="T17" s="26">
        <v>34028</v>
      </c>
      <c r="U17" s="26">
        <v>36084</v>
      </c>
      <c r="V17" s="26">
        <v>196652</v>
      </c>
      <c r="W17" s="26">
        <v>5554000</v>
      </c>
      <c r="X17" s="26">
        <v>-5357348</v>
      </c>
      <c r="Y17" s="106">
        <v>-96.46</v>
      </c>
      <c r="Z17" s="121">
        <v>5554000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38423000</v>
      </c>
      <c r="E19" s="66">
        <f t="shared" si="3"/>
        <v>38423000</v>
      </c>
      <c r="F19" s="66">
        <f t="shared" si="3"/>
        <v>10927717</v>
      </c>
      <c r="G19" s="66">
        <f t="shared" si="3"/>
        <v>9513366</v>
      </c>
      <c r="H19" s="66">
        <f t="shared" si="3"/>
        <v>14493989</v>
      </c>
      <c r="I19" s="66">
        <f t="shared" si="3"/>
        <v>34935072</v>
      </c>
      <c r="J19" s="66">
        <f t="shared" si="3"/>
        <v>18613553</v>
      </c>
      <c r="K19" s="66">
        <f t="shared" si="3"/>
        <v>0</v>
      </c>
      <c r="L19" s="66">
        <f t="shared" si="3"/>
        <v>4420575</v>
      </c>
      <c r="M19" s="66">
        <f t="shared" si="3"/>
        <v>23034128</v>
      </c>
      <c r="N19" s="66">
        <f t="shared" si="3"/>
        <v>3042829</v>
      </c>
      <c r="O19" s="66">
        <f t="shared" si="3"/>
        <v>0</v>
      </c>
      <c r="P19" s="66">
        <f t="shared" si="3"/>
        <v>5023220</v>
      </c>
      <c r="Q19" s="66">
        <f t="shared" si="3"/>
        <v>8066049</v>
      </c>
      <c r="R19" s="66">
        <f t="shared" si="3"/>
        <v>5019438</v>
      </c>
      <c r="S19" s="66">
        <f t="shared" si="3"/>
        <v>0</v>
      </c>
      <c r="T19" s="66">
        <f t="shared" si="3"/>
        <v>7749485</v>
      </c>
      <c r="U19" s="66">
        <f t="shared" si="3"/>
        <v>12768923</v>
      </c>
      <c r="V19" s="66">
        <f t="shared" si="3"/>
        <v>78804172</v>
      </c>
      <c r="W19" s="66">
        <f t="shared" si="3"/>
        <v>38423000</v>
      </c>
      <c r="X19" s="66">
        <f t="shared" si="3"/>
        <v>40381172</v>
      </c>
      <c r="Y19" s="103">
        <f>+IF(W19&lt;&gt;0,+(X19/W19)*100,0)</f>
        <v>105.09635374645394</v>
      </c>
      <c r="Z19" s="119">
        <f>SUM(Z20:Z23)</f>
        <v>38423000</v>
      </c>
    </row>
    <row r="20" spans="1:26" ht="13.5">
      <c r="A20" s="104" t="s">
        <v>88</v>
      </c>
      <c r="B20" s="102"/>
      <c r="C20" s="121"/>
      <c r="D20" s="122">
        <v>19886000</v>
      </c>
      <c r="E20" s="26">
        <v>19886000</v>
      </c>
      <c r="F20" s="26">
        <v>3989057</v>
      </c>
      <c r="G20" s="26">
        <v>5162690</v>
      </c>
      <c r="H20" s="26">
        <v>7521836</v>
      </c>
      <c r="I20" s="26">
        <v>16673583</v>
      </c>
      <c r="J20" s="26">
        <v>9769009</v>
      </c>
      <c r="K20" s="26"/>
      <c r="L20" s="26">
        <v>2442284</v>
      </c>
      <c r="M20" s="26">
        <v>12211293</v>
      </c>
      <c r="N20" s="26">
        <v>2437044</v>
      </c>
      <c r="O20" s="26"/>
      <c r="P20" s="26">
        <v>1986668</v>
      </c>
      <c r="Q20" s="26">
        <v>4423712</v>
      </c>
      <c r="R20" s="26">
        <v>2024185</v>
      </c>
      <c r="S20" s="26"/>
      <c r="T20" s="26">
        <v>2845735</v>
      </c>
      <c r="U20" s="26">
        <v>4869920</v>
      </c>
      <c r="V20" s="26">
        <v>38178508</v>
      </c>
      <c r="W20" s="26">
        <v>19886000</v>
      </c>
      <c r="X20" s="26">
        <v>18292508</v>
      </c>
      <c r="Y20" s="106">
        <v>91.99</v>
      </c>
      <c r="Z20" s="121">
        <v>19886000</v>
      </c>
    </row>
    <row r="21" spans="1:26" ht="13.5">
      <c r="A21" s="104" t="s">
        <v>89</v>
      </c>
      <c r="B21" s="102"/>
      <c r="C21" s="121"/>
      <c r="D21" s="122"/>
      <c r="E21" s="26"/>
      <c r="F21" s="26">
        <v>2947143</v>
      </c>
      <c r="G21" s="26">
        <v>1890569</v>
      </c>
      <c r="H21" s="26">
        <v>3274528</v>
      </c>
      <c r="I21" s="26">
        <v>8112240</v>
      </c>
      <c r="J21" s="26">
        <v>3925325</v>
      </c>
      <c r="K21" s="26"/>
      <c r="L21" s="26">
        <v>760748</v>
      </c>
      <c r="M21" s="26">
        <v>4686073</v>
      </c>
      <c r="N21" s="26">
        <v>-615850</v>
      </c>
      <c r="O21" s="26"/>
      <c r="P21" s="26">
        <v>1823509</v>
      </c>
      <c r="Q21" s="26">
        <v>1207659</v>
      </c>
      <c r="R21" s="26">
        <v>1773839</v>
      </c>
      <c r="S21" s="26"/>
      <c r="T21" s="26">
        <v>3691252</v>
      </c>
      <c r="U21" s="26">
        <v>5465091</v>
      </c>
      <c r="V21" s="26">
        <v>19471063</v>
      </c>
      <c r="W21" s="26"/>
      <c r="X21" s="26">
        <v>19471063</v>
      </c>
      <c r="Y21" s="106">
        <v>0</v>
      </c>
      <c r="Z21" s="121"/>
    </row>
    <row r="22" spans="1:26" ht="13.5">
      <c r="A22" s="104" t="s">
        <v>90</v>
      </c>
      <c r="B22" s="102"/>
      <c r="C22" s="123"/>
      <c r="D22" s="124">
        <v>8620000</v>
      </c>
      <c r="E22" s="125">
        <v>8620000</v>
      </c>
      <c r="F22" s="125">
        <v>753566</v>
      </c>
      <c r="G22" s="125">
        <v>1514920</v>
      </c>
      <c r="H22" s="125">
        <v>2288442</v>
      </c>
      <c r="I22" s="125">
        <v>4556928</v>
      </c>
      <c r="J22" s="125">
        <v>3049998</v>
      </c>
      <c r="K22" s="125"/>
      <c r="L22" s="125">
        <v>759443</v>
      </c>
      <c r="M22" s="125">
        <v>3809441</v>
      </c>
      <c r="N22" s="125">
        <v>753470</v>
      </c>
      <c r="O22" s="125"/>
      <c r="P22" s="125">
        <v>753309</v>
      </c>
      <c r="Q22" s="125">
        <v>1506779</v>
      </c>
      <c r="R22" s="125">
        <v>761320</v>
      </c>
      <c r="S22" s="125"/>
      <c r="T22" s="125">
        <v>755921</v>
      </c>
      <c r="U22" s="125">
        <v>1517241</v>
      </c>
      <c r="V22" s="125">
        <v>11390389</v>
      </c>
      <c r="W22" s="125">
        <v>8620000</v>
      </c>
      <c r="X22" s="125">
        <v>2770389</v>
      </c>
      <c r="Y22" s="107">
        <v>32.14</v>
      </c>
      <c r="Z22" s="123">
        <v>8620000</v>
      </c>
    </row>
    <row r="23" spans="1:26" ht="13.5">
      <c r="A23" s="104" t="s">
        <v>91</v>
      </c>
      <c r="B23" s="102"/>
      <c r="C23" s="121"/>
      <c r="D23" s="122">
        <v>9917000</v>
      </c>
      <c r="E23" s="26">
        <v>9917000</v>
      </c>
      <c r="F23" s="26">
        <v>3237951</v>
      </c>
      <c r="G23" s="26">
        <v>945187</v>
      </c>
      <c r="H23" s="26">
        <v>1409183</v>
      </c>
      <c r="I23" s="26">
        <v>5592321</v>
      </c>
      <c r="J23" s="26">
        <v>1869221</v>
      </c>
      <c r="K23" s="26"/>
      <c r="L23" s="26">
        <v>458100</v>
      </c>
      <c r="M23" s="26">
        <v>2327321</v>
      </c>
      <c r="N23" s="26">
        <v>468165</v>
      </c>
      <c r="O23" s="26"/>
      <c r="P23" s="26">
        <v>459734</v>
      </c>
      <c r="Q23" s="26">
        <v>927899</v>
      </c>
      <c r="R23" s="26">
        <v>460094</v>
      </c>
      <c r="S23" s="26"/>
      <c r="T23" s="26">
        <v>456577</v>
      </c>
      <c r="U23" s="26">
        <v>916671</v>
      </c>
      <c r="V23" s="26">
        <v>9764212</v>
      </c>
      <c r="W23" s="26">
        <v>9917000</v>
      </c>
      <c r="X23" s="26">
        <v>-152788</v>
      </c>
      <c r="Y23" s="106">
        <v>-1.54</v>
      </c>
      <c r="Z23" s="121">
        <v>9917000</v>
      </c>
    </row>
    <row r="24" spans="1:26" ht="13.5">
      <c r="A24" s="101" t="s">
        <v>92</v>
      </c>
      <c r="B24" s="108" t="s">
        <v>93</v>
      </c>
      <c r="C24" s="119"/>
      <c r="D24" s="120">
        <v>36861000</v>
      </c>
      <c r="E24" s="66">
        <v>36861000</v>
      </c>
      <c r="F24" s="66"/>
      <c r="G24" s="66"/>
      <c r="H24" s="66"/>
      <c r="I24" s="66"/>
      <c r="J24" s="66"/>
      <c r="K24" s="66"/>
      <c r="L24" s="66">
        <v>5179</v>
      </c>
      <c r="M24" s="66">
        <v>5179</v>
      </c>
      <c r="N24" s="66">
        <v>6095</v>
      </c>
      <c r="O24" s="66"/>
      <c r="P24" s="66">
        <v>6101</v>
      </c>
      <c r="Q24" s="66">
        <v>12196</v>
      </c>
      <c r="R24" s="66">
        <v>2315</v>
      </c>
      <c r="S24" s="66"/>
      <c r="T24" s="66">
        <v>5344</v>
      </c>
      <c r="U24" s="66">
        <v>7659</v>
      </c>
      <c r="V24" s="66">
        <v>25034</v>
      </c>
      <c r="W24" s="66">
        <v>36861000</v>
      </c>
      <c r="X24" s="66">
        <v>-36835966</v>
      </c>
      <c r="Y24" s="103">
        <v>-99.93</v>
      </c>
      <c r="Z24" s="119">
        <v>36861000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152695000</v>
      </c>
      <c r="E25" s="39">
        <f t="shared" si="4"/>
        <v>152695000</v>
      </c>
      <c r="F25" s="39">
        <f t="shared" si="4"/>
        <v>40816800</v>
      </c>
      <c r="G25" s="39">
        <f t="shared" si="4"/>
        <v>38938019</v>
      </c>
      <c r="H25" s="39">
        <f t="shared" si="4"/>
        <v>48356266</v>
      </c>
      <c r="I25" s="39">
        <f t="shared" si="4"/>
        <v>128111085</v>
      </c>
      <c r="J25" s="39">
        <f t="shared" si="4"/>
        <v>54312877</v>
      </c>
      <c r="K25" s="39">
        <f t="shared" si="4"/>
        <v>1628300</v>
      </c>
      <c r="L25" s="39">
        <f t="shared" si="4"/>
        <v>6273021</v>
      </c>
      <c r="M25" s="39">
        <f t="shared" si="4"/>
        <v>62214198</v>
      </c>
      <c r="N25" s="39">
        <f t="shared" si="4"/>
        <v>4396968</v>
      </c>
      <c r="O25" s="39">
        <f t="shared" si="4"/>
        <v>0</v>
      </c>
      <c r="P25" s="39">
        <f t="shared" si="4"/>
        <v>7010915</v>
      </c>
      <c r="Q25" s="39">
        <f t="shared" si="4"/>
        <v>11407883</v>
      </c>
      <c r="R25" s="39">
        <f t="shared" si="4"/>
        <v>6916439</v>
      </c>
      <c r="S25" s="39">
        <f t="shared" si="4"/>
        <v>0</v>
      </c>
      <c r="T25" s="39">
        <f t="shared" si="4"/>
        <v>10449060</v>
      </c>
      <c r="U25" s="39">
        <f t="shared" si="4"/>
        <v>17365499</v>
      </c>
      <c r="V25" s="39">
        <f t="shared" si="4"/>
        <v>219098665</v>
      </c>
      <c r="W25" s="39">
        <f t="shared" si="4"/>
        <v>152695000</v>
      </c>
      <c r="X25" s="39">
        <f t="shared" si="4"/>
        <v>66403665</v>
      </c>
      <c r="Y25" s="140">
        <f>+IF(W25&lt;&gt;0,+(X25/W25)*100,0)</f>
        <v>43.487779560561904</v>
      </c>
      <c r="Z25" s="138">
        <f>+Z5+Z9+Z15+Z19+Z24</f>
        <v>152695000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69104064</v>
      </c>
      <c r="E28" s="66">
        <f t="shared" si="5"/>
        <v>69104064</v>
      </c>
      <c r="F28" s="66">
        <f t="shared" si="5"/>
        <v>2865208</v>
      </c>
      <c r="G28" s="66">
        <f t="shared" si="5"/>
        <v>5956651</v>
      </c>
      <c r="H28" s="66">
        <f t="shared" si="5"/>
        <v>10661868</v>
      </c>
      <c r="I28" s="66">
        <f t="shared" si="5"/>
        <v>19483727</v>
      </c>
      <c r="J28" s="66">
        <f t="shared" si="5"/>
        <v>12943984</v>
      </c>
      <c r="K28" s="66">
        <f t="shared" si="5"/>
        <v>2974206</v>
      </c>
      <c r="L28" s="66">
        <f t="shared" si="5"/>
        <v>3964207</v>
      </c>
      <c r="M28" s="66">
        <f t="shared" si="5"/>
        <v>19882397</v>
      </c>
      <c r="N28" s="66">
        <f t="shared" si="5"/>
        <v>3507986</v>
      </c>
      <c r="O28" s="66">
        <f t="shared" si="5"/>
        <v>0</v>
      </c>
      <c r="P28" s="66">
        <f t="shared" si="5"/>
        <v>2780326</v>
      </c>
      <c r="Q28" s="66">
        <f t="shared" si="5"/>
        <v>6288312</v>
      </c>
      <c r="R28" s="66">
        <f t="shared" si="5"/>
        <v>3404976</v>
      </c>
      <c r="S28" s="66">
        <f t="shared" si="5"/>
        <v>0</v>
      </c>
      <c r="T28" s="66">
        <f t="shared" si="5"/>
        <v>3147887</v>
      </c>
      <c r="U28" s="66">
        <f t="shared" si="5"/>
        <v>6552863</v>
      </c>
      <c r="V28" s="66">
        <f t="shared" si="5"/>
        <v>52207299</v>
      </c>
      <c r="W28" s="66">
        <f t="shared" si="5"/>
        <v>69104064</v>
      </c>
      <c r="X28" s="66">
        <f t="shared" si="5"/>
        <v>-16896765</v>
      </c>
      <c r="Y28" s="103">
        <f>+IF(W28&lt;&gt;0,+(X28/W28)*100,0)</f>
        <v>-24.451188572643137</v>
      </c>
      <c r="Z28" s="119">
        <f>SUM(Z29:Z31)</f>
        <v>69104064</v>
      </c>
    </row>
    <row r="29" spans="1:26" ht="13.5">
      <c r="A29" s="104" t="s">
        <v>74</v>
      </c>
      <c r="B29" s="102"/>
      <c r="C29" s="121"/>
      <c r="D29" s="122">
        <v>51271374</v>
      </c>
      <c r="E29" s="26">
        <v>51271374</v>
      </c>
      <c r="F29" s="26">
        <v>1006969</v>
      </c>
      <c r="G29" s="26">
        <v>2518538</v>
      </c>
      <c r="H29" s="26">
        <v>3847923</v>
      </c>
      <c r="I29" s="26">
        <v>7373430</v>
      </c>
      <c r="J29" s="26">
        <v>5043685</v>
      </c>
      <c r="K29" s="26">
        <v>1597426</v>
      </c>
      <c r="L29" s="26">
        <v>1424503</v>
      </c>
      <c r="M29" s="26">
        <v>8065614</v>
      </c>
      <c r="N29" s="26">
        <v>883771</v>
      </c>
      <c r="O29" s="26"/>
      <c r="P29" s="26">
        <v>838016</v>
      </c>
      <c r="Q29" s="26">
        <v>1721787</v>
      </c>
      <c r="R29" s="26">
        <v>1515260</v>
      </c>
      <c r="S29" s="26"/>
      <c r="T29" s="26">
        <v>1358670</v>
      </c>
      <c r="U29" s="26">
        <v>2873930</v>
      </c>
      <c r="V29" s="26">
        <v>20034761</v>
      </c>
      <c r="W29" s="26">
        <v>51271374</v>
      </c>
      <c r="X29" s="26">
        <v>-31236613</v>
      </c>
      <c r="Y29" s="106">
        <v>-60.92</v>
      </c>
      <c r="Z29" s="121">
        <v>51271374</v>
      </c>
    </row>
    <row r="30" spans="1:26" ht="13.5">
      <c r="A30" s="104" t="s">
        <v>75</v>
      </c>
      <c r="B30" s="102"/>
      <c r="C30" s="123"/>
      <c r="D30" s="124">
        <v>11203197</v>
      </c>
      <c r="E30" s="125">
        <v>11203197</v>
      </c>
      <c r="F30" s="125"/>
      <c r="G30" s="125"/>
      <c r="H30" s="125">
        <v>3295506</v>
      </c>
      <c r="I30" s="125">
        <v>3295506</v>
      </c>
      <c r="J30" s="125"/>
      <c r="K30" s="125">
        <v>1376780</v>
      </c>
      <c r="L30" s="125">
        <v>1276918</v>
      </c>
      <c r="M30" s="125">
        <v>2653698</v>
      </c>
      <c r="N30" s="125">
        <v>1522470</v>
      </c>
      <c r="O30" s="125"/>
      <c r="P30" s="125">
        <v>916437</v>
      </c>
      <c r="Q30" s="125">
        <v>2438907</v>
      </c>
      <c r="R30" s="125">
        <v>941159</v>
      </c>
      <c r="S30" s="125"/>
      <c r="T30" s="125">
        <v>490256</v>
      </c>
      <c r="U30" s="125">
        <v>1431415</v>
      </c>
      <c r="V30" s="125">
        <v>9819526</v>
      </c>
      <c r="W30" s="125">
        <v>11203197</v>
      </c>
      <c r="X30" s="125">
        <v>-1383671</v>
      </c>
      <c r="Y30" s="107">
        <v>-12.35</v>
      </c>
      <c r="Z30" s="123">
        <v>11203197</v>
      </c>
    </row>
    <row r="31" spans="1:26" ht="13.5">
      <c r="A31" s="104" t="s">
        <v>76</v>
      </c>
      <c r="B31" s="102"/>
      <c r="C31" s="121"/>
      <c r="D31" s="122">
        <v>6629493</v>
      </c>
      <c r="E31" s="26">
        <v>6629493</v>
      </c>
      <c r="F31" s="26">
        <v>1858239</v>
      </c>
      <c r="G31" s="26">
        <v>3438113</v>
      </c>
      <c r="H31" s="26">
        <v>3518439</v>
      </c>
      <c r="I31" s="26">
        <v>8814791</v>
      </c>
      <c r="J31" s="26">
        <v>7900299</v>
      </c>
      <c r="K31" s="26"/>
      <c r="L31" s="26">
        <v>1262786</v>
      </c>
      <c r="M31" s="26">
        <v>9163085</v>
      </c>
      <c r="N31" s="26">
        <v>1101745</v>
      </c>
      <c r="O31" s="26"/>
      <c r="P31" s="26">
        <v>1025873</v>
      </c>
      <c r="Q31" s="26">
        <v>2127618</v>
      </c>
      <c r="R31" s="26">
        <v>948557</v>
      </c>
      <c r="S31" s="26"/>
      <c r="T31" s="26">
        <v>1298961</v>
      </c>
      <c r="U31" s="26">
        <v>2247518</v>
      </c>
      <c r="V31" s="26">
        <v>22353012</v>
      </c>
      <c r="W31" s="26">
        <v>6629493</v>
      </c>
      <c r="X31" s="26">
        <v>15723519</v>
      </c>
      <c r="Y31" s="106">
        <v>237.18</v>
      </c>
      <c r="Z31" s="121">
        <v>6629493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2102340</v>
      </c>
      <c r="E32" s="66">
        <f t="shared" si="6"/>
        <v>2102340</v>
      </c>
      <c r="F32" s="66">
        <f t="shared" si="6"/>
        <v>1854432</v>
      </c>
      <c r="G32" s="66">
        <f t="shared" si="6"/>
        <v>3775516</v>
      </c>
      <c r="H32" s="66">
        <f t="shared" si="6"/>
        <v>4781427</v>
      </c>
      <c r="I32" s="66">
        <f t="shared" si="6"/>
        <v>10411375</v>
      </c>
      <c r="J32" s="66">
        <f t="shared" si="6"/>
        <v>7645342</v>
      </c>
      <c r="K32" s="66">
        <f t="shared" si="6"/>
        <v>0</v>
      </c>
      <c r="L32" s="66">
        <f t="shared" si="6"/>
        <v>1627457</v>
      </c>
      <c r="M32" s="66">
        <f t="shared" si="6"/>
        <v>9272799</v>
      </c>
      <c r="N32" s="66">
        <f t="shared" si="6"/>
        <v>1592191</v>
      </c>
      <c r="O32" s="66">
        <f t="shared" si="6"/>
        <v>0</v>
      </c>
      <c r="P32" s="66">
        <f t="shared" si="6"/>
        <v>1567087</v>
      </c>
      <c r="Q32" s="66">
        <f t="shared" si="6"/>
        <v>3159278</v>
      </c>
      <c r="R32" s="66">
        <f t="shared" si="6"/>
        <v>1909422</v>
      </c>
      <c r="S32" s="66">
        <f t="shared" si="6"/>
        <v>0</v>
      </c>
      <c r="T32" s="66">
        <f t="shared" si="6"/>
        <v>1813196</v>
      </c>
      <c r="U32" s="66">
        <f t="shared" si="6"/>
        <v>3722618</v>
      </c>
      <c r="V32" s="66">
        <f t="shared" si="6"/>
        <v>26566070</v>
      </c>
      <c r="W32" s="66">
        <f t="shared" si="6"/>
        <v>2102340</v>
      </c>
      <c r="X32" s="66">
        <f t="shared" si="6"/>
        <v>24463730</v>
      </c>
      <c r="Y32" s="103">
        <f>+IF(W32&lt;&gt;0,+(X32/W32)*100,0)</f>
        <v>1163.6428931571486</v>
      </c>
      <c r="Z32" s="119">
        <f>SUM(Z33:Z37)</f>
        <v>2102340</v>
      </c>
    </row>
    <row r="33" spans="1:26" ht="13.5">
      <c r="A33" s="104" t="s">
        <v>78</v>
      </c>
      <c r="B33" s="102"/>
      <c r="C33" s="121"/>
      <c r="D33" s="122">
        <v>2102340</v>
      </c>
      <c r="E33" s="26">
        <v>2102340</v>
      </c>
      <c r="F33" s="26">
        <v>635020</v>
      </c>
      <c r="G33" s="26">
        <v>1383022</v>
      </c>
      <c r="H33" s="26">
        <v>1258939</v>
      </c>
      <c r="I33" s="26">
        <v>3276981</v>
      </c>
      <c r="J33" s="26">
        <v>2921241</v>
      </c>
      <c r="K33" s="26"/>
      <c r="L33" s="26">
        <v>739517</v>
      </c>
      <c r="M33" s="26">
        <v>3660758</v>
      </c>
      <c r="N33" s="26">
        <v>672771</v>
      </c>
      <c r="O33" s="26"/>
      <c r="P33" s="26">
        <v>674244</v>
      </c>
      <c r="Q33" s="26">
        <v>1347015</v>
      </c>
      <c r="R33" s="26">
        <v>777219</v>
      </c>
      <c r="S33" s="26"/>
      <c r="T33" s="26">
        <v>841605</v>
      </c>
      <c r="U33" s="26">
        <v>1618824</v>
      </c>
      <c r="V33" s="26">
        <v>9903578</v>
      </c>
      <c r="W33" s="26">
        <v>2102340</v>
      </c>
      <c r="X33" s="26">
        <v>7801238</v>
      </c>
      <c r="Y33" s="106">
        <v>371.07</v>
      </c>
      <c r="Z33" s="121">
        <v>2102340</v>
      </c>
    </row>
    <row r="34" spans="1:26" ht="13.5">
      <c r="A34" s="104" t="s">
        <v>79</v>
      </c>
      <c r="B34" s="102"/>
      <c r="C34" s="121"/>
      <c r="D34" s="122"/>
      <c r="E34" s="26"/>
      <c r="F34" s="26">
        <v>947161</v>
      </c>
      <c r="G34" s="26">
        <v>581011</v>
      </c>
      <c r="H34" s="26">
        <v>891758</v>
      </c>
      <c r="I34" s="26">
        <v>2419930</v>
      </c>
      <c r="J34" s="26">
        <v>1189970</v>
      </c>
      <c r="K34" s="26"/>
      <c r="L34" s="26"/>
      <c r="M34" s="26">
        <v>1189970</v>
      </c>
      <c r="N34" s="26"/>
      <c r="O34" s="26"/>
      <c r="P34" s="26"/>
      <c r="Q34" s="26"/>
      <c r="R34" s="26"/>
      <c r="S34" s="26"/>
      <c r="T34" s="26"/>
      <c r="U34" s="26"/>
      <c r="V34" s="26">
        <v>3609900</v>
      </c>
      <c r="W34" s="26"/>
      <c r="X34" s="26">
        <v>3609900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272251</v>
      </c>
      <c r="G35" s="26">
        <v>1811483</v>
      </c>
      <c r="H35" s="26">
        <v>2630730</v>
      </c>
      <c r="I35" s="26">
        <v>4714464</v>
      </c>
      <c r="J35" s="26">
        <v>3534131</v>
      </c>
      <c r="K35" s="26"/>
      <c r="L35" s="26">
        <v>887940</v>
      </c>
      <c r="M35" s="26">
        <v>4422071</v>
      </c>
      <c r="N35" s="26">
        <v>919420</v>
      </c>
      <c r="O35" s="26"/>
      <c r="P35" s="26">
        <v>892843</v>
      </c>
      <c r="Q35" s="26">
        <v>1812263</v>
      </c>
      <c r="R35" s="26">
        <v>1132203</v>
      </c>
      <c r="S35" s="26"/>
      <c r="T35" s="26">
        <v>971591</v>
      </c>
      <c r="U35" s="26">
        <v>2103794</v>
      </c>
      <c r="V35" s="26">
        <v>13052592</v>
      </c>
      <c r="W35" s="26"/>
      <c r="X35" s="26">
        <v>13052592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1883742</v>
      </c>
      <c r="E38" s="66">
        <f t="shared" si="7"/>
        <v>1883742</v>
      </c>
      <c r="F38" s="66">
        <f t="shared" si="7"/>
        <v>968496</v>
      </c>
      <c r="G38" s="66">
        <f t="shared" si="7"/>
        <v>2528987</v>
      </c>
      <c r="H38" s="66">
        <f t="shared" si="7"/>
        <v>3305382</v>
      </c>
      <c r="I38" s="66">
        <f t="shared" si="7"/>
        <v>6802865</v>
      </c>
      <c r="J38" s="66">
        <f t="shared" si="7"/>
        <v>3501259</v>
      </c>
      <c r="K38" s="66">
        <f t="shared" si="7"/>
        <v>0</v>
      </c>
      <c r="L38" s="66">
        <f t="shared" si="7"/>
        <v>1152147</v>
      </c>
      <c r="M38" s="66">
        <f t="shared" si="7"/>
        <v>4653406</v>
      </c>
      <c r="N38" s="66">
        <f t="shared" si="7"/>
        <v>950028</v>
      </c>
      <c r="O38" s="66">
        <f t="shared" si="7"/>
        <v>0</v>
      </c>
      <c r="P38" s="66">
        <f t="shared" si="7"/>
        <v>1428928</v>
      </c>
      <c r="Q38" s="66">
        <f t="shared" si="7"/>
        <v>2378956</v>
      </c>
      <c r="R38" s="66">
        <f t="shared" si="7"/>
        <v>1447199</v>
      </c>
      <c r="S38" s="66">
        <f t="shared" si="7"/>
        <v>0</v>
      </c>
      <c r="T38" s="66">
        <f t="shared" si="7"/>
        <v>1280163</v>
      </c>
      <c r="U38" s="66">
        <f t="shared" si="7"/>
        <v>2727362</v>
      </c>
      <c r="V38" s="66">
        <f t="shared" si="7"/>
        <v>16562589</v>
      </c>
      <c r="W38" s="66">
        <f t="shared" si="7"/>
        <v>1883742</v>
      </c>
      <c r="X38" s="66">
        <f t="shared" si="7"/>
        <v>14678847</v>
      </c>
      <c r="Y38" s="103">
        <f>+IF(W38&lt;&gt;0,+(X38/W38)*100,0)</f>
        <v>779.2387174039758</v>
      </c>
      <c r="Z38" s="119">
        <f>SUM(Z39:Z41)</f>
        <v>1883742</v>
      </c>
    </row>
    <row r="39" spans="1:26" ht="13.5">
      <c r="A39" s="104" t="s">
        <v>84</v>
      </c>
      <c r="B39" s="102"/>
      <c r="C39" s="121"/>
      <c r="D39" s="122">
        <v>1883742</v>
      </c>
      <c r="E39" s="26">
        <v>1883742</v>
      </c>
      <c r="F39" s="26">
        <v>184011</v>
      </c>
      <c r="G39" s="26">
        <v>678969</v>
      </c>
      <c r="H39" s="26">
        <v>592838</v>
      </c>
      <c r="I39" s="26">
        <v>1455818</v>
      </c>
      <c r="J39" s="26">
        <v>817461</v>
      </c>
      <c r="K39" s="26"/>
      <c r="L39" s="26">
        <v>50487</v>
      </c>
      <c r="M39" s="26">
        <v>867948</v>
      </c>
      <c r="N39" s="26">
        <v>80874</v>
      </c>
      <c r="O39" s="26"/>
      <c r="P39" s="26">
        <v>194202</v>
      </c>
      <c r="Q39" s="26">
        <v>275076</v>
      </c>
      <c r="R39" s="26">
        <v>107040</v>
      </c>
      <c r="S39" s="26"/>
      <c r="T39" s="26">
        <v>247303</v>
      </c>
      <c r="U39" s="26">
        <v>354343</v>
      </c>
      <c r="V39" s="26">
        <v>2953185</v>
      </c>
      <c r="W39" s="26">
        <v>1883742</v>
      </c>
      <c r="X39" s="26">
        <v>1069443</v>
      </c>
      <c r="Y39" s="106">
        <v>56.77</v>
      </c>
      <c r="Z39" s="121">
        <v>1883742</v>
      </c>
    </row>
    <row r="40" spans="1:26" ht="13.5">
      <c r="A40" s="104" t="s">
        <v>85</v>
      </c>
      <c r="B40" s="102"/>
      <c r="C40" s="121"/>
      <c r="D40" s="122"/>
      <c r="E40" s="26"/>
      <c r="F40" s="26">
        <v>784485</v>
      </c>
      <c r="G40" s="26">
        <v>1850018</v>
      </c>
      <c r="H40" s="26">
        <v>2712544</v>
      </c>
      <c r="I40" s="26">
        <v>5347047</v>
      </c>
      <c r="J40" s="26">
        <v>2683798</v>
      </c>
      <c r="K40" s="26"/>
      <c r="L40" s="26">
        <v>1101660</v>
      </c>
      <c r="M40" s="26">
        <v>3785458</v>
      </c>
      <c r="N40" s="26">
        <v>869154</v>
      </c>
      <c r="O40" s="26"/>
      <c r="P40" s="26">
        <v>1234726</v>
      </c>
      <c r="Q40" s="26">
        <v>2103880</v>
      </c>
      <c r="R40" s="26">
        <v>1340159</v>
      </c>
      <c r="S40" s="26"/>
      <c r="T40" s="26">
        <v>1032860</v>
      </c>
      <c r="U40" s="26">
        <v>2373019</v>
      </c>
      <c r="V40" s="26">
        <v>13609404</v>
      </c>
      <c r="W40" s="26"/>
      <c r="X40" s="26">
        <v>13609404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1579184</v>
      </c>
      <c r="G42" s="66">
        <f t="shared" si="8"/>
        <v>6724166</v>
      </c>
      <c r="H42" s="66">
        <f t="shared" si="8"/>
        <v>11293328</v>
      </c>
      <c r="I42" s="66">
        <f t="shared" si="8"/>
        <v>19596678</v>
      </c>
      <c r="J42" s="66">
        <f t="shared" si="8"/>
        <v>14754677</v>
      </c>
      <c r="K42" s="66">
        <f t="shared" si="8"/>
        <v>0</v>
      </c>
      <c r="L42" s="66">
        <f t="shared" si="8"/>
        <v>3581037</v>
      </c>
      <c r="M42" s="66">
        <f t="shared" si="8"/>
        <v>18335714</v>
      </c>
      <c r="N42" s="66">
        <f t="shared" si="8"/>
        <v>5366925</v>
      </c>
      <c r="O42" s="66">
        <f t="shared" si="8"/>
        <v>0</v>
      </c>
      <c r="P42" s="66">
        <f t="shared" si="8"/>
        <v>4325161</v>
      </c>
      <c r="Q42" s="66">
        <f t="shared" si="8"/>
        <v>9692086</v>
      </c>
      <c r="R42" s="66">
        <f t="shared" si="8"/>
        <v>3327943</v>
      </c>
      <c r="S42" s="66">
        <f t="shared" si="8"/>
        <v>0</v>
      </c>
      <c r="T42" s="66">
        <f t="shared" si="8"/>
        <v>6487982</v>
      </c>
      <c r="U42" s="66">
        <f t="shared" si="8"/>
        <v>9815925</v>
      </c>
      <c r="V42" s="66">
        <f t="shared" si="8"/>
        <v>57440403</v>
      </c>
      <c r="W42" s="66">
        <f t="shared" si="8"/>
        <v>0</v>
      </c>
      <c r="X42" s="66">
        <f t="shared" si="8"/>
        <v>57440403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>
        <v>370977</v>
      </c>
      <c r="G43" s="26">
        <v>4186441</v>
      </c>
      <c r="H43" s="26">
        <v>7375284</v>
      </c>
      <c r="I43" s="26">
        <v>11932702</v>
      </c>
      <c r="J43" s="26">
        <v>9483444</v>
      </c>
      <c r="K43" s="26"/>
      <c r="L43" s="26">
        <v>1991613</v>
      </c>
      <c r="M43" s="26">
        <v>11475057</v>
      </c>
      <c r="N43" s="26">
        <v>3206371</v>
      </c>
      <c r="O43" s="26"/>
      <c r="P43" s="26">
        <v>2225223</v>
      </c>
      <c r="Q43" s="26">
        <v>5431594</v>
      </c>
      <c r="R43" s="26">
        <v>1866175</v>
      </c>
      <c r="S43" s="26"/>
      <c r="T43" s="26">
        <v>2970031</v>
      </c>
      <c r="U43" s="26">
        <v>4836206</v>
      </c>
      <c r="V43" s="26">
        <v>33675559</v>
      </c>
      <c r="W43" s="26"/>
      <c r="X43" s="26">
        <v>33675559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>
        <v>521186</v>
      </c>
      <c r="G44" s="26">
        <v>965567</v>
      </c>
      <c r="H44" s="26">
        <v>1565626</v>
      </c>
      <c r="I44" s="26">
        <v>3052379</v>
      </c>
      <c r="J44" s="26">
        <v>2071518</v>
      </c>
      <c r="K44" s="26"/>
      <c r="L44" s="26">
        <v>562910</v>
      </c>
      <c r="M44" s="26">
        <v>2634428</v>
      </c>
      <c r="N44" s="26">
        <v>1154225</v>
      </c>
      <c r="O44" s="26"/>
      <c r="P44" s="26">
        <v>748861</v>
      </c>
      <c r="Q44" s="26">
        <v>1903086</v>
      </c>
      <c r="R44" s="26">
        <v>573442</v>
      </c>
      <c r="S44" s="26"/>
      <c r="T44" s="26">
        <v>2592466</v>
      </c>
      <c r="U44" s="26">
        <v>3165908</v>
      </c>
      <c r="V44" s="26">
        <v>10755801</v>
      </c>
      <c r="W44" s="26"/>
      <c r="X44" s="26">
        <v>10755801</v>
      </c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>
        <v>295444</v>
      </c>
      <c r="G45" s="125">
        <v>695553</v>
      </c>
      <c r="H45" s="125">
        <v>1032228</v>
      </c>
      <c r="I45" s="125">
        <v>2023225</v>
      </c>
      <c r="J45" s="125">
        <v>1405333</v>
      </c>
      <c r="K45" s="125"/>
      <c r="L45" s="125">
        <v>404227</v>
      </c>
      <c r="M45" s="125">
        <v>1809560</v>
      </c>
      <c r="N45" s="125">
        <v>429888</v>
      </c>
      <c r="O45" s="125"/>
      <c r="P45" s="125">
        <v>835041</v>
      </c>
      <c r="Q45" s="125">
        <v>1264929</v>
      </c>
      <c r="R45" s="125">
        <v>355812</v>
      </c>
      <c r="S45" s="125"/>
      <c r="T45" s="125">
        <v>400671</v>
      </c>
      <c r="U45" s="125">
        <v>756483</v>
      </c>
      <c r="V45" s="125">
        <v>5854197</v>
      </c>
      <c r="W45" s="125"/>
      <c r="X45" s="125">
        <v>5854197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>
        <v>391577</v>
      </c>
      <c r="G46" s="26">
        <v>876605</v>
      </c>
      <c r="H46" s="26">
        <v>1320190</v>
      </c>
      <c r="I46" s="26">
        <v>2588372</v>
      </c>
      <c r="J46" s="26">
        <v>1794382</v>
      </c>
      <c r="K46" s="26"/>
      <c r="L46" s="26">
        <v>622287</v>
      </c>
      <c r="M46" s="26">
        <v>2416669</v>
      </c>
      <c r="N46" s="26">
        <v>576441</v>
      </c>
      <c r="O46" s="26"/>
      <c r="P46" s="26">
        <v>516036</v>
      </c>
      <c r="Q46" s="26">
        <v>1092477</v>
      </c>
      <c r="R46" s="26">
        <v>532514</v>
      </c>
      <c r="S46" s="26"/>
      <c r="T46" s="26">
        <v>524814</v>
      </c>
      <c r="U46" s="26">
        <v>1057328</v>
      </c>
      <c r="V46" s="26">
        <v>7154846</v>
      </c>
      <c r="W46" s="26"/>
      <c r="X46" s="26">
        <v>7154846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>
        <v>605243</v>
      </c>
      <c r="M47" s="66">
        <v>605243</v>
      </c>
      <c r="N47" s="66">
        <v>403655</v>
      </c>
      <c r="O47" s="66"/>
      <c r="P47" s="66">
        <v>379571</v>
      </c>
      <c r="Q47" s="66">
        <v>783226</v>
      </c>
      <c r="R47" s="66">
        <v>335166</v>
      </c>
      <c r="S47" s="66"/>
      <c r="T47" s="66">
        <v>-202087</v>
      </c>
      <c r="U47" s="66">
        <v>133079</v>
      </c>
      <c r="V47" s="66">
        <v>1521548</v>
      </c>
      <c r="W47" s="66"/>
      <c r="X47" s="66">
        <v>1521548</v>
      </c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73090146</v>
      </c>
      <c r="E48" s="39">
        <f t="shared" si="9"/>
        <v>73090146</v>
      </c>
      <c r="F48" s="39">
        <f t="shared" si="9"/>
        <v>7267320</v>
      </c>
      <c r="G48" s="39">
        <f t="shared" si="9"/>
        <v>18985320</v>
      </c>
      <c r="H48" s="39">
        <f t="shared" si="9"/>
        <v>30042005</v>
      </c>
      <c r="I48" s="39">
        <f t="shared" si="9"/>
        <v>56294645</v>
      </c>
      <c r="J48" s="39">
        <f t="shared" si="9"/>
        <v>38845262</v>
      </c>
      <c r="K48" s="39">
        <f t="shared" si="9"/>
        <v>2974206</v>
      </c>
      <c r="L48" s="39">
        <f t="shared" si="9"/>
        <v>10930091</v>
      </c>
      <c r="M48" s="39">
        <f t="shared" si="9"/>
        <v>52749559</v>
      </c>
      <c r="N48" s="39">
        <f t="shared" si="9"/>
        <v>11820785</v>
      </c>
      <c r="O48" s="39">
        <f t="shared" si="9"/>
        <v>0</v>
      </c>
      <c r="P48" s="39">
        <f t="shared" si="9"/>
        <v>10481073</v>
      </c>
      <c r="Q48" s="39">
        <f t="shared" si="9"/>
        <v>22301858</v>
      </c>
      <c r="R48" s="39">
        <f t="shared" si="9"/>
        <v>10424706</v>
      </c>
      <c r="S48" s="39">
        <f t="shared" si="9"/>
        <v>0</v>
      </c>
      <c r="T48" s="39">
        <f t="shared" si="9"/>
        <v>12527141</v>
      </c>
      <c r="U48" s="39">
        <f t="shared" si="9"/>
        <v>22951847</v>
      </c>
      <c r="V48" s="39">
        <f t="shared" si="9"/>
        <v>154297909</v>
      </c>
      <c r="W48" s="39">
        <f t="shared" si="9"/>
        <v>73090146</v>
      </c>
      <c r="X48" s="39">
        <f t="shared" si="9"/>
        <v>81207763</v>
      </c>
      <c r="Y48" s="140">
        <f>+IF(W48&lt;&gt;0,+(X48/W48)*100,0)</f>
        <v>111.10630836610997</v>
      </c>
      <c r="Z48" s="138">
        <f>+Z28+Z32+Z38+Z42+Z47</f>
        <v>73090146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79604854</v>
      </c>
      <c r="E49" s="143">
        <f t="shared" si="10"/>
        <v>79604854</v>
      </c>
      <c r="F49" s="143">
        <f t="shared" si="10"/>
        <v>33549480</v>
      </c>
      <c r="G49" s="143">
        <f t="shared" si="10"/>
        <v>19952699</v>
      </c>
      <c r="H49" s="143">
        <f t="shared" si="10"/>
        <v>18314261</v>
      </c>
      <c r="I49" s="143">
        <f t="shared" si="10"/>
        <v>71816440</v>
      </c>
      <c r="J49" s="143">
        <f t="shared" si="10"/>
        <v>15467615</v>
      </c>
      <c r="K49" s="143">
        <f t="shared" si="10"/>
        <v>-1345906</v>
      </c>
      <c r="L49" s="143">
        <f t="shared" si="10"/>
        <v>-4657070</v>
      </c>
      <c r="M49" s="143">
        <f t="shared" si="10"/>
        <v>9464639</v>
      </c>
      <c r="N49" s="143">
        <f t="shared" si="10"/>
        <v>-7423817</v>
      </c>
      <c r="O49" s="143">
        <f t="shared" si="10"/>
        <v>0</v>
      </c>
      <c r="P49" s="143">
        <f t="shared" si="10"/>
        <v>-3470158</v>
      </c>
      <c r="Q49" s="143">
        <f t="shared" si="10"/>
        <v>-10893975</v>
      </c>
      <c r="R49" s="143">
        <f t="shared" si="10"/>
        <v>-3508267</v>
      </c>
      <c r="S49" s="143">
        <f t="shared" si="10"/>
        <v>0</v>
      </c>
      <c r="T49" s="143">
        <f t="shared" si="10"/>
        <v>-2078081</v>
      </c>
      <c r="U49" s="143">
        <f t="shared" si="10"/>
        <v>-5586348</v>
      </c>
      <c r="V49" s="143">
        <f t="shared" si="10"/>
        <v>64800756</v>
      </c>
      <c r="W49" s="143">
        <f>IF(E25=E48,0,W25-W48)</f>
        <v>79604854</v>
      </c>
      <c r="X49" s="143">
        <f t="shared" si="10"/>
        <v>-14804098</v>
      </c>
      <c r="Y49" s="144">
        <f>+IF(W49&lt;&gt;0,+(X49/W49)*100,0)</f>
        <v>-18.59697902341483</v>
      </c>
      <c r="Z49" s="141">
        <f>+Z25-Z48</f>
        <v>79604854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14819000</v>
      </c>
      <c r="E5" s="26">
        <v>14819000</v>
      </c>
      <c r="F5" s="26">
        <v>1140632</v>
      </c>
      <c r="G5" s="26">
        <v>5155075</v>
      </c>
      <c r="H5" s="26">
        <v>4805353</v>
      </c>
      <c r="I5" s="26">
        <v>11101060</v>
      </c>
      <c r="J5" s="26">
        <v>0</v>
      </c>
      <c r="K5" s="26">
        <v>1041400</v>
      </c>
      <c r="L5" s="26">
        <v>1111914</v>
      </c>
      <c r="M5" s="26">
        <v>2153314</v>
      </c>
      <c r="N5" s="26">
        <v>1112773</v>
      </c>
      <c r="O5" s="26">
        <v>0</v>
      </c>
      <c r="P5" s="26">
        <v>1085415</v>
      </c>
      <c r="Q5" s="26">
        <v>2198188</v>
      </c>
      <c r="R5" s="26">
        <v>1092380</v>
      </c>
      <c r="S5" s="26">
        <v>0</v>
      </c>
      <c r="T5" s="26">
        <v>1086608</v>
      </c>
      <c r="U5" s="26">
        <v>2178988</v>
      </c>
      <c r="V5" s="26">
        <v>17631550</v>
      </c>
      <c r="W5" s="26">
        <v>14819000</v>
      </c>
      <c r="X5" s="26">
        <v>2812550</v>
      </c>
      <c r="Y5" s="106">
        <v>18.98</v>
      </c>
      <c r="Z5" s="121">
        <v>14819000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19886000</v>
      </c>
      <c r="E7" s="26">
        <v>19886000</v>
      </c>
      <c r="F7" s="26">
        <v>3986420</v>
      </c>
      <c r="G7" s="26">
        <v>0</v>
      </c>
      <c r="H7" s="26">
        <v>7451085</v>
      </c>
      <c r="I7" s="26">
        <v>11437505</v>
      </c>
      <c r="J7" s="26">
        <v>9677317</v>
      </c>
      <c r="K7" s="26">
        <v>0</v>
      </c>
      <c r="L7" s="26">
        <v>2422890</v>
      </c>
      <c r="M7" s="26">
        <v>12100207</v>
      </c>
      <c r="N7" s="26">
        <v>2429948</v>
      </c>
      <c r="O7" s="26">
        <v>0</v>
      </c>
      <c r="P7" s="26">
        <v>2001806</v>
      </c>
      <c r="Q7" s="26">
        <v>4431754</v>
      </c>
      <c r="R7" s="26">
        <v>1953319</v>
      </c>
      <c r="S7" s="26">
        <v>0</v>
      </c>
      <c r="T7" s="26">
        <v>2816095</v>
      </c>
      <c r="U7" s="26">
        <v>4769414</v>
      </c>
      <c r="V7" s="26">
        <v>32738880</v>
      </c>
      <c r="W7" s="26">
        <v>19886000</v>
      </c>
      <c r="X7" s="26">
        <v>12852880</v>
      </c>
      <c r="Y7" s="106">
        <v>64.63</v>
      </c>
      <c r="Z7" s="121">
        <v>19886000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919413</v>
      </c>
      <c r="G8" s="26">
        <v>1889449</v>
      </c>
      <c r="H8" s="26">
        <v>3271515</v>
      </c>
      <c r="I8" s="26">
        <v>6080377</v>
      </c>
      <c r="J8" s="26">
        <v>3920027</v>
      </c>
      <c r="K8" s="26">
        <v>0</v>
      </c>
      <c r="L8" s="26">
        <v>759206</v>
      </c>
      <c r="M8" s="26">
        <v>4679233</v>
      </c>
      <c r="N8" s="26">
        <v>-618934</v>
      </c>
      <c r="O8" s="26">
        <v>0</v>
      </c>
      <c r="P8" s="26">
        <v>1820571</v>
      </c>
      <c r="Q8" s="26">
        <v>1201637</v>
      </c>
      <c r="R8" s="26">
        <v>1771845</v>
      </c>
      <c r="S8" s="26">
        <v>0</v>
      </c>
      <c r="T8" s="26">
        <v>3688597</v>
      </c>
      <c r="U8" s="26">
        <v>5460442</v>
      </c>
      <c r="V8" s="26">
        <v>17421689</v>
      </c>
      <c r="W8" s="26">
        <v>0</v>
      </c>
      <c r="X8" s="26">
        <v>17421689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8620000</v>
      </c>
      <c r="E9" s="26">
        <v>8620000</v>
      </c>
      <c r="F9" s="26">
        <v>753566</v>
      </c>
      <c r="G9" s="26">
        <v>1514920</v>
      </c>
      <c r="H9" s="26">
        <v>2288442</v>
      </c>
      <c r="I9" s="26">
        <v>4556928</v>
      </c>
      <c r="J9" s="26">
        <v>3049998</v>
      </c>
      <c r="K9" s="26">
        <v>0</v>
      </c>
      <c r="L9" s="26">
        <v>759443</v>
      </c>
      <c r="M9" s="26">
        <v>3809441</v>
      </c>
      <c r="N9" s="26">
        <v>753470</v>
      </c>
      <c r="O9" s="26">
        <v>0</v>
      </c>
      <c r="P9" s="26">
        <v>753309</v>
      </c>
      <c r="Q9" s="26">
        <v>1506779</v>
      </c>
      <c r="R9" s="26">
        <v>761320</v>
      </c>
      <c r="S9" s="26">
        <v>0</v>
      </c>
      <c r="T9" s="26">
        <v>755921</v>
      </c>
      <c r="U9" s="26">
        <v>1517241</v>
      </c>
      <c r="V9" s="26">
        <v>11390389</v>
      </c>
      <c r="W9" s="26">
        <v>8620000</v>
      </c>
      <c r="X9" s="26">
        <v>2770389</v>
      </c>
      <c r="Y9" s="106">
        <v>32.14</v>
      </c>
      <c r="Z9" s="121">
        <v>8620000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9917000</v>
      </c>
      <c r="E10" s="20">
        <v>9917000</v>
      </c>
      <c r="F10" s="20">
        <v>475316</v>
      </c>
      <c r="G10" s="20">
        <v>945187</v>
      </c>
      <c r="H10" s="20">
        <v>0</v>
      </c>
      <c r="I10" s="20">
        <v>1420503</v>
      </c>
      <c r="J10" s="20">
        <v>1869221</v>
      </c>
      <c r="K10" s="20">
        <v>0</v>
      </c>
      <c r="L10" s="20">
        <v>458100</v>
      </c>
      <c r="M10" s="20">
        <v>2327321</v>
      </c>
      <c r="N10" s="20">
        <v>468165</v>
      </c>
      <c r="O10" s="20">
        <v>0</v>
      </c>
      <c r="P10" s="20">
        <v>459734</v>
      </c>
      <c r="Q10" s="20">
        <v>927899</v>
      </c>
      <c r="R10" s="20">
        <v>460094</v>
      </c>
      <c r="S10" s="20">
        <v>0</v>
      </c>
      <c r="T10" s="20">
        <v>456577</v>
      </c>
      <c r="U10" s="20">
        <v>916671</v>
      </c>
      <c r="V10" s="20">
        <v>5592394</v>
      </c>
      <c r="W10" s="20">
        <v>9917000</v>
      </c>
      <c r="X10" s="20">
        <v>-4324606</v>
      </c>
      <c r="Y10" s="160">
        <v>-43.61</v>
      </c>
      <c r="Z10" s="96">
        <v>9917000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4509621</v>
      </c>
      <c r="K11" s="26">
        <v>0</v>
      </c>
      <c r="L11" s="26">
        <v>0</v>
      </c>
      <c r="M11" s="26">
        <v>4509621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4509621</v>
      </c>
      <c r="W11" s="26">
        <v>0</v>
      </c>
      <c r="X11" s="26">
        <v>4509621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21619</v>
      </c>
      <c r="G12" s="26">
        <v>53603</v>
      </c>
      <c r="H12" s="26">
        <v>107798</v>
      </c>
      <c r="I12" s="26">
        <v>183020</v>
      </c>
      <c r="J12" s="26">
        <v>158724</v>
      </c>
      <c r="K12" s="26">
        <v>565100</v>
      </c>
      <c r="L12" s="26">
        <v>59258</v>
      </c>
      <c r="M12" s="26">
        <v>783082</v>
      </c>
      <c r="N12" s="26">
        <v>50939</v>
      </c>
      <c r="O12" s="26">
        <v>0</v>
      </c>
      <c r="P12" s="26">
        <v>52379</v>
      </c>
      <c r="Q12" s="26">
        <v>103318</v>
      </c>
      <c r="R12" s="26">
        <v>49785</v>
      </c>
      <c r="S12" s="26">
        <v>0</v>
      </c>
      <c r="T12" s="26">
        <v>47251</v>
      </c>
      <c r="U12" s="26">
        <v>97036</v>
      </c>
      <c r="V12" s="26">
        <v>1166456</v>
      </c>
      <c r="W12" s="26">
        <v>0</v>
      </c>
      <c r="X12" s="26">
        <v>1166456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634905</v>
      </c>
      <c r="M13" s="26">
        <v>634905</v>
      </c>
      <c r="N13" s="26">
        <v>169642</v>
      </c>
      <c r="O13" s="26">
        <v>0</v>
      </c>
      <c r="P13" s="26">
        <v>819808</v>
      </c>
      <c r="Q13" s="26">
        <v>989450</v>
      </c>
      <c r="R13" s="26">
        <v>732374</v>
      </c>
      <c r="S13" s="26">
        <v>0</v>
      </c>
      <c r="T13" s="26">
        <v>778043</v>
      </c>
      <c r="U13" s="26">
        <v>1510417</v>
      </c>
      <c r="V13" s="26">
        <v>3134772</v>
      </c>
      <c r="W13" s="26">
        <v>0</v>
      </c>
      <c r="X13" s="26">
        <v>3134772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894301</v>
      </c>
      <c r="G14" s="26">
        <v>1456192</v>
      </c>
      <c r="H14" s="26">
        <v>2431098</v>
      </c>
      <c r="I14" s="26">
        <v>4781591</v>
      </c>
      <c r="J14" s="26">
        <v>3038299</v>
      </c>
      <c r="K14" s="26">
        <v>0</v>
      </c>
      <c r="L14" s="26">
        <v>0</v>
      </c>
      <c r="M14" s="26">
        <v>3038299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7819890</v>
      </c>
      <c r="W14" s="26">
        <v>0</v>
      </c>
      <c r="X14" s="26">
        <v>7819890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156000</v>
      </c>
      <c r="E16" s="26">
        <v>156000</v>
      </c>
      <c r="F16" s="26">
        <v>19240</v>
      </c>
      <c r="G16" s="26">
        <v>51134</v>
      </c>
      <c r="H16" s="26">
        <v>50800</v>
      </c>
      <c r="I16" s="26">
        <v>121174</v>
      </c>
      <c r="J16" s="26">
        <v>51441</v>
      </c>
      <c r="K16" s="26">
        <v>0</v>
      </c>
      <c r="L16" s="26">
        <v>10</v>
      </c>
      <c r="M16" s="26">
        <v>51451</v>
      </c>
      <c r="N16" s="26">
        <v>150</v>
      </c>
      <c r="O16" s="26">
        <v>0</v>
      </c>
      <c r="P16" s="26">
        <v>161</v>
      </c>
      <c r="Q16" s="26">
        <v>311</v>
      </c>
      <c r="R16" s="26">
        <v>0</v>
      </c>
      <c r="S16" s="26">
        <v>0</v>
      </c>
      <c r="T16" s="26">
        <v>85252</v>
      </c>
      <c r="U16" s="26">
        <v>85252</v>
      </c>
      <c r="V16" s="26">
        <v>258188</v>
      </c>
      <c r="W16" s="26">
        <v>156000</v>
      </c>
      <c r="X16" s="26">
        <v>102188</v>
      </c>
      <c r="Y16" s="106">
        <v>65.51</v>
      </c>
      <c r="Z16" s="121">
        <v>156000</v>
      </c>
    </row>
    <row r="17" spans="1:26" ht="13.5">
      <c r="A17" s="157" t="s">
        <v>112</v>
      </c>
      <c r="B17" s="161"/>
      <c r="C17" s="121">
        <v>0</v>
      </c>
      <c r="D17" s="122">
        <v>2641000</v>
      </c>
      <c r="E17" s="26">
        <v>2641000</v>
      </c>
      <c r="F17" s="26">
        <v>0</v>
      </c>
      <c r="G17" s="26">
        <v>40</v>
      </c>
      <c r="H17" s="26">
        <v>260</v>
      </c>
      <c r="I17" s="26">
        <v>300</v>
      </c>
      <c r="J17" s="26">
        <v>480</v>
      </c>
      <c r="K17" s="26">
        <v>0</v>
      </c>
      <c r="L17" s="26">
        <v>0</v>
      </c>
      <c r="M17" s="26">
        <v>480</v>
      </c>
      <c r="N17" s="26">
        <v>13426</v>
      </c>
      <c r="O17" s="26">
        <v>0</v>
      </c>
      <c r="P17" s="26">
        <v>50</v>
      </c>
      <c r="Q17" s="26">
        <v>13476</v>
      </c>
      <c r="R17" s="26">
        <v>140</v>
      </c>
      <c r="S17" s="26">
        <v>0</v>
      </c>
      <c r="T17" s="26">
        <v>110</v>
      </c>
      <c r="U17" s="26">
        <v>250</v>
      </c>
      <c r="V17" s="26">
        <v>14506</v>
      </c>
      <c r="W17" s="26">
        <v>2641000</v>
      </c>
      <c r="X17" s="26">
        <v>-2626494</v>
      </c>
      <c r="Y17" s="106">
        <v>-99.45</v>
      </c>
      <c r="Z17" s="121">
        <v>2641000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0</v>
      </c>
      <c r="E19" s="26">
        <v>0</v>
      </c>
      <c r="F19" s="26">
        <v>27787311</v>
      </c>
      <c r="G19" s="26">
        <v>27787311</v>
      </c>
      <c r="H19" s="26">
        <v>27787311</v>
      </c>
      <c r="I19" s="26">
        <v>83361933</v>
      </c>
      <c r="J19" s="26">
        <v>27787311</v>
      </c>
      <c r="K19" s="26">
        <v>0</v>
      </c>
      <c r="L19" s="26">
        <v>0</v>
      </c>
      <c r="M19" s="26">
        <v>27787311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111149244</v>
      </c>
      <c r="W19" s="26">
        <v>0</v>
      </c>
      <c r="X19" s="26">
        <v>111149244</v>
      </c>
      <c r="Y19" s="106">
        <v>0</v>
      </c>
      <c r="Z19" s="121">
        <v>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96656000</v>
      </c>
      <c r="E20" s="20">
        <v>96656000</v>
      </c>
      <c r="F20" s="20">
        <v>4808456</v>
      </c>
      <c r="G20" s="20">
        <v>74582</v>
      </c>
      <c r="H20" s="20">
        <v>142867</v>
      </c>
      <c r="I20" s="20">
        <v>5025905</v>
      </c>
      <c r="J20" s="20">
        <v>230701</v>
      </c>
      <c r="K20" s="20">
        <v>21800</v>
      </c>
      <c r="L20" s="20">
        <v>67295</v>
      </c>
      <c r="M20" s="20">
        <v>319796</v>
      </c>
      <c r="N20" s="20">
        <v>17389</v>
      </c>
      <c r="O20" s="20">
        <v>0</v>
      </c>
      <c r="P20" s="20">
        <v>17682</v>
      </c>
      <c r="Q20" s="20">
        <v>35071</v>
      </c>
      <c r="R20" s="20">
        <v>95182</v>
      </c>
      <c r="S20" s="20">
        <v>0</v>
      </c>
      <c r="T20" s="20">
        <v>76712</v>
      </c>
      <c r="U20" s="20">
        <v>171894</v>
      </c>
      <c r="V20" s="20">
        <v>5552666</v>
      </c>
      <c r="W20" s="20">
        <v>96656000</v>
      </c>
      <c r="X20" s="20">
        <v>-91103334</v>
      </c>
      <c r="Y20" s="160">
        <v>-94.26</v>
      </c>
      <c r="Z20" s="96">
        <v>96656000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10526</v>
      </c>
      <c r="G21" s="26">
        <v>10526</v>
      </c>
      <c r="H21" s="48">
        <v>19737</v>
      </c>
      <c r="I21" s="26">
        <v>40789</v>
      </c>
      <c r="J21" s="26">
        <v>19737</v>
      </c>
      <c r="K21" s="26">
        <v>0</v>
      </c>
      <c r="L21" s="26">
        <v>0</v>
      </c>
      <c r="M21" s="26">
        <v>19737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657894</v>
      </c>
      <c r="U21" s="26">
        <v>657894</v>
      </c>
      <c r="V21" s="48">
        <v>718420</v>
      </c>
      <c r="W21" s="26">
        <v>0</v>
      </c>
      <c r="X21" s="26">
        <v>718420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152695000</v>
      </c>
      <c r="E22" s="166">
        <f t="shared" si="0"/>
        <v>152695000</v>
      </c>
      <c r="F22" s="166">
        <f t="shared" si="0"/>
        <v>40816800</v>
      </c>
      <c r="G22" s="166">
        <f t="shared" si="0"/>
        <v>38938019</v>
      </c>
      <c r="H22" s="166">
        <f t="shared" si="0"/>
        <v>48356266</v>
      </c>
      <c r="I22" s="166">
        <f t="shared" si="0"/>
        <v>128111085</v>
      </c>
      <c r="J22" s="166">
        <f t="shared" si="0"/>
        <v>54312877</v>
      </c>
      <c r="K22" s="166">
        <f t="shared" si="0"/>
        <v>1628300</v>
      </c>
      <c r="L22" s="166">
        <f t="shared" si="0"/>
        <v>6273021</v>
      </c>
      <c r="M22" s="166">
        <f t="shared" si="0"/>
        <v>62214198</v>
      </c>
      <c r="N22" s="166">
        <f t="shared" si="0"/>
        <v>4396968</v>
      </c>
      <c r="O22" s="166">
        <f t="shared" si="0"/>
        <v>0</v>
      </c>
      <c r="P22" s="166">
        <f t="shared" si="0"/>
        <v>7010915</v>
      </c>
      <c r="Q22" s="166">
        <f t="shared" si="0"/>
        <v>11407883</v>
      </c>
      <c r="R22" s="166">
        <f t="shared" si="0"/>
        <v>6916439</v>
      </c>
      <c r="S22" s="166">
        <f t="shared" si="0"/>
        <v>0</v>
      </c>
      <c r="T22" s="166">
        <f t="shared" si="0"/>
        <v>10449060</v>
      </c>
      <c r="U22" s="166">
        <f t="shared" si="0"/>
        <v>17365499</v>
      </c>
      <c r="V22" s="166">
        <f t="shared" si="0"/>
        <v>219098665</v>
      </c>
      <c r="W22" s="166">
        <f t="shared" si="0"/>
        <v>152695000</v>
      </c>
      <c r="X22" s="166">
        <f t="shared" si="0"/>
        <v>66403665</v>
      </c>
      <c r="Y22" s="167">
        <f>+IF(W22&lt;&gt;0,+(X22/W22)*100,0)</f>
        <v>43.487779560561904</v>
      </c>
      <c r="Z22" s="164">
        <f>SUM(Z5:Z21)</f>
        <v>152695000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18144972</v>
      </c>
      <c r="E25" s="26">
        <v>18144972</v>
      </c>
      <c r="F25" s="26">
        <v>4826161</v>
      </c>
      <c r="G25" s="26">
        <v>9873605</v>
      </c>
      <c r="H25" s="26">
        <v>15016631</v>
      </c>
      <c r="I25" s="26">
        <v>29716397</v>
      </c>
      <c r="J25" s="26">
        <v>20296559</v>
      </c>
      <c r="K25" s="26">
        <v>953510</v>
      </c>
      <c r="L25" s="26">
        <v>4870796</v>
      </c>
      <c r="M25" s="26">
        <v>26120865</v>
      </c>
      <c r="N25" s="26">
        <v>5126639</v>
      </c>
      <c r="O25" s="26">
        <v>0</v>
      </c>
      <c r="P25" s="26">
        <v>4460162</v>
      </c>
      <c r="Q25" s="26">
        <v>9586801</v>
      </c>
      <c r="R25" s="26">
        <v>4794656</v>
      </c>
      <c r="S25" s="26">
        <v>0</v>
      </c>
      <c r="T25" s="26">
        <v>5212426</v>
      </c>
      <c r="U25" s="26">
        <v>10007082</v>
      </c>
      <c r="V25" s="26">
        <v>75431145</v>
      </c>
      <c r="W25" s="26">
        <v>18144972</v>
      </c>
      <c r="X25" s="26">
        <v>57286173</v>
      </c>
      <c r="Y25" s="106">
        <v>315.71</v>
      </c>
      <c r="Z25" s="121">
        <v>18144972</v>
      </c>
    </row>
    <row r="26" spans="1:26" ht="13.5">
      <c r="A26" s="159" t="s">
        <v>37</v>
      </c>
      <c r="B26" s="158"/>
      <c r="C26" s="121">
        <v>0</v>
      </c>
      <c r="D26" s="122">
        <v>5090466</v>
      </c>
      <c r="E26" s="26">
        <v>5090466</v>
      </c>
      <c r="F26" s="26">
        <v>330106</v>
      </c>
      <c r="G26" s="26">
        <v>697623</v>
      </c>
      <c r="H26" s="26">
        <v>990319</v>
      </c>
      <c r="I26" s="26">
        <v>2018048</v>
      </c>
      <c r="J26" s="26">
        <v>1320425</v>
      </c>
      <c r="K26" s="26">
        <v>331401</v>
      </c>
      <c r="L26" s="26">
        <v>1030615</v>
      </c>
      <c r="M26" s="26">
        <v>2682441</v>
      </c>
      <c r="N26" s="26">
        <v>763216</v>
      </c>
      <c r="O26" s="26">
        <v>0</v>
      </c>
      <c r="P26" s="26">
        <v>495985</v>
      </c>
      <c r="Q26" s="26">
        <v>1259201</v>
      </c>
      <c r="R26" s="26">
        <v>533126</v>
      </c>
      <c r="S26" s="26">
        <v>0</v>
      </c>
      <c r="T26" s="26">
        <v>451279</v>
      </c>
      <c r="U26" s="26">
        <v>984405</v>
      </c>
      <c r="V26" s="26">
        <v>6944095</v>
      </c>
      <c r="W26" s="26">
        <v>5090466</v>
      </c>
      <c r="X26" s="26">
        <v>1853629</v>
      </c>
      <c r="Y26" s="106">
        <v>36.41</v>
      </c>
      <c r="Z26" s="121">
        <v>5090466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39775</v>
      </c>
      <c r="L29" s="26">
        <v>0</v>
      </c>
      <c r="M29" s="26">
        <v>39775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39775</v>
      </c>
      <c r="W29" s="26">
        <v>0</v>
      </c>
      <c r="X29" s="26">
        <v>39775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85123</v>
      </c>
      <c r="G30" s="26">
        <v>0</v>
      </c>
      <c r="H30" s="26">
        <v>6457422</v>
      </c>
      <c r="I30" s="26">
        <v>6542545</v>
      </c>
      <c r="J30" s="26">
        <v>8133031</v>
      </c>
      <c r="K30" s="26">
        <v>0</v>
      </c>
      <c r="L30" s="26">
        <v>1625909</v>
      </c>
      <c r="M30" s="26">
        <v>9758940</v>
      </c>
      <c r="N30" s="26">
        <v>1650599</v>
      </c>
      <c r="O30" s="26">
        <v>0</v>
      </c>
      <c r="P30" s="26">
        <v>1558476</v>
      </c>
      <c r="Q30" s="26">
        <v>3209075</v>
      </c>
      <c r="R30" s="26">
        <v>1450050</v>
      </c>
      <c r="S30" s="26">
        <v>0</v>
      </c>
      <c r="T30" s="26">
        <v>2067489</v>
      </c>
      <c r="U30" s="26">
        <v>3517539</v>
      </c>
      <c r="V30" s="26">
        <v>23028099</v>
      </c>
      <c r="W30" s="26">
        <v>0</v>
      </c>
      <c r="X30" s="26">
        <v>23028099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1155709</v>
      </c>
      <c r="E31" s="26">
        <v>1155709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1155709</v>
      </c>
      <c r="X31" s="26">
        <v>-1155709</v>
      </c>
      <c r="Y31" s="106">
        <v>-100</v>
      </c>
      <c r="Z31" s="121">
        <v>1155709</v>
      </c>
    </row>
    <row r="32" spans="1:26" ht="13.5">
      <c r="A32" s="159" t="s">
        <v>121</v>
      </c>
      <c r="B32" s="158"/>
      <c r="C32" s="121">
        <v>0</v>
      </c>
      <c r="D32" s="122">
        <v>1687398</v>
      </c>
      <c r="E32" s="26">
        <v>1687398</v>
      </c>
      <c r="F32" s="26">
        <v>191499</v>
      </c>
      <c r="G32" s="26">
        <v>12291</v>
      </c>
      <c r="H32" s="26">
        <v>1536872</v>
      </c>
      <c r="I32" s="26">
        <v>1740662</v>
      </c>
      <c r="J32" s="26">
        <v>2184471</v>
      </c>
      <c r="K32" s="26">
        <v>0</v>
      </c>
      <c r="L32" s="26">
        <v>505144</v>
      </c>
      <c r="M32" s="26">
        <v>2689615</v>
      </c>
      <c r="N32" s="26">
        <v>838143</v>
      </c>
      <c r="O32" s="26">
        <v>0</v>
      </c>
      <c r="P32" s="26">
        <v>387968</v>
      </c>
      <c r="Q32" s="26">
        <v>1226111</v>
      </c>
      <c r="R32" s="26">
        <v>675265</v>
      </c>
      <c r="S32" s="26">
        <v>0</v>
      </c>
      <c r="T32" s="26">
        <v>13873</v>
      </c>
      <c r="U32" s="26">
        <v>689138</v>
      </c>
      <c r="V32" s="26">
        <v>6345526</v>
      </c>
      <c r="W32" s="26">
        <v>1687398</v>
      </c>
      <c r="X32" s="26">
        <v>4658128</v>
      </c>
      <c r="Y32" s="106">
        <v>276.05</v>
      </c>
      <c r="Z32" s="121">
        <v>1687398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258788</v>
      </c>
      <c r="L33" s="26">
        <v>0</v>
      </c>
      <c r="M33" s="26">
        <v>258788</v>
      </c>
      <c r="N33" s="26">
        <v>16738</v>
      </c>
      <c r="O33" s="26">
        <v>0</v>
      </c>
      <c r="P33" s="26">
        <v>0</v>
      </c>
      <c r="Q33" s="26">
        <v>16738</v>
      </c>
      <c r="R33" s="26">
        <v>0</v>
      </c>
      <c r="S33" s="26">
        <v>0</v>
      </c>
      <c r="T33" s="26">
        <v>0</v>
      </c>
      <c r="U33" s="26">
        <v>0</v>
      </c>
      <c r="V33" s="26">
        <v>275526</v>
      </c>
      <c r="W33" s="26">
        <v>0</v>
      </c>
      <c r="X33" s="26">
        <v>275526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47011601</v>
      </c>
      <c r="E34" s="26">
        <v>47011601</v>
      </c>
      <c r="F34" s="26">
        <v>1834431</v>
      </c>
      <c r="G34" s="26">
        <v>8401801</v>
      </c>
      <c r="H34" s="26">
        <v>6040761</v>
      </c>
      <c r="I34" s="26">
        <v>16276993</v>
      </c>
      <c r="J34" s="26">
        <v>6910776</v>
      </c>
      <c r="K34" s="26">
        <v>1390732</v>
      </c>
      <c r="L34" s="26">
        <v>2897627</v>
      </c>
      <c r="M34" s="26">
        <v>11199135</v>
      </c>
      <c r="N34" s="26">
        <v>3425450</v>
      </c>
      <c r="O34" s="26">
        <v>0</v>
      </c>
      <c r="P34" s="26">
        <v>3578482</v>
      </c>
      <c r="Q34" s="26">
        <v>7003932</v>
      </c>
      <c r="R34" s="26">
        <v>2971609</v>
      </c>
      <c r="S34" s="26">
        <v>0</v>
      </c>
      <c r="T34" s="26">
        <v>4288756</v>
      </c>
      <c r="U34" s="26">
        <v>7260365</v>
      </c>
      <c r="V34" s="26">
        <v>41740425</v>
      </c>
      <c r="W34" s="26">
        <v>47011601</v>
      </c>
      <c r="X34" s="26">
        <v>-5271176</v>
      </c>
      <c r="Y34" s="106">
        <v>-11.21</v>
      </c>
      <c r="Z34" s="121">
        <v>47011601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493318</v>
      </c>
      <c r="U35" s="26">
        <v>493318</v>
      </c>
      <c r="V35" s="26">
        <v>493318</v>
      </c>
      <c r="W35" s="26">
        <v>0</v>
      </c>
      <c r="X35" s="26">
        <v>493318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73090146</v>
      </c>
      <c r="E36" s="166">
        <f t="shared" si="1"/>
        <v>73090146</v>
      </c>
      <c r="F36" s="166">
        <f t="shared" si="1"/>
        <v>7267320</v>
      </c>
      <c r="G36" s="166">
        <f t="shared" si="1"/>
        <v>18985320</v>
      </c>
      <c r="H36" s="166">
        <f t="shared" si="1"/>
        <v>30042005</v>
      </c>
      <c r="I36" s="166">
        <f t="shared" si="1"/>
        <v>56294645</v>
      </c>
      <c r="J36" s="166">
        <f t="shared" si="1"/>
        <v>38845262</v>
      </c>
      <c r="K36" s="166">
        <f t="shared" si="1"/>
        <v>2974206</v>
      </c>
      <c r="L36" s="166">
        <f t="shared" si="1"/>
        <v>10930091</v>
      </c>
      <c r="M36" s="166">
        <f t="shared" si="1"/>
        <v>52749559</v>
      </c>
      <c r="N36" s="166">
        <f t="shared" si="1"/>
        <v>11820785</v>
      </c>
      <c r="O36" s="166">
        <f t="shared" si="1"/>
        <v>0</v>
      </c>
      <c r="P36" s="166">
        <f t="shared" si="1"/>
        <v>10481073</v>
      </c>
      <c r="Q36" s="166">
        <f t="shared" si="1"/>
        <v>22301858</v>
      </c>
      <c r="R36" s="166">
        <f t="shared" si="1"/>
        <v>10424706</v>
      </c>
      <c r="S36" s="166">
        <f t="shared" si="1"/>
        <v>0</v>
      </c>
      <c r="T36" s="166">
        <f t="shared" si="1"/>
        <v>12527141</v>
      </c>
      <c r="U36" s="166">
        <f t="shared" si="1"/>
        <v>22951847</v>
      </c>
      <c r="V36" s="166">
        <f t="shared" si="1"/>
        <v>154297909</v>
      </c>
      <c r="W36" s="166">
        <f t="shared" si="1"/>
        <v>73090146</v>
      </c>
      <c r="X36" s="166">
        <f t="shared" si="1"/>
        <v>81207763</v>
      </c>
      <c r="Y36" s="167">
        <f>+IF(W36&lt;&gt;0,+(X36/W36)*100,0)</f>
        <v>111.10630836610997</v>
      </c>
      <c r="Z36" s="164">
        <f>SUM(Z25:Z35)</f>
        <v>73090146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79604854</v>
      </c>
      <c r="E38" s="72">
        <f t="shared" si="2"/>
        <v>79604854</v>
      </c>
      <c r="F38" s="72">
        <f t="shared" si="2"/>
        <v>33549480</v>
      </c>
      <c r="G38" s="72">
        <f t="shared" si="2"/>
        <v>19952699</v>
      </c>
      <c r="H38" s="72">
        <f t="shared" si="2"/>
        <v>18314261</v>
      </c>
      <c r="I38" s="72">
        <f t="shared" si="2"/>
        <v>71816440</v>
      </c>
      <c r="J38" s="72">
        <f t="shared" si="2"/>
        <v>15467615</v>
      </c>
      <c r="K38" s="72">
        <f t="shared" si="2"/>
        <v>-1345906</v>
      </c>
      <c r="L38" s="72">
        <f t="shared" si="2"/>
        <v>-4657070</v>
      </c>
      <c r="M38" s="72">
        <f t="shared" si="2"/>
        <v>9464639</v>
      </c>
      <c r="N38" s="72">
        <f t="shared" si="2"/>
        <v>-7423817</v>
      </c>
      <c r="O38" s="72">
        <f t="shared" si="2"/>
        <v>0</v>
      </c>
      <c r="P38" s="72">
        <f t="shared" si="2"/>
        <v>-3470158</v>
      </c>
      <c r="Q38" s="72">
        <f t="shared" si="2"/>
        <v>-10893975</v>
      </c>
      <c r="R38" s="72">
        <f t="shared" si="2"/>
        <v>-3508267</v>
      </c>
      <c r="S38" s="72">
        <f t="shared" si="2"/>
        <v>0</v>
      </c>
      <c r="T38" s="72">
        <f t="shared" si="2"/>
        <v>-2078081</v>
      </c>
      <c r="U38" s="72">
        <f t="shared" si="2"/>
        <v>-5586348</v>
      </c>
      <c r="V38" s="72">
        <f t="shared" si="2"/>
        <v>64800756</v>
      </c>
      <c r="W38" s="72">
        <f>IF(E22=E36,0,W22-W36)</f>
        <v>79604854</v>
      </c>
      <c r="X38" s="72">
        <f t="shared" si="2"/>
        <v>-14804098</v>
      </c>
      <c r="Y38" s="177">
        <f>+IF(W38&lt;&gt;0,+(X38/W38)*100,0)</f>
        <v>-18.59697902341483</v>
      </c>
      <c r="Z38" s="175">
        <f>+Z22-Z36</f>
        <v>79604854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79604854</v>
      </c>
      <c r="E42" s="54">
        <f t="shared" si="3"/>
        <v>79604854</v>
      </c>
      <c r="F42" s="54">
        <f t="shared" si="3"/>
        <v>33549480</v>
      </c>
      <c r="G42" s="54">
        <f t="shared" si="3"/>
        <v>19952699</v>
      </c>
      <c r="H42" s="54">
        <f t="shared" si="3"/>
        <v>18314261</v>
      </c>
      <c r="I42" s="54">
        <f t="shared" si="3"/>
        <v>71816440</v>
      </c>
      <c r="J42" s="54">
        <f t="shared" si="3"/>
        <v>15467615</v>
      </c>
      <c r="K42" s="54">
        <f t="shared" si="3"/>
        <v>-1345906</v>
      </c>
      <c r="L42" s="54">
        <f t="shared" si="3"/>
        <v>-4657070</v>
      </c>
      <c r="M42" s="54">
        <f t="shared" si="3"/>
        <v>9464639</v>
      </c>
      <c r="N42" s="54">
        <f t="shared" si="3"/>
        <v>-7423817</v>
      </c>
      <c r="O42" s="54">
        <f t="shared" si="3"/>
        <v>0</v>
      </c>
      <c r="P42" s="54">
        <f t="shared" si="3"/>
        <v>-3470158</v>
      </c>
      <c r="Q42" s="54">
        <f t="shared" si="3"/>
        <v>-10893975</v>
      </c>
      <c r="R42" s="54">
        <f t="shared" si="3"/>
        <v>-3508267</v>
      </c>
      <c r="S42" s="54">
        <f t="shared" si="3"/>
        <v>0</v>
      </c>
      <c r="T42" s="54">
        <f t="shared" si="3"/>
        <v>-2078081</v>
      </c>
      <c r="U42" s="54">
        <f t="shared" si="3"/>
        <v>-5586348</v>
      </c>
      <c r="V42" s="54">
        <f t="shared" si="3"/>
        <v>64800756</v>
      </c>
      <c r="W42" s="54">
        <f t="shared" si="3"/>
        <v>79604854</v>
      </c>
      <c r="X42" s="54">
        <f t="shared" si="3"/>
        <v>-14804098</v>
      </c>
      <c r="Y42" s="184">
        <f>+IF(W42&lt;&gt;0,+(X42/W42)*100,0)</f>
        <v>-18.59697902341483</v>
      </c>
      <c r="Z42" s="182">
        <f>SUM(Z38:Z41)</f>
        <v>79604854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79604854</v>
      </c>
      <c r="E44" s="43">
        <f t="shared" si="4"/>
        <v>79604854</v>
      </c>
      <c r="F44" s="43">
        <f t="shared" si="4"/>
        <v>33549480</v>
      </c>
      <c r="G44" s="43">
        <f t="shared" si="4"/>
        <v>19952699</v>
      </c>
      <c r="H44" s="43">
        <f t="shared" si="4"/>
        <v>18314261</v>
      </c>
      <c r="I44" s="43">
        <f t="shared" si="4"/>
        <v>71816440</v>
      </c>
      <c r="J44" s="43">
        <f t="shared" si="4"/>
        <v>15467615</v>
      </c>
      <c r="K44" s="43">
        <f t="shared" si="4"/>
        <v>-1345906</v>
      </c>
      <c r="L44" s="43">
        <f t="shared" si="4"/>
        <v>-4657070</v>
      </c>
      <c r="M44" s="43">
        <f t="shared" si="4"/>
        <v>9464639</v>
      </c>
      <c r="N44" s="43">
        <f t="shared" si="4"/>
        <v>-7423817</v>
      </c>
      <c r="O44" s="43">
        <f t="shared" si="4"/>
        <v>0</v>
      </c>
      <c r="P44" s="43">
        <f t="shared" si="4"/>
        <v>-3470158</v>
      </c>
      <c r="Q44" s="43">
        <f t="shared" si="4"/>
        <v>-10893975</v>
      </c>
      <c r="R44" s="43">
        <f t="shared" si="4"/>
        <v>-3508267</v>
      </c>
      <c r="S44" s="43">
        <f t="shared" si="4"/>
        <v>0</v>
      </c>
      <c r="T44" s="43">
        <f t="shared" si="4"/>
        <v>-2078081</v>
      </c>
      <c r="U44" s="43">
        <f t="shared" si="4"/>
        <v>-5586348</v>
      </c>
      <c r="V44" s="43">
        <f t="shared" si="4"/>
        <v>64800756</v>
      </c>
      <c r="W44" s="43">
        <f t="shared" si="4"/>
        <v>79604854</v>
      </c>
      <c r="X44" s="43">
        <f t="shared" si="4"/>
        <v>-14804098</v>
      </c>
      <c r="Y44" s="188">
        <f>+IF(W44&lt;&gt;0,+(X44/W44)*100,0)</f>
        <v>-18.59697902341483</v>
      </c>
      <c r="Z44" s="186">
        <f>+Z42-Z43</f>
        <v>79604854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79604854</v>
      </c>
      <c r="E46" s="54">
        <f t="shared" si="5"/>
        <v>79604854</v>
      </c>
      <c r="F46" s="54">
        <f t="shared" si="5"/>
        <v>33549480</v>
      </c>
      <c r="G46" s="54">
        <f t="shared" si="5"/>
        <v>19952699</v>
      </c>
      <c r="H46" s="54">
        <f t="shared" si="5"/>
        <v>18314261</v>
      </c>
      <c r="I46" s="54">
        <f t="shared" si="5"/>
        <v>71816440</v>
      </c>
      <c r="J46" s="54">
        <f t="shared" si="5"/>
        <v>15467615</v>
      </c>
      <c r="K46" s="54">
        <f t="shared" si="5"/>
        <v>-1345906</v>
      </c>
      <c r="L46" s="54">
        <f t="shared" si="5"/>
        <v>-4657070</v>
      </c>
      <c r="M46" s="54">
        <f t="shared" si="5"/>
        <v>9464639</v>
      </c>
      <c r="N46" s="54">
        <f t="shared" si="5"/>
        <v>-7423817</v>
      </c>
      <c r="O46" s="54">
        <f t="shared" si="5"/>
        <v>0</v>
      </c>
      <c r="P46" s="54">
        <f t="shared" si="5"/>
        <v>-3470158</v>
      </c>
      <c r="Q46" s="54">
        <f t="shared" si="5"/>
        <v>-10893975</v>
      </c>
      <c r="R46" s="54">
        <f t="shared" si="5"/>
        <v>-3508267</v>
      </c>
      <c r="S46" s="54">
        <f t="shared" si="5"/>
        <v>0</v>
      </c>
      <c r="T46" s="54">
        <f t="shared" si="5"/>
        <v>-2078081</v>
      </c>
      <c r="U46" s="54">
        <f t="shared" si="5"/>
        <v>-5586348</v>
      </c>
      <c r="V46" s="54">
        <f t="shared" si="5"/>
        <v>64800756</v>
      </c>
      <c r="W46" s="54">
        <f t="shared" si="5"/>
        <v>79604854</v>
      </c>
      <c r="X46" s="54">
        <f t="shared" si="5"/>
        <v>-14804098</v>
      </c>
      <c r="Y46" s="184">
        <f>+IF(W46&lt;&gt;0,+(X46/W46)*100,0)</f>
        <v>-18.59697902341483</v>
      </c>
      <c r="Z46" s="182">
        <f>SUM(Z44:Z45)</f>
        <v>79604854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79604854</v>
      </c>
      <c r="E48" s="195">
        <f t="shared" si="6"/>
        <v>79604854</v>
      </c>
      <c r="F48" s="195">
        <f t="shared" si="6"/>
        <v>33549480</v>
      </c>
      <c r="G48" s="196">
        <f t="shared" si="6"/>
        <v>19952699</v>
      </c>
      <c r="H48" s="196">
        <f t="shared" si="6"/>
        <v>18314261</v>
      </c>
      <c r="I48" s="196">
        <f t="shared" si="6"/>
        <v>71816440</v>
      </c>
      <c r="J48" s="196">
        <f t="shared" si="6"/>
        <v>15467615</v>
      </c>
      <c r="K48" s="196">
        <f t="shared" si="6"/>
        <v>-1345906</v>
      </c>
      <c r="L48" s="195">
        <f t="shared" si="6"/>
        <v>-4657070</v>
      </c>
      <c r="M48" s="195">
        <f t="shared" si="6"/>
        <v>9464639</v>
      </c>
      <c r="N48" s="196">
        <f t="shared" si="6"/>
        <v>-7423817</v>
      </c>
      <c r="O48" s="196">
        <f t="shared" si="6"/>
        <v>0</v>
      </c>
      <c r="P48" s="196">
        <f t="shared" si="6"/>
        <v>-3470158</v>
      </c>
      <c r="Q48" s="196">
        <f t="shared" si="6"/>
        <v>-10893975</v>
      </c>
      <c r="R48" s="196">
        <f t="shared" si="6"/>
        <v>-3508267</v>
      </c>
      <c r="S48" s="195">
        <f t="shared" si="6"/>
        <v>0</v>
      </c>
      <c r="T48" s="195">
        <f t="shared" si="6"/>
        <v>-2078081</v>
      </c>
      <c r="U48" s="196">
        <f t="shared" si="6"/>
        <v>-5586348</v>
      </c>
      <c r="V48" s="196">
        <f t="shared" si="6"/>
        <v>64800756</v>
      </c>
      <c r="W48" s="196">
        <f t="shared" si="6"/>
        <v>79604854</v>
      </c>
      <c r="X48" s="196">
        <f t="shared" si="6"/>
        <v>-14804098</v>
      </c>
      <c r="Y48" s="197">
        <f>+IF(W48&lt;&gt;0,+(X48/W48)*100,0)</f>
        <v>-18.59697902341483</v>
      </c>
      <c r="Z48" s="198">
        <f>SUM(Z46:Z47)</f>
        <v>79604854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500000</v>
      </c>
      <c r="E5" s="66">
        <f t="shared" si="0"/>
        <v>500000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51988</v>
      </c>
      <c r="L5" s="66">
        <f t="shared" si="0"/>
        <v>51988</v>
      </c>
      <c r="M5" s="66">
        <f t="shared" si="0"/>
        <v>103976</v>
      </c>
      <c r="N5" s="66">
        <f t="shared" si="0"/>
        <v>62979</v>
      </c>
      <c r="O5" s="66">
        <f t="shared" si="0"/>
        <v>0</v>
      </c>
      <c r="P5" s="66">
        <f t="shared" si="0"/>
        <v>44238</v>
      </c>
      <c r="Q5" s="66">
        <f t="shared" si="0"/>
        <v>107217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211193</v>
      </c>
      <c r="W5" s="66">
        <f t="shared" si="0"/>
        <v>500000</v>
      </c>
      <c r="X5" s="66">
        <f t="shared" si="0"/>
        <v>-288807</v>
      </c>
      <c r="Y5" s="103">
        <f>+IF(W5&lt;&gt;0,+(X5/W5)*100,0)</f>
        <v>-57.761399999999995</v>
      </c>
      <c r="Z5" s="119">
        <f>SUM(Z6:Z8)</f>
        <v>500000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>
        <v>22776</v>
      </c>
      <c r="L6" s="26">
        <v>22776</v>
      </c>
      <c r="M6" s="26">
        <v>45552</v>
      </c>
      <c r="N6" s="26"/>
      <c r="O6" s="26"/>
      <c r="P6" s="26"/>
      <c r="Q6" s="26"/>
      <c r="R6" s="26"/>
      <c r="S6" s="26"/>
      <c r="T6" s="26"/>
      <c r="U6" s="26"/>
      <c r="V6" s="26">
        <v>45552</v>
      </c>
      <c r="W6" s="26"/>
      <c r="X6" s="26">
        <v>45552</v>
      </c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>
        <v>500000</v>
      </c>
      <c r="E8" s="26">
        <v>500000</v>
      </c>
      <c r="F8" s="26"/>
      <c r="G8" s="26"/>
      <c r="H8" s="26"/>
      <c r="I8" s="26"/>
      <c r="J8" s="26"/>
      <c r="K8" s="26">
        <v>29212</v>
      </c>
      <c r="L8" s="26">
        <v>29212</v>
      </c>
      <c r="M8" s="26">
        <v>58424</v>
      </c>
      <c r="N8" s="26">
        <v>62979</v>
      </c>
      <c r="O8" s="26"/>
      <c r="P8" s="26">
        <v>44238</v>
      </c>
      <c r="Q8" s="26">
        <v>107217</v>
      </c>
      <c r="R8" s="26"/>
      <c r="S8" s="26"/>
      <c r="T8" s="26"/>
      <c r="U8" s="26"/>
      <c r="V8" s="26">
        <v>165641</v>
      </c>
      <c r="W8" s="26">
        <v>500000</v>
      </c>
      <c r="X8" s="26">
        <v>-334359</v>
      </c>
      <c r="Y8" s="106">
        <v>-66.87</v>
      </c>
      <c r="Z8" s="28">
        <v>500000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950000</v>
      </c>
      <c r="E9" s="66">
        <f t="shared" si="1"/>
        <v>950000</v>
      </c>
      <c r="F9" s="66">
        <f t="shared" si="1"/>
        <v>36578</v>
      </c>
      <c r="G9" s="66">
        <f t="shared" si="1"/>
        <v>231398</v>
      </c>
      <c r="H9" s="66">
        <f t="shared" si="1"/>
        <v>717396</v>
      </c>
      <c r="I9" s="66">
        <f t="shared" si="1"/>
        <v>985372</v>
      </c>
      <c r="J9" s="66">
        <f t="shared" si="1"/>
        <v>589625</v>
      </c>
      <c r="K9" s="66">
        <f t="shared" si="1"/>
        <v>193793</v>
      </c>
      <c r="L9" s="66">
        <f t="shared" si="1"/>
        <v>193793</v>
      </c>
      <c r="M9" s="66">
        <f t="shared" si="1"/>
        <v>977211</v>
      </c>
      <c r="N9" s="66">
        <f t="shared" si="1"/>
        <v>0</v>
      </c>
      <c r="O9" s="66">
        <f t="shared" si="1"/>
        <v>0</v>
      </c>
      <c r="P9" s="66">
        <f t="shared" si="1"/>
        <v>748000</v>
      </c>
      <c r="Q9" s="66">
        <f t="shared" si="1"/>
        <v>748000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2710583</v>
      </c>
      <c r="W9" s="66">
        <f t="shared" si="1"/>
        <v>950000</v>
      </c>
      <c r="X9" s="66">
        <f t="shared" si="1"/>
        <v>1760583</v>
      </c>
      <c r="Y9" s="103">
        <f>+IF(W9&lt;&gt;0,+(X9/W9)*100,0)</f>
        <v>185.32452631578948</v>
      </c>
      <c r="Z9" s="68">
        <f>SUM(Z10:Z14)</f>
        <v>950000</v>
      </c>
    </row>
    <row r="10" spans="1:26" ht="13.5">
      <c r="A10" s="104" t="s">
        <v>78</v>
      </c>
      <c r="B10" s="102"/>
      <c r="C10" s="121"/>
      <c r="D10" s="122">
        <v>950000</v>
      </c>
      <c r="E10" s="26">
        <v>950000</v>
      </c>
      <c r="F10" s="26">
        <v>36578</v>
      </c>
      <c r="G10" s="26">
        <v>231398</v>
      </c>
      <c r="H10" s="26">
        <v>717396</v>
      </c>
      <c r="I10" s="26">
        <v>985372</v>
      </c>
      <c r="J10" s="26">
        <v>565565</v>
      </c>
      <c r="K10" s="26">
        <v>193793</v>
      </c>
      <c r="L10" s="26">
        <v>193793</v>
      </c>
      <c r="M10" s="26">
        <v>953151</v>
      </c>
      <c r="N10" s="26"/>
      <c r="O10" s="26"/>
      <c r="P10" s="26">
        <v>748000</v>
      </c>
      <c r="Q10" s="26">
        <v>748000</v>
      </c>
      <c r="R10" s="26"/>
      <c r="S10" s="26"/>
      <c r="T10" s="26"/>
      <c r="U10" s="26"/>
      <c r="V10" s="26">
        <v>2686523</v>
      </c>
      <c r="W10" s="26">
        <v>950000</v>
      </c>
      <c r="X10" s="26">
        <v>1736523</v>
      </c>
      <c r="Y10" s="106">
        <v>182.79</v>
      </c>
      <c r="Z10" s="28">
        <v>950000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>
        <v>24060</v>
      </c>
      <c r="K12" s="26"/>
      <c r="L12" s="26"/>
      <c r="M12" s="26">
        <v>24060</v>
      </c>
      <c r="N12" s="26"/>
      <c r="O12" s="26"/>
      <c r="P12" s="26"/>
      <c r="Q12" s="26"/>
      <c r="R12" s="26"/>
      <c r="S12" s="26"/>
      <c r="T12" s="26"/>
      <c r="U12" s="26"/>
      <c r="V12" s="26">
        <v>24060</v>
      </c>
      <c r="W12" s="26"/>
      <c r="X12" s="26">
        <v>24060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22942000</v>
      </c>
      <c r="E15" s="66">
        <f t="shared" si="2"/>
        <v>22942000</v>
      </c>
      <c r="F15" s="66">
        <f t="shared" si="2"/>
        <v>760724</v>
      </c>
      <c r="G15" s="66">
        <f t="shared" si="2"/>
        <v>525763</v>
      </c>
      <c r="H15" s="66">
        <f t="shared" si="2"/>
        <v>485466</v>
      </c>
      <c r="I15" s="66">
        <f t="shared" si="2"/>
        <v>1771953</v>
      </c>
      <c r="J15" s="66">
        <f t="shared" si="2"/>
        <v>150358</v>
      </c>
      <c r="K15" s="66">
        <f t="shared" si="2"/>
        <v>4686417</v>
      </c>
      <c r="L15" s="66">
        <f t="shared" si="2"/>
        <v>6353513</v>
      </c>
      <c r="M15" s="66">
        <f t="shared" si="2"/>
        <v>11190288</v>
      </c>
      <c r="N15" s="66">
        <f t="shared" si="2"/>
        <v>797476</v>
      </c>
      <c r="O15" s="66">
        <f t="shared" si="2"/>
        <v>0</v>
      </c>
      <c r="P15" s="66">
        <f t="shared" si="2"/>
        <v>1468954</v>
      </c>
      <c r="Q15" s="66">
        <f t="shared" si="2"/>
        <v>2266430</v>
      </c>
      <c r="R15" s="66">
        <f t="shared" si="2"/>
        <v>2069445</v>
      </c>
      <c r="S15" s="66">
        <f t="shared" si="2"/>
        <v>0</v>
      </c>
      <c r="T15" s="66">
        <f t="shared" si="2"/>
        <v>0</v>
      </c>
      <c r="U15" s="66">
        <f t="shared" si="2"/>
        <v>2069445</v>
      </c>
      <c r="V15" s="66">
        <f t="shared" si="2"/>
        <v>17298116</v>
      </c>
      <c r="W15" s="66">
        <f t="shared" si="2"/>
        <v>22942000</v>
      </c>
      <c r="X15" s="66">
        <f t="shared" si="2"/>
        <v>-5643884</v>
      </c>
      <c r="Y15" s="103">
        <f>+IF(W15&lt;&gt;0,+(X15/W15)*100,0)</f>
        <v>-24.600662540319064</v>
      </c>
      <c r="Z15" s="68">
        <f>SUM(Z16:Z18)</f>
        <v>22942000</v>
      </c>
    </row>
    <row r="16" spans="1:26" ht="13.5">
      <c r="A16" s="104" t="s">
        <v>84</v>
      </c>
      <c r="B16" s="102"/>
      <c r="C16" s="121"/>
      <c r="D16" s="122">
        <v>1000000</v>
      </c>
      <c r="E16" s="26">
        <v>1000000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1000000</v>
      </c>
      <c r="X16" s="26">
        <v>-1000000</v>
      </c>
      <c r="Y16" s="106">
        <v>-100</v>
      </c>
      <c r="Z16" s="28">
        <v>1000000</v>
      </c>
    </row>
    <row r="17" spans="1:26" ht="13.5">
      <c r="A17" s="104" t="s">
        <v>85</v>
      </c>
      <c r="B17" s="102"/>
      <c r="C17" s="121"/>
      <c r="D17" s="122">
        <v>21942000</v>
      </c>
      <c r="E17" s="26">
        <v>21942000</v>
      </c>
      <c r="F17" s="26">
        <v>760724</v>
      </c>
      <c r="G17" s="26">
        <v>525763</v>
      </c>
      <c r="H17" s="26">
        <v>485466</v>
      </c>
      <c r="I17" s="26">
        <v>1771953</v>
      </c>
      <c r="J17" s="26">
        <v>150358</v>
      </c>
      <c r="K17" s="26">
        <v>4686417</v>
      </c>
      <c r="L17" s="26">
        <v>6353513</v>
      </c>
      <c r="M17" s="26">
        <v>11190288</v>
      </c>
      <c r="N17" s="26">
        <v>797476</v>
      </c>
      <c r="O17" s="26"/>
      <c r="P17" s="26">
        <v>1468954</v>
      </c>
      <c r="Q17" s="26">
        <v>2266430</v>
      </c>
      <c r="R17" s="26">
        <v>2069445</v>
      </c>
      <c r="S17" s="26"/>
      <c r="T17" s="26"/>
      <c r="U17" s="26">
        <v>2069445</v>
      </c>
      <c r="V17" s="26">
        <v>17298116</v>
      </c>
      <c r="W17" s="26">
        <v>21942000</v>
      </c>
      <c r="X17" s="26">
        <v>-4643884</v>
      </c>
      <c r="Y17" s="106">
        <v>-21.16</v>
      </c>
      <c r="Z17" s="28">
        <v>21942000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21533000</v>
      </c>
      <c r="E19" s="66">
        <f t="shared" si="3"/>
        <v>21533000</v>
      </c>
      <c r="F19" s="66">
        <f t="shared" si="3"/>
        <v>608124</v>
      </c>
      <c r="G19" s="66">
        <f t="shared" si="3"/>
        <v>487839</v>
      </c>
      <c r="H19" s="66">
        <f t="shared" si="3"/>
        <v>43896</v>
      </c>
      <c r="I19" s="66">
        <f t="shared" si="3"/>
        <v>1139859</v>
      </c>
      <c r="J19" s="66">
        <f t="shared" si="3"/>
        <v>635746</v>
      </c>
      <c r="K19" s="66">
        <f t="shared" si="3"/>
        <v>547845</v>
      </c>
      <c r="L19" s="66">
        <f t="shared" si="3"/>
        <v>1955775</v>
      </c>
      <c r="M19" s="66">
        <f t="shared" si="3"/>
        <v>3139366</v>
      </c>
      <c r="N19" s="66">
        <f t="shared" si="3"/>
        <v>927073</v>
      </c>
      <c r="O19" s="66">
        <f t="shared" si="3"/>
        <v>0</v>
      </c>
      <c r="P19" s="66">
        <f t="shared" si="3"/>
        <v>46445</v>
      </c>
      <c r="Q19" s="66">
        <f t="shared" si="3"/>
        <v>973518</v>
      </c>
      <c r="R19" s="66">
        <f t="shared" si="3"/>
        <v>1104365</v>
      </c>
      <c r="S19" s="66">
        <f t="shared" si="3"/>
        <v>0</v>
      </c>
      <c r="T19" s="66">
        <f t="shared" si="3"/>
        <v>0</v>
      </c>
      <c r="U19" s="66">
        <f t="shared" si="3"/>
        <v>1104365</v>
      </c>
      <c r="V19" s="66">
        <f t="shared" si="3"/>
        <v>6357108</v>
      </c>
      <c r="W19" s="66">
        <f t="shared" si="3"/>
        <v>21533000</v>
      </c>
      <c r="X19" s="66">
        <f t="shared" si="3"/>
        <v>-15175892</v>
      </c>
      <c r="Y19" s="103">
        <f>+IF(W19&lt;&gt;0,+(X19/W19)*100,0)</f>
        <v>-70.47736961872475</v>
      </c>
      <c r="Z19" s="68">
        <f>SUM(Z20:Z23)</f>
        <v>21533000</v>
      </c>
    </row>
    <row r="20" spans="1:26" ht="13.5">
      <c r="A20" s="104" t="s">
        <v>88</v>
      </c>
      <c r="B20" s="102"/>
      <c r="C20" s="121"/>
      <c r="D20" s="122">
        <v>1110000</v>
      </c>
      <c r="E20" s="26">
        <v>1110000</v>
      </c>
      <c r="F20" s="26"/>
      <c r="G20" s="26"/>
      <c r="H20" s="26"/>
      <c r="I20" s="26"/>
      <c r="J20" s="26">
        <v>9066</v>
      </c>
      <c r="K20" s="26">
        <v>33125</v>
      </c>
      <c r="L20" s="26">
        <v>33358</v>
      </c>
      <c r="M20" s="26">
        <v>75549</v>
      </c>
      <c r="N20" s="26">
        <v>33358</v>
      </c>
      <c r="O20" s="26"/>
      <c r="P20" s="26"/>
      <c r="Q20" s="26">
        <v>33358</v>
      </c>
      <c r="R20" s="26"/>
      <c r="S20" s="26"/>
      <c r="T20" s="26"/>
      <c r="U20" s="26"/>
      <c r="V20" s="26">
        <v>108907</v>
      </c>
      <c r="W20" s="26">
        <v>1110000</v>
      </c>
      <c r="X20" s="26">
        <v>-1001093</v>
      </c>
      <c r="Y20" s="106">
        <v>-90.19</v>
      </c>
      <c r="Z20" s="28">
        <v>1110000</v>
      </c>
    </row>
    <row r="21" spans="1:26" ht="13.5">
      <c r="A21" s="104" t="s">
        <v>89</v>
      </c>
      <c r="B21" s="102"/>
      <c r="C21" s="121"/>
      <c r="D21" s="122">
        <v>5125000</v>
      </c>
      <c r="E21" s="26">
        <v>5125000</v>
      </c>
      <c r="F21" s="26">
        <v>281316</v>
      </c>
      <c r="G21" s="26">
        <v>13714</v>
      </c>
      <c r="H21" s="26">
        <v>43896</v>
      </c>
      <c r="I21" s="26">
        <v>338926</v>
      </c>
      <c r="J21" s="26"/>
      <c r="K21" s="26">
        <v>345331</v>
      </c>
      <c r="L21" s="26">
        <v>383857</v>
      </c>
      <c r="M21" s="26">
        <v>729188</v>
      </c>
      <c r="N21" s="26">
        <v>7932</v>
      </c>
      <c r="O21" s="26"/>
      <c r="P21" s="26">
        <v>34962</v>
      </c>
      <c r="Q21" s="26">
        <v>42894</v>
      </c>
      <c r="R21" s="26">
        <v>81750</v>
      </c>
      <c r="S21" s="26"/>
      <c r="T21" s="26"/>
      <c r="U21" s="26">
        <v>81750</v>
      </c>
      <c r="V21" s="26">
        <v>1192758</v>
      </c>
      <c r="W21" s="26">
        <v>5125000</v>
      </c>
      <c r="X21" s="26">
        <v>-3932242</v>
      </c>
      <c r="Y21" s="106">
        <v>-76.73</v>
      </c>
      <c r="Z21" s="28">
        <v>5125000</v>
      </c>
    </row>
    <row r="22" spans="1:26" ht="13.5">
      <c r="A22" s="104" t="s">
        <v>90</v>
      </c>
      <c r="B22" s="102"/>
      <c r="C22" s="123"/>
      <c r="D22" s="124">
        <v>14898000</v>
      </c>
      <c r="E22" s="125">
        <v>14898000</v>
      </c>
      <c r="F22" s="125">
        <v>326808</v>
      </c>
      <c r="G22" s="125">
        <v>474125</v>
      </c>
      <c r="H22" s="125"/>
      <c r="I22" s="125">
        <v>800933</v>
      </c>
      <c r="J22" s="125">
        <v>544662</v>
      </c>
      <c r="K22" s="125">
        <v>87372</v>
      </c>
      <c r="L22" s="125">
        <v>1456543</v>
      </c>
      <c r="M22" s="125">
        <v>2088577</v>
      </c>
      <c r="N22" s="125">
        <v>885783</v>
      </c>
      <c r="O22" s="125"/>
      <c r="P22" s="125">
        <v>11483</v>
      </c>
      <c r="Q22" s="125">
        <v>897266</v>
      </c>
      <c r="R22" s="125">
        <v>1022615</v>
      </c>
      <c r="S22" s="125"/>
      <c r="T22" s="125"/>
      <c r="U22" s="125">
        <v>1022615</v>
      </c>
      <c r="V22" s="125">
        <v>4809391</v>
      </c>
      <c r="W22" s="125">
        <v>14898000</v>
      </c>
      <c r="X22" s="125">
        <v>-10088609</v>
      </c>
      <c r="Y22" s="107">
        <v>-67.72</v>
      </c>
      <c r="Z22" s="200">
        <v>14898000</v>
      </c>
    </row>
    <row r="23" spans="1:26" ht="13.5">
      <c r="A23" s="104" t="s">
        <v>91</v>
      </c>
      <c r="B23" s="102"/>
      <c r="C23" s="121"/>
      <c r="D23" s="122">
        <v>400000</v>
      </c>
      <c r="E23" s="26">
        <v>400000</v>
      </c>
      <c r="F23" s="26"/>
      <c r="G23" s="26"/>
      <c r="H23" s="26"/>
      <c r="I23" s="26"/>
      <c r="J23" s="26">
        <v>82018</v>
      </c>
      <c r="K23" s="26">
        <v>82017</v>
      </c>
      <c r="L23" s="26">
        <v>82017</v>
      </c>
      <c r="M23" s="26">
        <v>246052</v>
      </c>
      <c r="N23" s="26"/>
      <c r="O23" s="26"/>
      <c r="P23" s="26"/>
      <c r="Q23" s="26"/>
      <c r="R23" s="26"/>
      <c r="S23" s="26"/>
      <c r="T23" s="26"/>
      <c r="U23" s="26"/>
      <c r="V23" s="26">
        <v>246052</v>
      </c>
      <c r="W23" s="26">
        <v>400000</v>
      </c>
      <c r="X23" s="26">
        <v>-153948</v>
      </c>
      <c r="Y23" s="106">
        <v>-38.49</v>
      </c>
      <c r="Z23" s="28">
        <v>400000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>
        <v>388326</v>
      </c>
      <c r="O24" s="66"/>
      <c r="P24" s="66"/>
      <c r="Q24" s="66">
        <v>388326</v>
      </c>
      <c r="R24" s="66"/>
      <c r="S24" s="66"/>
      <c r="T24" s="66"/>
      <c r="U24" s="66"/>
      <c r="V24" s="66">
        <v>388326</v>
      </c>
      <c r="W24" s="66"/>
      <c r="X24" s="66">
        <v>388326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45925000</v>
      </c>
      <c r="E25" s="195">
        <f t="shared" si="4"/>
        <v>45925000</v>
      </c>
      <c r="F25" s="195">
        <f t="shared" si="4"/>
        <v>1405426</v>
      </c>
      <c r="G25" s="195">
        <f t="shared" si="4"/>
        <v>1245000</v>
      </c>
      <c r="H25" s="195">
        <f t="shared" si="4"/>
        <v>1246758</v>
      </c>
      <c r="I25" s="195">
        <f t="shared" si="4"/>
        <v>3897184</v>
      </c>
      <c r="J25" s="195">
        <f t="shared" si="4"/>
        <v>1375729</v>
      </c>
      <c r="K25" s="195">
        <f t="shared" si="4"/>
        <v>5480043</v>
      </c>
      <c r="L25" s="195">
        <f t="shared" si="4"/>
        <v>8555069</v>
      </c>
      <c r="M25" s="195">
        <f t="shared" si="4"/>
        <v>15410841</v>
      </c>
      <c r="N25" s="195">
        <f t="shared" si="4"/>
        <v>2175854</v>
      </c>
      <c r="O25" s="195">
        <f t="shared" si="4"/>
        <v>0</v>
      </c>
      <c r="P25" s="195">
        <f t="shared" si="4"/>
        <v>2307637</v>
      </c>
      <c r="Q25" s="195">
        <f t="shared" si="4"/>
        <v>4483491</v>
      </c>
      <c r="R25" s="195">
        <f t="shared" si="4"/>
        <v>3173810</v>
      </c>
      <c r="S25" s="195">
        <f t="shared" si="4"/>
        <v>0</v>
      </c>
      <c r="T25" s="195">
        <f t="shared" si="4"/>
        <v>0</v>
      </c>
      <c r="U25" s="195">
        <f t="shared" si="4"/>
        <v>3173810</v>
      </c>
      <c r="V25" s="195">
        <f t="shared" si="4"/>
        <v>26965326</v>
      </c>
      <c r="W25" s="195">
        <f t="shared" si="4"/>
        <v>45925000</v>
      </c>
      <c r="X25" s="195">
        <f t="shared" si="4"/>
        <v>-18959674</v>
      </c>
      <c r="Y25" s="207">
        <f>+IF(W25&lt;&gt;0,+(X25/W25)*100,0)</f>
        <v>-41.28399346761024</v>
      </c>
      <c r="Z25" s="208">
        <f>+Z5+Z9+Z15+Z19+Z24</f>
        <v>45925000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>
        <v>1087532</v>
      </c>
      <c r="G28" s="26">
        <v>999888</v>
      </c>
      <c r="H28" s="26">
        <v>485466</v>
      </c>
      <c r="I28" s="26">
        <v>2572886</v>
      </c>
      <c r="J28" s="26">
        <v>586693</v>
      </c>
      <c r="K28" s="26"/>
      <c r="L28" s="26"/>
      <c r="M28" s="26">
        <v>586693</v>
      </c>
      <c r="N28" s="26"/>
      <c r="O28" s="26"/>
      <c r="P28" s="26"/>
      <c r="Q28" s="26"/>
      <c r="R28" s="26">
        <v>2799743</v>
      </c>
      <c r="S28" s="26"/>
      <c r="T28" s="26"/>
      <c r="U28" s="26">
        <v>2799743</v>
      </c>
      <c r="V28" s="26">
        <v>5959322</v>
      </c>
      <c r="W28" s="26"/>
      <c r="X28" s="26">
        <v>5959322</v>
      </c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1087532</v>
      </c>
      <c r="G32" s="43">
        <f t="shared" si="5"/>
        <v>999888</v>
      </c>
      <c r="H32" s="43">
        <f t="shared" si="5"/>
        <v>485466</v>
      </c>
      <c r="I32" s="43">
        <f t="shared" si="5"/>
        <v>2572886</v>
      </c>
      <c r="J32" s="43">
        <f t="shared" si="5"/>
        <v>586693</v>
      </c>
      <c r="K32" s="43">
        <f t="shared" si="5"/>
        <v>0</v>
      </c>
      <c r="L32" s="43">
        <f t="shared" si="5"/>
        <v>0</v>
      </c>
      <c r="M32" s="43">
        <f t="shared" si="5"/>
        <v>586693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2799743</v>
      </c>
      <c r="S32" s="43">
        <f t="shared" si="5"/>
        <v>0</v>
      </c>
      <c r="T32" s="43">
        <f t="shared" si="5"/>
        <v>0</v>
      </c>
      <c r="U32" s="43">
        <f t="shared" si="5"/>
        <v>2799743</v>
      </c>
      <c r="V32" s="43">
        <f t="shared" si="5"/>
        <v>5959322</v>
      </c>
      <c r="W32" s="43">
        <f t="shared" si="5"/>
        <v>0</v>
      </c>
      <c r="X32" s="43">
        <f t="shared" si="5"/>
        <v>5959322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>
        <v>317894</v>
      </c>
      <c r="G33" s="26">
        <v>231398</v>
      </c>
      <c r="H33" s="26">
        <v>761292</v>
      </c>
      <c r="I33" s="26">
        <v>1310584</v>
      </c>
      <c r="J33" s="26">
        <v>707018</v>
      </c>
      <c r="K33" s="26"/>
      <c r="L33" s="26"/>
      <c r="M33" s="26">
        <v>707018</v>
      </c>
      <c r="N33" s="26"/>
      <c r="O33" s="26"/>
      <c r="P33" s="26"/>
      <c r="Q33" s="26"/>
      <c r="R33" s="26">
        <v>374067</v>
      </c>
      <c r="S33" s="26"/>
      <c r="T33" s="26"/>
      <c r="U33" s="26">
        <v>374067</v>
      </c>
      <c r="V33" s="26">
        <v>2391669</v>
      </c>
      <c r="W33" s="26"/>
      <c r="X33" s="26">
        <v>2391669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1405426</v>
      </c>
      <c r="G36" s="196">
        <f t="shared" si="6"/>
        <v>1231286</v>
      </c>
      <c r="H36" s="196">
        <f t="shared" si="6"/>
        <v>1246758</v>
      </c>
      <c r="I36" s="196">
        <f t="shared" si="6"/>
        <v>3883470</v>
      </c>
      <c r="J36" s="196">
        <f t="shared" si="6"/>
        <v>1293711</v>
      </c>
      <c r="K36" s="196">
        <f t="shared" si="6"/>
        <v>0</v>
      </c>
      <c r="L36" s="196">
        <f t="shared" si="6"/>
        <v>0</v>
      </c>
      <c r="M36" s="196">
        <f t="shared" si="6"/>
        <v>1293711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3173810</v>
      </c>
      <c r="S36" s="196">
        <f t="shared" si="6"/>
        <v>0</v>
      </c>
      <c r="T36" s="196">
        <f t="shared" si="6"/>
        <v>0</v>
      </c>
      <c r="U36" s="196">
        <f t="shared" si="6"/>
        <v>3173810</v>
      </c>
      <c r="V36" s="196">
        <f t="shared" si="6"/>
        <v>8350991</v>
      </c>
      <c r="W36" s="196">
        <f t="shared" si="6"/>
        <v>0</v>
      </c>
      <c r="X36" s="196">
        <f t="shared" si="6"/>
        <v>8350991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44442820</v>
      </c>
      <c r="E6" s="26">
        <v>44442820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44442820</v>
      </c>
      <c r="X6" s="26">
        <v>-44442820</v>
      </c>
      <c r="Y6" s="106">
        <v>-100</v>
      </c>
      <c r="Z6" s="28">
        <v>44442820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>
        <v>42883193</v>
      </c>
      <c r="E8" s="26">
        <v>42883193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42883193</v>
      </c>
      <c r="X8" s="26">
        <v>-42883193</v>
      </c>
      <c r="Y8" s="106">
        <v>-100</v>
      </c>
      <c r="Z8" s="28">
        <v>42883193</v>
      </c>
    </row>
    <row r="9" spans="1:26" ht="13.5">
      <c r="A9" s="225" t="s">
        <v>148</v>
      </c>
      <c r="B9" s="158"/>
      <c r="C9" s="121"/>
      <c r="D9" s="25">
        <v>1500000</v>
      </c>
      <c r="E9" s="26">
        <v>1500000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1500000</v>
      </c>
      <c r="X9" s="26">
        <v>-1500000</v>
      </c>
      <c r="Y9" s="106">
        <v>-100</v>
      </c>
      <c r="Z9" s="28">
        <v>1500000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>
        <v>468140</v>
      </c>
      <c r="E11" s="26">
        <v>468140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468140</v>
      </c>
      <c r="X11" s="26">
        <v>-468140</v>
      </c>
      <c r="Y11" s="106">
        <v>-100</v>
      </c>
      <c r="Z11" s="28">
        <v>468140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89294153</v>
      </c>
      <c r="E12" s="39">
        <f t="shared" si="0"/>
        <v>89294153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89294153</v>
      </c>
      <c r="X12" s="39">
        <f t="shared" si="0"/>
        <v>-89294153</v>
      </c>
      <c r="Y12" s="140">
        <f>+IF(W12&lt;&gt;0,+(X12/W12)*100,0)</f>
        <v>-100</v>
      </c>
      <c r="Z12" s="40">
        <f>SUM(Z6:Z11)</f>
        <v>89294153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>
        <v>716959</v>
      </c>
      <c r="E17" s="26">
        <v>716959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716959</v>
      </c>
      <c r="X17" s="26">
        <v>-716959</v>
      </c>
      <c r="Y17" s="106">
        <v>-100</v>
      </c>
      <c r="Z17" s="28">
        <v>716959</v>
      </c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183923581</v>
      </c>
      <c r="E19" s="26">
        <v>183923581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183923581</v>
      </c>
      <c r="X19" s="26">
        <v>-183923581</v>
      </c>
      <c r="Y19" s="106">
        <v>-100</v>
      </c>
      <c r="Z19" s="28">
        <v>183923581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>
        <v>79336</v>
      </c>
      <c r="E23" s="26">
        <v>79336</v>
      </c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>
        <v>79336</v>
      </c>
      <c r="X23" s="125">
        <v>-79336</v>
      </c>
      <c r="Y23" s="107">
        <v>-100</v>
      </c>
      <c r="Z23" s="200">
        <v>79336</v>
      </c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184719876</v>
      </c>
      <c r="E24" s="43">
        <f t="shared" si="1"/>
        <v>184719876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184719876</v>
      </c>
      <c r="X24" s="43">
        <f t="shared" si="1"/>
        <v>-184719876</v>
      </c>
      <c r="Y24" s="188">
        <f>+IF(W24&lt;&gt;0,+(X24/W24)*100,0)</f>
        <v>-100</v>
      </c>
      <c r="Z24" s="45">
        <f>SUM(Z15:Z23)</f>
        <v>184719876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274014029</v>
      </c>
      <c r="E25" s="39">
        <f t="shared" si="2"/>
        <v>274014029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274014029</v>
      </c>
      <c r="X25" s="39">
        <f t="shared" si="2"/>
        <v>-274014029</v>
      </c>
      <c r="Y25" s="140">
        <f>+IF(W25&lt;&gt;0,+(X25/W25)*100,0)</f>
        <v>-100</v>
      </c>
      <c r="Z25" s="40">
        <f>+Z12+Z24</f>
        <v>274014029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>
        <v>4322356</v>
      </c>
      <c r="E31" s="26">
        <v>4322356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4322356</v>
      </c>
      <c r="X31" s="26">
        <v>-4322356</v>
      </c>
      <c r="Y31" s="106">
        <v>-100</v>
      </c>
      <c r="Z31" s="28">
        <v>4322356</v>
      </c>
    </row>
    <row r="32" spans="1:26" ht="13.5">
      <c r="A32" s="225" t="s">
        <v>166</v>
      </c>
      <c r="B32" s="158" t="s">
        <v>93</v>
      </c>
      <c r="C32" s="121"/>
      <c r="D32" s="25">
        <v>30674356</v>
      </c>
      <c r="E32" s="26">
        <v>30674356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30674356</v>
      </c>
      <c r="X32" s="26">
        <v>-30674356</v>
      </c>
      <c r="Y32" s="106">
        <v>-100</v>
      </c>
      <c r="Z32" s="28">
        <v>30674356</v>
      </c>
    </row>
    <row r="33" spans="1:26" ht="13.5">
      <c r="A33" s="225" t="s">
        <v>167</v>
      </c>
      <c r="B33" s="158"/>
      <c r="C33" s="121"/>
      <c r="D33" s="25">
        <v>503000</v>
      </c>
      <c r="E33" s="26">
        <v>503000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503000</v>
      </c>
      <c r="X33" s="26">
        <v>-503000</v>
      </c>
      <c r="Y33" s="106">
        <v>-100</v>
      </c>
      <c r="Z33" s="28">
        <v>503000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35499712</v>
      </c>
      <c r="E34" s="39">
        <f t="shared" si="3"/>
        <v>35499712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35499712</v>
      </c>
      <c r="X34" s="39">
        <f t="shared" si="3"/>
        <v>-35499712</v>
      </c>
      <c r="Y34" s="140">
        <f>+IF(W34&lt;&gt;0,+(X34/W34)*100,0)</f>
        <v>-100</v>
      </c>
      <c r="Z34" s="40">
        <f>SUM(Z29:Z33)</f>
        <v>35499712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35499712</v>
      </c>
      <c r="E40" s="39">
        <f t="shared" si="5"/>
        <v>35499712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35499712</v>
      </c>
      <c r="X40" s="39">
        <f t="shared" si="5"/>
        <v>-35499712</v>
      </c>
      <c r="Y40" s="140">
        <f>+IF(W40&lt;&gt;0,+(X40/W40)*100,0)</f>
        <v>-100</v>
      </c>
      <c r="Z40" s="40">
        <f>+Z34+Z39</f>
        <v>35499712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238514317</v>
      </c>
      <c r="E42" s="235">
        <f t="shared" si="6"/>
        <v>238514317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238514317</v>
      </c>
      <c r="X42" s="235">
        <f t="shared" si="6"/>
        <v>-238514317</v>
      </c>
      <c r="Y42" s="236">
        <f>+IF(W42&lt;&gt;0,+(X42/W42)*100,0)</f>
        <v>-100</v>
      </c>
      <c r="Z42" s="237">
        <f>+Z25-Z40</f>
        <v>238514317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38758635</v>
      </c>
      <c r="E45" s="26">
        <v>38758635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38758635</v>
      </c>
      <c r="X45" s="26">
        <v>-38758635</v>
      </c>
      <c r="Y45" s="105">
        <v>-100</v>
      </c>
      <c r="Z45" s="28">
        <v>38758635</v>
      </c>
    </row>
    <row r="46" spans="1:26" ht="13.5">
      <c r="A46" s="225" t="s">
        <v>173</v>
      </c>
      <c r="B46" s="158" t="s">
        <v>93</v>
      </c>
      <c r="C46" s="121"/>
      <c r="D46" s="25">
        <v>199075358</v>
      </c>
      <c r="E46" s="26">
        <v>199075358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199075358</v>
      </c>
      <c r="X46" s="26">
        <v>-199075358</v>
      </c>
      <c r="Y46" s="105">
        <v>-100</v>
      </c>
      <c r="Z46" s="28">
        <v>199075358</v>
      </c>
    </row>
    <row r="47" spans="1:26" ht="13.5">
      <c r="A47" s="225" t="s">
        <v>174</v>
      </c>
      <c r="B47" s="158"/>
      <c r="C47" s="121"/>
      <c r="D47" s="25">
        <v>680324</v>
      </c>
      <c r="E47" s="26">
        <v>680324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>
        <v>680324</v>
      </c>
      <c r="X47" s="26">
        <v>-680324</v>
      </c>
      <c r="Y47" s="105">
        <v>-100</v>
      </c>
      <c r="Z47" s="28">
        <v>680324</v>
      </c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238514317</v>
      </c>
      <c r="E48" s="195">
        <f t="shared" si="7"/>
        <v>238514317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238514317</v>
      </c>
      <c r="X48" s="195">
        <f t="shared" si="7"/>
        <v>-238514317</v>
      </c>
      <c r="Y48" s="241">
        <f>+IF(W48&lt;&gt;0,+(X48/W48)*100,0)</f>
        <v>-100</v>
      </c>
      <c r="Z48" s="208">
        <f>SUM(Z45:Z47)</f>
        <v>238514317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3714253</v>
      </c>
      <c r="D6" s="25">
        <v>70878602</v>
      </c>
      <c r="E6" s="26">
        <v>70878602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70878602</v>
      </c>
      <c r="X6" s="26">
        <v>-70878602</v>
      </c>
      <c r="Y6" s="106">
        <v>-100</v>
      </c>
      <c r="Z6" s="28">
        <v>70878602</v>
      </c>
    </row>
    <row r="7" spans="1:26" ht="13.5">
      <c r="A7" s="225" t="s">
        <v>180</v>
      </c>
      <c r="B7" s="158" t="s">
        <v>71</v>
      </c>
      <c r="C7" s="121">
        <v>26013323</v>
      </c>
      <c r="D7" s="25">
        <v>66690160</v>
      </c>
      <c r="E7" s="26">
        <v>66690160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66690160</v>
      </c>
      <c r="X7" s="26">
        <v>-66690160</v>
      </c>
      <c r="Y7" s="106">
        <v>-100</v>
      </c>
      <c r="Z7" s="28">
        <v>66690160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>
        <v>8205049</v>
      </c>
      <c r="E9" s="26">
        <v>8205049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8205049</v>
      </c>
      <c r="X9" s="26">
        <v>-8205049</v>
      </c>
      <c r="Y9" s="106">
        <v>-100</v>
      </c>
      <c r="Z9" s="28">
        <v>8205049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-5446888</v>
      </c>
      <c r="D12" s="25">
        <v>-128977673</v>
      </c>
      <c r="E12" s="26">
        <v>-128977673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>
        <v>-128977673</v>
      </c>
      <c r="X12" s="26">
        <v>128977673</v>
      </c>
      <c r="Y12" s="106">
        <v>-100</v>
      </c>
      <c r="Z12" s="28">
        <v>-128977673</v>
      </c>
    </row>
    <row r="13" spans="1:26" ht="13.5">
      <c r="A13" s="225" t="s">
        <v>39</v>
      </c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24280688</v>
      </c>
      <c r="D15" s="38">
        <f t="shared" si="0"/>
        <v>16796138</v>
      </c>
      <c r="E15" s="39">
        <f t="shared" si="0"/>
        <v>16796138</v>
      </c>
      <c r="F15" s="39">
        <f t="shared" si="0"/>
        <v>0</v>
      </c>
      <c r="G15" s="39">
        <f t="shared" si="0"/>
        <v>0</v>
      </c>
      <c r="H15" s="39">
        <f t="shared" si="0"/>
        <v>0</v>
      </c>
      <c r="I15" s="39">
        <f t="shared" si="0"/>
        <v>0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  <c r="Q15" s="39">
        <f t="shared" si="0"/>
        <v>0</v>
      </c>
      <c r="R15" s="39">
        <f t="shared" si="0"/>
        <v>0</v>
      </c>
      <c r="S15" s="39">
        <f t="shared" si="0"/>
        <v>0</v>
      </c>
      <c r="T15" s="39">
        <f t="shared" si="0"/>
        <v>0</v>
      </c>
      <c r="U15" s="39">
        <f t="shared" si="0"/>
        <v>0</v>
      </c>
      <c r="V15" s="39">
        <f t="shared" si="0"/>
        <v>0</v>
      </c>
      <c r="W15" s="39">
        <f t="shared" si="0"/>
        <v>16796138</v>
      </c>
      <c r="X15" s="39">
        <f t="shared" si="0"/>
        <v>-16796138</v>
      </c>
      <c r="Y15" s="140">
        <f>+IF(W15&lt;&gt;0,+(X15/W15)*100,0)</f>
        <v>-100</v>
      </c>
      <c r="Z15" s="40">
        <f>SUM(Z6:Z14)</f>
        <v>16796138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-3505566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-3505566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0</v>
      </c>
      <c r="X25" s="39">
        <f t="shared" si="1"/>
        <v>0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20775122</v>
      </c>
      <c r="D36" s="65">
        <f t="shared" si="3"/>
        <v>16796138</v>
      </c>
      <c r="E36" s="66">
        <f t="shared" si="3"/>
        <v>16796138</v>
      </c>
      <c r="F36" s="66">
        <f t="shared" si="3"/>
        <v>0</v>
      </c>
      <c r="G36" s="66">
        <f t="shared" si="3"/>
        <v>0</v>
      </c>
      <c r="H36" s="66">
        <f t="shared" si="3"/>
        <v>0</v>
      </c>
      <c r="I36" s="66">
        <f t="shared" si="3"/>
        <v>0</v>
      </c>
      <c r="J36" s="66">
        <f t="shared" si="3"/>
        <v>0</v>
      </c>
      <c r="K36" s="66">
        <f t="shared" si="3"/>
        <v>0</v>
      </c>
      <c r="L36" s="66">
        <f t="shared" si="3"/>
        <v>0</v>
      </c>
      <c r="M36" s="66">
        <f t="shared" si="3"/>
        <v>0</v>
      </c>
      <c r="N36" s="66">
        <f t="shared" si="3"/>
        <v>0</v>
      </c>
      <c r="O36" s="66">
        <f t="shared" si="3"/>
        <v>0</v>
      </c>
      <c r="P36" s="66">
        <f t="shared" si="3"/>
        <v>0</v>
      </c>
      <c r="Q36" s="66">
        <f t="shared" si="3"/>
        <v>0</v>
      </c>
      <c r="R36" s="66">
        <f t="shared" si="3"/>
        <v>0</v>
      </c>
      <c r="S36" s="66">
        <f t="shared" si="3"/>
        <v>0</v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66">
        <f t="shared" si="3"/>
        <v>16796138</v>
      </c>
      <c r="X36" s="66">
        <f t="shared" si="3"/>
        <v>-16796138</v>
      </c>
      <c r="Y36" s="103">
        <f>+IF(W36&lt;&gt;0,+(X36/W36)*100,0)</f>
        <v>-100</v>
      </c>
      <c r="Z36" s="68">
        <f>+Z15+Z25+Z34</f>
        <v>16796138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>
        <v>20775122</v>
      </c>
      <c r="D38" s="234">
        <v>16796138</v>
      </c>
      <c r="E38" s="235">
        <v>16796138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>
        <v>16796138</v>
      </c>
      <c r="X38" s="235">
        <v>-16796138</v>
      </c>
      <c r="Y38" s="236">
        <v>-100</v>
      </c>
      <c r="Z38" s="237">
        <v>16796138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2011-08-12T11:44:49Z</dcterms:created>
  <dcterms:modified xsi:type="dcterms:W3CDTF">2011-08-12T11:44:49Z</dcterms:modified>
  <cp:category/>
  <cp:version/>
  <cp:contentType/>
  <cp:contentStatus/>
</cp:coreProperties>
</file>