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<sst xmlns="http://schemas.openxmlformats.org/spreadsheetml/2006/main" count="497" uniqueCount="248">
  <si>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Mpumalanga: Lekwa(MP305)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</si>
  <si>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</si>
  <si>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</si>
  <si>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</si>
  <si>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</si>
  <si>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</si>
  <si>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</si>
  <si>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</si>
  <si>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</si>
  <si>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</si>
  <si>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</si>
  <si>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</si>
  <si>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</si>
  <si>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</si>
  <si>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</si>
  <si>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</si>
  <si>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</si>
  <si>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</si>
  <si>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</si>
  <si>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</si>
  <si>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</si>
  <si>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</si>
  <si>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</si>
  <si>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</si>
  <si>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</si>
  <si>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</si>
  <si>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</si>
  <si>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</si>
  <si>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</si>
  <si>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</si>
  <si>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</si>
  <si>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</si>
  <si>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</si>
  <si>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</si>
  <si>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</si>
  <si>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</si>
  <si>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</si>
  <si>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</si>
  <si>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</si>
  <si>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</si>
  <si>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</si>
  <si>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</si>
  <si>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</si>
  <si>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</si>
  <si>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</si>
  <si>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</si>
  <si>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</si>
  <si>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</si>
  <si>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</si>
  <si>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</si>
  <si>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</si>
  <si>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</si>
  <si>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</si>
  <si>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</si>
  <si>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</si>
  <si>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</si>
  <si>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</si>
  <si>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</si>
  <si>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</si>
  <si>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</si>
  <si>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</si>
  <si>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</si>
  <si>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</si>
  <si>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</si>
  <si>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</si>
  <si>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</si>
  <si>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</si>
  <si>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</si>
  <si>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</si>
  <si>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Lekwa(MP305)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</si>
  <si>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</si>
  <si>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</si>
  <si>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</si>
  <si>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</si>
  <si>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</si>
  <si>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</si>
  <si>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</si>
  <si>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</si>
  <si>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</si>
  <si>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</si>
  <si>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</si>
  <si>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</si>
  <si>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</si>
  <si>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</si>
  <si>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</si>
  <si>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</si>
  <si>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</si>
  <si>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</si>
  <si>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</si>
  <si>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</si>
  <si>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</si>
  <si>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</si>
  <si>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</si>
  <si>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</si>
  <si>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</si>
  <si>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</si>
  <si>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</si>
  <si>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</si>
  <si>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</si>
  <si>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Lekwa(MP305)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</si>
  <si>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</si>
  <si>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</si>
  <si>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</si>
  <si>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</si>
  <si>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</si>
  <si>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</si>
  <si>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</si>
  <si>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</si>
  <si>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</si>
  <si>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</si>
  <si>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</si>
  <si>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</si>
  <si>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</si>
  <si>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</si>
  <si>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</si>
  <si>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</si>
  <si>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</si>
  <si>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</si>
  <si>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</si>
  <si>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</si>
  <si>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</si>
  <si>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</si>
  <si>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</si>
  <si>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</si>
  <si>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</si>
  <si>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</si>
  <si>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</si>
  <si>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</si>
  <si>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</si>
  <si>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</si>
  <si>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</si>
  <si>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</si>
  <si>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Lekwa(MP305)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</si>
  <si>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</si>
  <si>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</si>
  <si>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</si>
  <si>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</si>
  <si>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</si>
  <si>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</si>
  <si>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</si>
  <si>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</si>
  <si>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</si>
  <si>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Lekwa(MP305)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</si>
  <si>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</si>
  <si>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</si>
  <si>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</si>
  <si>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</si>
  <si>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</si>
  <si>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</si>
  <si>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</si>
  <si>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</si>
  <si>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</si>
  <si>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</si>
  <si>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</si>
  <si>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</si>
  <si>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</si>
  <si>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</si>
  <si>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</si>
  <si>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</si>
  <si>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</si>
  <si>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</si>
  <si>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</si>
  <si>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</si>
  <si>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</si>
  <si>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</si>
  <si>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</si>
  <si>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</si>
  <si>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</si>
  <si>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</si>
  <si>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</si>
  <si>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</si>
  <si>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</si>
  <si>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</si>
  <si>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</si>
  <si>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</si>
  <si>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</si>
  <si>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Lekwa(MP305)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</si>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</sst>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32000000</v>
      </c>
      <c r="C5" s="25">
        <v>40209352</v>
      </c>
      <c r="D5" s="26">
        <v>40209352</v>
      </c>
      <c r="E5" s="26">
        <v>3032030</v>
      </c>
      <c r="F5" s="26">
        <v>3379317</v>
      </c>
      <c r="G5" s="26">
        <v>3234327</v>
      </c>
      <c r="H5" s="26">
        <v>9645674</v>
      </c>
      <c r="I5" s="26">
        <v>3205048</v>
      </c>
      <c r="J5" s="26">
        <v>3204323</v>
      </c>
      <c r="K5" s="26">
        <v>3134116</v>
      </c>
      <c r="L5" s="26">
        <v>9543487</v>
      </c>
      <c r="M5" s="26">
        <v>3122663</v>
      </c>
      <c r="N5" s="26">
        <v>3122667</v>
      </c>
      <c r="O5" s="26">
        <v>3121285</v>
      </c>
      <c r="P5" s="26">
        <v>9366615</v>
      </c>
      <c r="Q5" s="26">
        <v>3121755</v>
      </c>
      <c r="R5" s="26">
        <v>3121523</v>
      </c>
      <c r="S5" s="26">
        <v>3120657</v>
      </c>
      <c r="T5" s="26">
        <v>9363935</v>
      </c>
      <c r="U5" s="26">
        <v>37919711</v>
      </c>
      <c r="V5" s="26">
        <v>40209352</v>
      </c>
      <c r="W5" s="26">
        <v>-2289641</v>
      </c>
      <c r="X5" s="27">
        <v>-5.69</v>
      </c>
      <c r="Y5" s="28">
        <v>40209352</v>
      </c>
    </row>
    <row r="6" spans="1:25" ht="13.5">
      <c r="A6" s="24" t="s">
        <v>31</v>
      </c>
      <c r="B6" s="2">
        <v>123501240</v>
      </c>
      <c r="C6" s="25">
        <v>161927257</v>
      </c>
      <c r="D6" s="26">
        <v>161927257</v>
      </c>
      <c r="E6" s="26">
        <v>12710011</v>
      </c>
      <c r="F6" s="26">
        <v>17412889</v>
      </c>
      <c r="G6" s="26">
        <v>11036699</v>
      </c>
      <c r="H6" s="26">
        <v>41159599</v>
      </c>
      <c r="I6" s="26">
        <v>15966835</v>
      </c>
      <c r="J6" s="26">
        <v>12444156</v>
      </c>
      <c r="K6" s="26">
        <v>11858011</v>
      </c>
      <c r="L6" s="26">
        <v>40269002</v>
      </c>
      <c r="M6" s="26">
        <v>10725288</v>
      </c>
      <c r="N6" s="26">
        <v>12544504</v>
      </c>
      <c r="O6" s="26">
        <v>12008649</v>
      </c>
      <c r="P6" s="26">
        <v>35278441</v>
      </c>
      <c r="Q6" s="26">
        <v>11640963</v>
      </c>
      <c r="R6" s="26">
        <v>11098988</v>
      </c>
      <c r="S6" s="26">
        <v>21583449</v>
      </c>
      <c r="T6" s="26">
        <v>44323400</v>
      </c>
      <c r="U6" s="26">
        <v>161030442</v>
      </c>
      <c r="V6" s="26">
        <v>161927257</v>
      </c>
      <c r="W6" s="26">
        <v>-896815</v>
      </c>
      <c r="X6" s="27">
        <v>-0.55</v>
      </c>
      <c r="Y6" s="28">
        <v>161927257</v>
      </c>
    </row>
    <row r="7" spans="1:25" ht="13.5">
      <c r="A7" s="24" t="s">
        <v>32</v>
      </c>
      <c r="B7" s="2">
        <v>450000</v>
      </c>
      <c r="C7" s="25">
        <v>200000</v>
      </c>
      <c r="D7" s="26">
        <v>200000</v>
      </c>
      <c r="E7" s="26">
        <v>13593</v>
      </c>
      <c r="F7" s="26">
        <v>54077</v>
      </c>
      <c r="G7" s="26">
        <v>0</v>
      </c>
      <c r="H7" s="26">
        <v>67670</v>
      </c>
      <c r="I7" s="26">
        <v>11646</v>
      </c>
      <c r="J7" s="26">
        <v>0</v>
      </c>
      <c r="K7" s="26">
        <v>1403962</v>
      </c>
      <c r="L7" s="26">
        <v>1415608</v>
      </c>
      <c r="M7" s="26">
        <v>0</v>
      </c>
      <c r="N7" s="26">
        <v>336887</v>
      </c>
      <c r="O7" s="26">
        <v>0</v>
      </c>
      <c r="P7" s="26">
        <v>336887</v>
      </c>
      <c r="Q7" s="26">
        <v>0</v>
      </c>
      <c r="R7" s="26">
        <v>0</v>
      </c>
      <c r="S7" s="26">
        <v>0</v>
      </c>
      <c r="T7" s="26">
        <v>0</v>
      </c>
      <c r="U7" s="26">
        <v>1820165</v>
      </c>
      <c r="V7" s="26">
        <v>200000</v>
      </c>
      <c r="W7" s="26">
        <v>1620165</v>
      </c>
      <c r="X7" s="27">
        <v>810.08</v>
      </c>
      <c r="Y7" s="28">
        <v>200000</v>
      </c>
    </row>
    <row r="8" spans="1:25" ht="13.5">
      <c r="A8" s="24" t="s">
        <v>33</v>
      </c>
      <c r="B8" s="2">
        <v>48956009</v>
      </c>
      <c r="C8" s="25">
        <v>64621692</v>
      </c>
      <c r="D8" s="26">
        <v>64621692</v>
      </c>
      <c r="E8" s="26">
        <v>26969672</v>
      </c>
      <c r="F8" s="26">
        <v>750000</v>
      </c>
      <c r="G8" s="26">
        <v>0</v>
      </c>
      <c r="H8" s="26">
        <v>27719672</v>
      </c>
      <c r="I8" s="26">
        <v>0</v>
      </c>
      <c r="J8" s="26">
        <v>21034187</v>
      </c>
      <c r="K8" s="26">
        <v>0</v>
      </c>
      <c r="L8" s="26">
        <v>21034187</v>
      </c>
      <c r="M8" s="26">
        <v>0</v>
      </c>
      <c r="N8" s="26">
        <v>0</v>
      </c>
      <c r="O8" s="26">
        <v>15717923</v>
      </c>
      <c r="P8" s="26">
        <v>15717923</v>
      </c>
      <c r="Q8" s="26">
        <v>0</v>
      </c>
      <c r="R8" s="26">
        <v>0</v>
      </c>
      <c r="S8" s="26">
        <v>0</v>
      </c>
      <c r="T8" s="26">
        <v>0</v>
      </c>
      <c r="U8" s="26">
        <v>64471782</v>
      </c>
      <c r="V8" s="26">
        <v>64621692</v>
      </c>
      <c r="W8" s="26">
        <v>-149910</v>
      </c>
      <c r="X8" s="27">
        <v>-0.23</v>
      </c>
      <c r="Y8" s="28">
        <v>64621692</v>
      </c>
    </row>
    <row r="9" spans="1:25" ht="13.5">
      <c r="A9" s="24" t="s">
        <v>34</v>
      </c>
      <c r="B9" s="2">
        <v>57266751</v>
      </c>
      <c r="C9" s="25">
        <v>69698699</v>
      </c>
      <c r="D9" s="26">
        <v>69698699</v>
      </c>
      <c r="E9" s="26">
        <v>4889747</v>
      </c>
      <c r="F9" s="26">
        <v>4278902</v>
      </c>
      <c r="G9" s="26">
        <v>4624453</v>
      </c>
      <c r="H9" s="26">
        <v>13793102</v>
      </c>
      <c r="I9" s="26">
        <v>1917669</v>
      </c>
      <c r="J9" s="26">
        <v>4929518</v>
      </c>
      <c r="K9" s="26">
        <v>3190283</v>
      </c>
      <c r="L9" s="26">
        <v>10037470</v>
      </c>
      <c r="M9" s="26">
        <v>4736073</v>
      </c>
      <c r="N9" s="26">
        <v>3441201</v>
      </c>
      <c r="O9" s="26">
        <v>2520233</v>
      </c>
      <c r="P9" s="26">
        <v>10697507</v>
      </c>
      <c r="Q9" s="26">
        <v>2451420</v>
      </c>
      <c r="R9" s="26">
        <v>4009201</v>
      </c>
      <c r="S9" s="26">
        <v>3728212</v>
      </c>
      <c r="T9" s="26">
        <v>10188833</v>
      </c>
      <c r="U9" s="26">
        <v>44716912</v>
      </c>
      <c r="V9" s="26">
        <v>69698699</v>
      </c>
      <c r="W9" s="26">
        <v>-24981787</v>
      </c>
      <c r="X9" s="27">
        <v>-35.84</v>
      </c>
      <c r="Y9" s="28">
        <v>69698699</v>
      </c>
    </row>
    <row r="10" spans="1:25" ht="25.5">
      <c r="A10" s="29" t="s">
        <v>212</v>
      </c>
      <c r="B10" s="30">
        <f>SUM(B5:B9)</f>
        <v>262174000</v>
      </c>
      <c r="C10" s="31">
        <f aca="true" t="shared" si="0" ref="C10:Y10">SUM(C5:C9)</f>
        <v>336657000</v>
      </c>
      <c r="D10" s="32">
        <f t="shared" si="0"/>
        <v>336657000</v>
      </c>
      <c r="E10" s="32">
        <f t="shared" si="0"/>
        <v>47615053</v>
      </c>
      <c r="F10" s="32">
        <f t="shared" si="0"/>
        <v>25875185</v>
      </c>
      <c r="G10" s="32">
        <f t="shared" si="0"/>
        <v>18895479</v>
      </c>
      <c r="H10" s="32">
        <f t="shared" si="0"/>
        <v>92385717</v>
      </c>
      <c r="I10" s="32">
        <f t="shared" si="0"/>
        <v>21101198</v>
      </c>
      <c r="J10" s="32">
        <f t="shared" si="0"/>
        <v>41612184</v>
      </c>
      <c r="K10" s="32">
        <f t="shared" si="0"/>
        <v>19586372</v>
      </c>
      <c r="L10" s="32">
        <f t="shared" si="0"/>
        <v>82299754</v>
      </c>
      <c r="M10" s="32">
        <f t="shared" si="0"/>
        <v>18584024</v>
      </c>
      <c r="N10" s="32">
        <f t="shared" si="0"/>
        <v>19445259</v>
      </c>
      <c r="O10" s="32">
        <f t="shared" si="0"/>
        <v>33368090</v>
      </c>
      <c r="P10" s="32">
        <f t="shared" si="0"/>
        <v>71397373</v>
      </c>
      <c r="Q10" s="32">
        <f t="shared" si="0"/>
        <v>17214138</v>
      </c>
      <c r="R10" s="32">
        <f t="shared" si="0"/>
        <v>18229712</v>
      </c>
      <c r="S10" s="32">
        <f t="shared" si="0"/>
        <v>28432318</v>
      </c>
      <c r="T10" s="32">
        <f t="shared" si="0"/>
        <v>63876168</v>
      </c>
      <c r="U10" s="32">
        <f t="shared" si="0"/>
        <v>309959012</v>
      </c>
      <c r="V10" s="32">
        <f t="shared" si="0"/>
        <v>336657000</v>
      </c>
      <c r="W10" s="32">
        <f t="shared" si="0"/>
        <v>-26697988</v>
      </c>
      <c r="X10" s="33">
        <f>+IF(V10&lt;&gt;0,(W10/V10)*100,0)</f>
        <v>-7.9303231478923655</v>
      </c>
      <c r="Y10" s="34">
        <f t="shared" si="0"/>
        <v>336657000</v>
      </c>
    </row>
    <row r="11" spans="1:25" ht="13.5">
      <c r="A11" s="24" t="s">
        <v>36</v>
      </c>
      <c r="B11" s="2">
        <v>74596000</v>
      </c>
      <c r="C11" s="25">
        <v>89109000</v>
      </c>
      <c r="D11" s="26">
        <v>89109000</v>
      </c>
      <c r="E11" s="26">
        <v>7202775</v>
      </c>
      <c r="F11" s="26">
        <v>7522639</v>
      </c>
      <c r="G11" s="26">
        <v>6564033</v>
      </c>
      <c r="H11" s="26">
        <v>21289447</v>
      </c>
      <c r="I11" s="26">
        <v>7445200</v>
      </c>
      <c r="J11" s="26">
        <v>8634270</v>
      </c>
      <c r="K11" s="26">
        <v>7658563</v>
      </c>
      <c r="L11" s="26">
        <v>23738033</v>
      </c>
      <c r="M11" s="26">
        <v>8096094</v>
      </c>
      <c r="N11" s="26">
        <v>7298361</v>
      </c>
      <c r="O11" s="26">
        <v>7461356</v>
      </c>
      <c r="P11" s="26">
        <v>22855811</v>
      </c>
      <c r="Q11" s="26">
        <v>7723073</v>
      </c>
      <c r="R11" s="26">
        <v>7665710</v>
      </c>
      <c r="S11" s="26">
        <v>8482856</v>
      </c>
      <c r="T11" s="26">
        <v>23871639</v>
      </c>
      <c r="U11" s="26">
        <v>91754930</v>
      </c>
      <c r="V11" s="26">
        <v>89109000</v>
      </c>
      <c r="W11" s="26">
        <v>2645930</v>
      </c>
      <c r="X11" s="27">
        <v>2.97</v>
      </c>
      <c r="Y11" s="28">
        <v>89109000</v>
      </c>
    </row>
    <row r="12" spans="1:25" ht="13.5">
      <c r="A12" s="24" t="s">
        <v>37</v>
      </c>
      <c r="B12" s="2">
        <v>4716382</v>
      </c>
      <c r="C12" s="25">
        <v>8340000</v>
      </c>
      <c r="D12" s="26">
        <v>8340000</v>
      </c>
      <c r="E12" s="26">
        <v>350863</v>
      </c>
      <c r="F12" s="26">
        <v>350896</v>
      </c>
      <c r="G12" s="26">
        <v>404841</v>
      </c>
      <c r="H12" s="26">
        <v>1106600</v>
      </c>
      <c r="I12" s="26">
        <v>402007</v>
      </c>
      <c r="J12" s="26">
        <v>402020</v>
      </c>
      <c r="K12" s="26">
        <v>350908</v>
      </c>
      <c r="L12" s="26">
        <v>1154935</v>
      </c>
      <c r="M12" s="26">
        <v>472401</v>
      </c>
      <c r="N12" s="26">
        <v>523434</v>
      </c>
      <c r="O12" s="26">
        <v>368004</v>
      </c>
      <c r="P12" s="26">
        <v>1363839</v>
      </c>
      <c r="Q12" s="26">
        <v>420804</v>
      </c>
      <c r="R12" s="26">
        <v>380584</v>
      </c>
      <c r="S12" s="26">
        <v>674038</v>
      </c>
      <c r="T12" s="26">
        <v>1475426</v>
      </c>
      <c r="U12" s="26">
        <v>5100800</v>
      </c>
      <c r="V12" s="26">
        <v>8340000</v>
      </c>
      <c r="W12" s="26">
        <v>-3239200</v>
      </c>
      <c r="X12" s="27">
        <v>-38.84</v>
      </c>
      <c r="Y12" s="28">
        <v>8340000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1125000</v>
      </c>
      <c r="F13" s="26">
        <v>61250</v>
      </c>
      <c r="G13" s="26">
        <v>0</v>
      </c>
      <c r="H13" s="26">
        <v>1186250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1186250</v>
      </c>
      <c r="V13" s="26">
        <v>0</v>
      </c>
      <c r="W13" s="26">
        <v>1186250</v>
      </c>
      <c r="X13" s="27">
        <v>0</v>
      </c>
      <c r="Y13" s="28">
        <v>0</v>
      </c>
    </row>
    <row r="14" spans="1:25" ht="13.5">
      <c r="A14" s="24" t="s">
        <v>39</v>
      </c>
      <c r="B14" s="2">
        <v>754315</v>
      </c>
      <c r="C14" s="25">
        <v>3015000</v>
      </c>
      <c r="D14" s="26">
        <v>3015000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3015000</v>
      </c>
      <c r="W14" s="26">
        <v>-3015000</v>
      </c>
      <c r="X14" s="27">
        <v>-100</v>
      </c>
      <c r="Y14" s="28">
        <v>3015000</v>
      </c>
    </row>
    <row r="15" spans="1:25" ht="13.5">
      <c r="A15" s="24" t="s">
        <v>40</v>
      </c>
      <c r="B15" s="2">
        <v>94712466</v>
      </c>
      <c r="C15" s="25">
        <v>118783193</v>
      </c>
      <c r="D15" s="26">
        <v>118783193</v>
      </c>
      <c r="E15" s="26">
        <v>14024813</v>
      </c>
      <c r="F15" s="26">
        <v>10204028</v>
      </c>
      <c r="G15" s="26">
        <v>11270309</v>
      </c>
      <c r="H15" s="26">
        <v>35499150</v>
      </c>
      <c r="I15" s="26">
        <v>12483102</v>
      </c>
      <c r="J15" s="26">
        <v>9599589</v>
      </c>
      <c r="K15" s="26">
        <v>16810627</v>
      </c>
      <c r="L15" s="26">
        <v>38893318</v>
      </c>
      <c r="M15" s="26">
        <v>8287317</v>
      </c>
      <c r="N15" s="26">
        <v>8328345</v>
      </c>
      <c r="O15" s="26">
        <v>8418423</v>
      </c>
      <c r="P15" s="26">
        <v>25034085</v>
      </c>
      <c r="Q15" s="26">
        <v>8368293</v>
      </c>
      <c r="R15" s="26">
        <v>10574939</v>
      </c>
      <c r="S15" s="26">
        <v>11630758</v>
      </c>
      <c r="T15" s="26">
        <v>30573990</v>
      </c>
      <c r="U15" s="26">
        <v>130000543</v>
      </c>
      <c r="V15" s="26">
        <v>118783193</v>
      </c>
      <c r="W15" s="26">
        <v>11217350</v>
      </c>
      <c r="X15" s="27">
        <v>9.44</v>
      </c>
      <c r="Y15" s="28">
        <v>118783193</v>
      </c>
    </row>
    <row r="16" spans="1:25" ht="13.5">
      <c r="A16" s="35" t="s">
        <v>41</v>
      </c>
      <c r="B16" s="2">
        <v>4370311</v>
      </c>
      <c r="C16" s="25">
        <v>13501000</v>
      </c>
      <c r="D16" s="26">
        <v>13501000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800513</v>
      </c>
      <c r="K16" s="26">
        <v>805937</v>
      </c>
      <c r="L16" s="26">
        <v>1606450</v>
      </c>
      <c r="M16" s="26">
        <v>0</v>
      </c>
      <c r="N16" s="26">
        <v>0</v>
      </c>
      <c r="O16" s="26">
        <v>528345</v>
      </c>
      <c r="P16" s="26">
        <v>528345</v>
      </c>
      <c r="Q16" s="26">
        <v>1471398</v>
      </c>
      <c r="R16" s="26">
        <v>1257120</v>
      </c>
      <c r="S16" s="26">
        <v>0</v>
      </c>
      <c r="T16" s="26">
        <v>2728518</v>
      </c>
      <c r="U16" s="26">
        <v>4863313</v>
      </c>
      <c r="V16" s="26">
        <v>13501000</v>
      </c>
      <c r="W16" s="26">
        <v>-8637687</v>
      </c>
      <c r="X16" s="27">
        <v>-63.98</v>
      </c>
      <c r="Y16" s="28">
        <v>13501000</v>
      </c>
    </row>
    <row r="17" spans="1:25" ht="13.5">
      <c r="A17" s="24" t="s">
        <v>42</v>
      </c>
      <c r="B17" s="2">
        <v>89746526</v>
      </c>
      <c r="C17" s="25">
        <v>103908807</v>
      </c>
      <c r="D17" s="26">
        <v>103908807</v>
      </c>
      <c r="E17" s="26">
        <v>7258590</v>
      </c>
      <c r="F17" s="26">
        <v>9089359</v>
      </c>
      <c r="G17" s="26">
        <v>6079220</v>
      </c>
      <c r="H17" s="26">
        <v>22427169</v>
      </c>
      <c r="I17" s="26">
        <v>4496618</v>
      </c>
      <c r="J17" s="26">
        <v>12640816</v>
      </c>
      <c r="K17" s="26">
        <v>6921114</v>
      </c>
      <c r="L17" s="26">
        <v>24058548</v>
      </c>
      <c r="M17" s="26">
        <v>7516968</v>
      </c>
      <c r="N17" s="26">
        <v>6940123</v>
      </c>
      <c r="O17" s="26">
        <v>6861004</v>
      </c>
      <c r="P17" s="26">
        <v>21318095</v>
      </c>
      <c r="Q17" s="26">
        <v>3892701</v>
      </c>
      <c r="R17" s="26">
        <v>5259378</v>
      </c>
      <c r="S17" s="26">
        <v>8078227</v>
      </c>
      <c r="T17" s="26">
        <v>17230306</v>
      </c>
      <c r="U17" s="26">
        <v>85034118</v>
      </c>
      <c r="V17" s="26">
        <v>103908807</v>
      </c>
      <c r="W17" s="26">
        <v>-18874689</v>
      </c>
      <c r="X17" s="27">
        <v>-18.16</v>
      </c>
      <c r="Y17" s="28">
        <v>103908807</v>
      </c>
    </row>
    <row r="18" spans="1:25" ht="13.5">
      <c r="A18" s="36" t="s">
        <v>43</v>
      </c>
      <c r="B18" s="37">
        <f>SUM(B11:B17)</f>
        <v>268896000</v>
      </c>
      <c r="C18" s="38">
        <f aca="true" t="shared" si="1" ref="C18:Y18">SUM(C11:C17)</f>
        <v>336657000</v>
      </c>
      <c r="D18" s="39">
        <f t="shared" si="1"/>
        <v>336657000</v>
      </c>
      <c r="E18" s="39">
        <f t="shared" si="1"/>
        <v>29962041</v>
      </c>
      <c r="F18" s="39">
        <f t="shared" si="1"/>
        <v>27228172</v>
      </c>
      <c r="G18" s="39">
        <f t="shared" si="1"/>
        <v>24318403</v>
      </c>
      <c r="H18" s="39">
        <f t="shared" si="1"/>
        <v>81508616</v>
      </c>
      <c r="I18" s="39">
        <f t="shared" si="1"/>
        <v>24826927</v>
      </c>
      <c r="J18" s="39">
        <f t="shared" si="1"/>
        <v>32077208</v>
      </c>
      <c r="K18" s="39">
        <f t="shared" si="1"/>
        <v>32547149</v>
      </c>
      <c r="L18" s="39">
        <f t="shared" si="1"/>
        <v>89451284</v>
      </c>
      <c r="M18" s="39">
        <f t="shared" si="1"/>
        <v>24372780</v>
      </c>
      <c r="N18" s="39">
        <f t="shared" si="1"/>
        <v>23090263</v>
      </c>
      <c r="O18" s="39">
        <f t="shared" si="1"/>
        <v>23637132</v>
      </c>
      <c r="P18" s="39">
        <f t="shared" si="1"/>
        <v>71100175</v>
      </c>
      <c r="Q18" s="39">
        <f t="shared" si="1"/>
        <v>21876269</v>
      </c>
      <c r="R18" s="39">
        <f t="shared" si="1"/>
        <v>25137731</v>
      </c>
      <c r="S18" s="39">
        <f t="shared" si="1"/>
        <v>28865879</v>
      </c>
      <c r="T18" s="39">
        <f t="shared" si="1"/>
        <v>75879879</v>
      </c>
      <c r="U18" s="39">
        <f t="shared" si="1"/>
        <v>317939954</v>
      </c>
      <c r="V18" s="39">
        <f t="shared" si="1"/>
        <v>336657000</v>
      </c>
      <c r="W18" s="39">
        <f t="shared" si="1"/>
        <v>-18717046</v>
      </c>
      <c r="X18" s="33">
        <f>+IF(V18&lt;&gt;0,(W18/V18)*100,0)</f>
        <v>-5.559678248187324</v>
      </c>
      <c r="Y18" s="40">
        <f t="shared" si="1"/>
        <v>336657000</v>
      </c>
    </row>
    <row r="19" spans="1:25" ht="13.5">
      <c r="A19" s="36" t="s">
        <v>44</v>
      </c>
      <c r="B19" s="41">
        <f>+B10-B18</f>
        <v>-6722000</v>
      </c>
      <c r="C19" s="42">
        <f aca="true" t="shared" si="2" ref="C19:Y19">+C10-C18</f>
        <v>0</v>
      </c>
      <c r="D19" s="43">
        <f t="shared" si="2"/>
        <v>0</v>
      </c>
      <c r="E19" s="43">
        <f t="shared" si="2"/>
        <v>17653012</v>
      </c>
      <c r="F19" s="43">
        <f t="shared" si="2"/>
        <v>-1352987</v>
      </c>
      <c r="G19" s="43">
        <f t="shared" si="2"/>
        <v>-5422924</v>
      </c>
      <c r="H19" s="43">
        <f t="shared" si="2"/>
        <v>10877101</v>
      </c>
      <c r="I19" s="43">
        <f t="shared" si="2"/>
        <v>-3725729</v>
      </c>
      <c r="J19" s="43">
        <f t="shared" si="2"/>
        <v>9534976</v>
      </c>
      <c r="K19" s="43">
        <f t="shared" si="2"/>
        <v>-12960777</v>
      </c>
      <c r="L19" s="43">
        <f t="shared" si="2"/>
        <v>-7151530</v>
      </c>
      <c r="M19" s="43">
        <f t="shared" si="2"/>
        <v>-5788756</v>
      </c>
      <c r="N19" s="43">
        <f t="shared" si="2"/>
        <v>-3645004</v>
      </c>
      <c r="O19" s="43">
        <f t="shared" si="2"/>
        <v>9730958</v>
      </c>
      <c r="P19" s="43">
        <f t="shared" si="2"/>
        <v>297198</v>
      </c>
      <c r="Q19" s="43">
        <f t="shared" si="2"/>
        <v>-4662131</v>
      </c>
      <c r="R19" s="43">
        <f t="shared" si="2"/>
        <v>-6908019</v>
      </c>
      <c r="S19" s="43">
        <f t="shared" si="2"/>
        <v>-433561</v>
      </c>
      <c r="T19" s="43">
        <f t="shared" si="2"/>
        <v>-12003711</v>
      </c>
      <c r="U19" s="43">
        <f t="shared" si="2"/>
        <v>-7980942</v>
      </c>
      <c r="V19" s="43">
        <f>IF(D10=D18,0,V10-V18)</f>
        <v>0</v>
      </c>
      <c r="W19" s="43">
        <f t="shared" si="2"/>
        <v>-7980942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50087143</v>
      </c>
      <c r="C20" s="25">
        <v>54830000</v>
      </c>
      <c r="D20" s="26">
        <v>54830000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54830000</v>
      </c>
      <c r="W20" s="26">
        <v>-54830000</v>
      </c>
      <c r="X20" s="27">
        <v>-100</v>
      </c>
      <c r="Y20" s="28">
        <v>54830000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43365143</v>
      </c>
      <c r="C22" s="53">
        <f aca="true" t="shared" si="3" ref="C22:Y22">SUM(C19:C21)</f>
        <v>54830000</v>
      </c>
      <c r="D22" s="54">
        <f t="shared" si="3"/>
        <v>54830000</v>
      </c>
      <c r="E22" s="54">
        <f t="shared" si="3"/>
        <v>17653012</v>
      </c>
      <c r="F22" s="54">
        <f t="shared" si="3"/>
        <v>-1352987</v>
      </c>
      <c r="G22" s="54">
        <f t="shared" si="3"/>
        <v>-5422924</v>
      </c>
      <c r="H22" s="54">
        <f t="shared" si="3"/>
        <v>10877101</v>
      </c>
      <c r="I22" s="54">
        <f t="shared" si="3"/>
        <v>-3725729</v>
      </c>
      <c r="J22" s="54">
        <f t="shared" si="3"/>
        <v>9534976</v>
      </c>
      <c r="K22" s="54">
        <f t="shared" si="3"/>
        <v>-12960777</v>
      </c>
      <c r="L22" s="54">
        <f t="shared" si="3"/>
        <v>-7151530</v>
      </c>
      <c r="M22" s="54">
        <f t="shared" si="3"/>
        <v>-5788756</v>
      </c>
      <c r="N22" s="54">
        <f t="shared" si="3"/>
        <v>-3645004</v>
      </c>
      <c r="O22" s="54">
        <f t="shared" si="3"/>
        <v>9730958</v>
      </c>
      <c r="P22" s="54">
        <f t="shared" si="3"/>
        <v>297198</v>
      </c>
      <c r="Q22" s="54">
        <f t="shared" si="3"/>
        <v>-4662131</v>
      </c>
      <c r="R22" s="54">
        <f t="shared" si="3"/>
        <v>-6908019</v>
      </c>
      <c r="S22" s="54">
        <f t="shared" si="3"/>
        <v>-433561</v>
      </c>
      <c r="T22" s="54">
        <f t="shared" si="3"/>
        <v>-12003711</v>
      </c>
      <c r="U22" s="54">
        <f t="shared" si="3"/>
        <v>-7980942</v>
      </c>
      <c r="V22" s="54">
        <f t="shared" si="3"/>
        <v>54830000</v>
      </c>
      <c r="W22" s="54">
        <f t="shared" si="3"/>
        <v>-62810942</v>
      </c>
      <c r="X22" s="55">
        <f>+IF(V22&lt;&gt;0,(W22/V22)*100,0)</f>
        <v>-114.55579427320811</v>
      </c>
      <c r="Y22" s="56">
        <f t="shared" si="3"/>
        <v>54830000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43365143</v>
      </c>
      <c r="C24" s="42">
        <f aca="true" t="shared" si="4" ref="C24:Y24">SUM(C22:C23)</f>
        <v>54830000</v>
      </c>
      <c r="D24" s="43">
        <f t="shared" si="4"/>
        <v>54830000</v>
      </c>
      <c r="E24" s="43">
        <f t="shared" si="4"/>
        <v>17653012</v>
      </c>
      <c r="F24" s="43">
        <f t="shared" si="4"/>
        <v>-1352987</v>
      </c>
      <c r="G24" s="43">
        <f t="shared" si="4"/>
        <v>-5422924</v>
      </c>
      <c r="H24" s="43">
        <f t="shared" si="4"/>
        <v>10877101</v>
      </c>
      <c r="I24" s="43">
        <f t="shared" si="4"/>
        <v>-3725729</v>
      </c>
      <c r="J24" s="43">
        <f t="shared" si="4"/>
        <v>9534976</v>
      </c>
      <c r="K24" s="43">
        <f t="shared" si="4"/>
        <v>-12960777</v>
      </c>
      <c r="L24" s="43">
        <f t="shared" si="4"/>
        <v>-7151530</v>
      </c>
      <c r="M24" s="43">
        <f t="shared" si="4"/>
        <v>-5788756</v>
      </c>
      <c r="N24" s="43">
        <f t="shared" si="4"/>
        <v>-3645004</v>
      </c>
      <c r="O24" s="43">
        <f t="shared" si="4"/>
        <v>9730958</v>
      </c>
      <c r="P24" s="43">
        <f t="shared" si="4"/>
        <v>297198</v>
      </c>
      <c r="Q24" s="43">
        <f t="shared" si="4"/>
        <v>-4662131</v>
      </c>
      <c r="R24" s="43">
        <f t="shared" si="4"/>
        <v>-6908019</v>
      </c>
      <c r="S24" s="43">
        <f t="shared" si="4"/>
        <v>-433561</v>
      </c>
      <c r="T24" s="43">
        <f t="shared" si="4"/>
        <v>-12003711</v>
      </c>
      <c r="U24" s="43">
        <f t="shared" si="4"/>
        <v>-7980942</v>
      </c>
      <c r="V24" s="43">
        <f t="shared" si="4"/>
        <v>54830000</v>
      </c>
      <c r="W24" s="43">
        <f t="shared" si="4"/>
        <v>-62810942</v>
      </c>
      <c r="X24" s="44">
        <f>+IF(V24&lt;&gt;0,(W24/V24)*100,0)</f>
        <v>-114.55579427320811</v>
      </c>
      <c r="Y24" s="45">
        <f t="shared" si="4"/>
        <v>54830000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68021000</v>
      </c>
      <c r="D27" s="66">
        <v>68021000</v>
      </c>
      <c r="E27" s="66">
        <v>26250</v>
      </c>
      <c r="F27" s="66">
        <v>5000821</v>
      </c>
      <c r="G27" s="66">
        <v>4105318</v>
      </c>
      <c r="H27" s="66">
        <v>9132389</v>
      </c>
      <c r="I27" s="66">
        <v>1732697</v>
      </c>
      <c r="J27" s="66">
        <v>2814105</v>
      </c>
      <c r="K27" s="66">
        <v>2407639</v>
      </c>
      <c r="L27" s="66">
        <v>6954441</v>
      </c>
      <c r="M27" s="66">
        <v>702809</v>
      </c>
      <c r="N27" s="66">
        <v>2124064</v>
      </c>
      <c r="O27" s="66">
        <v>772317</v>
      </c>
      <c r="P27" s="66">
        <v>3599190</v>
      </c>
      <c r="Q27" s="66">
        <v>1315424</v>
      </c>
      <c r="R27" s="66">
        <v>2672460</v>
      </c>
      <c r="S27" s="66">
        <v>2814281</v>
      </c>
      <c r="T27" s="66">
        <v>6802165</v>
      </c>
      <c r="U27" s="66">
        <v>26488185</v>
      </c>
      <c r="V27" s="66">
        <v>68021000</v>
      </c>
      <c r="W27" s="66">
        <v>-41532815</v>
      </c>
      <c r="X27" s="67">
        <v>-61.06</v>
      </c>
      <c r="Y27" s="68">
        <v>68021000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21000000</v>
      </c>
      <c r="J28" s="26">
        <v>0</v>
      </c>
      <c r="K28" s="26">
        <v>4830000</v>
      </c>
      <c r="L28" s="26">
        <v>25830000</v>
      </c>
      <c r="M28" s="26">
        <v>0</v>
      </c>
      <c r="N28" s="26">
        <v>0</v>
      </c>
      <c r="O28" s="26">
        <v>2678000</v>
      </c>
      <c r="P28" s="26">
        <v>2678000</v>
      </c>
      <c r="Q28" s="26">
        <v>0</v>
      </c>
      <c r="R28" s="26">
        <v>0</v>
      </c>
      <c r="S28" s="26">
        <v>0</v>
      </c>
      <c r="T28" s="26">
        <v>0</v>
      </c>
      <c r="U28" s="26">
        <v>28508000</v>
      </c>
      <c r="V28" s="26">
        <v>0</v>
      </c>
      <c r="W28" s="26">
        <v>28508000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26250</v>
      </c>
      <c r="F31" s="26">
        <v>5000821</v>
      </c>
      <c r="G31" s="26">
        <v>4105318</v>
      </c>
      <c r="H31" s="26">
        <v>9132389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92056</v>
      </c>
      <c r="R31" s="26">
        <v>47082</v>
      </c>
      <c r="S31" s="26">
        <v>0</v>
      </c>
      <c r="T31" s="26">
        <v>139138</v>
      </c>
      <c r="U31" s="26">
        <v>9271527</v>
      </c>
      <c r="V31" s="26">
        <v>0</v>
      </c>
      <c r="W31" s="26">
        <v>9271527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26250</v>
      </c>
      <c r="F32" s="66">
        <f t="shared" si="5"/>
        <v>5000821</v>
      </c>
      <c r="G32" s="66">
        <f t="shared" si="5"/>
        <v>4105318</v>
      </c>
      <c r="H32" s="66">
        <f t="shared" si="5"/>
        <v>9132389</v>
      </c>
      <c r="I32" s="66">
        <f t="shared" si="5"/>
        <v>21000000</v>
      </c>
      <c r="J32" s="66">
        <f t="shared" si="5"/>
        <v>0</v>
      </c>
      <c r="K32" s="66">
        <f t="shared" si="5"/>
        <v>4830000</v>
      </c>
      <c r="L32" s="66">
        <f t="shared" si="5"/>
        <v>25830000</v>
      </c>
      <c r="M32" s="66">
        <f t="shared" si="5"/>
        <v>0</v>
      </c>
      <c r="N32" s="66">
        <f t="shared" si="5"/>
        <v>0</v>
      </c>
      <c r="O32" s="66">
        <f t="shared" si="5"/>
        <v>2678000</v>
      </c>
      <c r="P32" s="66">
        <f t="shared" si="5"/>
        <v>2678000</v>
      </c>
      <c r="Q32" s="66">
        <f t="shared" si="5"/>
        <v>92056</v>
      </c>
      <c r="R32" s="66">
        <f t="shared" si="5"/>
        <v>47082</v>
      </c>
      <c r="S32" s="66">
        <f t="shared" si="5"/>
        <v>0</v>
      </c>
      <c r="T32" s="66">
        <f t="shared" si="5"/>
        <v>139138</v>
      </c>
      <c r="U32" s="66">
        <f t="shared" si="5"/>
        <v>37779527</v>
      </c>
      <c r="V32" s="66">
        <f t="shared" si="5"/>
        <v>0</v>
      </c>
      <c r="W32" s="66">
        <f t="shared" si="5"/>
        <v>37779527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8">
        <v>0</v>
      </c>
    </row>
    <row r="36" spans="1:25" ht="13.5">
      <c r="A36" s="24" t="s">
        <v>56</v>
      </c>
      <c r="B36" s="2">
        <v>0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0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8">
        <v>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21140036</v>
      </c>
      <c r="C42" s="25">
        <v>93677514</v>
      </c>
      <c r="D42" s="26">
        <v>93677514</v>
      </c>
      <c r="E42" s="26">
        <v>5978365</v>
      </c>
      <c r="F42" s="26">
        <v>-1992432</v>
      </c>
      <c r="G42" s="26">
        <v>1403318</v>
      </c>
      <c r="H42" s="26">
        <v>5389251</v>
      </c>
      <c r="I42" s="26">
        <v>3689679</v>
      </c>
      <c r="J42" s="26">
        <v>6025305</v>
      </c>
      <c r="K42" s="26">
        <v>-12763016</v>
      </c>
      <c r="L42" s="26">
        <v>-3048032</v>
      </c>
      <c r="M42" s="26">
        <v>-10943040</v>
      </c>
      <c r="N42" s="26">
        <v>1808548</v>
      </c>
      <c r="O42" s="26">
        <v>39224000</v>
      </c>
      <c r="P42" s="26">
        <v>30089508</v>
      </c>
      <c r="Q42" s="26">
        <v>0</v>
      </c>
      <c r="R42" s="26">
        <v>-6253744</v>
      </c>
      <c r="S42" s="26">
        <v>-3722299</v>
      </c>
      <c r="T42" s="26">
        <v>-9976043</v>
      </c>
      <c r="U42" s="26">
        <v>22454684</v>
      </c>
      <c r="V42" s="26">
        <v>93677514</v>
      </c>
      <c r="W42" s="26">
        <v>-71222830</v>
      </c>
      <c r="X42" s="27">
        <v>-76.03</v>
      </c>
      <c r="Y42" s="28">
        <v>93677514</v>
      </c>
    </row>
    <row r="43" spans="1:25" ht="13.5">
      <c r="A43" s="24" t="s">
        <v>62</v>
      </c>
      <c r="B43" s="2">
        <v>0</v>
      </c>
      <c r="C43" s="25">
        <v>-64007820</v>
      </c>
      <c r="D43" s="26">
        <v>-64007820</v>
      </c>
      <c r="E43" s="26">
        <v>-26250</v>
      </c>
      <c r="F43" s="26">
        <v>-4540095</v>
      </c>
      <c r="G43" s="26">
        <v>-4105319</v>
      </c>
      <c r="H43" s="26">
        <v>-8671664</v>
      </c>
      <c r="I43" s="26">
        <v>-1732697</v>
      </c>
      <c r="J43" s="26">
        <v>-2814105</v>
      </c>
      <c r="K43" s="26">
        <v>-2387263</v>
      </c>
      <c r="L43" s="26">
        <v>-6934065</v>
      </c>
      <c r="M43" s="26">
        <v>-702809</v>
      </c>
      <c r="N43" s="26">
        <v>-2124063</v>
      </c>
      <c r="O43" s="26">
        <v>0</v>
      </c>
      <c r="P43" s="26">
        <v>-2826872</v>
      </c>
      <c r="Q43" s="26">
        <v>0</v>
      </c>
      <c r="R43" s="26">
        <v>-2672460</v>
      </c>
      <c r="S43" s="26">
        <v>-2814281</v>
      </c>
      <c r="T43" s="26">
        <v>-5486741</v>
      </c>
      <c r="U43" s="26">
        <v>-23919342</v>
      </c>
      <c r="V43" s="26">
        <v>-64007820</v>
      </c>
      <c r="W43" s="26">
        <v>40088478</v>
      </c>
      <c r="X43" s="27">
        <v>-62.63</v>
      </c>
      <c r="Y43" s="28">
        <v>-64007820</v>
      </c>
    </row>
    <row r="44" spans="1:25" ht="13.5">
      <c r="A44" s="24" t="s">
        <v>63</v>
      </c>
      <c r="B44" s="2">
        <v>15371</v>
      </c>
      <c r="C44" s="25">
        <v>-2620000</v>
      </c>
      <c r="D44" s="26">
        <v>-2620000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-2620000</v>
      </c>
      <c r="W44" s="26">
        <v>2620000</v>
      </c>
      <c r="X44" s="27">
        <v>-100</v>
      </c>
      <c r="Y44" s="28">
        <v>-2620000</v>
      </c>
    </row>
    <row r="45" spans="1:25" ht="13.5">
      <c r="A45" s="36" t="s">
        <v>64</v>
      </c>
      <c r="B45" s="3">
        <v>21155407</v>
      </c>
      <c r="C45" s="65">
        <v>27049694</v>
      </c>
      <c r="D45" s="66">
        <v>27049694</v>
      </c>
      <c r="E45" s="66">
        <v>9567586</v>
      </c>
      <c r="F45" s="66">
        <v>3035059</v>
      </c>
      <c r="G45" s="66">
        <v>333058</v>
      </c>
      <c r="H45" s="66">
        <v>333058</v>
      </c>
      <c r="I45" s="66">
        <v>2290040</v>
      </c>
      <c r="J45" s="66">
        <v>5501240</v>
      </c>
      <c r="K45" s="66">
        <v>-9649039</v>
      </c>
      <c r="L45" s="66">
        <v>-9649039</v>
      </c>
      <c r="M45" s="66">
        <v>-21294888</v>
      </c>
      <c r="N45" s="66">
        <v>-21610403</v>
      </c>
      <c r="O45" s="66">
        <v>17613597</v>
      </c>
      <c r="P45" s="66">
        <v>17613597</v>
      </c>
      <c r="Q45" s="66">
        <v>17613597</v>
      </c>
      <c r="R45" s="66">
        <v>8687393</v>
      </c>
      <c r="S45" s="66">
        <v>2150813</v>
      </c>
      <c r="T45" s="66">
        <v>2150813</v>
      </c>
      <c r="U45" s="66">
        <v>2150813</v>
      </c>
      <c r="V45" s="66">
        <v>27049694</v>
      </c>
      <c r="W45" s="66">
        <v>-24898881</v>
      </c>
      <c r="X45" s="67">
        <v>-92.05</v>
      </c>
      <c r="Y45" s="68">
        <v>27049694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18511120</v>
      </c>
      <c r="C49" s="95">
        <v>7717063</v>
      </c>
      <c r="D49" s="20">
        <v>7730373</v>
      </c>
      <c r="E49" s="20">
        <v>0</v>
      </c>
      <c r="F49" s="20">
        <v>0</v>
      </c>
      <c r="G49" s="20">
        <v>0</v>
      </c>
      <c r="H49" s="20">
        <v>7653132</v>
      </c>
      <c r="I49" s="20">
        <v>0</v>
      </c>
      <c r="J49" s="20">
        <v>0</v>
      </c>
      <c r="K49" s="20">
        <v>0</v>
      </c>
      <c r="L49" s="20">
        <v>6491755</v>
      </c>
      <c r="M49" s="20">
        <v>0</v>
      </c>
      <c r="N49" s="20">
        <v>0</v>
      </c>
      <c r="O49" s="20">
        <v>0</v>
      </c>
      <c r="P49" s="20">
        <v>252013864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300117307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17773937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17773937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148265152</v>
      </c>
      <c r="D5" s="120">
        <f t="shared" si="0"/>
        <v>179096396</v>
      </c>
      <c r="E5" s="66">
        <f t="shared" si="0"/>
        <v>179096396</v>
      </c>
      <c r="F5" s="66">
        <f t="shared" si="0"/>
        <v>31753293</v>
      </c>
      <c r="G5" s="66">
        <f t="shared" si="0"/>
        <v>7120862</v>
      </c>
      <c r="H5" s="66">
        <f t="shared" si="0"/>
        <v>4636682</v>
      </c>
      <c r="I5" s="66">
        <f t="shared" si="0"/>
        <v>43510837</v>
      </c>
      <c r="J5" s="66">
        <f t="shared" si="0"/>
        <v>4610793</v>
      </c>
      <c r="K5" s="66">
        <f t="shared" si="0"/>
        <v>25782963</v>
      </c>
      <c r="L5" s="66">
        <f t="shared" si="0"/>
        <v>4719268</v>
      </c>
      <c r="M5" s="66">
        <f t="shared" si="0"/>
        <v>35113024</v>
      </c>
      <c r="N5" s="66">
        <f t="shared" si="0"/>
        <v>4812473</v>
      </c>
      <c r="O5" s="66">
        <f t="shared" si="0"/>
        <v>4886120</v>
      </c>
      <c r="P5" s="66">
        <f t="shared" si="0"/>
        <v>20281171</v>
      </c>
      <c r="Q5" s="66">
        <f t="shared" si="0"/>
        <v>29979764</v>
      </c>
      <c r="R5" s="66">
        <f t="shared" si="0"/>
        <v>4688367</v>
      </c>
      <c r="S5" s="66">
        <f t="shared" si="0"/>
        <v>4705716</v>
      </c>
      <c r="T5" s="66">
        <f t="shared" si="0"/>
        <v>4293914</v>
      </c>
      <c r="U5" s="66">
        <f t="shared" si="0"/>
        <v>13687997</v>
      </c>
      <c r="V5" s="66">
        <f t="shared" si="0"/>
        <v>122291622</v>
      </c>
      <c r="W5" s="66">
        <f t="shared" si="0"/>
        <v>179096396</v>
      </c>
      <c r="X5" s="66">
        <f t="shared" si="0"/>
        <v>-56804774</v>
      </c>
      <c r="Y5" s="103">
        <f>+IF(W5&lt;&gt;0,+(X5/W5)*100,0)</f>
        <v>-31.717429981114755</v>
      </c>
      <c r="Z5" s="119">
        <f>SUM(Z6:Z8)</f>
        <v>179096396</v>
      </c>
    </row>
    <row r="6" spans="1:26" ht="13.5">
      <c r="A6" s="104" t="s">
        <v>74</v>
      </c>
      <c r="B6" s="102"/>
      <c r="C6" s="121">
        <v>47471009</v>
      </c>
      <c r="D6" s="122">
        <v>62871692</v>
      </c>
      <c r="E6" s="26">
        <v>62871692</v>
      </c>
      <c r="F6" s="26"/>
      <c r="G6" s="26"/>
      <c r="H6" s="26">
        <v>698</v>
      </c>
      <c r="I6" s="26">
        <v>698</v>
      </c>
      <c r="J6" s="26">
        <v>4320</v>
      </c>
      <c r="K6" s="26">
        <v>574</v>
      </c>
      <c r="L6" s="26">
        <v>574</v>
      </c>
      <c r="M6" s="26">
        <v>5468</v>
      </c>
      <c r="N6" s="26">
        <v>574</v>
      </c>
      <c r="O6" s="26">
        <v>1192</v>
      </c>
      <c r="P6" s="26">
        <v>574</v>
      </c>
      <c r="Q6" s="26">
        <v>2340</v>
      </c>
      <c r="R6" s="26">
        <v>1174</v>
      </c>
      <c r="S6" s="26">
        <v>1174</v>
      </c>
      <c r="T6" s="26">
        <v>547</v>
      </c>
      <c r="U6" s="26">
        <v>2895</v>
      </c>
      <c r="V6" s="26">
        <v>11401</v>
      </c>
      <c r="W6" s="26">
        <v>62871692</v>
      </c>
      <c r="X6" s="26">
        <v>-62860291</v>
      </c>
      <c r="Y6" s="106">
        <v>-99.98</v>
      </c>
      <c r="Z6" s="121">
        <v>62871692</v>
      </c>
    </row>
    <row r="7" spans="1:26" ht="13.5">
      <c r="A7" s="104" t="s">
        <v>75</v>
      </c>
      <c r="B7" s="102"/>
      <c r="C7" s="123">
        <v>100697143</v>
      </c>
      <c r="D7" s="124">
        <v>116160704</v>
      </c>
      <c r="E7" s="125">
        <v>116160704</v>
      </c>
      <c r="F7" s="125">
        <v>28715011</v>
      </c>
      <c r="G7" s="125">
        <v>3720014</v>
      </c>
      <c r="H7" s="125">
        <v>4635984</v>
      </c>
      <c r="I7" s="125">
        <v>37071009</v>
      </c>
      <c r="J7" s="125">
        <v>4606420</v>
      </c>
      <c r="K7" s="125">
        <v>25581971</v>
      </c>
      <c r="L7" s="125">
        <v>4684386</v>
      </c>
      <c r="M7" s="125">
        <v>34872777</v>
      </c>
      <c r="N7" s="125">
        <v>4763188</v>
      </c>
      <c r="O7" s="125">
        <v>4868357</v>
      </c>
      <c r="P7" s="125">
        <v>20268918</v>
      </c>
      <c r="Q7" s="125">
        <v>29900463</v>
      </c>
      <c r="R7" s="125">
        <v>4687193</v>
      </c>
      <c r="S7" s="125">
        <v>1519562</v>
      </c>
      <c r="T7" s="125">
        <v>1508159</v>
      </c>
      <c r="U7" s="125">
        <v>7714914</v>
      </c>
      <c r="V7" s="125">
        <v>109559163</v>
      </c>
      <c r="W7" s="125">
        <v>116160704</v>
      </c>
      <c r="X7" s="125">
        <v>-6601541</v>
      </c>
      <c r="Y7" s="107">
        <v>-5.68</v>
      </c>
      <c r="Z7" s="123">
        <v>116160704</v>
      </c>
    </row>
    <row r="8" spans="1:26" ht="13.5">
      <c r="A8" s="104" t="s">
        <v>76</v>
      </c>
      <c r="B8" s="102"/>
      <c r="C8" s="121">
        <v>97000</v>
      </c>
      <c r="D8" s="122">
        <v>64000</v>
      </c>
      <c r="E8" s="26">
        <v>64000</v>
      </c>
      <c r="F8" s="26">
        <v>3038282</v>
      </c>
      <c r="G8" s="26">
        <v>3400848</v>
      </c>
      <c r="H8" s="26"/>
      <c r="I8" s="26">
        <v>6439130</v>
      </c>
      <c r="J8" s="26">
        <v>53</v>
      </c>
      <c r="K8" s="26">
        <v>200418</v>
      </c>
      <c r="L8" s="26">
        <v>34308</v>
      </c>
      <c r="M8" s="26">
        <v>234779</v>
      </c>
      <c r="N8" s="26">
        <v>48711</v>
      </c>
      <c r="O8" s="26">
        <v>16571</v>
      </c>
      <c r="P8" s="26">
        <v>11679</v>
      </c>
      <c r="Q8" s="26">
        <v>76961</v>
      </c>
      <c r="R8" s="26"/>
      <c r="S8" s="26">
        <v>3184980</v>
      </c>
      <c r="T8" s="26">
        <v>2785208</v>
      </c>
      <c r="U8" s="26">
        <v>5970188</v>
      </c>
      <c r="V8" s="26">
        <v>12721058</v>
      </c>
      <c r="W8" s="26">
        <v>64000</v>
      </c>
      <c r="X8" s="26">
        <v>12657058</v>
      </c>
      <c r="Y8" s="106">
        <v>19776.65</v>
      </c>
      <c r="Z8" s="121">
        <v>64000</v>
      </c>
    </row>
    <row r="9" spans="1:26" ht="13.5">
      <c r="A9" s="101" t="s">
        <v>77</v>
      </c>
      <c r="B9" s="102"/>
      <c r="C9" s="119">
        <f aca="true" t="shared" si="1" ref="C9:X9">SUM(C10:C14)</f>
        <v>4559679</v>
      </c>
      <c r="D9" s="120">
        <f t="shared" si="1"/>
        <v>5569740</v>
      </c>
      <c r="E9" s="66">
        <f t="shared" si="1"/>
        <v>5569740</v>
      </c>
      <c r="F9" s="66">
        <f t="shared" si="1"/>
        <v>201862</v>
      </c>
      <c r="G9" s="66">
        <f t="shared" si="1"/>
        <v>198717</v>
      </c>
      <c r="H9" s="66">
        <f t="shared" si="1"/>
        <v>273961</v>
      </c>
      <c r="I9" s="66">
        <f t="shared" si="1"/>
        <v>674540</v>
      </c>
      <c r="J9" s="66">
        <f t="shared" si="1"/>
        <v>202799</v>
      </c>
      <c r="K9" s="66">
        <f t="shared" si="1"/>
        <v>216835</v>
      </c>
      <c r="L9" s="66">
        <f t="shared" si="1"/>
        <v>259093</v>
      </c>
      <c r="M9" s="66">
        <f t="shared" si="1"/>
        <v>678727</v>
      </c>
      <c r="N9" s="66">
        <f t="shared" si="1"/>
        <v>385564</v>
      </c>
      <c r="O9" s="66">
        <f t="shared" si="1"/>
        <v>160816</v>
      </c>
      <c r="P9" s="66">
        <f t="shared" si="1"/>
        <v>27806</v>
      </c>
      <c r="Q9" s="66">
        <f t="shared" si="1"/>
        <v>574186</v>
      </c>
      <c r="R9" s="66">
        <f t="shared" si="1"/>
        <v>74570</v>
      </c>
      <c r="S9" s="66">
        <f t="shared" si="1"/>
        <v>42897</v>
      </c>
      <c r="T9" s="66">
        <f t="shared" si="1"/>
        <v>230091</v>
      </c>
      <c r="U9" s="66">
        <f t="shared" si="1"/>
        <v>347558</v>
      </c>
      <c r="V9" s="66">
        <f t="shared" si="1"/>
        <v>2275011</v>
      </c>
      <c r="W9" s="66">
        <f t="shared" si="1"/>
        <v>5569740</v>
      </c>
      <c r="X9" s="66">
        <f t="shared" si="1"/>
        <v>-3294729</v>
      </c>
      <c r="Y9" s="103">
        <f>+IF(W9&lt;&gt;0,+(X9/W9)*100,0)</f>
        <v>-59.15408977797887</v>
      </c>
      <c r="Z9" s="119">
        <f>SUM(Z10:Z14)</f>
        <v>5569740</v>
      </c>
    </row>
    <row r="10" spans="1:26" ht="13.5">
      <c r="A10" s="104" t="s">
        <v>78</v>
      </c>
      <c r="B10" s="102"/>
      <c r="C10" s="121">
        <v>3832838</v>
      </c>
      <c r="D10" s="122">
        <v>3936240</v>
      </c>
      <c r="E10" s="26">
        <v>3936240</v>
      </c>
      <c r="F10" s="26">
        <v>153572</v>
      </c>
      <c r="G10" s="26">
        <v>38670</v>
      </c>
      <c r="H10" s="26">
        <v>184479</v>
      </c>
      <c r="I10" s="26">
        <v>376721</v>
      </c>
      <c r="J10" s="26">
        <v>47951</v>
      </c>
      <c r="K10" s="26">
        <v>52299</v>
      </c>
      <c r="L10" s="26">
        <v>180262</v>
      </c>
      <c r="M10" s="26">
        <v>280512</v>
      </c>
      <c r="N10" s="26">
        <v>136794</v>
      </c>
      <c r="O10" s="26">
        <v>39018</v>
      </c>
      <c r="P10" s="26">
        <v>13218</v>
      </c>
      <c r="Q10" s="26">
        <v>189030</v>
      </c>
      <c r="R10" s="26">
        <v>62271</v>
      </c>
      <c r="S10" s="26">
        <v>25063</v>
      </c>
      <c r="T10" s="26">
        <v>38433</v>
      </c>
      <c r="U10" s="26">
        <v>125767</v>
      </c>
      <c r="V10" s="26">
        <v>972030</v>
      </c>
      <c r="W10" s="26">
        <v>3936240</v>
      </c>
      <c r="X10" s="26">
        <v>-2964210</v>
      </c>
      <c r="Y10" s="106">
        <v>-75.31</v>
      </c>
      <c r="Z10" s="121">
        <v>3936240</v>
      </c>
    </row>
    <row r="11" spans="1:26" ht="13.5">
      <c r="A11" s="104" t="s">
        <v>79</v>
      </c>
      <c r="B11" s="102"/>
      <c r="C11" s="121">
        <v>92341</v>
      </c>
      <c r="D11" s="122">
        <v>25000</v>
      </c>
      <c r="E11" s="26">
        <v>25000</v>
      </c>
      <c r="F11" s="26"/>
      <c r="G11" s="26">
        <v>5234</v>
      </c>
      <c r="H11" s="26">
        <v>1516</v>
      </c>
      <c r="I11" s="26">
        <v>6750</v>
      </c>
      <c r="J11" s="26"/>
      <c r="K11" s="26">
        <v>1751</v>
      </c>
      <c r="L11" s="26">
        <v>1228</v>
      </c>
      <c r="M11" s="26">
        <v>2979</v>
      </c>
      <c r="N11" s="26">
        <v>853</v>
      </c>
      <c r="O11" s="26"/>
      <c r="P11" s="26">
        <v>180</v>
      </c>
      <c r="Q11" s="26">
        <v>1033</v>
      </c>
      <c r="R11" s="26"/>
      <c r="S11" s="26">
        <v>17789</v>
      </c>
      <c r="T11" s="26">
        <v>1228</v>
      </c>
      <c r="U11" s="26">
        <v>19017</v>
      </c>
      <c r="V11" s="26">
        <v>29779</v>
      </c>
      <c r="W11" s="26">
        <v>25000</v>
      </c>
      <c r="X11" s="26">
        <v>4779</v>
      </c>
      <c r="Y11" s="106">
        <v>19.12</v>
      </c>
      <c r="Z11" s="121">
        <v>25000</v>
      </c>
    </row>
    <row r="12" spans="1:26" ht="13.5">
      <c r="A12" s="104" t="s">
        <v>80</v>
      </c>
      <c r="B12" s="102"/>
      <c r="C12" s="121">
        <v>634500</v>
      </c>
      <c r="D12" s="122">
        <v>1608500</v>
      </c>
      <c r="E12" s="26">
        <v>1608500</v>
      </c>
      <c r="F12" s="26">
        <v>48290</v>
      </c>
      <c r="G12" s="26">
        <v>154813</v>
      </c>
      <c r="H12" s="26">
        <v>87966</v>
      </c>
      <c r="I12" s="26">
        <v>291069</v>
      </c>
      <c r="J12" s="26">
        <v>154848</v>
      </c>
      <c r="K12" s="26">
        <v>162785</v>
      </c>
      <c r="L12" s="26">
        <v>77603</v>
      </c>
      <c r="M12" s="26">
        <v>395236</v>
      </c>
      <c r="N12" s="26">
        <v>247917</v>
      </c>
      <c r="O12" s="26">
        <v>121798</v>
      </c>
      <c r="P12" s="26">
        <v>14408</v>
      </c>
      <c r="Q12" s="26">
        <v>384123</v>
      </c>
      <c r="R12" s="26">
        <v>12299</v>
      </c>
      <c r="S12" s="26">
        <v>45</v>
      </c>
      <c r="T12" s="26">
        <v>190430</v>
      </c>
      <c r="U12" s="26">
        <v>202774</v>
      </c>
      <c r="V12" s="26">
        <v>1273202</v>
      </c>
      <c r="W12" s="26">
        <v>1608500</v>
      </c>
      <c r="X12" s="26">
        <v>-335298</v>
      </c>
      <c r="Y12" s="106">
        <v>-20.85</v>
      </c>
      <c r="Z12" s="121">
        <v>1608500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2809000</v>
      </c>
      <c r="D15" s="120">
        <f t="shared" si="2"/>
        <v>2838463</v>
      </c>
      <c r="E15" s="66">
        <f t="shared" si="2"/>
        <v>2838463</v>
      </c>
      <c r="F15" s="66">
        <f t="shared" si="2"/>
        <v>138886</v>
      </c>
      <c r="G15" s="66">
        <f t="shared" si="2"/>
        <v>221858</v>
      </c>
      <c r="H15" s="66">
        <f t="shared" si="2"/>
        <v>1047565</v>
      </c>
      <c r="I15" s="66">
        <f t="shared" si="2"/>
        <v>1408309</v>
      </c>
      <c r="J15" s="66">
        <f t="shared" si="2"/>
        <v>259681</v>
      </c>
      <c r="K15" s="66">
        <f t="shared" si="2"/>
        <v>172266</v>
      </c>
      <c r="L15" s="66">
        <f t="shared" si="2"/>
        <v>1779</v>
      </c>
      <c r="M15" s="66">
        <f t="shared" si="2"/>
        <v>433726</v>
      </c>
      <c r="N15" s="66">
        <f t="shared" si="2"/>
        <v>273845</v>
      </c>
      <c r="O15" s="66">
        <f t="shared" si="2"/>
        <v>83123</v>
      </c>
      <c r="P15" s="66">
        <f t="shared" si="2"/>
        <v>211964</v>
      </c>
      <c r="Q15" s="66">
        <f t="shared" si="2"/>
        <v>568932</v>
      </c>
      <c r="R15" s="66">
        <f t="shared" si="2"/>
        <v>26190</v>
      </c>
      <c r="S15" s="66">
        <f t="shared" si="2"/>
        <v>23665</v>
      </c>
      <c r="T15" s="66">
        <f t="shared" si="2"/>
        <v>2324864</v>
      </c>
      <c r="U15" s="66">
        <f t="shared" si="2"/>
        <v>2374719</v>
      </c>
      <c r="V15" s="66">
        <f t="shared" si="2"/>
        <v>4785686</v>
      </c>
      <c r="W15" s="66">
        <f t="shared" si="2"/>
        <v>2838463</v>
      </c>
      <c r="X15" s="66">
        <f t="shared" si="2"/>
        <v>1947223</v>
      </c>
      <c r="Y15" s="103">
        <f>+IF(W15&lt;&gt;0,+(X15/W15)*100,0)</f>
        <v>68.60131698035168</v>
      </c>
      <c r="Z15" s="119">
        <f>SUM(Z16:Z18)</f>
        <v>2838463</v>
      </c>
    </row>
    <row r="16" spans="1:26" ht="13.5">
      <c r="A16" s="104" t="s">
        <v>84</v>
      </c>
      <c r="B16" s="102"/>
      <c r="C16" s="121">
        <v>459000</v>
      </c>
      <c r="D16" s="122">
        <v>71000</v>
      </c>
      <c r="E16" s="26">
        <v>71000</v>
      </c>
      <c r="F16" s="26"/>
      <c r="G16" s="26"/>
      <c r="H16" s="26">
        <v>61</v>
      </c>
      <c r="I16" s="26">
        <v>61</v>
      </c>
      <c r="J16" s="26"/>
      <c r="K16" s="26"/>
      <c r="L16" s="26">
        <v>52</v>
      </c>
      <c r="M16" s="26">
        <v>52</v>
      </c>
      <c r="N16" s="26">
        <v>314</v>
      </c>
      <c r="O16" s="26">
        <v>80278</v>
      </c>
      <c r="P16" s="26">
        <v>167</v>
      </c>
      <c r="Q16" s="26">
        <v>80759</v>
      </c>
      <c r="R16" s="26">
        <v>2500</v>
      </c>
      <c r="S16" s="26"/>
      <c r="T16" s="26">
        <v>492869</v>
      </c>
      <c r="U16" s="26">
        <v>495369</v>
      </c>
      <c r="V16" s="26">
        <v>576241</v>
      </c>
      <c r="W16" s="26">
        <v>71000</v>
      </c>
      <c r="X16" s="26">
        <v>505241</v>
      </c>
      <c r="Y16" s="106">
        <v>711.61</v>
      </c>
      <c r="Z16" s="121">
        <v>71000</v>
      </c>
    </row>
    <row r="17" spans="1:26" ht="13.5">
      <c r="A17" s="104" t="s">
        <v>85</v>
      </c>
      <c r="B17" s="102"/>
      <c r="C17" s="121">
        <v>2350000</v>
      </c>
      <c r="D17" s="122">
        <v>2767463</v>
      </c>
      <c r="E17" s="26">
        <v>2767463</v>
      </c>
      <c r="F17" s="26">
        <v>138886</v>
      </c>
      <c r="G17" s="26">
        <v>221858</v>
      </c>
      <c r="H17" s="26">
        <v>183769</v>
      </c>
      <c r="I17" s="26">
        <v>544513</v>
      </c>
      <c r="J17" s="26">
        <v>259681</v>
      </c>
      <c r="K17" s="26">
        <v>172266</v>
      </c>
      <c r="L17" s="26">
        <v>1727</v>
      </c>
      <c r="M17" s="26">
        <v>433674</v>
      </c>
      <c r="N17" s="26">
        <v>273531</v>
      </c>
      <c r="O17" s="26">
        <v>2845</v>
      </c>
      <c r="P17" s="26">
        <v>211797</v>
      </c>
      <c r="Q17" s="26">
        <v>488173</v>
      </c>
      <c r="R17" s="26">
        <v>23690</v>
      </c>
      <c r="S17" s="26">
        <v>23665</v>
      </c>
      <c r="T17" s="26">
        <v>1831995</v>
      </c>
      <c r="U17" s="26">
        <v>1879350</v>
      </c>
      <c r="V17" s="26">
        <v>3345710</v>
      </c>
      <c r="W17" s="26">
        <v>2767463</v>
      </c>
      <c r="X17" s="26">
        <v>578247</v>
      </c>
      <c r="Y17" s="106">
        <v>20.89</v>
      </c>
      <c r="Z17" s="121">
        <v>2767463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>
        <v>863735</v>
      </c>
      <c r="I18" s="26">
        <v>863735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v>863735</v>
      </c>
      <c r="W18" s="26"/>
      <c r="X18" s="26">
        <v>863735</v>
      </c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156627312</v>
      </c>
      <c r="D19" s="120">
        <f t="shared" si="3"/>
        <v>203982401</v>
      </c>
      <c r="E19" s="66">
        <f t="shared" si="3"/>
        <v>203982401</v>
      </c>
      <c r="F19" s="66">
        <f t="shared" si="3"/>
        <v>15521012</v>
      </c>
      <c r="G19" s="66">
        <f t="shared" si="3"/>
        <v>18333748</v>
      </c>
      <c r="H19" s="66">
        <f t="shared" si="3"/>
        <v>12937271</v>
      </c>
      <c r="I19" s="66">
        <f t="shared" si="3"/>
        <v>46792031</v>
      </c>
      <c r="J19" s="66">
        <f t="shared" si="3"/>
        <v>16027925</v>
      </c>
      <c r="K19" s="66">
        <f t="shared" si="3"/>
        <v>15440120</v>
      </c>
      <c r="L19" s="66">
        <f t="shared" si="3"/>
        <v>14606232</v>
      </c>
      <c r="M19" s="66">
        <f t="shared" si="3"/>
        <v>46074277</v>
      </c>
      <c r="N19" s="66">
        <f t="shared" si="3"/>
        <v>13112142</v>
      </c>
      <c r="O19" s="66">
        <f t="shared" si="3"/>
        <v>14315200</v>
      </c>
      <c r="P19" s="66">
        <f t="shared" si="3"/>
        <v>12847149</v>
      </c>
      <c r="Q19" s="66">
        <f t="shared" si="3"/>
        <v>40274491</v>
      </c>
      <c r="R19" s="66">
        <f t="shared" si="3"/>
        <v>12425011</v>
      </c>
      <c r="S19" s="66">
        <f t="shared" si="3"/>
        <v>13457434</v>
      </c>
      <c r="T19" s="66">
        <f t="shared" si="3"/>
        <v>21583449</v>
      </c>
      <c r="U19" s="66">
        <f t="shared" si="3"/>
        <v>47465894</v>
      </c>
      <c r="V19" s="66">
        <f t="shared" si="3"/>
        <v>180606693</v>
      </c>
      <c r="W19" s="66">
        <f t="shared" si="3"/>
        <v>203982401</v>
      </c>
      <c r="X19" s="66">
        <f t="shared" si="3"/>
        <v>-23375708</v>
      </c>
      <c r="Y19" s="103">
        <f>+IF(W19&lt;&gt;0,+(X19/W19)*100,0)</f>
        <v>-11.459669013308654</v>
      </c>
      <c r="Z19" s="119">
        <f>SUM(Z20:Z23)</f>
        <v>203982401</v>
      </c>
    </row>
    <row r="20" spans="1:26" ht="13.5">
      <c r="A20" s="104" t="s">
        <v>88</v>
      </c>
      <c r="B20" s="102"/>
      <c r="C20" s="121">
        <v>104305247</v>
      </c>
      <c r="D20" s="122">
        <v>145903588</v>
      </c>
      <c r="E20" s="26">
        <v>145903588</v>
      </c>
      <c r="F20" s="26">
        <v>10866294</v>
      </c>
      <c r="G20" s="26">
        <v>12846452</v>
      </c>
      <c r="H20" s="26">
        <v>10794811</v>
      </c>
      <c r="I20" s="26">
        <v>34507557</v>
      </c>
      <c r="J20" s="26">
        <v>10669850</v>
      </c>
      <c r="K20" s="26">
        <v>10649775</v>
      </c>
      <c r="L20" s="26">
        <v>10353317</v>
      </c>
      <c r="M20" s="26">
        <v>31672942</v>
      </c>
      <c r="N20" s="26">
        <v>9015353</v>
      </c>
      <c r="O20" s="26">
        <v>9079005</v>
      </c>
      <c r="P20" s="26">
        <v>8555422</v>
      </c>
      <c r="Q20" s="26">
        <v>26649780</v>
      </c>
      <c r="R20" s="26">
        <v>7914704</v>
      </c>
      <c r="S20" s="26">
        <v>9325415</v>
      </c>
      <c r="T20" s="26">
        <v>16701464</v>
      </c>
      <c r="U20" s="26">
        <v>33941583</v>
      </c>
      <c r="V20" s="26">
        <v>126771862</v>
      </c>
      <c r="W20" s="26">
        <v>145903588</v>
      </c>
      <c r="X20" s="26">
        <v>-19131726</v>
      </c>
      <c r="Y20" s="106">
        <v>-13.11</v>
      </c>
      <c r="Z20" s="121">
        <v>145903588</v>
      </c>
    </row>
    <row r="21" spans="1:26" ht="13.5">
      <c r="A21" s="104" t="s">
        <v>89</v>
      </c>
      <c r="B21" s="102"/>
      <c r="C21" s="121">
        <v>25850797</v>
      </c>
      <c r="D21" s="122">
        <v>29122620</v>
      </c>
      <c r="E21" s="26">
        <v>29122620</v>
      </c>
      <c r="F21" s="26">
        <v>2165027</v>
      </c>
      <c r="G21" s="26">
        <v>2212222</v>
      </c>
      <c r="H21" s="26">
        <v>2142460</v>
      </c>
      <c r="I21" s="26">
        <v>6519709</v>
      </c>
      <c r="J21" s="26">
        <v>2965956</v>
      </c>
      <c r="K21" s="26">
        <v>2432566</v>
      </c>
      <c r="L21" s="26">
        <v>1998655</v>
      </c>
      <c r="M21" s="26">
        <v>7397177</v>
      </c>
      <c r="N21" s="26">
        <v>1724621</v>
      </c>
      <c r="O21" s="26">
        <v>1692099</v>
      </c>
      <c r="P21" s="26">
        <v>2060693</v>
      </c>
      <c r="Q21" s="26">
        <v>5477413</v>
      </c>
      <c r="R21" s="26">
        <v>2226587</v>
      </c>
      <c r="S21" s="26">
        <v>1887898</v>
      </c>
      <c r="T21" s="26">
        <v>2582268</v>
      </c>
      <c r="U21" s="26">
        <v>6696753</v>
      </c>
      <c r="V21" s="26">
        <v>26091052</v>
      </c>
      <c r="W21" s="26">
        <v>29122620</v>
      </c>
      <c r="X21" s="26">
        <v>-3031568</v>
      </c>
      <c r="Y21" s="106">
        <v>-10.41</v>
      </c>
      <c r="Z21" s="121">
        <v>29122620</v>
      </c>
    </row>
    <row r="22" spans="1:26" ht="13.5">
      <c r="A22" s="104" t="s">
        <v>90</v>
      </c>
      <c r="B22" s="102"/>
      <c r="C22" s="123">
        <v>16755678</v>
      </c>
      <c r="D22" s="124">
        <v>17843193</v>
      </c>
      <c r="E22" s="125">
        <v>17843193</v>
      </c>
      <c r="F22" s="125">
        <v>1518883</v>
      </c>
      <c r="G22" s="125">
        <v>1502518</v>
      </c>
      <c r="H22" s="125"/>
      <c r="I22" s="125">
        <v>3021401</v>
      </c>
      <c r="J22" s="125">
        <v>1524239</v>
      </c>
      <c r="K22" s="125">
        <v>1527083</v>
      </c>
      <c r="L22" s="125">
        <v>1501316</v>
      </c>
      <c r="M22" s="125">
        <v>4552638</v>
      </c>
      <c r="N22" s="125">
        <v>1504853</v>
      </c>
      <c r="O22" s="125">
        <v>1494397</v>
      </c>
      <c r="P22" s="125">
        <v>1449096</v>
      </c>
      <c r="Q22" s="125">
        <v>4448346</v>
      </c>
      <c r="R22" s="125">
        <v>1502641</v>
      </c>
      <c r="S22" s="125">
        <v>1503451</v>
      </c>
      <c r="T22" s="125">
        <v>1510608</v>
      </c>
      <c r="U22" s="125">
        <v>4516700</v>
      </c>
      <c r="V22" s="125">
        <v>16539085</v>
      </c>
      <c r="W22" s="125">
        <v>17843193</v>
      </c>
      <c r="X22" s="125">
        <v>-1304108</v>
      </c>
      <c r="Y22" s="107">
        <v>-7.31</v>
      </c>
      <c r="Z22" s="123">
        <v>17843193</v>
      </c>
    </row>
    <row r="23" spans="1:26" ht="13.5">
      <c r="A23" s="104" t="s">
        <v>91</v>
      </c>
      <c r="B23" s="102"/>
      <c r="C23" s="121">
        <v>9715590</v>
      </c>
      <c r="D23" s="122">
        <v>11113000</v>
      </c>
      <c r="E23" s="26">
        <v>11113000</v>
      </c>
      <c r="F23" s="26">
        <v>970808</v>
      </c>
      <c r="G23" s="26">
        <v>1772556</v>
      </c>
      <c r="H23" s="26"/>
      <c r="I23" s="26">
        <v>2743364</v>
      </c>
      <c r="J23" s="26">
        <v>867880</v>
      </c>
      <c r="K23" s="26">
        <v>830696</v>
      </c>
      <c r="L23" s="26">
        <v>752944</v>
      </c>
      <c r="M23" s="26">
        <v>2451520</v>
      </c>
      <c r="N23" s="26">
        <v>867315</v>
      </c>
      <c r="O23" s="26">
        <v>2049699</v>
      </c>
      <c r="P23" s="26">
        <v>781938</v>
      </c>
      <c r="Q23" s="26">
        <v>3698952</v>
      </c>
      <c r="R23" s="26">
        <v>781079</v>
      </c>
      <c r="S23" s="26">
        <v>740670</v>
      </c>
      <c r="T23" s="26">
        <v>789109</v>
      </c>
      <c r="U23" s="26">
        <v>2310858</v>
      </c>
      <c r="V23" s="26">
        <v>11204694</v>
      </c>
      <c r="W23" s="26">
        <v>11113000</v>
      </c>
      <c r="X23" s="26">
        <v>91694</v>
      </c>
      <c r="Y23" s="106">
        <v>0.83</v>
      </c>
      <c r="Z23" s="121">
        <v>11113000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312261143</v>
      </c>
      <c r="D25" s="139">
        <f t="shared" si="4"/>
        <v>391487000</v>
      </c>
      <c r="E25" s="39">
        <f t="shared" si="4"/>
        <v>391487000</v>
      </c>
      <c r="F25" s="39">
        <f t="shared" si="4"/>
        <v>47615053</v>
      </c>
      <c r="G25" s="39">
        <f t="shared" si="4"/>
        <v>25875185</v>
      </c>
      <c r="H25" s="39">
        <f t="shared" si="4"/>
        <v>18895479</v>
      </c>
      <c r="I25" s="39">
        <f t="shared" si="4"/>
        <v>92385717</v>
      </c>
      <c r="J25" s="39">
        <f t="shared" si="4"/>
        <v>21101198</v>
      </c>
      <c r="K25" s="39">
        <f t="shared" si="4"/>
        <v>41612184</v>
      </c>
      <c r="L25" s="39">
        <f t="shared" si="4"/>
        <v>19586372</v>
      </c>
      <c r="M25" s="39">
        <f t="shared" si="4"/>
        <v>82299754</v>
      </c>
      <c r="N25" s="39">
        <f t="shared" si="4"/>
        <v>18584024</v>
      </c>
      <c r="O25" s="39">
        <f t="shared" si="4"/>
        <v>19445259</v>
      </c>
      <c r="P25" s="39">
        <f t="shared" si="4"/>
        <v>33368090</v>
      </c>
      <c r="Q25" s="39">
        <f t="shared" si="4"/>
        <v>71397373</v>
      </c>
      <c r="R25" s="39">
        <f t="shared" si="4"/>
        <v>17214138</v>
      </c>
      <c r="S25" s="39">
        <f t="shared" si="4"/>
        <v>18229712</v>
      </c>
      <c r="T25" s="39">
        <f t="shared" si="4"/>
        <v>28432318</v>
      </c>
      <c r="U25" s="39">
        <f t="shared" si="4"/>
        <v>63876168</v>
      </c>
      <c r="V25" s="39">
        <f t="shared" si="4"/>
        <v>309959012</v>
      </c>
      <c r="W25" s="39">
        <f t="shared" si="4"/>
        <v>391487000</v>
      </c>
      <c r="X25" s="39">
        <f t="shared" si="4"/>
        <v>-81527988</v>
      </c>
      <c r="Y25" s="140">
        <f>+IF(W25&lt;&gt;0,+(X25/W25)*100,0)</f>
        <v>-20.825209521644396</v>
      </c>
      <c r="Z25" s="138">
        <f>+Z5+Z9+Z15+Z19+Z24</f>
        <v>391487000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75936074</v>
      </c>
      <c r="D28" s="120">
        <f t="shared" si="5"/>
        <v>108145656</v>
      </c>
      <c r="E28" s="66">
        <f t="shared" si="5"/>
        <v>108145656</v>
      </c>
      <c r="F28" s="66">
        <f t="shared" si="5"/>
        <v>6727275</v>
      </c>
      <c r="G28" s="66">
        <f t="shared" si="5"/>
        <v>5645344</v>
      </c>
      <c r="H28" s="66">
        <f t="shared" si="5"/>
        <v>4492087</v>
      </c>
      <c r="I28" s="66">
        <f t="shared" si="5"/>
        <v>16864706</v>
      </c>
      <c r="J28" s="66">
        <f t="shared" si="5"/>
        <v>3811509</v>
      </c>
      <c r="K28" s="66">
        <f t="shared" si="5"/>
        <v>7170183</v>
      </c>
      <c r="L28" s="66">
        <f t="shared" si="5"/>
        <v>4994927</v>
      </c>
      <c r="M28" s="66">
        <f t="shared" si="5"/>
        <v>15976619</v>
      </c>
      <c r="N28" s="66">
        <f t="shared" si="5"/>
        <v>4920481</v>
      </c>
      <c r="O28" s="66">
        <f t="shared" si="5"/>
        <v>5220041</v>
      </c>
      <c r="P28" s="66">
        <f t="shared" si="5"/>
        <v>4592082</v>
      </c>
      <c r="Q28" s="66">
        <f t="shared" si="5"/>
        <v>14732604</v>
      </c>
      <c r="R28" s="66">
        <f t="shared" si="5"/>
        <v>4498792</v>
      </c>
      <c r="S28" s="66">
        <f t="shared" si="5"/>
        <v>4730704</v>
      </c>
      <c r="T28" s="66">
        <f t="shared" si="5"/>
        <v>5719332</v>
      </c>
      <c r="U28" s="66">
        <f t="shared" si="5"/>
        <v>14948828</v>
      </c>
      <c r="V28" s="66">
        <f t="shared" si="5"/>
        <v>62522757</v>
      </c>
      <c r="W28" s="66">
        <f t="shared" si="5"/>
        <v>108145656</v>
      </c>
      <c r="X28" s="66">
        <f t="shared" si="5"/>
        <v>-45622899</v>
      </c>
      <c r="Y28" s="103">
        <f>+IF(W28&lt;&gt;0,+(X28/W28)*100,0)</f>
        <v>-42.18652943397005</v>
      </c>
      <c r="Z28" s="119">
        <f>SUM(Z29:Z31)</f>
        <v>108145656</v>
      </c>
    </row>
    <row r="29" spans="1:26" ht="13.5">
      <c r="A29" s="104" t="s">
        <v>74</v>
      </c>
      <c r="B29" s="102"/>
      <c r="C29" s="121">
        <v>20576591</v>
      </c>
      <c r="D29" s="122">
        <v>52364712</v>
      </c>
      <c r="E29" s="26">
        <v>52364712</v>
      </c>
      <c r="F29" s="26">
        <v>2736288</v>
      </c>
      <c r="G29" s="26">
        <v>3114080</v>
      </c>
      <c r="H29" s="26">
        <v>2196910</v>
      </c>
      <c r="I29" s="26">
        <v>8047278</v>
      </c>
      <c r="J29" s="26">
        <v>1479210</v>
      </c>
      <c r="K29" s="26">
        <v>2520184</v>
      </c>
      <c r="L29" s="26">
        <v>2112493</v>
      </c>
      <c r="M29" s="26">
        <v>6111887</v>
      </c>
      <c r="N29" s="26">
        <v>964650</v>
      </c>
      <c r="O29" s="26">
        <v>1558536</v>
      </c>
      <c r="P29" s="26">
        <v>1615502</v>
      </c>
      <c r="Q29" s="26">
        <v>4138688</v>
      </c>
      <c r="R29" s="26">
        <v>2404924</v>
      </c>
      <c r="S29" s="26">
        <v>2380982</v>
      </c>
      <c r="T29" s="26">
        <v>2389536</v>
      </c>
      <c r="U29" s="26">
        <v>7175442</v>
      </c>
      <c r="V29" s="26">
        <v>25473295</v>
      </c>
      <c r="W29" s="26">
        <v>52364712</v>
      </c>
      <c r="X29" s="26">
        <v>-26891417</v>
      </c>
      <c r="Y29" s="106">
        <v>-51.35</v>
      </c>
      <c r="Z29" s="121">
        <v>52364712</v>
      </c>
    </row>
    <row r="30" spans="1:26" ht="13.5">
      <c r="A30" s="104" t="s">
        <v>75</v>
      </c>
      <c r="B30" s="102"/>
      <c r="C30" s="123">
        <v>39304633</v>
      </c>
      <c r="D30" s="124">
        <v>32438658</v>
      </c>
      <c r="E30" s="125">
        <v>32438658</v>
      </c>
      <c r="F30" s="125">
        <v>3243555</v>
      </c>
      <c r="G30" s="125">
        <v>2109966</v>
      </c>
      <c r="H30" s="125">
        <v>1515921</v>
      </c>
      <c r="I30" s="125">
        <v>6869442</v>
      </c>
      <c r="J30" s="125">
        <v>1463950</v>
      </c>
      <c r="K30" s="125">
        <v>3724832</v>
      </c>
      <c r="L30" s="125">
        <v>2067365</v>
      </c>
      <c r="M30" s="125">
        <v>7256147</v>
      </c>
      <c r="N30" s="125">
        <v>2079720</v>
      </c>
      <c r="O30" s="125">
        <v>2584701</v>
      </c>
      <c r="P30" s="125">
        <v>1796348</v>
      </c>
      <c r="Q30" s="125">
        <v>6460769</v>
      </c>
      <c r="R30" s="125">
        <v>1253552</v>
      </c>
      <c r="S30" s="125">
        <v>1269879</v>
      </c>
      <c r="T30" s="125">
        <v>2001677</v>
      </c>
      <c r="U30" s="125">
        <v>4525108</v>
      </c>
      <c r="V30" s="125">
        <v>25111466</v>
      </c>
      <c r="W30" s="125">
        <v>32438658</v>
      </c>
      <c r="X30" s="125">
        <v>-7327192</v>
      </c>
      <c r="Y30" s="107">
        <v>-22.59</v>
      </c>
      <c r="Z30" s="123">
        <v>32438658</v>
      </c>
    </row>
    <row r="31" spans="1:26" ht="13.5">
      <c r="A31" s="104" t="s">
        <v>76</v>
      </c>
      <c r="B31" s="102"/>
      <c r="C31" s="121">
        <v>16054850</v>
      </c>
      <c r="D31" s="122">
        <v>23342286</v>
      </c>
      <c r="E31" s="26">
        <v>23342286</v>
      </c>
      <c r="F31" s="26">
        <v>747432</v>
      </c>
      <c r="G31" s="26">
        <v>421298</v>
      </c>
      <c r="H31" s="26">
        <v>779256</v>
      </c>
      <c r="I31" s="26">
        <v>1947986</v>
      </c>
      <c r="J31" s="26">
        <v>868349</v>
      </c>
      <c r="K31" s="26">
        <v>925167</v>
      </c>
      <c r="L31" s="26">
        <v>815069</v>
      </c>
      <c r="M31" s="26">
        <v>2608585</v>
      </c>
      <c r="N31" s="26">
        <v>1876111</v>
      </c>
      <c r="O31" s="26">
        <v>1076804</v>
      </c>
      <c r="P31" s="26">
        <v>1180232</v>
      </c>
      <c r="Q31" s="26">
        <v>4133147</v>
      </c>
      <c r="R31" s="26">
        <v>840316</v>
      </c>
      <c r="S31" s="26">
        <v>1079843</v>
      </c>
      <c r="T31" s="26">
        <v>1328119</v>
      </c>
      <c r="U31" s="26">
        <v>3248278</v>
      </c>
      <c r="V31" s="26">
        <v>11937996</v>
      </c>
      <c r="W31" s="26">
        <v>23342286</v>
      </c>
      <c r="X31" s="26">
        <v>-11404290</v>
      </c>
      <c r="Y31" s="106">
        <v>-48.86</v>
      </c>
      <c r="Z31" s="121">
        <v>23342286</v>
      </c>
    </row>
    <row r="32" spans="1:26" ht="13.5">
      <c r="A32" s="101" t="s">
        <v>77</v>
      </c>
      <c r="B32" s="102"/>
      <c r="C32" s="119">
        <f aca="true" t="shared" si="6" ref="C32:X32">SUM(C33:C37)</f>
        <v>21820899</v>
      </c>
      <c r="D32" s="120">
        <f t="shared" si="6"/>
        <v>27995276</v>
      </c>
      <c r="E32" s="66">
        <f t="shared" si="6"/>
        <v>27995276</v>
      </c>
      <c r="F32" s="66">
        <f t="shared" si="6"/>
        <v>2404709</v>
      </c>
      <c r="G32" s="66">
        <f t="shared" si="6"/>
        <v>2561451</v>
      </c>
      <c r="H32" s="66">
        <f t="shared" si="6"/>
        <v>1905433</v>
      </c>
      <c r="I32" s="66">
        <f t="shared" si="6"/>
        <v>6871593</v>
      </c>
      <c r="J32" s="66">
        <f t="shared" si="6"/>
        <v>1760579</v>
      </c>
      <c r="K32" s="66">
        <f t="shared" si="6"/>
        <v>7087193</v>
      </c>
      <c r="L32" s="66">
        <f t="shared" si="6"/>
        <v>2630438</v>
      </c>
      <c r="M32" s="66">
        <f t="shared" si="6"/>
        <v>11478210</v>
      </c>
      <c r="N32" s="66">
        <f t="shared" si="6"/>
        <v>2135658</v>
      </c>
      <c r="O32" s="66">
        <f t="shared" si="6"/>
        <v>2288862</v>
      </c>
      <c r="P32" s="66">
        <f t="shared" si="6"/>
        <v>2912659</v>
      </c>
      <c r="Q32" s="66">
        <f t="shared" si="6"/>
        <v>7337179</v>
      </c>
      <c r="R32" s="66">
        <f t="shared" si="6"/>
        <v>2561824</v>
      </c>
      <c r="S32" s="66">
        <f t="shared" si="6"/>
        <v>2347813</v>
      </c>
      <c r="T32" s="66">
        <f t="shared" si="6"/>
        <v>3013100</v>
      </c>
      <c r="U32" s="66">
        <f t="shared" si="6"/>
        <v>7922737</v>
      </c>
      <c r="V32" s="66">
        <f t="shared" si="6"/>
        <v>33609719</v>
      </c>
      <c r="W32" s="66">
        <f t="shared" si="6"/>
        <v>27995276</v>
      </c>
      <c r="X32" s="66">
        <f t="shared" si="6"/>
        <v>5614443</v>
      </c>
      <c r="Y32" s="103">
        <f>+IF(W32&lt;&gt;0,+(X32/W32)*100,0)</f>
        <v>20.054965702070593</v>
      </c>
      <c r="Z32" s="119">
        <f>SUM(Z33:Z37)</f>
        <v>27995276</v>
      </c>
    </row>
    <row r="33" spans="1:26" ht="13.5">
      <c r="A33" s="104" t="s">
        <v>78</v>
      </c>
      <c r="B33" s="102"/>
      <c r="C33" s="121">
        <v>3983899</v>
      </c>
      <c r="D33" s="122">
        <v>10010032</v>
      </c>
      <c r="E33" s="26">
        <v>10010032</v>
      </c>
      <c r="F33" s="26">
        <v>908540</v>
      </c>
      <c r="G33" s="26">
        <v>283727</v>
      </c>
      <c r="H33" s="26">
        <v>712012</v>
      </c>
      <c r="I33" s="26">
        <v>1904279</v>
      </c>
      <c r="J33" s="26">
        <v>277119</v>
      </c>
      <c r="K33" s="26">
        <v>305213</v>
      </c>
      <c r="L33" s="26">
        <v>584556</v>
      </c>
      <c r="M33" s="26">
        <v>1166888</v>
      </c>
      <c r="N33" s="26">
        <v>279105</v>
      </c>
      <c r="O33" s="26">
        <v>458752</v>
      </c>
      <c r="P33" s="26">
        <v>156102</v>
      </c>
      <c r="Q33" s="26">
        <v>893959</v>
      </c>
      <c r="R33" s="26">
        <v>851571</v>
      </c>
      <c r="S33" s="26">
        <v>874791</v>
      </c>
      <c r="T33" s="26">
        <v>921676</v>
      </c>
      <c r="U33" s="26">
        <v>2648038</v>
      </c>
      <c r="V33" s="26">
        <v>6613164</v>
      </c>
      <c r="W33" s="26">
        <v>10010032</v>
      </c>
      <c r="X33" s="26">
        <v>-3396868</v>
      </c>
      <c r="Y33" s="106">
        <v>-33.93</v>
      </c>
      <c r="Z33" s="121">
        <v>10010032</v>
      </c>
    </row>
    <row r="34" spans="1:26" ht="13.5">
      <c r="A34" s="104" t="s">
        <v>79</v>
      </c>
      <c r="B34" s="102"/>
      <c r="C34" s="121">
        <v>6219000</v>
      </c>
      <c r="D34" s="122">
        <v>5246000</v>
      </c>
      <c r="E34" s="26">
        <v>5246000</v>
      </c>
      <c r="F34" s="26">
        <v>442913</v>
      </c>
      <c r="G34" s="26">
        <v>578337</v>
      </c>
      <c r="H34" s="26">
        <v>159105</v>
      </c>
      <c r="I34" s="26">
        <v>1180355</v>
      </c>
      <c r="J34" s="26">
        <v>499569</v>
      </c>
      <c r="K34" s="26">
        <v>546725</v>
      </c>
      <c r="L34" s="26">
        <v>600331</v>
      </c>
      <c r="M34" s="26">
        <v>1646625</v>
      </c>
      <c r="N34" s="26">
        <v>633538</v>
      </c>
      <c r="O34" s="26">
        <v>622345</v>
      </c>
      <c r="P34" s="26">
        <v>603358</v>
      </c>
      <c r="Q34" s="26">
        <v>1859241</v>
      </c>
      <c r="R34" s="26">
        <v>617110</v>
      </c>
      <c r="S34" s="26">
        <v>496183</v>
      </c>
      <c r="T34" s="26">
        <v>569905</v>
      </c>
      <c r="U34" s="26">
        <v>1683198</v>
      </c>
      <c r="V34" s="26">
        <v>6369419</v>
      </c>
      <c r="W34" s="26">
        <v>5246000</v>
      </c>
      <c r="X34" s="26">
        <v>1123419</v>
      </c>
      <c r="Y34" s="106">
        <v>21.41</v>
      </c>
      <c r="Z34" s="121">
        <v>5246000</v>
      </c>
    </row>
    <row r="35" spans="1:26" ht="13.5">
      <c r="A35" s="104" t="s">
        <v>80</v>
      </c>
      <c r="B35" s="102"/>
      <c r="C35" s="121">
        <v>11618000</v>
      </c>
      <c r="D35" s="122">
        <v>11127000</v>
      </c>
      <c r="E35" s="26">
        <v>11127000</v>
      </c>
      <c r="F35" s="26">
        <v>1034877</v>
      </c>
      <c r="G35" s="26">
        <v>1699195</v>
      </c>
      <c r="H35" s="26">
        <v>1034316</v>
      </c>
      <c r="I35" s="26">
        <v>3768388</v>
      </c>
      <c r="J35" s="26">
        <v>983891</v>
      </c>
      <c r="K35" s="26">
        <v>6235255</v>
      </c>
      <c r="L35" s="26">
        <v>1445551</v>
      </c>
      <c r="M35" s="26">
        <v>8664697</v>
      </c>
      <c r="N35" s="26">
        <v>1223015</v>
      </c>
      <c r="O35" s="26">
        <v>1207004</v>
      </c>
      <c r="P35" s="26">
        <v>2153199</v>
      </c>
      <c r="Q35" s="26">
        <v>4583218</v>
      </c>
      <c r="R35" s="26">
        <v>1093143</v>
      </c>
      <c r="S35" s="26">
        <v>976839</v>
      </c>
      <c r="T35" s="26">
        <v>1518085</v>
      </c>
      <c r="U35" s="26">
        <v>3588067</v>
      </c>
      <c r="V35" s="26">
        <v>20604370</v>
      </c>
      <c r="W35" s="26">
        <v>11127000</v>
      </c>
      <c r="X35" s="26">
        <v>9477370</v>
      </c>
      <c r="Y35" s="106">
        <v>85.17</v>
      </c>
      <c r="Z35" s="121">
        <v>11127000</v>
      </c>
    </row>
    <row r="36" spans="1:26" ht="13.5">
      <c r="A36" s="104" t="s">
        <v>81</v>
      </c>
      <c r="B36" s="102"/>
      <c r="C36" s="121"/>
      <c r="D36" s="122">
        <v>1612244</v>
      </c>
      <c r="E36" s="26">
        <v>1612244</v>
      </c>
      <c r="F36" s="26"/>
      <c r="G36" s="26">
        <v>192</v>
      </c>
      <c r="H36" s="26"/>
      <c r="I36" s="26">
        <v>192</v>
      </c>
      <c r="J36" s="26"/>
      <c r="K36" s="26"/>
      <c r="L36" s="26"/>
      <c r="M36" s="26"/>
      <c r="N36" s="26"/>
      <c r="O36" s="26">
        <v>761</v>
      </c>
      <c r="P36" s="26"/>
      <c r="Q36" s="26">
        <v>761</v>
      </c>
      <c r="R36" s="26"/>
      <c r="S36" s="26"/>
      <c r="T36" s="26">
        <v>3434</v>
      </c>
      <c r="U36" s="26">
        <v>3434</v>
      </c>
      <c r="V36" s="26">
        <v>4387</v>
      </c>
      <c r="W36" s="26">
        <v>1612244</v>
      </c>
      <c r="X36" s="26">
        <v>-1607857</v>
      </c>
      <c r="Y36" s="106">
        <v>-99.73</v>
      </c>
      <c r="Z36" s="121">
        <v>1612244</v>
      </c>
    </row>
    <row r="37" spans="1:26" ht="13.5">
      <c r="A37" s="104" t="s">
        <v>82</v>
      </c>
      <c r="B37" s="102"/>
      <c r="C37" s="123"/>
      <c r="D37" s="124"/>
      <c r="E37" s="125"/>
      <c r="F37" s="125">
        <v>18379</v>
      </c>
      <c r="G37" s="125"/>
      <c r="H37" s="125"/>
      <c r="I37" s="125">
        <v>18379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>
        <v>18379</v>
      </c>
      <c r="W37" s="125"/>
      <c r="X37" s="125">
        <v>18379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10936299</v>
      </c>
      <c r="D38" s="120">
        <f t="shared" si="7"/>
        <v>13716068</v>
      </c>
      <c r="E38" s="66">
        <f t="shared" si="7"/>
        <v>13716068</v>
      </c>
      <c r="F38" s="66">
        <f t="shared" si="7"/>
        <v>1484882</v>
      </c>
      <c r="G38" s="66">
        <f t="shared" si="7"/>
        <v>633201</v>
      </c>
      <c r="H38" s="66">
        <f t="shared" si="7"/>
        <v>3179233</v>
      </c>
      <c r="I38" s="66">
        <f t="shared" si="7"/>
        <v>5297316</v>
      </c>
      <c r="J38" s="66">
        <f t="shared" si="7"/>
        <v>1800848</v>
      </c>
      <c r="K38" s="66">
        <f t="shared" si="7"/>
        <v>2521987</v>
      </c>
      <c r="L38" s="66">
        <f t="shared" si="7"/>
        <v>1992521</v>
      </c>
      <c r="M38" s="66">
        <f t="shared" si="7"/>
        <v>6315356</v>
      </c>
      <c r="N38" s="66">
        <f t="shared" si="7"/>
        <v>3435140</v>
      </c>
      <c r="O38" s="66">
        <f t="shared" si="7"/>
        <v>1936838</v>
      </c>
      <c r="P38" s="66">
        <f t="shared" si="7"/>
        <v>2082732</v>
      </c>
      <c r="Q38" s="66">
        <f t="shared" si="7"/>
        <v>7454710</v>
      </c>
      <c r="R38" s="66">
        <f t="shared" si="7"/>
        <v>2834341</v>
      </c>
      <c r="S38" s="66">
        <f t="shared" si="7"/>
        <v>2408415</v>
      </c>
      <c r="T38" s="66">
        <f t="shared" si="7"/>
        <v>3267359</v>
      </c>
      <c r="U38" s="66">
        <f t="shared" si="7"/>
        <v>8510115</v>
      </c>
      <c r="V38" s="66">
        <f t="shared" si="7"/>
        <v>27577497</v>
      </c>
      <c r="W38" s="66">
        <f t="shared" si="7"/>
        <v>13716068</v>
      </c>
      <c r="X38" s="66">
        <f t="shared" si="7"/>
        <v>13861429</v>
      </c>
      <c r="Y38" s="103">
        <f>+IF(W38&lt;&gt;0,+(X38/W38)*100,0)</f>
        <v>101.05978623028116</v>
      </c>
      <c r="Z38" s="119">
        <f>SUM(Z39:Z41)</f>
        <v>13716068</v>
      </c>
    </row>
    <row r="39" spans="1:26" ht="13.5">
      <c r="A39" s="104" t="s">
        <v>84</v>
      </c>
      <c r="B39" s="102"/>
      <c r="C39" s="121">
        <v>298010</v>
      </c>
      <c r="D39" s="122">
        <v>2209067</v>
      </c>
      <c r="E39" s="26">
        <v>2209067</v>
      </c>
      <c r="F39" s="26"/>
      <c r="G39" s="26"/>
      <c r="H39" s="26">
        <v>1925</v>
      </c>
      <c r="I39" s="26">
        <v>1925</v>
      </c>
      <c r="J39" s="26"/>
      <c r="K39" s="26"/>
      <c r="L39" s="26">
        <v>298125</v>
      </c>
      <c r="M39" s="26">
        <v>298125</v>
      </c>
      <c r="N39" s="26">
        <v>507</v>
      </c>
      <c r="O39" s="26">
        <v>326188</v>
      </c>
      <c r="P39" s="26">
        <v>6791</v>
      </c>
      <c r="Q39" s="26">
        <v>333486</v>
      </c>
      <c r="R39" s="26"/>
      <c r="S39" s="26">
        <v>13446</v>
      </c>
      <c r="T39" s="26">
        <v>1100775</v>
      </c>
      <c r="U39" s="26">
        <v>1114221</v>
      </c>
      <c r="V39" s="26">
        <v>1747757</v>
      </c>
      <c r="W39" s="26">
        <v>2209067</v>
      </c>
      <c r="X39" s="26">
        <v>-461310</v>
      </c>
      <c r="Y39" s="106">
        <v>-20.88</v>
      </c>
      <c r="Z39" s="121">
        <v>2209067</v>
      </c>
    </row>
    <row r="40" spans="1:26" ht="13.5">
      <c r="A40" s="104" t="s">
        <v>85</v>
      </c>
      <c r="B40" s="102"/>
      <c r="C40" s="121">
        <v>10638289</v>
      </c>
      <c r="D40" s="122">
        <v>11507001</v>
      </c>
      <c r="E40" s="26">
        <v>11507001</v>
      </c>
      <c r="F40" s="26">
        <v>1484882</v>
      </c>
      <c r="G40" s="26">
        <v>633201</v>
      </c>
      <c r="H40" s="26">
        <v>1788502</v>
      </c>
      <c r="I40" s="26">
        <v>3906585</v>
      </c>
      <c r="J40" s="26">
        <v>1800848</v>
      </c>
      <c r="K40" s="26">
        <v>2521987</v>
      </c>
      <c r="L40" s="26">
        <v>1694396</v>
      </c>
      <c r="M40" s="26">
        <v>6017231</v>
      </c>
      <c r="N40" s="26">
        <v>3434633</v>
      </c>
      <c r="O40" s="26">
        <v>1610650</v>
      </c>
      <c r="P40" s="26">
        <v>2075941</v>
      </c>
      <c r="Q40" s="26">
        <v>7121224</v>
      </c>
      <c r="R40" s="26">
        <v>2834341</v>
      </c>
      <c r="S40" s="26">
        <v>2394969</v>
      </c>
      <c r="T40" s="26">
        <v>2166584</v>
      </c>
      <c r="U40" s="26">
        <v>7395894</v>
      </c>
      <c r="V40" s="26">
        <v>24440934</v>
      </c>
      <c r="W40" s="26">
        <v>11507001</v>
      </c>
      <c r="X40" s="26">
        <v>12933933</v>
      </c>
      <c r="Y40" s="106">
        <v>112.4</v>
      </c>
      <c r="Z40" s="121">
        <v>11507001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>
        <v>1388806</v>
      </c>
      <c r="I41" s="26">
        <v>1388806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v>1388806</v>
      </c>
      <c r="W41" s="26"/>
      <c r="X41" s="26">
        <v>1388806</v>
      </c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160202728</v>
      </c>
      <c r="D42" s="120">
        <f t="shared" si="8"/>
        <v>186800000</v>
      </c>
      <c r="E42" s="66">
        <f t="shared" si="8"/>
        <v>186800000</v>
      </c>
      <c r="F42" s="66">
        <f t="shared" si="8"/>
        <v>19345175</v>
      </c>
      <c r="G42" s="66">
        <f t="shared" si="8"/>
        <v>18388176</v>
      </c>
      <c r="H42" s="66">
        <f t="shared" si="8"/>
        <v>14741650</v>
      </c>
      <c r="I42" s="66">
        <f t="shared" si="8"/>
        <v>52475001</v>
      </c>
      <c r="J42" s="66">
        <f t="shared" si="8"/>
        <v>17453991</v>
      </c>
      <c r="K42" s="66">
        <f t="shared" si="8"/>
        <v>15297845</v>
      </c>
      <c r="L42" s="66">
        <f t="shared" si="8"/>
        <v>22929263</v>
      </c>
      <c r="M42" s="66">
        <f t="shared" si="8"/>
        <v>55681099</v>
      </c>
      <c r="N42" s="66">
        <f t="shared" si="8"/>
        <v>13881501</v>
      </c>
      <c r="O42" s="66">
        <f t="shared" si="8"/>
        <v>13644522</v>
      </c>
      <c r="P42" s="66">
        <f t="shared" si="8"/>
        <v>14049659</v>
      </c>
      <c r="Q42" s="66">
        <f t="shared" si="8"/>
        <v>41575682</v>
      </c>
      <c r="R42" s="66">
        <f t="shared" si="8"/>
        <v>11981312</v>
      </c>
      <c r="S42" s="66">
        <f t="shared" si="8"/>
        <v>15650799</v>
      </c>
      <c r="T42" s="66">
        <f t="shared" si="8"/>
        <v>16866088</v>
      </c>
      <c r="U42" s="66">
        <f t="shared" si="8"/>
        <v>44498199</v>
      </c>
      <c r="V42" s="66">
        <f t="shared" si="8"/>
        <v>194229981</v>
      </c>
      <c r="W42" s="66">
        <f t="shared" si="8"/>
        <v>186800000</v>
      </c>
      <c r="X42" s="66">
        <f t="shared" si="8"/>
        <v>7429981</v>
      </c>
      <c r="Y42" s="103">
        <f>+IF(W42&lt;&gt;0,+(X42/W42)*100,0)</f>
        <v>3.9775058886509638</v>
      </c>
      <c r="Z42" s="119">
        <f>SUM(Z43:Z46)</f>
        <v>186800000</v>
      </c>
    </row>
    <row r="43" spans="1:26" ht="13.5">
      <c r="A43" s="104" t="s">
        <v>88</v>
      </c>
      <c r="B43" s="102"/>
      <c r="C43" s="121">
        <v>117352728</v>
      </c>
      <c r="D43" s="122">
        <v>141480000</v>
      </c>
      <c r="E43" s="26">
        <v>141480000</v>
      </c>
      <c r="F43" s="26">
        <v>15789233</v>
      </c>
      <c r="G43" s="26">
        <v>11952178</v>
      </c>
      <c r="H43" s="26">
        <v>13003172</v>
      </c>
      <c r="I43" s="26">
        <v>40744583</v>
      </c>
      <c r="J43" s="26">
        <v>13744786</v>
      </c>
      <c r="K43" s="26">
        <v>10637687</v>
      </c>
      <c r="L43" s="26">
        <v>18639607</v>
      </c>
      <c r="M43" s="26">
        <v>43022080</v>
      </c>
      <c r="N43" s="26">
        <v>9414653</v>
      </c>
      <c r="O43" s="26">
        <v>9788172</v>
      </c>
      <c r="P43" s="26">
        <v>9350734</v>
      </c>
      <c r="Q43" s="26">
        <v>28553559</v>
      </c>
      <c r="R43" s="26">
        <v>9461323</v>
      </c>
      <c r="S43" s="26">
        <v>10229344</v>
      </c>
      <c r="T43" s="26">
        <v>13282045</v>
      </c>
      <c r="U43" s="26">
        <v>32972712</v>
      </c>
      <c r="V43" s="26">
        <v>145292934</v>
      </c>
      <c r="W43" s="26">
        <v>141480000</v>
      </c>
      <c r="X43" s="26">
        <v>3812934</v>
      </c>
      <c r="Y43" s="106">
        <v>2.7</v>
      </c>
      <c r="Z43" s="121">
        <v>141480000</v>
      </c>
    </row>
    <row r="44" spans="1:26" ht="13.5">
      <c r="A44" s="104" t="s">
        <v>89</v>
      </c>
      <c r="B44" s="102"/>
      <c r="C44" s="121">
        <v>17186000</v>
      </c>
      <c r="D44" s="122">
        <v>17100000</v>
      </c>
      <c r="E44" s="26">
        <v>17100000</v>
      </c>
      <c r="F44" s="26">
        <v>1905509</v>
      </c>
      <c r="G44" s="26">
        <v>4039752</v>
      </c>
      <c r="H44" s="26">
        <v>1738478</v>
      </c>
      <c r="I44" s="26">
        <v>7683739</v>
      </c>
      <c r="J44" s="26">
        <v>1274676</v>
      </c>
      <c r="K44" s="26">
        <v>1908714</v>
      </c>
      <c r="L44" s="26">
        <v>1960265</v>
      </c>
      <c r="M44" s="26">
        <v>5143655</v>
      </c>
      <c r="N44" s="26">
        <v>2453426</v>
      </c>
      <c r="O44" s="26">
        <v>1616776</v>
      </c>
      <c r="P44" s="26">
        <v>1843119</v>
      </c>
      <c r="Q44" s="26">
        <v>5913321</v>
      </c>
      <c r="R44" s="26">
        <v>935599</v>
      </c>
      <c r="S44" s="26">
        <v>4060552</v>
      </c>
      <c r="T44" s="26">
        <v>1479002</v>
      </c>
      <c r="U44" s="26">
        <v>6475153</v>
      </c>
      <c r="V44" s="26">
        <v>25215868</v>
      </c>
      <c r="W44" s="26">
        <v>17100000</v>
      </c>
      <c r="X44" s="26">
        <v>8115868</v>
      </c>
      <c r="Y44" s="106">
        <v>47.46</v>
      </c>
      <c r="Z44" s="121">
        <v>17100000</v>
      </c>
    </row>
    <row r="45" spans="1:26" ht="13.5">
      <c r="A45" s="104" t="s">
        <v>90</v>
      </c>
      <c r="B45" s="102"/>
      <c r="C45" s="123">
        <v>13029000</v>
      </c>
      <c r="D45" s="124">
        <v>10517000</v>
      </c>
      <c r="E45" s="125">
        <v>10517000</v>
      </c>
      <c r="F45" s="125">
        <v>618263</v>
      </c>
      <c r="G45" s="125">
        <v>776790</v>
      </c>
      <c r="H45" s="125"/>
      <c r="I45" s="125">
        <v>1395053</v>
      </c>
      <c r="J45" s="125">
        <v>705489</v>
      </c>
      <c r="K45" s="125">
        <v>665860</v>
      </c>
      <c r="L45" s="125">
        <v>703710</v>
      </c>
      <c r="M45" s="125">
        <v>2075059</v>
      </c>
      <c r="N45" s="125">
        <v>797657</v>
      </c>
      <c r="O45" s="125">
        <v>649938</v>
      </c>
      <c r="P45" s="125">
        <v>1373137</v>
      </c>
      <c r="Q45" s="125">
        <v>2820732</v>
      </c>
      <c r="R45" s="125">
        <v>631765</v>
      </c>
      <c r="S45" s="125">
        <v>579676</v>
      </c>
      <c r="T45" s="125">
        <v>1119536</v>
      </c>
      <c r="U45" s="125">
        <v>2330977</v>
      </c>
      <c r="V45" s="125">
        <v>8621821</v>
      </c>
      <c r="W45" s="125">
        <v>10517000</v>
      </c>
      <c r="X45" s="125">
        <v>-1895179</v>
      </c>
      <c r="Y45" s="107">
        <v>-18.02</v>
      </c>
      <c r="Z45" s="123">
        <v>10517000</v>
      </c>
    </row>
    <row r="46" spans="1:26" ht="13.5">
      <c r="A46" s="104" t="s">
        <v>91</v>
      </c>
      <c r="B46" s="102"/>
      <c r="C46" s="121">
        <v>12635000</v>
      </c>
      <c r="D46" s="122">
        <v>17703000</v>
      </c>
      <c r="E46" s="26">
        <v>17703000</v>
      </c>
      <c r="F46" s="26">
        <v>1032170</v>
      </c>
      <c r="G46" s="26">
        <v>1619456</v>
      </c>
      <c r="H46" s="26"/>
      <c r="I46" s="26">
        <v>2651626</v>
      </c>
      <c r="J46" s="26">
        <v>1729040</v>
      </c>
      <c r="K46" s="26">
        <v>2085584</v>
      </c>
      <c r="L46" s="26">
        <v>1625681</v>
      </c>
      <c r="M46" s="26">
        <v>5440305</v>
      </c>
      <c r="N46" s="26">
        <v>1215765</v>
      </c>
      <c r="O46" s="26">
        <v>1589636</v>
      </c>
      <c r="P46" s="26">
        <v>1482669</v>
      </c>
      <c r="Q46" s="26">
        <v>4288070</v>
      </c>
      <c r="R46" s="26">
        <v>952625</v>
      </c>
      <c r="S46" s="26">
        <v>781227</v>
      </c>
      <c r="T46" s="26">
        <v>985505</v>
      </c>
      <c r="U46" s="26">
        <v>2719357</v>
      </c>
      <c r="V46" s="26">
        <v>15099358</v>
      </c>
      <c r="W46" s="26">
        <v>17703000</v>
      </c>
      <c r="X46" s="26">
        <v>-2603642</v>
      </c>
      <c r="Y46" s="106">
        <v>-14.71</v>
      </c>
      <c r="Z46" s="121">
        <v>17703000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268896000</v>
      </c>
      <c r="D48" s="139">
        <f t="shared" si="9"/>
        <v>336657000</v>
      </c>
      <c r="E48" s="39">
        <f t="shared" si="9"/>
        <v>336657000</v>
      </c>
      <c r="F48" s="39">
        <f t="shared" si="9"/>
        <v>29962041</v>
      </c>
      <c r="G48" s="39">
        <f t="shared" si="9"/>
        <v>27228172</v>
      </c>
      <c r="H48" s="39">
        <f t="shared" si="9"/>
        <v>24318403</v>
      </c>
      <c r="I48" s="39">
        <f t="shared" si="9"/>
        <v>81508616</v>
      </c>
      <c r="J48" s="39">
        <f t="shared" si="9"/>
        <v>24826927</v>
      </c>
      <c r="K48" s="39">
        <f t="shared" si="9"/>
        <v>32077208</v>
      </c>
      <c r="L48" s="39">
        <f t="shared" si="9"/>
        <v>32547149</v>
      </c>
      <c r="M48" s="39">
        <f t="shared" si="9"/>
        <v>89451284</v>
      </c>
      <c r="N48" s="39">
        <f t="shared" si="9"/>
        <v>24372780</v>
      </c>
      <c r="O48" s="39">
        <f t="shared" si="9"/>
        <v>23090263</v>
      </c>
      <c r="P48" s="39">
        <f t="shared" si="9"/>
        <v>23637132</v>
      </c>
      <c r="Q48" s="39">
        <f t="shared" si="9"/>
        <v>71100175</v>
      </c>
      <c r="R48" s="39">
        <f t="shared" si="9"/>
        <v>21876269</v>
      </c>
      <c r="S48" s="39">
        <f t="shared" si="9"/>
        <v>25137731</v>
      </c>
      <c r="T48" s="39">
        <f t="shared" si="9"/>
        <v>28865879</v>
      </c>
      <c r="U48" s="39">
        <f t="shared" si="9"/>
        <v>75879879</v>
      </c>
      <c r="V48" s="39">
        <f t="shared" si="9"/>
        <v>317939954</v>
      </c>
      <c r="W48" s="39">
        <f t="shared" si="9"/>
        <v>336657000</v>
      </c>
      <c r="X48" s="39">
        <f t="shared" si="9"/>
        <v>-18717046</v>
      </c>
      <c r="Y48" s="140">
        <f>+IF(W48&lt;&gt;0,+(X48/W48)*100,0)</f>
        <v>-5.559678248187324</v>
      </c>
      <c r="Z48" s="138">
        <f>+Z28+Z32+Z38+Z42+Z47</f>
        <v>336657000</v>
      </c>
    </row>
    <row r="49" spans="1:26" ht="13.5">
      <c r="A49" s="114" t="s">
        <v>48</v>
      </c>
      <c r="B49" s="115"/>
      <c r="C49" s="141">
        <f aca="true" t="shared" si="10" ref="C49:X49">+C25-C48</f>
        <v>43365143</v>
      </c>
      <c r="D49" s="142">
        <f t="shared" si="10"/>
        <v>54830000</v>
      </c>
      <c r="E49" s="143">
        <f t="shared" si="10"/>
        <v>54830000</v>
      </c>
      <c r="F49" s="143">
        <f t="shared" si="10"/>
        <v>17653012</v>
      </c>
      <c r="G49" s="143">
        <f t="shared" si="10"/>
        <v>-1352987</v>
      </c>
      <c r="H49" s="143">
        <f t="shared" si="10"/>
        <v>-5422924</v>
      </c>
      <c r="I49" s="143">
        <f t="shared" si="10"/>
        <v>10877101</v>
      </c>
      <c r="J49" s="143">
        <f t="shared" si="10"/>
        <v>-3725729</v>
      </c>
      <c r="K49" s="143">
        <f t="shared" si="10"/>
        <v>9534976</v>
      </c>
      <c r="L49" s="143">
        <f t="shared" si="10"/>
        <v>-12960777</v>
      </c>
      <c r="M49" s="143">
        <f t="shared" si="10"/>
        <v>-7151530</v>
      </c>
      <c r="N49" s="143">
        <f t="shared" si="10"/>
        <v>-5788756</v>
      </c>
      <c r="O49" s="143">
        <f t="shared" si="10"/>
        <v>-3645004</v>
      </c>
      <c r="P49" s="143">
        <f t="shared" si="10"/>
        <v>9730958</v>
      </c>
      <c r="Q49" s="143">
        <f t="shared" si="10"/>
        <v>297198</v>
      </c>
      <c r="R49" s="143">
        <f t="shared" si="10"/>
        <v>-4662131</v>
      </c>
      <c r="S49" s="143">
        <f t="shared" si="10"/>
        <v>-6908019</v>
      </c>
      <c r="T49" s="143">
        <f t="shared" si="10"/>
        <v>-433561</v>
      </c>
      <c r="U49" s="143">
        <f t="shared" si="10"/>
        <v>-12003711</v>
      </c>
      <c r="V49" s="143">
        <f t="shared" si="10"/>
        <v>-7980942</v>
      </c>
      <c r="W49" s="143">
        <f>IF(E25=E48,0,W25-W48)</f>
        <v>54830000</v>
      </c>
      <c r="X49" s="143">
        <f t="shared" si="10"/>
        <v>-62810942</v>
      </c>
      <c r="Y49" s="144">
        <f>+IF(W49&lt;&gt;0,+(X49/W49)*100,0)</f>
        <v>-114.55579427320811</v>
      </c>
      <c r="Z49" s="141">
        <f>+Z25-Z48</f>
        <v>54830000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32000000</v>
      </c>
      <c r="D5" s="122">
        <v>40209352</v>
      </c>
      <c r="E5" s="26">
        <v>40209352</v>
      </c>
      <c r="F5" s="26">
        <v>3032030</v>
      </c>
      <c r="G5" s="26">
        <v>3379317</v>
      </c>
      <c r="H5" s="26">
        <v>3234327</v>
      </c>
      <c r="I5" s="26">
        <v>9645674</v>
      </c>
      <c r="J5" s="26">
        <v>3205048</v>
      </c>
      <c r="K5" s="26">
        <v>3204323</v>
      </c>
      <c r="L5" s="26">
        <v>3134116</v>
      </c>
      <c r="M5" s="26">
        <v>9543487</v>
      </c>
      <c r="N5" s="26">
        <v>3122663</v>
      </c>
      <c r="O5" s="26">
        <v>3122667</v>
      </c>
      <c r="P5" s="26">
        <v>3121285</v>
      </c>
      <c r="Q5" s="26">
        <v>9366615</v>
      </c>
      <c r="R5" s="26">
        <v>3121755</v>
      </c>
      <c r="S5" s="26">
        <v>3121523</v>
      </c>
      <c r="T5" s="26">
        <v>3120657</v>
      </c>
      <c r="U5" s="26">
        <v>9363935</v>
      </c>
      <c r="V5" s="26">
        <v>37919711</v>
      </c>
      <c r="W5" s="26">
        <v>40209352</v>
      </c>
      <c r="X5" s="26">
        <v>-2289641</v>
      </c>
      <c r="Y5" s="106">
        <v>-5.69</v>
      </c>
      <c r="Z5" s="121">
        <v>40209352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71879972</v>
      </c>
      <c r="D7" s="122">
        <v>104084064</v>
      </c>
      <c r="E7" s="26">
        <v>104084064</v>
      </c>
      <c r="F7" s="26">
        <v>7947163</v>
      </c>
      <c r="G7" s="26">
        <v>12816472</v>
      </c>
      <c r="H7" s="26">
        <v>8005440</v>
      </c>
      <c r="I7" s="26">
        <v>28769075</v>
      </c>
      <c r="J7" s="26">
        <v>10592273</v>
      </c>
      <c r="K7" s="26">
        <v>7655889</v>
      </c>
      <c r="L7" s="26">
        <v>7606181</v>
      </c>
      <c r="M7" s="26">
        <v>25854343</v>
      </c>
      <c r="N7" s="26">
        <v>6630472</v>
      </c>
      <c r="O7" s="26">
        <v>7310759</v>
      </c>
      <c r="P7" s="26">
        <v>7721913</v>
      </c>
      <c r="Q7" s="26">
        <v>21663144</v>
      </c>
      <c r="R7" s="26">
        <v>7132406</v>
      </c>
      <c r="S7" s="26">
        <v>6949821</v>
      </c>
      <c r="T7" s="26">
        <v>16701464</v>
      </c>
      <c r="U7" s="26">
        <v>30783691</v>
      </c>
      <c r="V7" s="26">
        <v>107070253</v>
      </c>
      <c r="W7" s="26">
        <v>104084064</v>
      </c>
      <c r="X7" s="26">
        <v>2986189</v>
      </c>
      <c r="Y7" s="106">
        <v>2.87</v>
      </c>
      <c r="Z7" s="121">
        <v>104084064</v>
      </c>
    </row>
    <row r="8" spans="1:26" ht="13.5">
      <c r="A8" s="159" t="s">
        <v>103</v>
      </c>
      <c r="B8" s="158" t="s">
        <v>95</v>
      </c>
      <c r="C8" s="121">
        <v>25150000</v>
      </c>
      <c r="D8" s="122">
        <v>28887000</v>
      </c>
      <c r="E8" s="26">
        <v>28887000</v>
      </c>
      <c r="F8" s="26">
        <v>2165027</v>
      </c>
      <c r="G8" s="26">
        <v>2212178</v>
      </c>
      <c r="H8" s="26">
        <v>2140704</v>
      </c>
      <c r="I8" s="26">
        <v>6517909</v>
      </c>
      <c r="J8" s="26">
        <v>2965641</v>
      </c>
      <c r="K8" s="26">
        <v>2431299</v>
      </c>
      <c r="L8" s="26">
        <v>1998655</v>
      </c>
      <c r="M8" s="26">
        <v>7395595</v>
      </c>
      <c r="N8" s="26">
        <v>1723809</v>
      </c>
      <c r="O8" s="26">
        <v>1692099</v>
      </c>
      <c r="P8" s="26">
        <v>2060693</v>
      </c>
      <c r="Q8" s="26">
        <v>5476601</v>
      </c>
      <c r="R8" s="26">
        <v>2224837</v>
      </c>
      <c r="S8" s="26">
        <v>1887898</v>
      </c>
      <c r="T8" s="26">
        <v>2582268</v>
      </c>
      <c r="U8" s="26">
        <v>6695003</v>
      </c>
      <c r="V8" s="26">
        <v>26085108</v>
      </c>
      <c r="W8" s="26">
        <v>28887000</v>
      </c>
      <c r="X8" s="26">
        <v>-2801892</v>
      </c>
      <c r="Y8" s="106">
        <v>-9.7</v>
      </c>
      <c r="Z8" s="121">
        <v>28887000</v>
      </c>
    </row>
    <row r="9" spans="1:26" ht="13.5">
      <c r="A9" s="159" t="s">
        <v>104</v>
      </c>
      <c r="B9" s="158" t="s">
        <v>95</v>
      </c>
      <c r="C9" s="121">
        <v>16755678</v>
      </c>
      <c r="D9" s="122">
        <v>17843193</v>
      </c>
      <c r="E9" s="26">
        <v>17843193</v>
      </c>
      <c r="F9" s="26">
        <v>1518883</v>
      </c>
      <c r="G9" s="26">
        <v>1502336</v>
      </c>
      <c r="H9" s="26">
        <v>0</v>
      </c>
      <c r="I9" s="26">
        <v>3021219</v>
      </c>
      <c r="J9" s="26">
        <v>1523590</v>
      </c>
      <c r="K9" s="26">
        <v>1527083</v>
      </c>
      <c r="L9" s="26">
        <v>1501316</v>
      </c>
      <c r="M9" s="26">
        <v>4551989</v>
      </c>
      <c r="N9" s="26">
        <v>1504853</v>
      </c>
      <c r="O9" s="26">
        <v>1493186</v>
      </c>
      <c r="P9" s="26">
        <v>1444924</v>
      </c>
      <c r="Q9" s="26">
        <v>4442963</v>
      </c>
      <c r="R9" s="26">
        <v>1502641</v>
      </c>
      <c r="S9" s="26">
        <v>1503451</v>
      </c>
      <c r="T9" s="26">
        <v>1510608</v>
      </c>
      <c r="U9" s="26">
        <v>4516700</v>
      </c>
      <c r="V9" s="26">
        <v>16532871</v>
      </c>
      <c r="W9" s="26">
        <v>17843193</v>
      </c>
      <c r="X9" s="26">
        <v>-1310322</v>
      </c>
      <c r="Y9" s="106">
        <v>-7.34</v>
      </c>
      <c r="Z9" s="121">
        <v>17843193</v>
      </c>
    </row>
    <row r="10" spans="1:26" ht="13.5">
      <c r="A10" s="159" t="s">
        <v>105</v>
      </c>
      <c r="B10" s="158" t="s">
        <v>95</v>
      </c>
      <c r="C10" s="121">
        <v>9715590</v>
      </c>
      <c r="D10" s="122">
        <v>11113000</v>
      </c>
      <c r="E10" s="20">
        <v>11113000</v>
      </c>
      <c r="F10" s="20">
        <v>970808</v>
      </c>
      <c r="G10" s="20">
        <v>881903</v>
      </c>
      <c r="H10" s="20">
        <v>0</v>
      </c>
      <c r="I10" s="20">
        <v>1852711</v>
      </c>
      <c r="J10" s="20">
        <v>866963</v>
      </c>
      <c r="K10" s="20">
        <v>829885</v>
      </c>
      <c r="L10" s="20">
        <v>751859</v>
      </c>
      <c r="M10" s="20">
        <v>2448707</v>
      </c>
      <c r="N10" s="20">
        <v>866154</v>
      </c>
      <c r="O10" s="20">
        <v>2048460</v>
      </c>
      <c r="P10" s="20">
        <v>781119</v>
      </c>
      <c r="Q10" s="20">
        <v>3695733</v>
      </c>
      <c r="R10" s="20">
        <v>781079</v>
      </c>
      <c r="S10" s="20">
        <v>740670</v>
      </c>
      <c r="T10" s="20">
        <v>789109</v>
      </c>
      <c r="U10" s="20">
        <v>2310858</v>
      </c>
      <c r="V10" s="20">
        <v>10308009</v>
      </c>
      <c r="W10" s="20">
        <v>11113000</v>
      </c>
      <c r="X10" s="20">
        <v>-804991</v>
      </c>
      <c r="Y10" s="160">
        <v>-7.24</v>
      </c>
      <c r="Z10" s="96">
        <v>11113000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108130</v>
      </c>
      <c r="G11" s="26">
        <v>0</v>
      </c>
      <c r="H11" s="26">
        <v>890555</v>
      </c>
      <c r="I11" s="26">
        <v>998685</v>
      </c>
      <c r="J11" s="26">
        <v>18368</v>
      </c>
      <c r="K11" s="26">
        <v>0</v>
      </c>
      <c r="L11" s="26">
        <v>0</v>
      </c>
      <c r="M11" s="26">
        <v>18368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17148</v>
      </c>
      <c r="T11" s="26">
        <v>0</v>
      </c>
      <c r="U11" s="26">
        <v>17148</v>
      </c>
      <c r="V11" s="26">
        <v>1034201</v>
      </c>
      <c r="W11" s="26">
        <v>0</v>
      </c>
      <c r="X11" s="26">
        <v>1034201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3489000</v>
      </c>
      <c r="D12" s="122">
        <v>3531000</v>
      </c>
      <c r="E12" s="26">
        <v>3531000</v>
      </c>
      <c r="F12" s="26">
        <v>64682</v>
      </c>
      <c r="G12" s="26">
        <v>0</v>
      </c>
      <c r="H12" s="26">
        <v>50100</v>
      </c>
      <c r="I12" s="26">
        <v>114782</v>
      </c>
      <c r="J12" s="26">
        <v>50406</v>
      </c>
      <c r="K12" s="26">
        <v>151010</v>
      </c>
      <c r="L12" s="26">
        <v>177494</v>
      </c>
      <c r="M12" s="26">
        <v>378910</v>
      </c>
      <c r="N12" s="26">
        <v>163630</v>
      </c>
      <c r="O12" s="26">
        <v>47433</v>
      </c>
      <c r="P12" s="26">
        <v>12402</v>
      </c>
      <c r="Q12" s="26">
        <v>223465</v>
      </c>
      <c r="R12" s="26">
        <v>46484</v>
      </c>
      <c r="S12" s="26">
        <v>73056</v>
      </c>
      <c r="T12" s="26">
        <v>63018</v>
      </c>
      <c r="U12" s="26">
        <v>182558</v>
      </c>
      <c r="V12" s="26">
        <v>899715</v>
      </c>
      <c r="W12" s="26">
        <v>3531000</v>
      </c>
      <c r="X12" s="26">
        <v>-2631285</v>
      </c>
      <c r="Y12" s="106">
        <v>-74.52</v>
      </c>
      <c r="Z12" s="121">
        <v>3531000</v>
      </c>
    </row>
    <row r="13" spans="1:26" ht="13.5">
      <c r="A13" s="157" t="s">
        <v>108</v>
      </c>
      <c r="B13" s="161"/>
      <c r="C13" s="121">
        <v>450000</v>
      </c>
      <c r="D13" s="122">
        <v>200000</v>
      </c>
      <c r="E13" s="26">
        <v>200000</v>
      </c>
      <c r="F13" s="26">
        <v>13593</v>
      </c>
      <c r="G13" s="26">
        <v>54077</v>
      </c>
      <c r="H13" s="26">
        <v>0</v>
      </c>
      <c r="I13" s="26">
        <v>67670</v>
      </c>
      <c r="J13" s="26">
        <v>11646</v>
      </c>
      <c r="K13" s="26">
        <v>0</v>
      </c>
      <c r="L13" s="26">
        <v>1403962</v>
      </c>
      <c r="M13" s="26">
        <v>1415608</v>
      </c>
      <c r="N13" s="26">
        <v>0</v>
      </c>
      <c r="O13" s="26">
        <v>336887</v>
      </c>
      <c r="P13" s="26">
        <v>0</v>
      </c>
      <c r="Q13" s="26">
        <v>336887</v>
      </c>
      <c r="R13" s="26">
        <v>0</v>
      </c>
      <c r="S13" s="26">
        <v>0</v>
      </c>
      <c r="T13" s="26">
        <v>0</v>
      </c>
      <c r="U13" s="26">
        <v>0</v>
      </c>
      <c r="V13" s="26">
        <v>1820165</v>
      </c>
      <c r="W13" s="26">
        <v>200000</v>
      </c>
      <c r="X13" s="26">
        <v>1620165</v>
      </c>
      <c r="Y13" s="106">
        <v>810.08</v>
      </c>
      <c r="Z13" s="121">
        <v>200000</v>
      </c>
    </row>
    <row r="14" spans="1:26" ht="13.5">
      <c r="A14" s="157" t="s">
        <v>109</v>
      </c>
      <c r="B14" s="161"/>
      <c r="C14" s="121">
        <v>16000000</v>
      </c>
      <c r="D14" s="122">
        <v>18319000</v>
      </c>
      <c r="E14" s="26">
        <v>18319000</v>
      </c>
      <c r="F14" s="26">
        <v>1520652</v>
      </c>
      <c r="G14" s="26">
        <v>1540019</v>
      </c>
      <c r="H14" s="26">
        <v>1355600</v>
      </c>
      <c r="I14" s="26">
        <v>4416271</v>
      </c>
      <c r="J14" s="26">
        <v>1369150</v>
      </c>
      <c r="K14" s="26">
        <v>1392047</v>
      </c>
      <c r="L14" s="26">
        <v>0</v>
      </c>
      <c r="M14" s="26">
        <v>2761197</v>
      </c>
      <c r="N14" s="26">
        <v>1405111</v>
      </c>
      <c r="O14" s="26">
        <v>1395129</v>
      </c>
      <c r="P14" s="26">
        <v>1394273</v>
      </c>
      <c r="Q14" s="26">
        <v>4194513</v>
      </c>
      <c r="R14" s="26">
        <v>1503020</v>
      </c>
      <c r="S14" s="26">
        <v>1515218</v>
      </c>
      <c r="T14" s="26">
        <v>1506597</v>
      </c>
      <c r="U14" s="26">
        <v>4524835</v>
      </c>
      <c r="V14" s="26">
        <v>15896816</v>
      </c>
      <c r="W14" s="26">
        <v>18319000</v>
      </c>
      <c r="X14" s="26">
        <v>-2422184</v>
      </c>
      <c r="Y14" s="106">
        <v>-13.22</v>
      </c>
      <c r="Z14" s="121">
        <v>18319000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629437</v>
      </c>
      <c r="D16" s="122">
        <v>1602000</v>
      </c>
      <c r="E16" s="26">
        <v>1602000</v>
      </c>
      <c r="F16" s="26">
        <v>48290</v>
      </c>
      <c r="G16" s="26">
        <v>157709</v>
      </c>
      <c r="H16" s="26">
        <v>100571</v>
      </c>
      <c r="I16" s="26">
        <v>306570</v>
      </c>
      <c r="J16" s="26">
        <v>154493</v>
      </c>
      <c r="K16" s="26">
        <v>162931</v>
      </c>
      <c r="L16" s="26">
        <v>81964</v>
      </c>
      <c r="M16" s="26">
        <v>399388</v>
      </c>
      <c r="N16" s="26">
        <v>247267</v>
      </c>
      <c r="O16" s="26">
        <v>121624</v>
      </c>
      <c r="P16" s="26">
        <v>27574</v>
      </c>
      <c r="Q16" s="26">
        <v>396465</v>
      </c>
      <c r="R16" s="26">
        <v>12344</v>
      </c>
      <c r="S16" s="26">
        <v>90</v>
      </c>
      <c r="T16" s="26">
        <v>379576</v>
      </c>
      <c r="U16" s="26">
        <v>392010</v>
      </c>
      <c r="V16" s="26">
        <v>1494433</v>
      </c>
      <c r="W16" s="26">
        <v>1602000</v>
      </c>
      <c r="X16" s="26">
        <v>-107567</v>
      </c>
      <c r="Y16" s="106">
        <v>-6.71</v>
      </c>
      <c r="Z16" s="121">
        <v>1602000</v>
      </c>
    </row>
    <row r="17" spans="1:26" ht="13.5">
      <c r="A17" s="157" t="s">
        <v>112</v>
      </c>
      <c r="B17" s="161"/>
      <c r="C17" s="121">
        <v>2351050</v>
      </c>
      <c r="D17" s="122">
        <v>2769513</v>
      </c>
      <c r="E17" s="26">
        <v>2769513</v>
      </c>
      <c r="F17" s="26">
        <v>98996</v>
      </c>
      <c r="G17" s="26">
        <v>221821</v>
      </c>
      <c r="H17" s="26">
        <v>183769</v>
      </c>
      <c r="I17" s="26">
        <v>504586</v>
      </c>
      <c r="J17" s="26">
        <v>235754</v>
      </c>
      <c r="K17" s="26">
        <v>169867</v>
      </c>
      <c r="L17" s="26">
        <v>0</v>
      </c>
      <c r="M17" s="26">
        <v>405621</v>
      </c>
      <c r="N17" s="26">
        <v>273531</v>
      </c>
      <c r="O17" s="26">
        <v>0</v>
      </c>
      <c r="P17" s="26">
        <v>135255</v>
      </c>
      <c r="Q17" s="26">
        <v>408786</v>
      </c>
      <c r="R17" s="26">
        <v>23690</v>
      </c>
      <c r="S17" s="26">
        <v>21936</v>
      </c>
      <c r="T17" s="26">
        <v>302421</v>
      </c>
      <c r="U17" s="26">
        <v>348047</v>
      </c>
      <c r="V17" s="26">
        <v>1667040</v>
      </c>
      <c r="W17" s="26">
        <v>2769513</v>
      </c>
      <c r="X17" s="26">
        <v>-1102473</v>
      </c>
      <c r="Y17" s="106">
        <v>-39.81</v>
      </c>
      <c r="Z17" s="121">
        <v>2769513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48956009</v>
      </c>
      <c r="D19" s="122">
        <v>64621692</v>
      </c>
      <c r="E19" s="26">
        <v>64621692</v>
      </c>
      <c r="F19" s="26">
        <v>26969672</v>
      </c>
      <c r="G19" s="26">
        <v>750000</v>
      </c>
      <c r="H19" s="26">
        <v>0</v>
      </c>
      <c r="I19" s="26">
        <v>27719672</v>
      </c>
      <c r="J19" s="26">
        <v>0</v>
      </c>
      <c r="K19" s="26">
        <v>21034187</v>
      </c>
      <c r="L19" s="26">
        <v>0</v>
      </c>
      <c r="M19" s="26">
        <v>21034187</v>
      </c>
      <c r="N19" s="26">
        <v>0</v>
      </c>
      <c r="O19" s="26">
        <v>0</v>
      </c>
      <c r="P19" s="26">
        <v>15717923</v>
      </c>
      <c r="Q19" s="26">
        <v>15717923</v>
      </c>
      <c r="R19" s="26">
        <v>0</v>
      </c>
      <c r="S19" s="26">
        <v>0</v>
      </c>
      <c r="T19" s="26">
        <v>0</v>
      </c>
      <c r="U19" s="26">
        <v>0</v>
      </c>
      <c r="V19" s="26">
        <v>64471782</v>
      </c>
      <c r="W19" s="26">
        <v>64621692</v>
      </c>
      <c r="X19" s="26">
        <v>-149910</v>
      </c>
      <c r="Y19" s="106">
        <v>-0.23</v>
      </c>
      <c r="Z19" s="121">
        <v>64621692</v>
      </c>
    </row>
    <row r="20" spans="1:26" ht="13.5">
      <c r="A20" s="157" t="s">
        <v>34</v>
      </c>
      <c r="B20" s="161" t="s">
        <v>95</v>
      </c>
      <c r="C20" s="121">
        <v>34797264</v>
      </c>
      <c r="D20" s="122">
        <v>43477186</v>
      </c>
      <c r="E20" s="20">
        <v>43477186</v>
      </c>
      <c r="F20" s="20">
        <v>3157127</v>
      </c>
      <c r="G20" s="20">
        <v>2359353</v>
      </c>
      <c r="H20" s="20">
        <v>2934413</v>
      </c>
      <c r="I20" s="20">
        <v>8450893</v>
      </c>
      <c r="J20" s="20">
        <v>107866</v>
      </c>
      <c r="K20" s="20">
        <v>3053663</v>
      </c>
      <c r="L20" s="20">
        <v>2930825</v>
      </c>
      <c r="M20" s="20">
        <v>6092354</v>
      </c>
      <c r="N20" s="20">
        <v>2645373</v>
      </c>
      <c r="O20" s="20">
        <v>1877015</v>
      </c>
      <c r="P20" s="20">
        <v>950729</v>
      </c>
      <c r="Q20" s="20">
        <v>5473117</v>
      </c>
      <c r="R20" s="20">
        <v>865882</v>
      </c>
      <c r="S20" s="20">
        <v>2398901</v>
      </c>
      <c r="T20" s="20">
        <v>1476600</v>
      </c>
      <c r="U20" s="20">
        <v>4741383</v>
      </c>
      <c r="V20" s="20">
        <v>24757747</v>
      </c>
      <c r="W20" s="20">
        <v>43477186</v>
      </c>
      <c r="X20" s="20">
        <v>-18719439</v>
      </c>
      <c r="Y20" s="160">
        <v>-43.06</v>
      </c>
      <c r="Z20" s="96">
        <v>43477186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1161</v>
      </c>
      <c r="O21" s="48">
        <v>0</v>
      </c>
      <c r="P21" s="26">
        <v>0</v>
      </c>
      <c r="Q21" s="26">
        <v>1161</v>
      </c>
      <c r="R21" s="26">
        <v>0</v>
      </c>
      <c r="S21" s="26">
        <v>0</v>
      </c>
      <c r="T21" s="26">
        <v>0</v>
      </c>
      <c r="U21" s="26">
        <v>0</v>
      </c>
      <c r="V21" s="48">
        <v>1161</v>
      </c>
      <c r="W21" s="26">
        <v>0</v>
      </c>
      <c r="X21" s="26">
        <v>1161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262174000</v>
      </c>
      <c r="D22" s="165">
        <f t="shared" si="0"/>
        <v>336657000</v>
      </c>
      <c r="E22" s="166">
        <f t="shared" si="0"/>
        <v>336657000</v>
      </c>
      <c r="F22" s="166">
        <f t="shared" si="0"/>
        <v>47615053</v>
      </c>
      <c r="G22" s="166">
        <f t="shared" si="0"/>
        <v>25875185</v>
      </c>
      <c r="H22" s="166">
        <f t="shared" si="0"/>
        <v>18895479</v>
      </c>
      <c r="I22" s="166">
        <f t="shared" si="0"/>
        <v>92385717</v>
      </c>
      <c r="J22" s="166">
        <f t="shared" si="0"/>
        <v>21101198</v>
      </c>
      <c r="K22" s="166">
        <f t="shared" si="0"/>
        <v>41612184</v>
      </c>
      <c r="L22" s="166">
        <f t="shared" si="0"/>
        <v>19586372</v>
      </c>
      <c r="M22" s="166">
        <f t="shared" si="0"/>
        <v>82299754</v>
      </c>
      <c r="N22" s="166">
        <f t="shared" si="0"/>
        <v>18584024</v>
      </c>
      <c r="O22" s="166">
        <f t="shared" si="0"/>
        <v>19445259</v>
      </c>
      <c r="P22" s="166">
        <f t="shared" si="0"/>
        <v>33368090</v>
      </c>
      <c r="Q22" s="166">
        <f t="shared" si="0"/>
        <v>71397373</v>
      </c>
      <c r="R22" s="166">
        <f t="shared" si="0"/>
        <v>17214138</v>
      </c>
      <c r="S22" s="166">
        <f t="shared" si="0"/>
        <v>18229712</v>
      </c>
      <c r="T22" s="166">
        <f t="shared" si="0"/>
        <v>28432318</v>
      </c>
      <c r="U22" s="166">
        <f t="shared" si="0"/>
        <v>63876168</v>
      </c>
      <c r="V22" s="166">
        <f t="shared" si="0"/>
        <v>309959012</v>
      </c>
      <c r="W22" s="166">
        <f t="shared" si="0"/>
        <v>336657000</v>
      </c>
      <c r="X22" s="166">
        <f t="shared" si="0"/>
        <v>-26697988</v>
      </c>
      <c r="Y22" s="167">
        <f>+IF(W22&lt;&gt;0,+(X22/W22)*100,0)</f>
        <v>-7.9303231478923655</v>
      </c>
      <c r="Z22" s="164">
        <f>SUM(Z5:Z21)</f>
        <v>336657000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74596000</v>
      </c>
      <c r="D25" s="122">
        <v>89109000</v>
      </c>
      <c r="E25" s="26">
        <v>89109000</v>
      </c>
      <c r="F25" s="26">
        <v>7202775</v>
      </c>
      <c r="G25" s="26">
        <v>7522639</v>
      </c>
      <c r="H25" s="26">
        <v>6564033</v>
      </c>
      <c r="I25" s="26">
        <v>21289447</v>
      </c>
      <c r="J25" s="26">
        <v>7445200</v>
      </c>
      <c r="K25" s="26">
        <v>8634270</v>
      </c>
      <c r="L25" s="26">
        <v>7658563</v>
      </c>
      <c r="M25" s="26">
        <v>23738033</v>
      </c>
      <c r="N25" s="26">
        <v>8096094</v>
      </c>
      <c r="O25" s="26">
        <v>7298361</v>
      </c>
      <c r="P25" s="26">
        <v>7461356</v>
      </c>
      <c r="Q25" s="26">
        <v>22855811</v>
      </c>
      <c r="R25" s="26">
        <v>7723073</v>
      </c>
      <c r="S25" s="26">
        <v>7665710</v>
      </c>
      <c r="T25" s="26">
        <v>8482856</v>
      </c>
      <c r="U25" s="26">
        <v>23871639</v>
      </c>
      <c r="V25" s="26">
        <v>91754930</v>
      </c>
      <c r="W25" s="26">
        <v>89109000</v>
      </c>
      <c r="X25" s="26">
        <v>2645930</v>
      </c>
      <c r="Y25" s="106">
        <v>2.97</v>
      </c>
      <c r="Z25" s="121">
        <v>89109000</v>
      </c>
    </row>
    <row r="26" spans="1:26" ht="13.5">
      <c r="A26" s="159" t="s">
        <v>37</v>
      </c>
      <c r="B26" s="158"/>
      <c r="C26" s="121">
        <v>4716382</v>
      </c>
      <c r="D26" s="122">
        <v>8340000</v>
      </c>
      <c r="E26" s="26">
        <v>8340000</v>
      </c>
      <c r="F26" s="26">
        <v>350863</v>
      </c>
      <c r="G26" s="26">
        <v>350896</v>
      </c>
      <c r="H26" s="26">
        <v>404841</v>
      </c>
      <c r="I26" s="26">
        <v>1106600</v>
      </c>
      <c r="J26" s="26">
        <v>402007</v>
      </c>
      <c r="K26" s="26">
        <v>402020</v>
      </c>
      <c r="L26" s="26">
        <v>350908</v>
      </c>
      <c r="M26" s="26">
        <v>1154935</v>
      </c>
      <c r="N26" s="26">
        <v>472401</v>
      </c>
      <c r="O26" s="26">
        <v>523434</v>
      </c>
      <c r="P26" s="26">
        <v>368004</v>
      </c>
      <c r="Q26" s="26">
        <v>1363839</v>
      </c>
      <c r="R26" s="26">
        <v>420804</v>
      </c>
      <c r="S26" s="26">
        <v>380584</v>
      </c>
      <c r="T26" s="26">
        <v>674038</v>
      </c>
      <c r="U26" s="26">
        <v>1475426</v>
      </c>
      <c r="V26" s="26">
        <v>5100800</v>
      </c>
      <c r="W26" s="26">
        <v>8340000</v>
      </c>
      <c r="X26" s="26">
        <v>-3239200</v>
      </c>
      <c r="Y26" s="106">
        <v>-38.84</v>
      </c>
      <c r="Z26" s="121">
        <v>8340000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1125000</v>
      </c>
      <c r="G28" s="26">
        <v>61250</v>
      </c>
      <c r="H28" s="26">
        <v>0</v>
      </c>
      <c r="I28" s="26">
        <v>1186250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1186250</v>
      </c>
      <c r="W28" s="26">
        <v>0</v>
      </c>
      <c r="X28" s="26">
        <v>1186250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754315</v>
      </c>
      <c r="D29" s="122">
        <v>3015000</v>
      </c>
      <c r="E29" s="26">
        <v>3015000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3015000</v>
      </c>
      <c r="X29" s="26">
        <v>-3015000</v>
      </c>
      <c r="Y29" s="106">
        <v>-100</v>
      </c>
      <c r="Z29" s="121">
        <v>3015000</v>
      </c>
    </row>
    <row r="30" spans="1:26" ht="13.5">
      <c r="A30" s="159" t="s">
        <v>118</v>
      </c>
      <c r="B30" s="158" t="s">
        <v>95</v>
      </c>
      <c r="C30" s="121">
        <v>92284466</v>
      </c>
      <c r="D30" s="122">
        <v>115517193</v>
      </c>
      <c r="E30" s="26">
        <v>115517193</v>
      </c>
      <c r="F30" s="26">
        <v>14024813</v>
      </c>
      <c r="G30" s="26">
        <v>10204028</v>
      </c>
      <c r="H30" s="26">
        <v>11091570</v>
      </c>
      <c r="I30" s="26">
        <v>35320411</v>
      </c>
      <c r="J30" s="26">
        <v>12317468</v>
      </c>
      <c r="K30" s="26">
        <v>9424999</v>
      </c>
      <c r="L30" s="26">
        <v>16375492</v>
      </c>
      <c r="M30" s="26">
        <v>38117959</v>
      </c>
      <c r="N30" s="26">
        <v>7764550</v>
      </c>
      <c r="O30" s="26">
        <v>8188959</v>
      </c>
      <c r="P30" s="26">
        <v>7625816</v>
      </c>
      <c r="Q30" s="26">
        <v>23579325</v>
      </c>
      <c r="R30" s="26">
        <v>8368293</v>
      </c>
      <c r="S30" s="26">
        <v>10215822</v>
      </c>
      <c r="T30" s="26">
        <v>11077676</v>
      </c>
      <c r="U30" s="26">
        <v>29661791</v>
      </c>
      <c r="V30" s="26">
        <v>126679486</v>
      </c>
      <c r="W30" s="26">
        <v>115517193</v>
      </c>
      <c r="X30" s="26">
        <v>11162293</v>
      </c>
      <c r="Y30" s="106">
        <v>9.66</v>
      </c>
      <c r="Z30" s="121">
        <v>115517193</v>
      </c>
    </row>
    <row r="31" spans="1:26" ht="13.5">
      <c r="A31" s="159" t="s">
        <v>119</v>
      </c>
      <c r="B31" s="158" t="s">
        <v>120</v>
      </c>
      <c r="C31" s="121">
        <v>2428000</v>
      </c>
      <c r="D31" s="122">
        <v>3266000</v>
      </c>
      <c r="E31" s="26">
        <v>3266000</v>
      </c>
      <c r="F31" s="26">
        <v>0</v>
      </c>
      <c r="G31" s="26">
        <v>0</v>
      </c>
      <c r="H31" s="26">
        <v>178739</v>
      </c>
      <c r="I31" s="26">
        <v>178739</v>
      </c>
      <c r="J31" s="26">
        <v>165634</v>
      </c>
      <c r="K31" s="26">
        <v>174590</v>
      </c>
      <c r="L31" s="26">
        <v>435135</v>
      </c>
      <c r="M31" s="26">
        <v>775359</v>
      </c>
      <c r="N31" s="26">
        <v>522767</v>
      </c>
      <c r="O31" s="26">
        <v>139386</v>
      </c>
      <c r="P31" s="26">
        <v>792607</v>
      </c>
      <c r="Q31" s="26">
        <v>1454760</v>
      </c>
      <c r="R31" s="26">
        <v>0</v>
      </c>
      <c r="S31" s="26">
        <v>359117</v>
      </c>
      <c r="T31" s="26">
        <v>553082</v>
      </c>
      <c r="U31" s="26">
        <v>912199</v>
      </c>
      <c r="V31" s="26">
        <v>3321057</v>
      </c>
      <c r="W31" s="26">
        <v>3266000</v>
      </c>
      <c r="X31" s="26">
        <v>55057</v>
      </c>
      <c r="Y31" s="106">
        <v>1.69</v>
      </c>
      <c r="Z31" s="121">
        <v>3266000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137830</v>
      </c>
      <c r="I32" s="26">
        <v>137830</v>
      </c>
      <c r="J32" s="26">
        <v>678517</v>
      </c>
      <c r="K32" s="26">
        <v>5662616</v>
      </c>
      <c r="L32" s="26">
        <v>255306</v>
      </c>
      <c r="M32" s="26">
        <v>6596439</v>
      </c>
      <c r="N32" s="26">
        <v>1859127</v>
      </c>
      <c r="O32" s="26">
        <v>216980</v>
      </c>
      <c r="P32" s="26">
        <v>1736478</v>
      </c>
      <c r="Q32" s="26">
        <v>3812585</v>
      </c>
      <c r="R32" s="26">
        <v>1956322</v>
      </c>
      <c r="S32" s="26">
        <v>671758</v>
      </c>
      <c r="T32" s="26">
        <v>144048</v>
      </c>
      <c r="U32" s="26">
        <v>2772128</v>
      </c>
      <c r="V32" s="26">
        <v>13318982</v>
      </c>
      <c r="W32" s="26">
        <v>0</v>
      </c>
      <c r="X32" s="26">
        <v>13318982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4370311</v>
      </c>
      <c r="D33" s="122">
        <v>13501000</v>
      </c>
      <c r="E33" s="26">
        <v>13501000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800513</v>
      </c>
      <c r="L33" s="26">
        <v>805937</v>
      </c>
      <c r="M33" s="26">
        <v>1606450</v>
      </c>
      <c r="N33" s="26">
        <v>0</v>
      </c>
      <c r="O33" s="26">
        <v>0</v>
      </c>
      <c r="P33" s="26">
        <v>528345</v>
      </c>
      <c r="Q33" s="26">
        <v>528345</v>
      </c>
      <c r="R33" s="26">
        <v>1471398</v>
      </c>
      <c r="S33" s="26">
        <v>1257120</v>
      </c>
      <c r="T33" s="26">
        <v>0</v>
      </c>
      <c r="U33" s="26">
        <v>2728518</v>
      </c>
      <c r="V33" s="26">
        <v>4863313</v>
      </c>
      <c r="W33" s="26">
        <v>13501000</v>
      </c>
      <c r="X33" s="26">
        <v>-8637687</v>
      </c>
      <c r="Y33" s="106">
        <v>-63.98</v>
      </c>
      <c r="Z33" s="121">
        <v>13501000</v>
      </c>
    </row>
    <row r="34" spans="1:26" ht="13.5">
      <c r="A34" s="159" t="s">
        <v>42</v>
      </c>
      <c r="B34" s="158" t="s">
        <v>122</v>
      </c>
      <c r="C34" s="121">
        <v>89746526</v>
      </c>
      <c r="D34" s="122">
        <v>103908807</v>
      </c>
      <c r="E34" s="26">
        <v>103908807</v>
      </c>
      <c r="F34" s="26">
        <v>7258590</v>
      </c>
      <c r="G34" s="26">
        <v>9089359</v>
      </c>
      <c r="H34" s="26">
        <v>5941390</v>
      </c>
      <c r="I34" s="26">
        <v>22289339</v>
      </c>
      <c r="J34" s="26">
        <v>3538667</v>
      </c>
      <c r="K34" s="26">
        <v>6978200</v>
      </c>
      <c r="L34" s="26">
        <v>6665733</v>
      </c>
      <c r="M34" s="26">
        <v>17182600</v>
      </c>
      <c r="N34" s="26">
        <v>5657841</v>
      </c>
      <c r="O34" s="26">
        <v>6723143</v>
      </c>
      <c r="P34" s="26">
        <v>5124526</v>
      </c>
      <c r="Q34" s="26">
        <v>17505510</v>
      </c>
      <c r="R34" s="26">
        <v>1936379</v>
      </c>
      <c r="S34" s="26">
        <v>4587620</v>
      </c>
      <c r="T34" s="26">
        <v>7934179</v>
      </c>
      <c r="U34" s="26">
        <v>14458178</v>
      </c>
      <c r="V34" s="26">
        <v>71435627</v>
      </c>
      <c r="W34" s="26">
        <v>103908807</v>
      </c>
      <c r="X34" s="26">
        <v>-32473180</v>
      </c>
      <c r="Y34" s="106">
        <v>-31.25</v>
      </c>
      <c r="Z34" s="121">
        <v>103908807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279434</v>
      </c>
      <c r="K35" s="26">
        <v>0</v>
      </c>
      <c r="L35" s="26">
        <v>75</v>
      </c>
      <c r="M35" s="26">
        <v>279509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279509</v>
      </c>
      <c r="W35" s="26">
        <v>0</v>
      </c>
      <c r="X35" s="26">
        <v>279509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268896000</v>
      </c>
      <c r="D36" s="165">
        <f t="shared" si="1"/>
        <v>336657000</v>
      </c>
      <c r="E36" s="166">
        <f t="shared" si="1"/>
        <v>336657000</v>
      </c>
      <c r="F36" s="166">
        <f t="shared" si="1"/>
        <v>29962041</v>
      </c>
      <c r="G36" s="166">
        <f t="shared" si="1"/>
        <v>27228172</v>
      </c>
      <c r="H36" s="166">
        <f t="shared" si="1"/>
        <v>24318403</v>
      </c>
      <c r="I36" s="166">
        <f t="shared" si="1"/>
        <v>81508616</v>
      </c>
      <c r="J36" s="166">
        <f t="shared" si="1"/>
        <v>24826927</v>
      </c>
      <c r="K36" s="166">
        <f t="shared" si="1"/>
        <v>32077208</v>
      </c>
      <c r="L36" s="166">
        <f t="shared" si="1"/>
        <v>32547149</v>
      </c>
      <c r="M36" s="166">
        <f t="shared" si="1"/>
        <v>89451284</v>
      </c>
      <c r="N36" s="166">
        <f t="shared" si="1"/>
        <v>24372780</v>
      </c>
      <c r="O36" s="166">
        <f t="shared" si="1"/>
        <v>23090263</v>
      </c>
      <c r="P36" s="166">
        <f t="shared" si="1"/>
        <v>23637132</v>
      </c>
      <c r="Q36" s="166">
        <f t="shared" si="1"/>
        <v>71100175</v>
      </c>
      <c r="R36" s="166">
        <f t="shared" si="1"/>
        <v>21876269</v>
      </c>
      <c r="S36" s="166">
        <f t="shared" si="1"/>
        <v>25137731</v>
      </c>
      <c r="T36" s="166">
        <f t="shared" si="1"/>
        <v>28865879</v>
      </c>
      <c r="U36" s="166">
        <f t="shared" si="1"/>
        <v>75879879</v>
      </c>
      <c r="V36" s="166">
        <f t="shared" si="1"/>
        <v>317939954</v>
      </c>
      <c r="W36" s="166">
        <f t="shared" si="1"/>
        <v>336657000</v>
      </c>
      <c r="X36" s="166">
        <f t="shared" si="1"/>
        <v>-18717046</v>
      </c>
      <c r="Y36" s="167">
        <f>+IF(W36&lt;&gt;0,+(X36/W36)*100,0)</f>
        <v>-5.559678248187324</v>
      </c>
      <c r="Z36" s="164">
        <f>SUM(Z25:Z35)</f>
        <v>336657000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-6722000</v>
      </c>
      <c r="D38" s="176">
        <f t="shared" si="2"/>
        <v>0</v>
      </c>
      <c r="E38" s="72">
        <f t="shared" si="2"/>
        <v>0</v>
      </c>
      <c r="F38" s="72">
        <f t="shared" si="2"/>
        <v>17653012</v>
      </c>
      <c r="G38" s="72">
        <f t="shared" si="2"/>
        <v>-1352987</v>
      </c>
      <c r="H38" s="72">
        <f t="shared" si="2"/>
        <v>-5422924</v>
      </c>
      <c r="I38" s="72">
        <f t="shared" si="2"/>
        <v>10877101</v>
      </c>
      <c r="J38" s="72">
        <f t="shared" si="2"/>
        <v>-3725729</v>
      </c>
      <c r="K38" s="72">
        <f t="shared" si="2"/>
        <v>9534976</v>
      </c>
      <c r="L38" s="72">
        <f t="shared" si="2"/>
        <v>-12960777</v>
      </c>
      <c r="M38" s="72">
        <f t="shared" si="2"/>
        <v>-7151530</v>
      </c>
      <c r="N38" s="72">
        <f t="shared" si="2"/>
        <v>-5788756</v>
      </c>
      <c r="O38" s="72">
        <f t="shared" si="2"/>
        <v>-3645004</v>
      </c>
      <c r="P38" s="72">
        <f t="shared" si="2"/>
        <v>9730958</v>
      </c>
      <c r="Q38" s="72">
        <f t="shared" si="2"/>
        <v>297198</v>
      </c>
      <c r="R38" s="72">
        <f t="shared" si="2"/>
        <v>-4662131</v>
      </c>
      <c r="S38" s="72">
        <f t="shared" si="2"/>
        <v>-6908019</v>
      </c>
      <c r="T38" s="72">
        <f t="shared" si="2"/>
        <v>-433561</v>
      </c>
      <c r="U38" s="72">
        <f t="shared" si="2"/>
        <v>-12003711</v>
      </c>
      <c r="V38" s="72">
        <f t="shared" si="2"/>
        <v>-7980942</v>
      </c>
      <c r="W38" s="72">
        <f>IF(E22=E36,0,W22-W36)</f>
        <v>0</v>
      </c>
      <c r="X38" s="72">
        <f t="shared" si="2"/>
        <v>-7980942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50087143</v>
      </c>
      <c r="D39" s="122">
        <v>54830000</v>
      </c>
      <c r="E39" s="26">
        <v>54830000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54830000</v>
      </c>
      <c r="X39" s="26">
        <v>-54830000</v>
      </c>
      <c r="Y39" s="106">
        <v>-100</v>
      </c>
      <c r="Z39" s="121">
        <v>54830000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43365143</v>
      </c>
      <c r="D42" s="183">
        <f t="shared" si="3"/>
        <v>54830000</v>
      </c>
      <c r="E42" s="54">
        <f t="shared" si="3"/>
        <v>54830000</v>
      </c>
      <c r="F42" s="54">
        <f t="shared" si="3"/>
        <v>17653012</v>
      </c>
      <c r="G42" s="54">
        <f t="shared" si="3"/>
        <v>-1352987</v>
      </c>
      <c r="H42" s="54">
        <f t="shared" si="3"/>
        <v>-5422924</v>
      </c>
      <c r="I42" s="54">
        <f t="shared" si="3"/>
        <v>10877101</v>
      </c>
      <c r="J42" s="54">
        <f t="shared" si="3"/>
        <v>-3725729</v>
      </c>
      <c r="K42" s="54">
        <f t="shared" si="3"/>
        <v>9534976</v>
      </c>
      <c r="L42" s="54">
        <f t="shared" si="3"/>
        <v>-12960777</v>
      </c>
      <c r="M42" s="54">
        <f t="shared" si="3"/>
        <v>-7151530</v>
      </c>
      <c r="N42" s="54">
        <f t="shared" si="3"/>
        <v>-5788756</v>
      </c>
      <c r="O42" s="54">
        <f t="shared" si="3"/>
        <v>-3645004</v>
      </c>
      <c r="P42" s="54">
        <f t="shared" si="3"/>
        <v>9730958</v>
      </c>
      <c r="Q42" s="54">
        <f t="shared" si="3"/>
        <v>297198</v>
      </c>
      <c r="R42" s="54">
        <f t="shared" si="3"/>
        <v>-4662131</v>
      </c>
      <c r="S42" s="54">
        <f t="shared" si="3"/>
        <v>-6908019</v>
      </c>
      <c r="T42" s="54">
        <f t="shared" si="3"/>
        <v>-433561</v>
      </c>
      <c r="U42" s="54">
        <f t="shared" si="3"/>
        <v>-12003711</v>
      </c>
      <c r="V42" s="54">
        <f t="shared" si="3"/>
        <v>-7980942</v>
      </c>
      <c r="W42" s="54">
        <f t="shared" si="3"/>
        <v>54830000</v>
      </c>
      <c r="X42" s="54">
        <f t="shared" si="3"/>
        <v>-62810942</v>
      </c>
      <c r="Y42" s="184">
        <f>+IF(W42&lt;&gt;0,+(X42/W42)*100,0)</f>
        <v>-114.55579427320811</v>
      </c>
      <c r="Z42" s="182">
        <f>SUM(Z38:Z41)</f>
        <v>54830000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43365143</v>
      </c>
      <c r="D44" s="187">
        <f t="shared" si="4"/>
        <v>54830000</v>
      </c>
      <c r="E44" s="43">
        <f t="shared" si="4"/>
        <v>54830000</v>
      </c>
      <c r="F44" s="43">
        <f t="shared" si="4"/>
        <v>17653012</v>
      </c>
      <c r="G44" s="43">
        <f t="shared" si="4"/>
        <v>-1352987</v>
      </c>
      <c r="H44" s="43">
        <f t="shared" si="4"/>
        <v>-5422924</v>
      </c>
      <c r="I44" s="43">
        <f t="shared" si="4"/>
        <v>10877101</v>
      </c>
      <c r="J44" s="43">
        <f t="shared" si="4"/>
        <v>-3725729</v>
      </c>
      <c r="K44" s="43">
        <f t="shared" si="4"/>
        <v>9534976</v>
      </c>
      <c r="L44" s="43">
        <f t="shared" si="4"/>
        <v>-12960777</v>
      </c>
      <c r="M44" s="43">
        <f t="shared" si="4"/>
        <v>-7151530</v>
      </c>
      <c r="N44" s="43">
        <f t="shared" si="4"/>
        <v>-5788756</v>
      </c>
      <c r="O44" s="43">
        <f t="shared" si="4"/>
        <v>-3645004</v>
      </c>
      <c r="P44" s="43">
        <f t="shared" si="4"/>
        <v>9730958</v>
      </c>
      <c r="Q44" s="43">
        <f t="shared" si="4"/>
        <v>297198</v>
      </c>
      <c r="R44" s="43">
        <f t="shared" si="4"/>
        <v>-4662131</v>
      </c>
      <c r="S44" s="43">
        <f t="shared" si="4"/>
        <v>-6908019</v>
      </c>
      <c r="T44" s="43">
        <f t="shared" si="4"/>
        <v>-433561</v>
      </c>
      <c r="U44" s="43">
        <f t="shared" si="4"/>
        <v>-12003711</v>
      </c>
      <c r="V44" s="43">
        <f t="shared" si="4"/>
        <v>-7980942</v>
      </c>
      <c r="W44" s="43">
        <f t="shared" si="4"/>
        <v>54830000</v>
      </c>
      <c r="X44" s="43">
        <f t="shared" si="4"/>
        <v>-62810942</v>
      </c>
      <c r="Y44" s="188">
        <f>+IF(W44&lt;&gt;0,+(X44/W44)*100,0)</f>
        <v>-114.55579427320811</v>
      </c>
      <c r="Z44" s="186">
        <f>+Z42-Z43</f>
        <v>54830000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43365143</v>
      </c>
      <c r="D46" s="183">
        <f t="shared" si="5"/>
        <v>54830000</v>
      </c>
      <c r="E46" s="54">
        <f t="shared" si="5"/>
        <v>54830000</v>
      </c>
      <c r="F46" s="54">
        <f t="shared" si="5"/>
        <v>17653012</v>
      </c>
      <c r="G46" s="54">
        <f t="shared" si="5"/>
        <v>-1352987</v>
      </c>
      <c r="H46" s="54">
        <f t="shared" si="5"/>
        <v>-5422924</v>
      </c>
      <c r="I46" s="54">
        <f t="shared" si="5"/>
        <v>10877101</v>
      </c>
      <c r="J46" s="54">
        <f t="shared" si="5"/>
        <v>-3725729</v>
      </c>
      <c r="K46" s="54">
        <f t="shared" si="5"/>
        <v>9534976</v>
      </c>
      <c r="L46" s="54">
        <f t="shared" si="5"/>
        <v>-12960777</v>
      </c>
      <c r="M46" s="54">
        <f t="shared" si="5"/>
        <v>-7151530</v>
      </c>
      <c r="N46" s="54">
        <f t="shared" si="5"/>
        <v>-5788756</v>
      </c>
      <c r="O46" s="54">
        <f t="shared" si="5"/>
        <v>-3645004</v>
      </c>
      <c r="P46" s="54">
        <f t="shared" si="5"/>
        <v>9730958</v>
      </c>
      <c r="Q46" s="54">
        <f t="shared" si="5"/>
        <v>297198</v>
      </c>
      <c r="R46" s="54">
        <f t="shared" si="5"/>
        <v>-4662131</v>
      </c>
      <c r="S46" s="54">
        <f t="shared" si="5"/>
        <v>-6908019</v>
      </c>
      <c r="T46" s="54">
        <f t="shared" si="5"/>
        <v>-433561</v>
      </c>
      <c r="U46" s="54">
        <f t="shared" si="5"/>
        <v>-12003711</v>
      </c>
      <c r="V46" s="54">
        <f t="shared" si="5"/>
        <v>-7980942</v>
      </c>
      <c r="W46" s="54">
        <f t="shared" si="5"/>
        <v>54830000</v>
      </c>
      <c r="X46" s="54">
        <f t="shared" si="5"/>
        <v>-62810942</v>
      </c>
      <c r="Y46" s="184">
        <f>+IF(W46&lt;&gt;0,+(X46/W46)*100,0)</f>
        <v>-114.55579427320811</v>
      </c>
      <c r="Z46" s="182">
        <f>SUM(Z44:Z45)</f>
        <v>54830000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43365143</v>
      </c>
      <c r="D48" s="194">
        <f t="shared" si="6"/>
        <v>54830000</v>
      </c>
      <c r="E48" s="195">
        <f t="shared" si="6"/>
        <v>54830000</v>
      </c>
      <c r="F48" s="195">
        <f t="shared" si="6"/>
        <v>17653012</v>
      </c>
      <c r="G48" s="196">
        <f t="shared" si="6"/>
        <v>-1352987</v>
      </c>
      <c r="H48" s="196">
        <f t="shared" si="6"/>
        <v>-5422924</v>
      </c>
      <c r="I48" s="196">
        <f t="shared" si="6"/>
        <v>10877101</v>
      </c>
      <c r="J48" s="196">
        <f t="shared" si="6"/>
        <v>-3725729</v>
      </c>
      <c r="K48" s="196">
        <f t="shared" si="6"/>
        <v>9534976</v>
      </c>
      <c r="L48" s="195">
        <f t="shared" si="6"/>
        <v>-12960777</v>
      </c>
      <c r="M48" s="195">
        <f t="shared" si="6"/>
        <v>-7151530</v>
      </c>
      <c r="N48" s="196">
        <f t="shared" si="6"/>
        <v>-5788756</v>
      </c>
      <c r="O48" s="196">
        <f t="shared" si="6"/>
        <v>-3645004</v>
      </c>
      <c r="P48" s="196">
        <f t="shared" si="6"/>
        <v>9730958</v>
      </c>
      <c r="Q48" s="196">
        <f t="shared" si="6"/>
        <v>297198</v>
      </c>
      <c r="R48" s="196">
        <f t="shared" si="6"/>
        <v>-4662131</v>
      </c>
      <c r="S48" s="195">
        <f t="shared" si="6"/>
        <v>-6908019</v>
      </c>
      <c r="T48" s="195">
        <f t="shared" si="6"/>
        <v>-433561</v>
      </c>
      <c r="U48" s="196">
        <f t="shared" si="6"/>
        <v>-12003711</v>
      </c>
      <c r="V48" s="196">
        <f t="shared" si="6"/>
        <v>-7980942</v>
      </c>
      <c r="W48" s="196">
        <f t="shared" si="6"/>
        <v>54830000</v>
      </c>
      <c r="X48" s="196">
        <f t="shared" si="6"/>
        <v>-62810942</v>
      </c>
      <c r="Y48" s="197">
        <f>+IF(W48&lt;&gt;0,+(X48/W48)*100,0)</f>
        <v>-114.55579427320811</v>
      </c>
      <c r="Z48" s="198">
        <f>SUM(Z46:Z47)</f>
        <v>54830000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4998000</v>
      </c>
      <c r="E5" s="66">
        <f t="shared" si="0"/>
        <v>4998000</v>
      </c>
      <c r="F5" s="66">
        <f t="shared" si="0"/>
        <v>0</v>
      </c>
      <c r="G5" s="66">
        <f t="shared" si="0"/>
        <v>200</v>
      </c>
      <c r="H5" s="66">
        <f t="shared" si="0"/>
        <v>119384</v>
      </c>
      <c r="I5" s="66">
        <f t="shared" si="0"/>
        <v>119584</v>
      </c>
      <c r="J5" s="66">
        <f t="shared" si="0"/>
        <v>22764</v>
      </c>
      <c r="K5" s="66">
        <f t="shared" si="0"/>
        <v>380433</v>
      </c>
      <c r="L5" s="66">
        <f t="shared" si="0"/>
        <v>19995</v>
      </c>
      <c r="M5" s="66">
        <f t="shared" si="0"/>
        <v>423192</v>
      </c>
      <c r="N5" s="66">
        <f t="shared" si="0"/>
        <v>34989</v>
      </c>
      <c r="O5" s="66">
        <f t="shared" si="0"/>
        <v>64271</v>
      </c>
      <c r="P5" s="66">
        <f t="shared" si="0"/>
        <v>107549</v>
      </c>
      <c r="Q5" s="66">
        <f t="shared" si="0"/>
        <v>206809</v>
      </c>
      <c r="R5" s="66">
        <f t="shared" si="0"/>
        <v>92056</v>
      </c>
      <c r="S5" s="66">
        <f t="shared" si="0"/>
        <v>47082</v>
      </c>
      <c r="T5" s="66">
        <f t="shared" si="0"/>
        <v>0</v>
      </c>
      <c r="U5" s="66">
        <f t="shared" si="0"/>
        <v>139138</v>
      </c>
      <c r="V5" s="66">
        <f t="shared" si="0"/>
        <v>888723</v>
      </c>
      <c r="W5" s="66">
        <f t="shared" si="0"/>
        <v>4998000</v>
      </c>
      <c r="X5" s="66">
        <f t="shared" si="0"/>
        <v>-4109277</v>
      </c>
      <c r="Y5" s="103">
        <f>+IF(W5&lt;&gt;0,+(X5/W5)*100,0)</f>
        <v>-82.21842737094838</v>
      </c>
      <c r="Z5" s="119">
        <f>SUM(Z6:Z8)</f>
        <v>4998000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>
        <v>11259</v>
      </c>
      <c r="M6" s="26">
        <v>11259</v>
      </c>
      <c r="N6" s="26"/>
      <c r="O6" s="26"/>
      <c r="P6" s="26"/>
      <c r="Q6" s="26"/>
      <c r="R6" s="26"/>
      <c r="S6" s="26"/>
      <c r="T6" s="26"/>
      <c r="U6" s="26"/>
      <c r="V6" s="26">
        <v>11259</v>
      </c>
      <c r="W6" s="26"/>
      <c r="X6" s="26">
        <v>11259</v>
      </c>
      <c r="Y6" s="106"/>
      <c r="Z6" s="28"/>
    </row>
    <row r="7" spans="1:26" ht="13.5">
      <c r="A7" s="104" t="s">
        <v>75</v>
      </c>
      <c r="B7" s="102"/>
      <c r="C7" s="123"/>
      <c r="D7" s="124">
        <v>4998000</v>
      </c>
      <c r="E7" s="125">
        <v>4998000</v>
      </c>
      <c r="F7" s="125"/>
      <c r="G7" s="125"/>
      <c r="H7" s="125">
        <v>119384</v>
      </c>
      <c r="I7" s="125">
        <v>119384</v>
      </c>
      <c r="J7" s="125">
        <v>22764</v>
      </c>
      <c r="K7" s="125">
        <v>380433</v>
      </c>
      <c r="L7" s="125">
        <v>8736</v>
      </c>
      <c r="M7" s="125">
        <v>411933</v>
      </c>
      <c r="N7" s="125">
        <v>21139</v>
      </c>
      <c r="O7" s="125">
        <v>21223</v>
      </c>
      <c r="P7" s="125">
        <v>89727</v>
      </c>
      <c r="Q7" s="125">
        <v>132089</v>
      </c>
      <c r="R7" s="125">
        <v>92056</v>
      </c>
      <c r="S7" s="125">
        <v>47082</v>
      </c>
      <c r="T7" s="125"/>
      <c r="U7" s="125">
        <v>139138</v>
      </c>
      <c r="V7" s="125">
        <v>802544</v>
      </c>
      <c r="W7" s="125">
        <v>4998000</v>
      </c>
      <c r="X7" s="125">
        <v>-4195456</v>
      </c>
      <c r="Y7" s="107">
        <v>-83.94</v>
      </c>
      <c r="Z7" s="200">
        <v>4998000</v>
      </c>
    </row>
    <row r="8" spans="1:26" ht="13.5">
      <c r="A8" s="104" t="s">
        <v>76</v>
      </c>
      <c r="B8" s="102"/>
      <c r="C8" s="121"/>
      <c r="D8" s="122"/>
      <c r="E8" s="26"/>
      <c r="F8" s="26"/>
      <c r="G8" s="26">
        <v>200</v>
      </c>
      <c r="H8" s="26"/>
      <c r="I8" s="26">
        <v>200</v>
      </c>
      <c r="J8" s="26"/>
      <c r="K8" s="26"/>
      <c r="L8" s="26"/>
      <c r="M8" s="26"/>
      <c r="N8" s="26">
        <v>13850</v>
      </c>
      <c r="O8" s="26">
        <v>43048</v>
      </c>
      <c r="P8" s="26">
        <v>17822</v>
      </c>
      <c r="Q8" s="26">
        <v>74720</v>
      </c>
      <c r="R8" s="26"/>
      <c r="S8" s="26"/>
      <c r="T8" s="26"/>
      <c r="U8" s="26"/>
      <c r="V8" s="26">
        <v>74920</v>
      </c>
      <c r="W8" s="26"/>
      <c r="X8" s="26">
        <v>74920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8046000</v>
      </c>
      <c r="E9" s="66">
        <f t="shared" si="1"/>
        <v>8046000</v>
      </c>
      <c r="F9" s="66">
        <f t="shared" si="1"/>
        <v>0</v>
      </c>
      <c r="G9" s="66">
        <f t="shared" si="1"/>
        <v>2929576</v>
      </c>
      <c r="H9" s="66">
        <f t="shared" si="1"/>
        <v>1829518</v>
      </c>
      <c r="I9" s="66">
        <f t="shared" si="1"/>
        <v>4759094</v>
      </c>
      <c r="J9" s="66">
        <f t="shared" si="1"/>
        <v>0</v>
      </c>
      <c r="K9" s="66">
        <f t="shared" si="1"/>
        <v>0</v>
      </c>
      <c r="L9" s="66">
        <f t="shared" si="1"/>
        <v>149142</v>
      </c>
      <c r="M9" s="66">
        <f t="shared" si="1"/>
        <v>149142</v>
      </c>
      <c r="N9" s="66">
        <f t="shared" si="1"/>
        <v>196374</v>
      </c>
      <c r="O9" s="66">
        <f t="shared" si="1"/>
        <v>0</v>
      </c>
      <c r="P9" s="66">
        <f t="shared" si="1"/>
        <v>147630</v>
      </c>
      <c r="Q9" s="66">
        <f t="shared" si="1"/>
        <v>344004</v>
      </c>
      <c r="R9" s="66">
        <f t="shared" si="1"/>
        <v>0</v>
      </c>
      <c r="S9" s="66">
        <f t="shared" si="1"/>
        <v>0</v>
      </c>
      <c r="T9" s="66">
        <f t="shared" si="1"/>
        <v>1725857</v>
      </c>
      <c r="U9" s="66">
        <f t="shared" si="1"/>
        <v>1725857</v>
      </c>
      <c r="V9" s="66">
        <f t="shared" si="1"/>
        <v>6978097</v>
      </c>
      <c r="W9" s="66">
        <f t="shared" si="1"/>
        <v>8046000</v>
      </c>
      <c r="X9" s="66">
        <f t="shared" si="1"/>
        <v>-1067903</v>
      </c>
      <c r="Y9" s="103">
        <f>+IF(W9&lt;&gt;0,+(X9/W9)*100,0)</f>
        <v>-13.272470792940592</v>
      </c>
      <c r="Z9" s="68">
        <f>SUM(Z10:Z14)</f>
        <v>8046000</v>
      </c>
    </row>
    <row r="10" spans="1:26" ht="13.5">
      <c r="A10" s="104" t="s">
        <v>78</v>
      </c>
      <c r="B10" s="102"/>
      <c r="C10" s="121"/>
      <c r="D10" s="122">
        <v>6046000</v>
      </c>
      <c r="E10" s="26">
        <v>6046000</v>
      </c>
      <c r="F10" s="26"/>
      <c r="G10" s="26">
        <v>2929576</v>
      </c>
      <c r="H10" s="26">
        <v>1829518</v>
      </c>
      <c r="I10" s="26">
        <v>4759094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>
        <v>4759094</v>
      </c>
      <c r="W10" s="26">
        <v>6046000</v>
      </c>
      <c r="X10" s="26">
        <v>-1286906</v>
      </c>
      <c r="Y10" s="106">
        <v>-21.29</v>
      </c>
      <c r="Z10" s="28">
        <v>6046000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>
        <v>149142</v>
      </c>
      <c r="M11" s="26">
        <v>149142</v>
      </c>
      <c r="N11" s="26">
        <v>11880</v>
      </c>
      <c r="O11" s="26"/>
      <c r="P11" s="26">
        <v>147630</v>
      </c>
      <c r="Q11" s="26">
        <v>159510</v>
      </c>
      <c r="R11" s="26"/>
      <c r="S11" s="26"/>
      <c r="T11" s="26">
        <v>1725857</v>
      </c>
      <c r="U11" s="26">
        <v>1725857</v>
      </c>
      <c r="V11" s="26">
        <v>2034509</v>
      </c>
      <c r="W11" s="26"/>
      <c r="X11" s="26">
        <v>2034509</v>
      </c>
      <c r="Y11" s="106"/>
      <c r="Z11" s="28"/>
    </row>
    <row r="12" spans="1:26" ht="13.5">
      <c r="A12" s="104" t="s">
        <v>80</v>
      </c>
      <c r="B12" s="102"/>
      <c r="C12" s="121"/>
      <c r="D12" s="122">
        <v>2000000</v>
      </c>
      <c r="E12" s="26">
        <v>2000000</v>
      </c>
      <c r="F12" s="26"/>
      <c r="G12" s="26"/>
      <c r="H12" s="26"/>
      <c r="I12" s="26"/>
      <c r="J12" s="26"/>
      <c r="K12" s="26"/>
      <c r="L12" s="26"/>
      <c r="M12" s="26"/>
      <c r="N12" s="26">
        <v>184494</v>
      </c>
      <c r="O12" s="26"/>
      <c r="P12" s="26"/>
      <c r="Q12" s="26">
        <v>184494</v>
      </c>
      <c r="R12" s="26"/>
      <c r="S12" s="26"/>
      <c r="T12" s="26"/>
      <c r="U12" s="26"/>
      <c r="V12" s="26">
        <v>184494</v>
      </c>
      <c r="W12" s="26">
        <v>2000000</v>
      </c>
      <c r="X12" s="26">
        <v>-1815506</v>
      </c>
      <c r="Y12" s="106">
        <v>-90.78</v>
      </c>
      <c r="Z12" s="28">
        <v>2000000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43377000</v>
      </c>
      <c r="E15" s="66">
        <f t="shared" si="2"/>
        <v>43377000</v>
      </c>
      <c r="F15" s="66">
        <f t="shared" si="2"/>
        <v>0</v>
      </c>
      <c r="G15" s="66">
        <f t="shared" si="2"/>
        <v>2071045</v>
      </c>
      <c r="H15" s="66">
        <f t="shared" si="2"/>
        <v>1671133</v>
      </c>
      <c r="I15" s="66">
        <f t="shared" si="2"/>
        <v>3742178</v>
      </c>
      <c r="J15" s="66">
        <f t="shared" si="2"/>
        <v>1709933</v>
      </c>
      <c r="K15" s="66">
        <f t="shared" si="2"/>
        <v>1881408</v>
      </c>
      <c r="L15" s="66">
        <f t="shared" si="2"/>
        <v>755422</v>
      </c>
      <c r="M15" s="66">
        <f t="shared" si="2"/>
        <v>4346763</v>
      </c>
      <c r="N15" s="66">
        <f t="shared" si="2"/>
        <v>0</v>
      </c>
      <c r="O15" s="66">
        <f t="shared" si="2"/>
        <v>1827493</v>
      </c>
      <c r="P15" s="66">
        <f t="shared" si="2"/>
        <v>517138</v>
      </c>
      <c r="Q15" s="66">
        <f t="shared" si="2"/>
        <v>2344631</v>
      </c>
      <c r="R15" s="66">
        <f t="shared" si="2"/>
        <v>569934</v>
      </c>
      <c r="S15" s="66">
        <f t="shared" si="2"/>
        <v>2543557</v>
      </c>
      <c r="T15" s="66">
        <f t="shared" si="2"/>
        <v>999304</v>
      </c>
      <c r="U15" s="66">
        <f t="shared" si="2"/>
        <v>4112795</v>
      </c>
      <c r="V15" s="66">
        <f t="shared" si="2"/>
        <v>14546367</v>
      </c>
      <c r="W15" s="66">
        <f t="shared" si="2"/>
        <v>43377000</v>
      </c>
      <c r="X15" s="66">
        <f t="shared" si="2"/>
        <v>-28830633</v>
      </c>
      <c r="Y15" s="103">
        <f>+IF(W15&lt;&gt;0,+(X15/W15)*100,0)</f>
        <v>-66.46525347534407</v>
      </c>
      <c r="Z15" s="68">
        <f>SUM(Z16:Z18)</f>
        <v>43377000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43377000</v>
      </c>
      <c r="E17" s="26">
        <v>43377000</v>
      </c>
      <c r="F17" s="26"/>
      <c r="G17" s="26">
        <v>2071045</v>
      </c>
      <c r="H17" s="26">
        <v>1671133</v>
      </c>
      <c r="I17" s="26">
        <v>3742178</v>
      </c>
      <c r="J17" s="26">
        <v>1709933</v>
      </c>
      <c r="K17" s="26">
        <v>1881408</v>
      </c>
      <c r="L17" s="26">
        <v>755422</v>
      </c>
      <c r="M17" s="26">
        <v>4346763</v>
      </c>
      <c r="N17" s="26"/>
      <c r="O17" s="26">
        <v>1827493</v>
      </c>
      <c r="P17" s="26">
        <v>517138</v>
      </c>
      <c r="Q17" s="26">
        <v>2344631</v>
      </c>
      <c r="R17" s="26">
        <v>569934</v>
      </c>
      <c r="S17" s="26">
        <v>2543557</v>
      </c>
      <c r="T17" s="26">
        <v>999304</v>
      </c>
      <c r="U17" s="26">
        <v>4112795</v>
      </c>
      <c r="V17" s="26">
        <v>14546367</v>
      </c>
      <c r="W17" s="26">
        <v>43377000</v>
      </c>
      <c r="X17" s="26">
        <v>-28830633</v>
      </c>
      <c r="Y17" s="106">
        <v>-66.47</v>
      </c>
      <c r="Z17" s="28">
        <v>43377000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11600000</v>
      </c>
      <c r="E19" s="66">
        <f t="shared" si="3"/>
        <v>11600000</v>
      </c>
      <c r="F19" s="66">
        <f t="shared" si="3"/>
        <v>26250</v>
      </c>
      <c r="G19" s="66">
        <f t="shared" si="3"/>
        <v>0</v>
      </c>
      <c r="H19" s="66">
        <f t="shared" si="3"/>
        <v>485283</v>
      </c>
      <c r="I19" s="66">
        <f t="shared" si="3"/>
        <v>511533</v>
      </c>
      <c r="J19" s="66">
        <f t="shared" si="3"/>
        <v>0</v>
      </c>
      <c r="K19" s="66">
        <f t="shared" si="3"/>
        <v>552264</v>
      </c>
      <c r="L19" s="66">
        <f t="shared" si="3"/>
        <v>1483080</v>
      </c>
      <c r="M19" s="66">
        <f t="shared" si="3"/>
        <v>2035344</v>
      </c>
      <c r="N19" s="66">
        <f t="shared" si="3"/>
        <v>471446</v>
      </c>
      <c r="O19" s="66">
        <f t="shared" si="3"/>
        <v>232300</v>
      </c>
      <c r="P19" s="66">
        <f t="shared" si="3"/>
        <v>0</v>
      </c>
      <c r="Q19" s="66">
        <f t="shared" si="3"/>
        <v>703746</v>
      </c>
      <c r="R19" s="66">
        <f t="shared" si="3"/>
        <v>653434</v>
      </c>
      <c r="S19" s="66">
        <f t="shared" si="3"/>
        <v>81821</v>
      </c>
      <c r="T19" s="66">
        <f t="shared" si="3"/>
        <v>89120</v>
      </c>
      <c r="U19" s="66">
        <f t="shared" si="3"/>
        <v>824375</v>
      </c>
      <c r="V19" s="66">
        <f t="shared" si="3"/>
        <v>4074998</v>
      </c>
      <c r="W19" s="66">
        <f t="shared" si="3"/>
        <v>11600000</v>
      </c>
      <c r="X19" s="66">
        <f t="shared" si="3"/>
        <v>-7525002</v>
      </c>
      <c r="Y19" s="103">
        <f>+IF(W19&lt;&gt;0,+(X19/W19)*100,0)</f>
        <v>-64.87070689655172</v>
      </c>
      <c r="Z19" s="68">
        <f>SUM(Z20:Z23)</f>
        <v>11600000</v>
      </c>
    </row>
    <row r="20" spans="1:26" ht="13.5">
      <c r="A20" s="104" t="s">
        <v>88</v>
      </c>
      <c r="B20" s="102"/>
      <c r="C20" s="121"/>
      <c r="D20" s="122"/>
      <c r="E20" s="26"/>
      <c r="F20" s="26">
        <v>26250</v>
      </c>
      <c r="G20" s="26"/>
      <c r="H20" s="26"/>
      <c r="I20" s="26">
        <v>26250</v>
      </c>
      <c r="J20" s="26"/>
      <c r="K20" s="26"/>
      <c r="L20" s="26"/>
      <c r="M20" s="26"/>
      <c r="N20" s="26">
        <v>465174</v>
      </c>
      <c r="O20" s="26">
        <v>3721</v>
      </c>
      <c r="P20" s="26"/>
      <c r="Q20" s="26">
        <v>468895</v>
      </c>
      <c r="R20" s="26">
        <v>249981</v>
      </c>
      <c r="S20" s="26">
        <v>81821</v>
      </c>
      <c r="T20" s="26">
        <v>89120</v>
      </c>
      <c r="U20" s="26">
        <v>420922</v>
      </c>
      <c r="V20" s="26">
        <v>916067</v>
      </c>
      <c r="W20" s="26"/>
      <c r="X20" s="26">
        <v>916067</v>
      </c>
      <c r="Y20" s="106"/>
      <c r="Z20" s="28"/>
    </row>
    <row r="21" spans="1:26" ht="13.5">
      <c r="A21" s="104" t="s">
        <v>89</v>
      </c>
      <c r="B21" s="102"/>
      <c r="C21" s="121"/>
      <c r="D21" s="122">
        <v>9600000</v>
      </c>
      <c r="E21" s="26">
        <v>9600000</v>
      </c>
      <c r="F21" s="26"/>
      <c r="G21" s="26"/>
      <c r="H21" s="26">
        <v>485283</v>
      </c>
      <c r="I21" s="26">
        <v>485283</v>
      </c>
      <c r="J21" s="26"/>
      <c r="K21" s="26">
        <v>552264</v>
      </c>
      <c r="L21" s="26">
        <v>651865</v>
      </c>
      <c r="M21" s="26">
        <v>1204129</v>
      </c>
      <c r="N21" s="26"/>
      <c r="O21" s="26"/>
      <c r="P21" s="26"/>
      <c r="Q21" s="26"/>
      <c r="R21" s="26">
        <v>403453</v>
      </c>
      <c r="S21" s="26"/>
      <c r="T21" s="26"/>
      <c r="U21" s="26">
        <v>403453</v>
      </c>
      <c r="V21" s="26">
        <v>2092865</v>
      </c>
      <c r="W21" s="26">
        <v>9600000</v>
      </c>
      <c r="X21" s="26">
        <v>-7507135</v>
      </c>
      <c r="Y21" s="106">
        <v>-78.2</v>
      </c>
      <c r="Z21" s="28">
        <v>9600000</v>
      </c>
    </row>
    <row r="22" spans="1:26" ht="13.5">
      <c r="A22" s="104" t="s">
        <v>90</v>
      </c>
      <c r="B22" s="102"/>
      <c r="C22" s="123"/>
      <c r="D22" s="124">
        <v>2000000</v>
      </c>
      <c r="E22" s="125">
        <v>2000000</v>
      </c>
      <c r="F22" s="125"/>
      <c r="G22" s="125"/>
      <c r="H22" s="125"/>
      <c r="I22" s="125"/>
      <c r="J22" s="125"/>
      <c r="K22" s="125"/>
      <c r="L22" s="125">
        <v>810840</v>
      </c>
      <c r="M22" s="125">
        <v>810840</v>
      </c>
      <c r="N22" s="125">
        <v>6272</v>
      </c>
      <c r="O22" s="125">
        <v>228579</v>
      </c>
      <c r="P22" s="125"/>
      <c r="Q22" s="125">
        <v>234851</v>
      </c>
      <c r="R22" s="125"/>
      <c r="S22" s="125"/>
      <c r="T22" s="125"/>
      <c r="U22" s="125"/>
      <c r="V22" s="125">
        <v>1045691</v>
      </c>
      <c r="W22" s="125">
        <v>2000000</v>
      </c>
      <c r="X22" s="125">
        <v>-954309</v>
      </c>
      <c r="Y22" s="107">
        <v>-47.72</v>
      </c>
      <c r="Z22" s="200">
        <v>2000000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>
        <v>20375</v>
      </c>
      <c r="M23" s="26">
        <v>20375</v>
      </c>
      <c r="N23" s="26"/>
      <c r="O23" s="26"/>
      <c r="P23" s="26"/>
      <c r="Q23" s="26"/>
      <c r="R23" s="26"/>
      <c r="S23" s="26"/>
      <c r="T23" s="26"/>
      <c r="U23" s="26"/>
      <c r="V23" s="26">
        <v>20375</v>
      </c>
      <c r="W23" s="26"/>
      <c r="X23" s="26">
        <v>20375</v>
      </c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68021000</v>
      </c>
      <c r="E25" s="195">
        <f t="shared" si="4"/>
        <v>68021000</v>
      </c>
      <c r="F25" s="195">
        <f t="shared" si="4"/>
        <v>26250</v>
      </c>
      <c r="G25" s="195">
        <f t="shared" si="4"/>
        <v>5000821</v>
      </c>
      <c r="H25" s="195">
        <f t="shared" si="4"/>
        <v>4105318</v>
      </c>
      <c r="I25" s="195">
        <f t="shared" si="4"/>
        <v>9132389</v>
      </c>
      <c r="J25" s="195">
        <f t="shared" si="4"/>
        <v>1732697</v>
      </c>
      <c r="K25" s="195">
        <f t="shared" si="4"/>
        <v>2814105</v>
      </c>
      <c r="L25" s="195">
        <f t="shared" si="4"/>
        <v>2407639</v>
      </c>
      <c r="M25" s="195">
        <f t="shared" si="4"/>
        <v>6954441</v>
      </c>
      <c r="N25" s="195">
        <f t="shared" si="4"/>
        <v>702809</v>
      </c>
      <c r="O25" s="195">
        <f t="shared" si="4"/>
        <v>2124064</v>
      </c>
      <c r="P25" s="195">
        <f t="shared" si="4"/>
        <v>772317</v>
      </c>
      <c r="Q25" s="195">
        <f t="shared" si="4"/>
        <v>3599190</v>
      </c>
      <c r="R25" s="195">
        <f t="shared" si="4"/>
        <v>1315424</v>
      </c>
      <c r="S25" s="195">
        <f t="shared" si="4"/>
        <v>2672460</v>
      </c>
      <c r="T25" s="195">
        <f t="shared" si="4"/>
        <v>2814281</v>
      </c>
      <c r="U25" s="195">
        <f t="shared" si="4"/>
        <v>6802165</v>
      </c>
      <c r="V25" s="195">
        <f t="shared" si="4"/>
        <v>26488185</v>
      </c>
      <c r="W25" s="195">
        <f t="shared" si="4"/>
        <v>68021000</v>
      </c>
      <c r="X25" s="195">
        <f t="shared" si="4"/>
        <v>-41532815</v>
      </c>
      <c r="Y25" s="207">
        <f>+IF(W25&lt;&gt;0,+(X25/W25)*100,0)</f>
        <v>-61.0588127196013</v>
      </c>
      <c r="Z25" s="208">
        <f>+Z5+Z9+Z15+Z19+Z24</f>
        <v>68021000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/>
      <c r="G28" s="26"/>
      <c r="H28" s="26"/>
      <c r="I28" s="26"/>
      <c r="J28" s="26">
        <v>21000000</v>
      </c>
      <c r="K28" s="26"/>
      <c r="L28" s="26">
        <v>4830000</v>
      </c>
      <c r="M28" s="26">
        <v>25830000</v>
      </c>
      <c r="N28" s="26"/>
      <c r="O28" s="26"/>
      <c r="P28" s="26">
        <v>2678000</v>
      </c>
      <c r="Q28" s="26">
        <v>2678000</v>
      </c>
      <c r="R28" s="26"/>
      <c r="S28" s="26"/>
      <c r="T28" s="26"/>
      <c r="U28" s="26"/>
      <c r="V28" s="26">
        <v>28508000</v>
      </c>
      <c r="W28" s="26"/>
      <c r="X28" s="26">
        <v>28508000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21000000</v>
      </c>
      <c r="K32" s="43">
        <f t="shared" si="5"/>
        <v>0</v>
      </c>
      <c r="L32" s="43">
        <f t="shared" si="5"/>
        <v>4830000</v>
      </c>
      <c r="M32" s="43">
        <f t="shared" si="5"/>
        <v>25830000</v>
      </c>
      <c r="N32" s="43">
        <f t="shared" si="5"/>
        <v>0</v>
      </c>
      <c r="O32" s="43">
        <f t="shared" si="5"/>
        <v>0</v>
      </c>
      <c r="P32" s="43">
        <f t="shared" si="5"/>
        <v>2678000</v>
      </c>
      <c r="Q32" s="43">
        <f t="shared" si="5"/>
        <v>2678000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28508000</v>
      </c>
      <c r="W32" s="43">
        <f t="shared" si="5"/>
        <v>0</v>
      </c>
      <c r="X32" s="43">
        <f t="shared" si="5"/>
        <v>28508000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>
        <v>26250</v>
      </c>
      <c r="G35" s="26">
        <v>5000821</v>
      </c>
      <c r="H35" s="26">
        <v>4105318</v>
      </c>
      <c r="I35" s="26">
        <v>9132389</v>
      </c>
      <c r="J35" s="26"/>
      <c r="K35" s="26"/>
      <c r="L35" s="26"/>
      <c r="M35" s="26"/>
      <c r="N35" s="26"/>
      <c r="O35" s="26"/>
      <c r="P35" s="26"/>
      <c r="Q35" s="26"/>
      <c r="R35" s="26">
        <v>92056</v>
      </c>
      <c r="S35" s="26">
        <v>47082</v>
      </c>
      <c r="T35" s="26"/>
      <c r="U35" s="26">
        <v>139138</v>
      </c>
      <c r="V35" s="26">
        <v>9271527</v>
      </c>
      <c r="W35" s="26"/>
      <c r="X35" s="26">
        <v>9271527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0</v>
      </c>
      <c r="F36" s="196">
        <f t="shared" si="6"/>
        <v>26250</v>
      </c>
      <c r="G36" s="196">
        <f t="shared" si="6"/>
        <v>5000821</v>
      </c>
      <c r="H36" s="196">
        <f t="shared" si="6"/>
        <v>4105318</v>
      </c>
      <c r="I36" s="196">
        <f t="shared" si="6"/>
        <v>9132389</v>
      </c>
      <c r="J36" s="196">
        <f t="shared" si="6"/>
        <v>21000000</v>
      </c>
      <c r="K36" s="196">
        <f t="shared" si="6"/>
        <v>0</v>
      </c>
      <c r="L36" s="196">
        <f t="shared" si="6"/>
        <v>4830000</v>
      </c>
      <c r="M36" s="196">
        <f t="shared" si="6"/>
        <v>25830000</v>
      </c>
      <c r="N36" s="196">
        <f t="shared" si="6"/>
        <v>0</v>
      </c>
      <c r="O36" s="196">
        <f t="shared" si="6"/>
        <v>0</v>
      </c>
      <c r="P36" s="196">
        <f t="shared" si="6"/>
        <v>2678000</v>
      </c>
      <c r="Q36" s="196">
        <f t="shared" si="6"/>
        <v>2678000</v>
      </c>
      <c r="R36" s="196">
        <f t="shared" si="6"/>
        <v>92056</v>
      </c>
      <c r="S36" s="196">
        <f t="shared" si="6"/>
        <v>47082</v>
      </c>
      <c r="T36" s="196">
        <f t="shared" si="6"/>
        <v>0</v>
      </c>
      <c r="U36" s="196">
        <f t="shared" si="6"/>
        <v>139138</v>
      </c>
      <c r="V36" s="196">
        <f t="shared" si="6"/>
        <v>37779527</v>
      </c>
      <c r="W36" s="196">
        <f t="shared" si="6"/>
        <v>0</v>
      </c>
      <c r="X36" s="196">
        <f t="shared" si="6"/>
        <v>37779527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0</v>
      </c>
      <c r="X34" s="39">
        <f t="shared" si="3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0</v>
      </c>
      <c r="X40" s="39">
        <f t="shared" si="5"/>
        <v>0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0</v>
      </c>
      <c r="X42" s="235">
        <f t="shared" si="6"/>
        <v>0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228786512</v>
      </c>
      <c r="D6" s="25">
        <v>238776000</v>
      </c>
      <c r="E6" s="26">
        <v>238776000</v>
      </c>
      <c r="F6" s="26">
        <v>15932988</v>
      </c>
      <c r="G6" s="26">
        <v>17558557</v>
      </c>
      <c r="H6" s="26">
        <v>20009358</v>
      </c>
      <c r="I6" s="26">
        <v>53500903</v>
      </c>
      <c r="J6" s="26">
        <v>20553066</v>
      </c>
      <c r="K6" s="26">
        <v>21835922</v>
      </c>
      <c r="L6" s="26">
        <v>15922582</v>
      </c>
      <c r="M6" s="26">
        <v>58311570</v>
      </c>
      <c r="N6" s="26">
        <v>14009941</v>
      </c>
      <c r="O6" s="26">
        <v>25093505</v>
      </c>
      <c r="P6" s="26">
        <v>19433804</v>
      </c>
      <c r="Q6" s="26">
        <v>58537250</v>
      </c>
      <c r="R6" s="26"/>
      <c r="S6" s="26">
        <v>16547631</v>
      </c>
      <c r="T6" s="26">
        <v>18843196</v>
      </c>
      <c r="U6" s="26">
        <v>35390827</v>
      </c>
      <c r="V6" s="26">
        <v>205740550</v>
      </c>
      <c r="W6" s="26">
        <v>238776000</v>
      </c>
      <c r="X6" s="26">
        <v>-33035450</v>
      </c>
      <c r="Y6" s="106">
        <v>-13.84</v>
      </c>
      <c r="Z6" s="28">
        <v>238776000</v>
      </c>
    </row>
    <row r="7" spans="1:26" ht="13.5">
      <c r="A7" s="225" t="s">
        <v>180</v>
      </c>
      <c r="B7" s="158" t="s">
        <v>71</v>
      </c>
      <c r="C7" s="121">
        <v>77840052</v>
      </c>
      <c r="D7" s="25">
        <v>68439546</v>
      </c>
      <c r="E7" s="26">
        <v>68439546</v>
      </c>
      <c r="F7" s="26">
        <v>26219672</v>
      </c>
      <c r="G7" s="26">
        <v>750000</v>
      </c>
      <c r="H7" s="26">
        <v>1024899</v>
      </c>
      <c r="I7" s="26">
        <v>27994571</v>
      </c>
      <c r="J7" s="26"/>
      <c r="K7" s="26">
        <v>21034187</v>
      </c>
      <c r="L7" s="26">
        <v>13479</v>
      </c>
      <c r="M7" s="26">
        <v>21047666</v>
      </c>
      <c r="N7" s="26"/>
      <c r="O7" s="26"/>
      <c r="P7" s="26">
        <v>15717923</v>
      </c>
      <c r="Q7" s="26">
        <v>15717923</v>
      </c>
      <c r="R7" s="26"/>
      <c r="S7" s="26"/>
      <c r="T7" s="26"/>
      <c r="U7" s="26"/>
      <c r="V7" s="26">
        <v>64760160</v>
      </c>
      <c r="W7" s="26">
        <v>68439546</v>
      </c>
      <c r="X7" s="26">
        <v>-3679386</v>
      </c>
      <c r="Y7" s="106">
        <v>-5.38</v>
      </c>
      <c r="Z7" s="28">
        <v>68439546</v>
      </c>
    </row>
    <row r="8" spans="1:26" ht="13.5">
      <c r="A8" s="225" t="s">
        <v>181</v>
      </c>
      <c r="B8" s="158" t="s">
        <v>71</v>
      </c>
      <c r="C8" s="121"/>
      <c r="D8" s="25">
        <v>54830004</v>
      </c>
      <c r="E8" s="26">
        <v>54830004</v>
      </c>
      <c r="F8" s="26"/>
      <c r="G8" s="26"/>
      <c r="H8" s="26"/>
      <c r="I8" s="26"/>
      <c r="J8" s="26">
        <v>21000000</v>
      </c>
      <c r="K8" s="26"/>
      <c r="L8" s="26">
        <v>4830000</v>
      </c>
      <c r="M8" s="26">
        <v>25830000</v>
      </c>
      <c r="N8" s="26"/>
      <c r="O8" s="26"/>
      <c r="P8" s="26">
        <v>2678000</v>
      </c>
      <c r="Q8" s="26">
        <v>2678000</v>
      </c>
      <c r="R8" s="26"/>
      <c r="S8" s="26"/>
      <c r="T8" s="26"/>
      <c r="U8" s="26"/>
      <c r="V8" s="26">
        <v>28508000</v>
      </c>
      <c r="W8" s="26">
        <v>54830004</v>
      </c>
      <c r="X8" s="26">
        <v>-26322004</v>
      </c>
      <c r="Y8" s="106">
        <v>-48.01</v>
      </c>
      <c r="Z8" s="28">
        <v>54830004</v>
      </c>
    </row>
    <row r="9" spans="1:26" ht="13.5">
      <c r="A9" s="225" t="s">
        <v>182</v>
      </c>
      <c r="B9" s="158"/>
      <c r="C9" s="121"/>
      <c r="D9" s="25">
        <v>16452000</v>
      </c>
      <c r="E9" s="26">
        <v>16452000</v>
      </c>
      <c r="F9" s="26">
        <v>1392550</v>
      </c>
      <c r="G9" s="26">
        <v>1556362</v>
      </c>
      <c r="H9" s="26">
        <v>1282452</v>
      </c>
      <c r="I9" s="26">
        <v>4231364</v>
      </c>
      <c r="J9" s="26">
        <v>1369150</v>
      </c>
      <c r="K9" s="26">
        <v>1178941</v>
      </c>
      <c r="L9" s="26">
        <v>1301436</v>
      </c>
      <c r="M9" s="26">
        <v>3849527</v>
      </c>
      <c r="N9" s="26">
        <v>1741806</v>
      </c>
      <c r="O9" s="26">
        <v>1395129</v>
      </c>
      <c r="P9" s="26">
        <v>1394273</v>
      </c>
      <c r="Q9" s="26">
        <v>4531208</v>
      </c>
      <c r="R9" s="26"/>
      <c r="S9" s="26">
        <v>177582</v>
      </c>
      <c r="T9" s="26">
        <v>117159</v>
      </c>
      <c r="U9" s="26">
        <v>294741</v>
      </c>
      <c r="V9" s="26">
        <v>12906840</v>
      </c>
      <c r="W9" s="26">
        <v>16452000</v>
      </c>
      <c r="X9" s="26">
        <v>-3545160</v>
      </c>
      <c r="Y9" s="106">
        <v>-21.55</v>
      </c>
      <c r="Z9" s="28">
        <v>16452000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-85043256</v>
      </c>
      <c r="D12" s="25">
        <v>-284820036</v>
      </c>
      <c r="E12" s="26">
        <v>-284820036</v>
      </c>
      <c r="F12" s="26">
        <v>-37566845</v>
      </c>
      <c r="G12" s="26">
        <v>-21857351</v>
      </c>
      <c r="H12" s="26">
        <v>-20913391</v>
      </c>
      <c r="I12" s="26">
        <v>-80337587</v>
      </c>
      <c r="J12" s="26">
        <v>-39232537</v>
      </c>
      <c r="K12" s="26">
        <v>-38023745</v>
      </c>
      <c r="L12" s="26">
        <v>-34830513</v>
      </c>
      <c r="M12" s="26">
        <v>-112086795</v>
      </c>
      <c r="N12" s="26">
        <v>-26461340</v>
      </c>
      <c r="O12" s="26">
        <v>-24680086</v>
      </c>
      <c r="P12" s="26"/>
      <c r="Q12" s="26">
        <v>-51141426</v>
      </c>
      <c r="R12" s="26"/>
      <c r="S12" s="26">
        <v>-22978957</v>
      </c>
      <c r="T12" s="26">
        <v>-22682654</v>
      </c>
      <c r="U12" s="26">
        <v>-45661611</v>
      </c>
      <c r="V12" s="26">
        <v>-289227419</v>
      </c>
      <c r="W12" s="26">
        <v>-284820036</v>
      </c>
      <c r="X12" s="26">
        <v>-4407383</v>
      </c>
      <c r="Y12" s="106">
        <v>1.55</v>
      </c>
      <c r="Z12" s="28">
        <v>-284820036</v>
      </c>
    </row>
    <row r="13" spans="1:26" ht="13.5">
      <c r="A13" s="225" t="s">
        <v>39</v>
      </c>
      <c r="B13" s="158"/>
      <c r="C13" s="121">
        <v>-200443272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>
        <v>-233447</v>
      </c>
      <c r="O13" s="26"/>
      <c r="P13" s="26"/>
      <c r="Q13" s="26">
        <v>-233447</v>
      </c>
      <c r="R13" s="26"/>
      <c r="S13" s="26"/>
      <c r="T13" s="26"/>
      <c r="U13" s="26"/>
      <c r="V13" s="26">
        <v>-233447</v>
      </c>
      <c r="W13" s="26"/>
      <c r="X13" s="26">
        <v>-233447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21140036</v>
      </c>
      <c r="D15" s="38">
        <f t="shared" si="0"/>
        <v>93677514</v>
      </c>
      <c r="E15" s="39">
        <f t="shared" si="0"/>
        <v>93677514</v>
      </c>
      <c r="F15" s="39">
        <f t="shared" si="0"/>
        <v>5978365</v>
      </c>
      <c r="G15" s="39">
        <f t="shared" si="0"/>
        <v>-1992432</v>
      </c>
      <c r="H15" s="39">
        <f t="shared" si="0"/>
        <v>1403318</v>
      </c>
      <c r="I15" s="39">
        <f t="shared" si="0"/>
        <v>5389251</v>
      </c>
      <c r="J15" s="39">
        <f t="shared" si="0"/>
        <v>3689679</v>
      </c>
      <c r="K15" s="39">
        <f t="shared" si="0"/>
        <v>6025305</v>
      </c>
      <c r="L15" s="39">
        <f t="shared" si="0"/>
        <v>-12763016</v>
      </c>
      <c r="M15" s="39">
        <f t="shared" si="0"/>
        <v>-3048032</v>
      </c>
      <c r="N15" s="39">
        <f t="shared" si="0"/>
        <v>-10943040</v>
      </c>
      <c r="O15" s="39">
        <f t="shared" si="0"/>
        <v>1808548</v>
      </c>
      <c r="P15" s="39">
        <f t="shared" si="0"/>
        <v>39224000</v>
      </c>
      <c r="Q15" s="39">
        <f t="shared" si="0"/>
        <v>30089508</v>
      </c>
      <c r="R15" s="39">
        <f t="shared" si="0"/>
        <v>0</v>
      </c>
      <c r="S15" s="39">
        <f t="shared" si="0"/>
        <v>-6253744</v>
      </c>
      <c r="T15" s="39">
        <f t="shared" si="0"/>
        <v>-3722299</v>
      </c>
      <c r="U15" s="39">
        <f t="shared" si="0"/>
        <v>-9976043</v>
      </c>
      <c r="V15" s="39">
        <f t="shared" si="0"/>
        <v>22454684</v>
      </c>
      <c r="W15" s="39">
        <f t="shared" si="0"/>
        <v>93677514</v>
      </c>
      <c r="X15" s="39">
        <f t="shared" si="0"/>
        <v>-71222830</v>
      </c>
      <c r="Y15" s="140">
        <f>+IF(W15&lt;&gt;0,+(X15/W15)*100,0)</f>
        <v>-76.02980369440631</v>
      </c>
      <c r="Z15" s="40">
        <f>SUM(Z6:Z14)</f>
        <v>93677514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>
        <v>11976180</v>
      </c>
      <c r="E19" s="26">
        <v>11976180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11976180</v>
      </c>
      <c r="X19" s="125">
        <v>-11976180</v>
      </c>
      <c r="Y19" s="107">
        <v>-100</v>
      </c>
      <c r="Z19" s="200">
        <v>11976180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-75984000</v>
      </c>
      <c r="E24" s="26">
        <v>-75984000</v>
      </c>
      <c r="F24" s="26">
        <v>-26250</v>
      </c>
      <c r="G24" s="26">
        <v>-4540095</v>
      </c>
      <c r="H24" s="26">
        <v>-4105319</v>
      </c>
      <c r="I24" s="26">
        <v>-8671664</v>
      </c>
      <c r="J24" s="26">
        <v>-1732697</v>
      </c>
      <c r="K24" s="26">
        <v>-2814105</v>
      </c>
      <c r="L24" s="26">
        <v>-2387263</v>
      </c>
      <c r="M24" s="26">
        <v>-6934065</v>
      </c>
      <c r="N24" s="26">
        <v>-702809</v>
      </c>
      <c r="O24" s="26">
        <v>-2124063</v>
      </c>
      <c r="P24" s="26"/>
      <c r="Q24" s="26">
        <v>-2826872</v>
      </c>
      <c r="R24" s="26"/>
      <c r="S24" s="26">
        <v>-2672460</v>
      </c>
      <c r="T24" s="26">
        <v>-2814281</v>
      </c>
      <c r="U24" s="26">
        <v>-5486741</v>
      </c>
      <c r="V24" s="26">
        <v>-23919342</v>
      </c>
      <c r="W24" s="26">
        <v>-75984000</v>
      </c>
      <c r="X24" s="26">
        <v>52064658</v>
      </c>
      <c r="Y24" s="106">
        <v>-68.52</v>
      </c>
      <c r="Z24" s="28">
        <v>-75984000</v>
      </c>
    </row>
    <row r="25" spans="1:26" ht="13.5">
      <c r="A25" s="226" t="s">
        <v>193</v>
      </c>
      <c r="B25" s="227"/>
      <c r="C25" s="138">
        <f aca="true" t="shared" si="1" ref="C25:X25">SUM(C19:C24)</f>
        <v>0</v>
      </c>
      <c r="D25" s="38">
        <f t="shared" si="1"/>
        <v>-64007820</v>
      </c>
      <c r="E25" s="39">
        <f t="shared" si="1"/>
        <v>-64007820</v>
      </c>
      <c r="F25" s="39">
        <f t="shared" si="1"/>
        <v>-26250</v>
      </c>
      <c r="G25" s="39">
        <f t="shared" si="1"/>
        <v>-4540095</v>
      </c>
      <c r="H25" s="39">
        <f t="shared" si="1"/>
        <v>-4105319</v>
      </c>
      <c r="I25" s="39">
        <f t="shared" si="1"/>
        <v>-8671664</v>
      </c>
      <c r="J25" s="39">
        <f t="shared" si="1"/>
        <v>-1732697</v>
      </c>
      <c r="K25" s="39">
        <f t="shared" si="1"/>
        <v>-2814105</v>
      </c>
      <c r="L25" s="39">
        <f t="shared" si="1"/>
        <v>-2387263</v>
      </c>
      <c r="M25" s="39">
        <f t="shared" si="1"/>
        <v>-6934065</v>
      </c>
      <c r="N25" s="39">
        <f t="shared" si="1"/>
        <v>-702809</v>
      </c>
      <c r="O25" s="39">
        <f t="shared" si="1"/>
        <v>-2124063</v>
      </c>
      <c r="P25" s="39">
        <f t="shared" si="1"/>
        <v>0</v>
      </c>
      <c r="Q25" s="39">
        <f t="shared" si="1"/>
        <v>-2826872</v>
      </c>
      <c r="R25" s="39">
        <f t="shared" si="1"/>
        <v>0</v>
      </c>
      <c r="S25" s="39">
        <f t="shared" si="1"/>
        <v>-2672460</v>
      </c>
      <c r="T25" s="39">
        <f t="shared" si="1"/>
        <v>-2814281</v>
      </c>
      <c r="U25" s="39">
        <f t="shared" si="1"/>
        <v>-5486741</v>
      </c>
      <c r="V25" s="39">
        <f t="shared" si="1"/>
        <v>-23919342</v>
      </c>
      <c r="W25" s="39">
        <f t="shared" si="1"/>
        <v>-64007820</v>
      </c>
      <c r="X25" s="39">
        <f t="shared" si="1"/>
        <v>40088478</v>
      </c>
      <c r="Y25" s="140">
        <f>+IF(W25&lt;&gt;0,+(X25/W25)*100,0)</f>
        <v>-62.63059419927127</v>
      </c>
      <c r="Z25" s="40">
        <f>SUM(Z19:Z24)</f>
        <v>-64007820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15371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-2620000</v>
      </c>
      <c r="E33" s="26">
        <v>-2620000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-2620000</v>
      </c>
      <c r="X33" s="26">
        <v>2620000</v>
      </c>
      <c r="Y33" s="106">
        <v>-100</v>
      </c>
      <c r="Z33" s="28">
        <v>-2620000</v>
      </c>
    </row>
    <row r="34" spans="1:26" ht="13.5">
      <c r="A34" s="226" t="s">
        <v>199</v>
      </c>
      <c r="B34" s="227"/>
      <c r="C34" s="138">
        <f aca="true" t="shared" si="2" ref="C34:X34">SUM(C29:C33)</f>
        <v>15371</v>
      </c>
      <c r="D34" s="38">
        <f t="shared" si="2"/>
        <v>-2620000</v>
      </c>
      <c r="E34" s="39">
        <f t="shared" si="2"/>
        <v>-2620000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-2620000</v>
      </c>
      <c r="X34" s="39">
        <f t="shared" si="2"/>
        <v>2620000</v>
      </c>
      <c r="Y34" s="140">
        <f>+IF(W34&lt;&gt;0,+(X34/W34)*100,0)</f>
        <v>-100</v>
      </c>
      <c r="Z34" s="40">
        <f>SUM(Z29:Z33)</f>
        <v>-2620000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21155407</v>
      </c>
      <c r="D36" s="65">
        <f t="shared" si="3"/>
        <v>27049694</v>
      </c>
      <c r="E36" s="66">
        <f t="shared" si="3"/>
        <v>27049694</v>
      </c>
      <c r="F36" s="66">
        <f t="shared" si="3"/>
        <v>5952115</v>
      </c>
      <c r="G36" s="66">
        <f t="shared" si="3"/>
        <v>-6532527</v>
      </c>
      <c r="H36" s="66">
        <f t="shared" si="3"/>
        <v>-2702001</v>
      </c>
      <c r="I36" s="66">
        <f t="shared" si="3"/>
        <v>-3282413</v>
      </c>
      <c r="J36" s="66">
        <f t="shared" si="3"/>
        <v>1956982</v>
      </c>
      <c r="K36" s="66">
        <f t="shared" si="3"/>
        <v>3211200</v>
      </c>
      <c r="L36" s="66">
        <f t="shared" si="3"/>
        <v>-15150279</v>
      </c>
      <c r="M36" s="66">
        <f t="shared" si="3"/>
        <v>-9982097</v>
      </c>
      <c r="N36" s="66">
        <f t="shared" si="3"/>
        <v>-11645849</v>
      </c>
      <c r="O36" s="66">
        <f t="shared" si="3"/>
        <v>-315515</v>
      </c>
      <c r="P36" s="66">
        <f t="shared" si="3"/>
        <v>39224000</v>
      </c>
      <c r="Q36" s="66">
        <f t="shared" si="3"/>
        <v>27262636</v>
      </c>
      <c r="R36" s="66">
        <f t="shared" si="3"/>
        <v>0</v>
      </c>
      <c r="S36" s="66">
        <f t="shared" si="3"/>
        <v>-8926204</v>
      </c>
      <c r="T36" s="66">
        <f t="shared" si="3"/>
        <v>-6536580</v>
      </c>
      <c r="U36" s="66">
        <f t="shared" si="3"/>
        <v>-15462784</v>
      </c>
      <c r="V36" s="66">
        <f t="shared" si="3"/>
        <v>-1464658</v>
      </c>
      <c r="W36" s="66">
        <f t="shared" si="3"/>
        <v>27049694</v>
      </c>
      <c r="X36" s="66">
        <f t="shared" si="3"/>
        <v>-28514352</v>
      </c>
      <c r="Y36" s="103">
        <f>+IF(W36&lt;&gt;0,+(X36/W36)*100,0)</f>
        <v>-105.41469341575547</v>
      </c>
      <c r="Z36" s="68">
        <f>+Z15+Z25+Z34</f>
        <v>27049694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>
        <v>3615471</v>
      </c>
      <c r="G37" s="66">
        <v>9567586</v>
      </c>
      <c r="H37" s="66">
        <v>3035059</v>
      </c>
      <c r="I37" s="66">
        <v>3615471</v>
      </c>
      <c r="J37" s="66">
        <v>333058</v>
      </c>
      <c r="K37" s="66">
        <v>2290040</v>
      </c>
      <c r="L37" s="66">
        <v>5501240</v>
      </c>
      <c r="M37" s="66">
        <v>333058</v>
      </c>
      <c r="N37" s="66">
        <v>-9649039</v>
      </c>
      <c r="O37" s="66">
        <v>-21294888</v>
      </c>
      <c r="P37" s="66">
        <v>-21610403</v>
      </c>
      <c r="Q37" s="66">
        <v>-9649039</v>
      </c>
      <c r="R37" s="66">
        <v>17613597</v>
      </c>
      <c r="S37" s="66">
        <v>17613597</v>
      </c>
      <c r="T37" s="66">
        <v>8687393</v>
      </c>
      <c r="U37" s="66">
        <v>17613597</v>
      </c>
      <c r="V37" s="66">
        <v>3615471</v>
      </c>
      <c r="W37" s="66"/>
      <c r="X37" s="66">
        <v>3615471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21155407</v>
      </c>
      <c r="D38" s="234">
        <v>27049694</v>
      </c>
      <c r="E38" s="235">
        <v>27049694</v>
      </c>
      <c r="F38" s="235">
        <v>9567586</v>
      </c>
      <c r="G38" s="235">
        <v>3035059</v>
      </c>
      <c r="H38" s="235">
        <v>333058</v>
      </c>
      <c r="I38" s="235">
        <v>333058</v>
      </c>
      <c r="J38" s="235">
        <v>2290040</v>
      </c>
      <c r="K38" s="235">
        <v>5501240</v>
      </c>
      <c r="L38" s="235">
        <v>-9649039</v>
      </c>
      <c r="M38" s="235">
        <v>-9649039</v>
      </c>
      <c r="N38" s="235">
        <v>-21294888</v>
      </c>
      <c r="O38" s="235">
        <v>-21610403</v>
      </c>
      <c r="P38" s="235">
        <v>17613597</v>
      </c>
      <c r="Q38" s="235">
        <v>17613597</v>
      </c>
      <c r="R38" s="235">
        <v>17613597</v>
      </c>
      <c r="S38" s="235">
        <v>8687393</v>
      </c>
      <c r="T38" s="235">
        <v>2150813</v>
      </c>
      <c r="U38" s="235">
        <v>2150813</v>
      </c>
      <c r="V38" s="235">
        <v>2150813</v>
      </c>
      <c r="W38" s="235">
        <v>27049694</v>
      </c>
      <c r="X38" s="235">
        <v>-24898881</v>
      </c>
      <c r="Y38" s="236">
        <v>-92.05</v>
      </c>
      <c r="Z38" s="237">
        <v>27049694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2011-08-12T11:44:36Z</dcterms:created>
  <dcterms:modified xsi:type="dcterms:W3CDTF">2011-08-12T11:44:36Z</dcterms:modified>
  <cp:category/>
  <cp:version/>
  <cp:contentType/>
  <cp:contentStatus/>
</cp:coreProperties>
</file>