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<sst xmlns="http://schemas.openxmlformats.org/spreadsheetml/2006/main" count="497" uniqueCount="248">
  <si>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Mpumalanga: Mbombela(MP322)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</si>
  <si>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</si>
  <si>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</si>
  <si>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</si>
  <si>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</si>
  <si>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</si>
  <si>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</si>
  <si>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</si>
  <si>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</si>
  <si>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</si>
  <si>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</si>
  <si>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</si>
  <si>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</si>
  <si>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</si>
  <si>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</si>
  <si>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</si>
  <si>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</si>
  <si>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</si>
  <si>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</si>
  <si>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</si>
  <si>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</si>
  <si>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</si>
  <si>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</si>
  <si>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</si>
  <si>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</si>
  <si>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</si>
  <si>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</si>
  <si>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</si>
  <si>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</si>
  <si>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</si>
  <si>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</si>
  <si>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</si>
  <si>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</si>
  <si>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</si>
  <si>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</si>
  <si>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</si>
  <si>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</si>
  <si>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</si>
  <si>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</si>
  <si>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</si>
  <si>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</si>
  <si>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</si>
  <si>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</si>
  <si>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</si>
  <si>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</si>
  <si>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</si>
  <si>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</si>
  <si>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</si>
  <si>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</si>
  <si>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</si>
  <si>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</si>
  <si>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</si>
  <si>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</si>
  <si>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</si>
  <si>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</si>
  <si>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</si>
  <si>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</si>
  <si>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</si>
  <si>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</si>
  <si>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</si>
  <si>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</si>
  <si>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</si>
  <si>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</si>
  <si>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</si>
  <si>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</si>
  <si>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</si>
  <si>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</si>
  <si>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</si>
  <si>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</si>
  <si>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Mbombela(MP322)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</si>
  <si>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</si>
  <si>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</si>
  <si>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</si>
  <si>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</si>
  <si>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</si>
  <si>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</si>
  <si>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</si>
  <si>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</si>
  <si>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</si>
  <si>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</si>
  <si>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</si>
  <si>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</si>
  <si>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</si>
  <si>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</si>
  <si>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</si>
  <si>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</si>
  <si>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</si>
  <si>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</si>
  <si>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</si>
  <si>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</si>
  <si>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</si>
  <si>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</si>
  <si>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</si>
  <si>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</si>
  <si>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</si>
  <si>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</si>
  <si>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</si>
  <si>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</si>
  <si>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</si>
  <si>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Mbombela(MP322)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</si>
  <si>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</si>
  <si>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</si>
  <si>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</si>
  <si>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</si>
  <si>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</si>
  <si>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</si>
  <si>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</si>
  <si>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</si>
  <si>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</si>
  <si>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</si>
  <si>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</si>
  <si>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</si>
  <si>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</si>
  <si>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</si>
  <si>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</si>
  <si>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</si>
  <si>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</si>
  <si>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</si>
  <si>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</si>
  <si>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</si>
  <si>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</si>
  <si>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</si>
  <si>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</si>
  <si>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</si>
  <si>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</si>
  <si>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</si>
  <si>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</si>
  <si>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</si>
  <si>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</si>
  <si>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</si>
  <si>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</si>
  <si>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</si>
  <si>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Mbombela(MP322)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</si>
  <si>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</si>
  <si>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</si>
  <si>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</si>
  <si>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</si>
  <si>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</si>
  <si>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</si>
  <si>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</si>
  <si>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</si>
  <si>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</si>
  <si>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Mbombela(MP322)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</si>
  <si>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</si>
  <si>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</si>
  <si>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</si>
  <si>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</si>
  <si>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</si>
  <si>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</si>
  <si>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</si>
  <si>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</si>
  <si>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</si>
  <si>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</si>
  <si>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</si>
  <si>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</si>
  <si>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</si>
  <si>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</si>
  <si>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</si>
  <si>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</si>
  <si>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</si>
  <si>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</si>
  <si>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</si>
  <si>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</si>
  <si>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</si>
  <si>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</si>
  <si>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</si>
  <si>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</si>
  <si>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</si>
  <si>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</si>
  <si>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</si>
  <si>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</si>
  <si>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</si>
  <si>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</si>
  <si>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</si>
  <si>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</si>
  <si>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</si>
  <si>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Mbombela(MP322)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</si>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</sst>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270896504</v>
      </c>
      <c r="C5" s="25">
        <v>287896520</v>
      </c>
      <c r="D5" s="26">
        <v>287896380</v>
      </c>
      <c r="E5" s="26">
        <v>16313272</v>
      </c>
      <c r="F5" s="26">
        <v>30329814</v>
      </c>
      <c r="G5" s="26">
        <v>23843255</v>
      </c>
      <c r="H5" s="26">
        <v>70486341</v>
      </c>
      <c r="I5" s="26">
        <v>24790272</v>
      </c>
      <c r="J5" s="26">
        <v>23900977</v>
      </c>
      <c r="K5" s="26">
        <v>24999888</v>
      </c>
      <c r="L5" s="26">
        <v>73691137</v>
      </c>
      <c r="M5" s="26">
        <v>24648375</v>
      </c>
      <c r="N5" s="26">
        <v>23434902</v>
      </c>
      <c r="O5" s="26">
        <v>24281023</v>
      </c>
      <c r="P5" s="26">
        <v>72364300</v>
      </c>
      <c r="Q5" s="26">
        <v>24779950</v>
      </c>
      <c r="R5" s="26">
        <v>24934141</v>
      </c>
      <c r="S5" s="26">
        <v>25723036</v>
      </c>
      <c r="T5" s="26">
        <v>75437127</v>
      </c>
      <c r="U5" s="26">
        <v>291978905</v>
      </c>
      <c r="V5" s="26">
        <v>287896380</v>
      </c>
      <c r="W5" s="26">
        <v>4082525</v>
      </c>
      <c r="X5" s="27">
        <v>1.42</v>
      </c>
      <c r="Y5" s="28">
        <v>287896380</v>
      </c>
    </row>
    <row r="6" spans="1:25" ht="13.5">
      <c r="A6" s="24" t="s">
        <v>31</v>
      </c>
      <c r="B6" s="2">
        <v>401689879</v>
      </c>
      <c r="C6" s="25">
        <v>507239240</v>
      </c>
      <c r="D6" s="26">
        <v>507239240</v>
      </c>
      <c r="E6" s="26">
        <v>35750299</v>
      </c>
      <c r="F6" s="26">
        <v>38377380</v>
      </c>
      <c r="G6" s="26">
        <v>39266238</v>
      </c>
      <c r="H6" s="26">
        <v>113393917</v>
      </c>
      <c r="I6" s="26">
        <v>43319568</v>
      </c>
      <c r="J6" s="26">
        <v>39398064</v>
      </c>
      <c r="K6" s="26">
        <v>41556392</v>
      </c>
      <c r="L6" s="26">
        <v>124274024</v>
      </c>
      <c r="M6" s="26">
        <v>41667884</v>
      </c>
      <c r="N6" s="26">
        <v>39867541</v>
      </c>
      <c r="O6" s="26">
        <v>40896906</v>
      </c>
      <c r="P6" s="26">
        <v>122432331</v>
      </c>
      <c r="Q6" s="26">
        <v>41025785</v>
      </c>
      <c r="R6" s="26">
        <v>39895217</v>
      </c>
      <c r="S6" s="26">
        <v>39691601</v>
      </c>
      <c r="T6" s="26">
        <v>120612603</v>
      </c>
      <c r="U6" s="26">
        <v>480712875</v>
      </c>
      <c r="V6" s="26">
        <v>507239240</v>
      </c>
      <c r="W6" s="26">
        <v>-26526365</v>
      </c>
      <c r="X6" s="27">
        <v>-5.23</v>
      </c>
      <c r="Y6" s="28">
        <v>507239240</v>
      </c>
    </row>
    <row r="7" spans="1:25" ht="13.5">
      <c r="A7" s="24" t="s">
        <v>32</v>
      </c>
      <c r="B7" s="2">
        <v>16389721</v>
      </c>
      <c r="C7" s="25">
        <v>13486130</v>
      </c>
      <c r="D7" s="26">
        <v>7824523</v>
      </c>
      <c r="E7" s="26">
        <v>80</v>
      </c>
      <c r="F7" s="26">
        <v>0</v>
      </c>
      <c r="G7" s="26">
        <v>-183136</v>
      </c>
      <c r="H7" s="26">
        <v>-183056</v>
      </c>
      <c r="I7" s="26">
        <v>-316097</v>
      </c>
      <c r="J7" s="26">
        <v>-232837</v>
      </c>
      <c r="K7" s="26">
        <v>-217311</v>
      </c>
      <c r="L7" s="26">
        <v>-766245</v>
      </c>
      <c r="M7" s="26">
        <v>2440369</v>
      </c>
      <c r="N7" s="26">
        <v>1188439</v>
      </c>
      <c r="O7" s="26">
        <v>31</v>
      </c>
      <c r="P7" s="26">
        <v>3628839</v>
      </c>
      <c r="Q7" s="26">
        <v>79607</v>
      </c>
      <c r="R7" s="26">
        <v>44236</v>
      </c>
      <c r="S7" s="26">
        <v>554828</v>
      </c>
      <c r="T7" s="26">
        <v>678671</v>
      </c>
      <c r="U7" s="26">
        <v>3358209</v>
      </c>
      <c r="V7" s="26">
        <v>7824523</v>
      </c>
      <c r="W7" s="26">
        <v>-4466314</v>
      </c>
      <c r="X7" s="27">
        <v>-57.08</v>
      </c>
      <c r="Y7" s="28">
        <v>7824523</v>
      </c>
    </row>
    <row r="8" spans="1:25" ht="13.5">
      <c r="A8" s="24" t="s">
        <v>33</v>
      </c>
      <c r="B8" s="2">
        <v>431722134</v>
      </c>
      <c r="C8" s="25">
        <v>266134000</v>
      </c>
      <c r="D8" s="26">
        <v>329183183</v>
      </c>
      <c r="E8" s="26">
        <v>104197542</v>
      </c>
      <c r="F8" s="26">
        <v>90026</v>
      </c>
      <c r="G8" s="26">
        <v>0</v>
      </c>
      <c r="H8" s="26">
        <v>104287568</v>
      </c>
      <c r="I8" s="26">
        <v>3749000</v>
      </c>
      <c r="J8" s="26">
        <v>0</v>
      </c>
      <c r="K8" s="26">
        <v>82558035</v>
      </c>
      <c r="L8" s="26">
        <v>86307035</v>
      </c>
      <c r="M8" s="26">
        <v>3836000</v>
      </c>
      <c r="N8" s="26">
        <v>3813678</v>
      </c>
      <c r="O8" s="26">
        <v>70975782</v>
      </c>
      <c r="P8" s="26">
        <v>78625460</v>
      </c>
      <c r="Q8" s="26">
        <v>0</v>
      </c>
      <c r="R8" s="26">
        <v>0</v>
      </c>
      <c r="S8" s="26">
        <v>0</v>
      </c>
      <c r="T8" s="26">
        <v>0</v>
      </c>
      <c r="U8" s="26">
        <v>269220063</v>
      </c>
      <c r="V8" s="26">
        <v>329183183</v>
      </c>
      <c r="W8" s="26">
        <v>-59963120</v>
      </c>
      <c r="X8" s="27">
        <v>-18.22</v>
      </c>
      <c r="Y8" s="28">
        <v>329183183</v>
      </c>
    </row>
    <row r="9" spans="1:25" ht="13.5">
      <c r="A9" s="24" t="s">
        <v>34</v>
      </c>
      <c r="B9" s="2">
        <v>35123326</v>
      </c>
      <c r="C9" s="25">
        <v>42684150</v>
      </c>
      <c r="D9" s="26">
        <v>70465099</v>
      </c>
      <c r="E9" s="26">
        <v>3032336</v>
      </c>
      <c r="F9" s="26">
        <v>-8613600</v>
      </c>
      <c r="G9" s="26">
        <v>-5908951</v>
      </c>
      <c r="H9" s="26">
        <v>-11490215</v>
      </c>
      <c r="I9" s="26">
        <v>3225238</v>
      </c>
      <c r="J9" s="26">
        <v>29328370</v>
      </c>
      <c r="K9" s="26">
        <v>-3786808</v>
      </c>
      <c r="L9" s="26">
        <v>28766800</v>
      </c>
      <c r="M9" s="26">
        <v>9754210</v>
      </c>
      <c r="N9" s="26">
        <v>10817269</v>
      </c>
      <c r="O9" s="26">
        <v>3521743</v>
      </c>
      <c r="P9" s="26">
        <v>24093222</v>
      </c>
      <c r="Q9" s="26">
        <v>-70689</v>
      </c>
      <c r="R9" s="26">
        <v>3769087</v>
      </c>
      <c r="S9" s="26">
        <v>2448183</v>
      </c>
      <c r="T9" s="26">
        <v>6146581</v>
      </c>
      <c r="U9" s="26">
        <v>47516388</v>
      </c>
      <c r="V9" s="26">
        <v>70465099</v>
      </c>
      <c r="W9" s="26">
        <v>-22948711</v>
      </c>
      <c r="X9" s="27">
        <v>-32.57</v>
      </c>
      <c r="Y9" s="28">
        <v>70465099</v>
      </c>
    </row>
    <row r="10" spans="1:25" ht="25.5">
      <c r="A10" s="29" t="s">
        <v>212</v>
      </c>
      <c r="B10" s="30">
        <f>SUM(B5:B9)</f>
        <v>1155821564</v>
      </c>
      <c r="C10" s="31">
        <f aca="true" t="shared" si="0" ref="C10:Y10">SUM(C5:C9)</f>
        <v>1117440040</v>
      </c>
      <c r="D10" s="32">
        <f t="shared" si="0"/>
        <v>1202608425</v>
      </c>
      <c r="E10" s="32">
        <f t="shared" si="0"/>
        <v>159293529</v>
      </c>
      <c r="F10" s="32">
        <f t="shared" si="0"/>
        <v>60183620</v>
      </c>
      <c r="G10" s="32">
        <f t="shared" si="0"/>
        <v>57017406</v>
      </c>
      <c r="H10" s="32">
        <f t="shared" si="0"/>
        <v>276494555</v>
      </c>
      <c r="I10" s="32">
        <f t="shared" si="0"/>
        <v>74767981</v>
      </c>
      <c r="J10" s="32">
        <f t="shared" si="0"/>
        <v>92394574</v>
      </c>
      <c r="K10" s="32">
        <f t="shared" si="0"/>
        <v>145110196</v>
      </c>
      <c r="L10" s="32">
        <f t="shared" si="0"/>
        <v>312272751</v>
      </c>
      <c r="M10" s="32">
        <f t="shared" si="0"/>
        <v>82346838</v>
      </c>
      <c r="N10" s="32">
        <f t="shared" si="0"/>
        <v>79121829</v>
      </c>
      <c r="O10" s="32">
        <f t="shared" si="0"/>
        <v>139675485</v>
      </c>
      <c r="P10" s="32">
        <f t="shared" si="0"/>
        <v>301144152</v>
      </c>
      <c r="Q10" s="32">
        <f t="shared" si="0"/>
        <v>65814653</v>
      </c>
      <c r="R10" s="32">
        <f t="shared" si="0"/>
        <v>68642681</v>
      </c>
      <c r="S10" s="32">
        <f t="shared" si="0"/>
        <v>68417648</v>
      </c>
      <c r="T10" s="32">
        <f t="shared" si="0"/>
        <v>202874982</v>
      </c>
      <c r="U10" s="32">
        <f t="shared" si="0"/>
        <v>1092786440</v>
      </c>
      <c r="V10" s="32">
        <f t="shared" si="0"/>
        <v>1202608425</v>
      </c>
      <c r="W10" s="32">
        <f t="shared" si="0"/>
        <v>-109821985</v>
      </c>
      <c r="X10" s="33">
        <f>+IF(V10&lt;&gt;0,(W10/V10)*100,0)</f>
        <v>-9.131982008191903</v>
      </c>
      <c r="Y10" s="34">
        <f t="shared" si="0"/>
        <v>1202608425</v>
      </c>
    </row>
    <row r="11" spans="1:25" ht="13.5">
      <c r="A11" s="24" t="s">
        <v>36</v>
      </c>
      <c r="B11" s="2">
        <v>499063305</v>
      </c>
      <c r="C11" s="25">
        <v>338184861</v>
      </c>
      <c r="D11" s="26">
        <v>341986088</v>
      </c>
      <c r="E11" s="26">
        <v>23661093</v>
      </c>
      <c r="F11" s="26">
        <v>25957645</v>
      </c>
      <c r="G11" s="26">
        <v>26848524</v>
      </c>
      <c r="H11" s="26">
        <v>76467262</v>
      </c>
      <c r="I11" s="26">
        <v>25828216</v>
      </c>
      <c r="J11" s="26">
        <v>26795458</v>
      </c>
      <c r="K11" s="26">
        <v>27758279</v>
      </c>
      <c r="L11" s="26">
        <v>80381953</v>
      </c>
      <c r="M11" s="26">
        <v>29301326</v>
      </c>
      <c r="N11" s="26">
        <v>37190833</v>
      </c>
      <c r="O11" s="26">
        <v>30305087</v>
      </c>
      <c r="P11" s="26">
        <v>96797246</v>
      </c>
      <c r="Q11" s="26">
        <v>28270614</v>
      </c>
      <c r="R11" s="26">
        <v>30615120</v>
      </c>
      <c r="S11" s="26">
        <v>30003529</v>
      </c>
      <c r="T11" s="26">
        <v>88889263</v>
      </c>
      <c r="U11" s="26">
        <v>342535724</v>
      </c>
      <c r="V11" s="26">
        <v>341986088</v>
      </c>
      <c r="W11" s="26">
        <v>549636</v>
      </c>
      <c r="X11" s="27">
        <v>0.16</v>
      </c>
      <c r="Y11" s="28">
        <v>341986088</v>
      </c>
    </row>
    <row r="12" spans="1:25" ht="13.5">
      <c r="A12" s="24" t="s">
        <v>37</v>
      </c>
      <c r="B12" s="2">
        <v>15604980</v>
      </c>
      <c r="C12" s="25">
        <v>16972271</v>
      </c>
      <c r="D12" s="26">
        <v>17289380</v>
      </c>
      <c r="E12" s="26">
        <v>1303553</v>
      </c>
      <c r="F12" s="26">
        <v>1299073</v>
      </c>
      <c r="G12" s="26">
        <v>1341245</v>
      </c>
      <c r="H12" s="26">
        <v>3943871</v>
      </c>
      <c r="I12" s="26">
        <v>1344045</v>
      </c>
      <c r="J12" s="26">
        <v>1324422</v>
      </c>
      <c r="K12" s="26">
        <v>1345725</v>
      </c>
      <c r="L12" s="26">
        <v>4014192</v>
      </c>
      <c r="M12" s="26">
        <v>1819818</v>
      </c>
      <c r="N12" s="26">
        <v>0</v>
      </c>
      <c r="O12" s="26">
        <v>1412689</v>
      </c>
      <c r="P12" s="26">
        <v>3232507</v>
      </c>
      <c r="Q12" s="26">
        <v>1407089</v>
      </c>
      <c r="R12" s="26">
        <v>950692</v>
      </c>
      <c r="S12" s="26">
        <v>1955809</v>
      </c>
      <c r="T12" s="26">
        <v>4313590</v>
      </c>
      <c r="U12" s="26">
        <v>15504160</v>
      </c>
      <c r="V12" s="26">
        <v>17289380</v>
      </c>
      <c r="W12" s="26">
        <v>-1785220</v>
      </c>
      <c r="X12" s="27">
        <v>-10.33</v>
      </c>
      <c r="Y12" s="28">
        <v>17289380</v>
      </c>
    </row>
    <row r="13" spans="1:25" ht="13.5">
      <c r="A13" s="24" t="s">
        <v>213</v>
      </c>
      <c r="B13" s="2">
        <v>539996763</v>
      </c>
      <c r="C13" s="25">
        <v>49436160</v>
      </c>
      <c r="D13" s="26">
        <v>352484388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352484388</v>
      </c>
      <c r="W13" s="26">
        <v>-352484388</v>
      </c>
      <c r="X13" s="27">
        <v>-100</v>
      </c>
      <c r="Y13" s="28">
        <v>352484388</v>
      </c>
    </row>
    <row r="14" spans="1:25" ht="13.5">
      <c r="A14" s="24" t="s">
        <v>39</v>
      </c>
      <c r="B14" s="2">
        <v>23184867</v>
      </c>
      <c r="C14" s="25">
        <v>28806010</v>
      </c>
      <c r="D14" s="26">
        <v>30401481</v>
      </c>
      <c r="E14" s="26">
        <v>42040</v>
      </c>
      <c r="F14" s="26">
        <v>0</v>
      </c>
      <c r="G14" s="26">
        <v>1313018</v>
      </c>
      <c r="H14" s="26">
        <v>1355058</v>
      </c>
      <c r="I14" s="26">
        <v>32028</v>
      </c>
      <c r="J14" s="26">
        <v>27700</v>
      </c>
      <c r="K14" s="26">
        <v>5400381</v>
      </c>
      <c r="L14" s="26">
        <v>5460109</v>
      </c>
      <c r="M14" s="26">
        <v>1439822</v>
      </c>
      <c r="N14" s="26">
        <v>1447527</v>
      </c>
      <c r="O14" s="26">
        <v>1502870</v>
      </c>
      <c r="P14" s="26">
        <v>4390219</v>
      </c>
      <c r="Q14" s="26">
        <v>60485</v>
      </c>
      <c r="R14" s="26">
        <v>7380</v>
      </c>
      <c r="S14" s="26">
        <v>11716671</v>
      </c>
      <c r="T14" s="26">
        <v>11784536</v>
      </c>
      <c r="U14" s="26">
        <v>22989922</v>
      </c>
      <c r="V14" s="26">
        <v>30401481</v>
      </c>
      <c r="W14" s="26">
        <v>-7411559</v>
      </c>
      <c r="X14" s="27">
        <v>-24.38</v>
      </c>
      <c r="Y14" s="28">
        <v>30401481</v>
      </c>
    </row>
    <row r="15" spans="1:25" ht="13.5">
      <c r="A15" s="24" t="s">
        <v>40</v>
      </c>
      <c r="B15" s="2">
        <v>207933120</v>
      </c>
      <c r="C15" s="25">
        <v>277668790</v>
      </c>
      <c r="D15" s="26">
        <v>264019790</v>
      </c>
      <c r="E15" s="26">
        <v>0</v>
      </c>
      <c r="F15" s="26">
        <v>43409999</v>
      </c>
      <c r="G15" s="26">
        <v>36414307</v>
      </c>
      <c r="H15" s="26">
        <v>79824306</v>
      </c>
      <c r="I15" s="26">
        <v>16829523</v>
      </c>
      <c r="J15" s="26">
        <v>19707675</v>
      </c>
      <c r="K15" s="26">
        <v>2393670</v>
      </c>
      <c r="L15" s="26">
        <v>38930868</v>
      </c>
      <c r="M15" s="26">
        <v>16807971</v>
      </c>
      <c r="N15" s="26">
        <v>15763193</v>
      </c>
      <c r="O15" s="26">
        <v>19640594</v>
      </c>
      <c r="P15" s="26">
        <v>52211758</v>
      </c>
      <c r="Q15" s="26">
        <v>22871192</v>
      </c>
      <c r="R15" s="26">
        <v>19081816</v>
      </c>
      <c r="S15" s="26">
        <v>19898733</v>
      </c>
      <c r="T15" s="26">
        <v>61851741</v>
      </c>
      <c r="U15" s="26">
        <v>232818673</v>
      </c>
      <c r="V15" s="26">
        <v>264019790</v>
      </c>
      <c r="W15" s="26">
        <v>-31201117</v>
      </c>
      <c r="X15" s="27">
        <v>-11.82</v>
      </c>
      <c r="Y15" s="28">
        <v>264019790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807127444</v>
      </c>
      <c r="C17" s="25">
        <v>392232069</v>
      </c>
      <c r="D17" s="26">
        <v>498164481</v>
      </c>
      <c r="E17" s="26">
        <v>18640943</v>
      </c>
      <c r="F17" s="26">
        <v>-4717388</v>
      </c>
      <c r="G17" s="26">
        <v>46691289</v>
      </c>
      <c r="H17" s="26">
        <v>60614844</v>
      </c>
      <c r="I17" s="26">
        <v>12583111</v>
      </c>
      <c r="J17" s="26">
        <v>47125797</v>
      </c>
      <c r="K17" s="26">
        <v>49339448</v>
      </c>
      <c r="L17" s="26">
        <v>109048356</v>
      </c>
      <c r="M17" s="26">
        <v>45102247</v>
      </c>
      <c r="N17" s="26">
        <v>24515173</v>
      </c>
      <c r="O17" s="26">
        <v>40740406</v>
      </c>
      <c r="P17" s="26">
        <v>110357826</v>
      </c>
      <c r="Q17" s="26">
        <v>27078943</v>
      </c>
      <c r="R17" s="26">
        <v>30872269</v>
      </c>
      <c r="S17" s="26">
        <v>61347876</v>
      </c>
      <c r="T17" s="26">
        <v>119299088</v>
      </c>
      <c r="U17" s="26">
        <v>399320114</v>
      </c>
      <c r="V17" s="26">
        <v>498164481</v>
      </c>
      <c r="W17" s="26">
        <v>-98844367</v>
      </c>
      <c r="X17" s="27">
        <v>-19.84</v>
      </c>
      <c r="Y17" s="28">
        <v>498164481</v>
      </c>
    </row>
    <row r="18" spans="1:25" ht="13.5">
      <c r="A18" s="36" t="s">
        <v>43</v>
      </c>
      <c r="B18" s="37">
        <f>SUM(B11:B17)</f>
        <v>2092910479</v>
      </c>
      <c r="C18" s="38">
        <f aca="true" t="shared" si="1" ref="C18:Y18">SUM(C11:C17)</f>
        <v>1103300161</v>
      </c>
      <c r="D18" s="39">
        <f t="shared" si="1"/>
        <v>1504345608</v>
      </c>
      <c r="E18" s="39">
        <f t="shared" si="1"/>
        <v>43647629</v>
      </c>
      <c r="F18" s="39">
        <f t="shared" si="1"/>
        <v>65949329</v>
      </c>
      <c r="G18" s="39">
        <f t="shared" si="1"/>
        <v>112608383</v>
      </c>
      <c r="H18" s="39">
        <f t="shared" si="1"/>
        <v>222205341</v>
      </c>
      <c r="I18" s="39">
        <f t="shared" si="1"/>
        <v>56616923</v>
      </c>
      <c r="J18" s="39">
        <f t="shared" si="1"/>
        <v>94981052</v>
      </c>
      <c r="K18" s="39">
        <f t="shared" si="1"/>
        <v>86237503</v>
      </c>
      <c r="L18" s="39">
        <f t="shared" si="1"/>
        <v>237835478</v>
      </c>
      <c r="M18" s="39">
        <f t="shared" si="1"/>
        <v>94471184</v>
      </c>
      <c r="N18" s="39">
        <f t="shared" si="1"/>
        <v>78916726</v>
      </c>
      <c r="O18" s="39">
        <f t="shared" si="1"/>
        <v>93601646</v>
      </c>
      <c r="P18" s="39">
        <f t="shared" si="1"/>
        <v>266989556</v>
      </c>
      <c r="Q18" s="39">
        <f t="shared" si="1"/>
        <v>79688323</v>
      </c>
      <c r="R18" s="39">
        <f t="shared" si="1"/>
        <v>81527277</v>
      </c>
      <c r="S18" s="39">
        <f t="shared" si="1"/>
        <v>124922618</v>
      </c>
      <c r="T18" s="39">
        <f t="shared" si="1"/>
        <v>286138218</v>
      </c>
      <c r="U18" s="39">
        <f t="shared" si="1"/>
        <v>1013168593</v>
      </c>
      <c r="V18" s="39">
        <f t="shared" si="1"/>
        <v>1504345608</v>
      </c>
      <c r="W18" s="39">
        <f t="shared" si="1"/>
        <v>-491177015</v>
      </c>
      <c r="X18" s="33">
        <f>+IF(V18&lt;&gt;0,(W18/V18)*100,0)</f>
        <v>-32.65054335838497</v>
      </c>
      <c r="Y18" s="40">
        <f t="shared" si="1"/>
        <v>1504345608</v>
      </c>
    </row>
    <row r="19" spans="1:25" ht="13.5">
      <c r="A19" s="36" t="s">
        <v>44</v>
      </c>
      <c r="B19" s="41">
        <f>+B10-B18</f>
        <v>-937088915</v>
      </c>
      <c r="C19" s="42">
        <f aca="true" t="shared" si="2" ref="C19:Y19">+C10-C18</f>
        <v>14139879</v>
      </c>
      <c r="D19" s="43">
        <f t="shared" si="2"/>
        <v>-301737183</v>
      </c>
      <c r="E19" s="43">
        <f t="shared" si="2"/>
        <v>115645900</v>
      </c>
      <c r="F19" s="43">
        <f t="shared" si="2"/>
        <v>-5765709</v>
      </c>
      <c r="G19" s="43">
        <f t="shared" si="2"/>
        <v>-55590977</v>
      </c>
      <c r="H19" s="43">
        <f t="shared" si="2"/>
        <v>54289214</v>
      </c>
      <c r="I19" s="43">
        <f t="shared" si="2"/>
        <v>18151058</v>
      </c>
      <c r="J19" s="43">
        <f t="shared" si="2"/>
        <v>-2586478</v>
      </c>
      <c r="K19" s="43">
        <f t="shared" si="2"/>
        <v>58872693</v>
      </c>
      <c r="L19" s="43">
        <f t="shared" si="2"/>
        <v>74437273</v>
      </c>
      <c r="M19" s="43">
        <f t="shared" si="2"/>
        <v>-12124346</v>
      </c>
      <c r="N19" s="43">
        <f t="shared" si="2"/>
        <v>205103</v>
      </c>
      <c r="O19" s="43">
        <f t="shared" si="2"/>
        <v>46073839</v>
      </c>
      <c r="P19" s="43">
        <f t="shared" si="2"/>
        <v>34154596</v>
      </c>
      <c r="Q19" s="43">
        <f t="shared" si="2"/>
        <v>-13873670</v>
      </c>
      <c r="R19" s="43">
        <f t="shared" si="2"/>
        <v>-12884596</v>
      </c>
      <c r="S19" s="43">
        <f t="shared" si="2"/>
        <v>-56504970</v>
      </c>
      <c r="T19" s="43">
        <f t="shared" si="2"/>
        <v>-83263236</v>
      </c>
      <c r="U19" s="43">
        <f t="shared" si="2"/>
        <v>79617847</v>
      </c>
      <c r="V19" s="43">
        <f>IF(D10=D18,0,V10-V18)</f>
        <v>-301737183</v>
      </c>
      <c r="W19" s="43">
        <f t="shared" si="2"/>
        <v>381355030</v>
      </c>
      <c r="X19" s="44">
        <f>+IF(V19&lt;&gt;0,(W19/V19)*100,0)</f>
        <v>-126.3864884693379</v>
      </c>
      <c r="Y19" s="45">
        <f t="shared" si="2"/>
        <v>-301737183</v>
      </c>
    </row>
    <row r="20" spans="1:25" ht="13.5">
      <c r="A20" s="24" t="s">
        <v>45</v>
      </c>
      <c r="B20" s="2">
        <v>1056089743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119000828</v>
      </c>
      <c r="C22" s="53">
        <f aca="true" t="shared" si="3" ref="C22:Y22">SUM(C19:C21)</f>
        <v>14139879</v>
      </c>
      <c r="D22" s="54">
        <f t="shared" si="3"/>
        <v>-301737183</v>
      </c>
      <c r="E22" s="54">
        <f t="shared" si="3"/>
        <v>115645900</v>
      </c>
      <c r="F22" s="54">
        <f t="shared" si="3"/>
        <v>-5765709</v>
      </c>
      <c r="G22" s="54">
        <f t="shared" si="3"/>
        <v>-55590977</v>
      </c>
      <c r="H22" s="54">
        <f t="shared" si="3"/>
        <v>54289214</v>
      </c>
      <c r="I22" s="54">
        <f t="shared" si="3"/>
        <v>18151058</v>
      </c>
      <c r="J22" s="54">
        <f t="shared" si="3"/>
        <v>-2586478</v>
      </c>
      <c r="K22" s="54">
        <f t="shared" si="3"/>
        <v>58872693</v>
      </c>
      <c r="L22" s="54">
        <f t="shared" si="3"/>
        <v>74437273</v>
      </c>
      <c r="M22" s="54">
        <f t="shared" si="3"/>
        <v>-12124346</v>
      </c>
      <c r="N22" s="54">
        <f t="shared" si="3"/>
        <v>205103</v>
      </c>
      <c r="O22" s="54">
        <f t="shared" si="3"/>
        <v>46073839</v>
      </c>
      <c r="P22" s="54">
        <f t="shared" si="3"/>
        <v>34154596</v>
      </c>
      <c r="Q22" s="54">
        <f t="shared" si="3"/>
        <v>-13873670</v>
      </c>
      <c r="R22" s="54">
        <f t="shared" si="3"/>
        <v>-12884596</v>
      </c>
      <c r="S22" s="54">
        <f t="shared" si="3"/>
        <v>-56504970</v>
      </c>
      <c r="T22" s="54">
        <f t="shared" si="3"/>
        <v>-83263236</v>
      </c>
      <c r="U22" s="54">
        <f t="shared" si="3"/>
        <v>79617847</v>
      </c>
      <c r="V22" s="54">
        <f t="shared" si="3"/>
        <v>-301737183</v>
      </c>
      <c r="W22" s="54">
        <f t="shared" si="3"/>
        <v>381355030</v>
      </c>
      <c r="X22" s="55">
        <f>+IF(V22&lt;&gt;0,(W22/V22)*100,0)</f>
        <v>-126.3864884693379</v>
      </c>
      <c r="Y22" s="56">
        <f t="shared" si="3"/>
        <v>-301737183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119000828</v>
      </c>
      <c r="C24" s="42">
        <f aca="true" t="shared" si="4" ref="C24:Y24">SUM(C22:C23)</f>
        <v>14139879</v>
      </c>
      <c r="D24" s="43">
        <f t="shared" si="4"/>
        <v>-301737183</v>
      </c>
      <c r="E24" s="43">
        <f t="shared" si="4"/>
        <v>115645900</v>
      </c>
      <c r="F24" s="43">
        <f t="shared" si="4"/>
        <v>-5765709</v>
      </c>
      <c r="G24" s="43">
        <f t="shared" si="4"/>
        <v>-55590977</v>
      </c>
      <c r="H24" s="43">
        <f t="shared" si="4"/>
        <v>54289214</v>
      </c>
      <c r="I24" s="43">
        <f t="shared" si="4"/>
        <v>18151058</v>
      </c>
      <c r="J24" s="43">
        <f t="shared" si="4"/>
        <v>-2586478</v>
      </c>
      <c r="K24" s="43">
        <f t="shared" si="4"/>
        <v>58872693</v>
      </c>
      <c r="L24" s="43">
        <f t="shared" si="4"/>
        <v>74437273</v>
      </c>
      <c r="M24" s="43">
        <f t="shared" si="4"/>
        <v>-12124346</v>
      </c>
      <c r="N24" s="43">
        <f t="shared" si="4"/>
        <v>205103</v>
      </c>
      <c r="O24" s="43">
        <f t="shared" si="4"/>
        <v>46073839</v>
      </c>
      <c r="P24" s="43">
        <f t="shared" si="4"/>
        <v>34154596</v>
      </c>
      <c r="Q24" s="43">
        <f t="shared" si="4"/>
        <v>-13873670</v>
      </c>
      <c r="R24" s="43">
        <f t="shared" si="4"/>
        <v>-12884596</v>
      </c>
      <c r="S24" s="43">
        <f t="shared" si="4"/>
        <v>-56504970</v>
      </c>
      <c r="T24" s="43">
        <f t="shared" si="4"/>
        <v>-83263236</v>
      </c>
      <c r="U24" s="43">
        <f t="shared" si="4"/>
        <v>79617847</v>
      </c>
      <c r="V24" s="43">
        <f t="shared" si="4"/>
        <v>-301737183</v>
      </c>
      <c r="W24" s="43">
        <f t="shared" si="4"/>
        <v>381355030</v>
      </c>
      <c r="X24" s="44">
        <f>+IF(V24&lt;&gt;0,(W24/V24)*100,0)</f>
        <v>-126.3864884693379</v>
      </c>
      <c r="Y24" s="45">
        <f t="shared" si="4"/>
        <v>-301737183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1641496484</v>
      </c>
      <c r="C27" s="65">
        <v>700290358</v>
      </c>
      <c r="D27" s="66">
        <v>700290358</v>
      </c>
      <c r="E27" s="66">
        <v>0</v>
      </c>
      <c r="F27" s="66">
        <v>4146792</v>
      </c>
      <c r="G27" s="66">
        <v>18792430</v>
      </c>
      <c r="H27" s="66">
        <v>22939222</v>
      </c>
      <c r="I27" s="66">
        <v>55827877</v>
      </c>
      <c r="J27" s="66">
        <v>41186869</v>
      </c>
      <c r="K27" s="66">
        <v>35267610</v>
      </c>
      <c r="L27" s="66">
        <v>132282356</v>
      </c>
      <c r="M27" s="66">
        <v>26106247</v>
      </c>
      <c r="N27" s="66">
        <v>25837506</v>
      </c>
      <c r="O27" s="66">
        <v>62458423</v>
      </c>
      <c r="P27" s="66">
        <v>114402176</v>
      </c>
      <c r="Q27" s="66">
        <v>16620732</v>
      </c>
      <c r="R27" s="66">
        <v>62458423</v>
      </c>
      <c r="S27" s="66">
        <v>45057089</v>
      </c>
      <c r="T27" s="66">
        <v>124136244</v>
      </c>
      <c r="U27" s="66">
        <v>393759998</v>
      </c>
      <c r="V27" s="66">
        <v>700290358</v>
      </c>
      <c r="W27" s="66">
        <v>-306530360</v>
      </c>
      <c r="X27" s="67">
        <v>-43.77</v>
      </c>
      <c r="Y27" s="68">
        <v>700290358</v>
      </c>
    </row>
    <row r="28" spans="1:25" ht="13.5">
      <c r="A28" s="69" t="s">
        <v>45</v>
      </c>
      <c r="B28" s="2">
        <v>1142692842</v>
      </c>
      <c r="C28" s="25">
        <v>575668823</v>
      </c>
      <c r="D28" s="26">
        <v>575668823</v>
      </c>
      <c r="E28" s="26">
        <v>0</v>
      </c>
      <c r="F28" s="26">
        <v>579566</v>
      </c>
      <c r="G28" s="26">
        <v>18267169</v>
      </c>
      <c r="H28" s="26">
        <v>18846735</v>
      </c>
      <c r="I28" s="26">
        <v>36512870</v>
      </c>
      <c r="J28" s="26">
        <v>20345898</v>
      </c>
      <c r="K28" s="26">
        <v>25343862</v>
      </c>
      <c r="L28" s="26">
        <v>82202630</v>
      </c>
      <c r="M28" s="26">
        <v>12368080</v>
      </c>
      <c r="N28" s="26">
        <v>7950320</v>
      </c>
      <c r="O28" s="26">
        <v>20762327</v>
      </c>
      <c r="P28" s="26">
        <v>41080727</v>
      </c>
      <c r="Q28" s="26">
        <v>12792297</v>
      </c>
      <c r="R28" s="26">
        <v>20689890</v>
      </c>
      <c r="S28" s="26">
        <v>28930325</v>
      </c>
      <c r="T28" s="26">
        <v>62412512</v>
      </c>
      <c r="U28" s="26">
        <v>204542604</v>
      </c>
      <c r="V28" s="26">
        <v>575668823</v>
      </c>
      <c r="W28" s="26">
        <v>-371126219</v>
      </c>
      <c r="X28" s="27">
        <v>-64.47</v>
      </c>
      <c r="Y28" s="28">
        <v>575668823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154590990</v>
      </c>
      <c r="C30" s="25">
        <v>33094909</v>
      </c>
      <c r="D30" s="26">
        <v>33094909</v>
      </c>
      <c r="E30" s="26">
        <v>0</v>
      </c>
      <c r="F30" s="26">
        <v>1819600</v>
      </c>
      <c r="G30" s="26">
        <v>525261</v>
      </c>
      <c r="H30" s="26">
        <v>2344861</v>
      </c>
      <c r="I30" s="26">
        <v>19315007</v>
      </c>
      <c r="J30" s="26">
        <v>14901683</v>
      </c>
      <c r="K30" s="26">
        <v>1630546</v>
      </c>
      <c r="L30" s="26">
        <v>35847236</v>
      </c>
      <c r="M30" s="26">
        <v>858190</v>
      </c>
      <c r="N30" s="26">
        <v>7475802</v>
      </c>
      <c r="O30" s="26">
        <v>13030759</v>
      </c>
      <c r="P30" s="26">
        <v>21364751</v>
      </c>
      <c r="Q30" s="26">
        <v>1909062</v>
      </c>
      <c r="R30" s="26">
        <v>13030759</v>
      </c>
      <c r="S30" s="26">
        <v>7777529</v>
      </c>
      <c r="T30" s="26">
        <v>22717350</v>
      </c>
      <c r="U30" s="26">
        <v>82274198</v>
      </c>
      <c r="V30" s="26">
        <v>33094909</v>
      </c>
      <c r="W30" s="26">
        <v>49179289</v>
      </c>
      <c r="X30" s="27">
        <v>148.6</v>
      </c>
      <c r="Y30" s="28">
        <v>33094909</v>
      </c>
    </row>
    <row r="31" spans="1:25" ht="13.5">
      <c r="A31" s="24" t="s">
        <v>52</v>
      </c>
      <c r="B31" s="2">
        <v>344212650</v>
      </c>
      <c r="C31" s="25">
        <v>91526627</v>
      </c>
      <c r="D31" s="26">
        <v>91526627</v>
      </c>
      <c r="E31" s="26">
        <v>0</v>
      </c>
      <c r="F31" s="26">
        <v>1747626</v>
      </c>
      <c r="G31" s="26">
        <v>0</v>
      </c>
      <c r="H31" s="26">
        <v>1747626</v>
      </c>
      <c r="I31" s="26">
        <v>0</v>
      </c>
      <c r="J31" s="26">
        <v>5939288</v>
      </c>
      <c r="K31" s="26">
        <v>8293203</v>
      </c>
      <c r="L31" s="26">
        <v>14232491</v>
      </c>
      <c r="M31" s="26">
        <v>12879977</v>
      </c>
      <c r="N31" s="26">
        <v>10411383</v>
      </c>
      <c r="O31" s="26">
        <v>28665339</v>
      </c>
      <c r="P31" s="26">
        <v>51956699</v>
      </c>
      <c r="Q31" s="26">
        <v>1919372</v>
      </c>
      <c r="R31" s="26">
        <v>28737776</v>
      </c>
      <c r="S31" s="26">
        <v>8349238</v>
      </c>
      <c r="T31" s="26">
        <v>39006386</v>
      </c>
      <c r="U31" s="26">
        <v>106943202</v>
      </c>
      <c r="V31" s="26">
        <v>91526627</v>
      </c>
      <c r="W31" s="26">
        <v>15416575</v>
      </c>
      <c r="X31" s="27">
        <v>16.84</v>
      </c>
      <c r="Y31" s="28">
        <v>91526627</v>
      </c>
    </row>
    <row r="32" spans="1:25" ht="13.5">
      <c r="A32" s="36" t="s">
        <v>53</v>
      </c>
      <c r="B32" s="3">
        <f>SUM(B28:B31)</f>
        <v>1641496482</v>
      </c>
      <c r="C32" s="65">
        <f aca="true" t="shared" si="5" ref="C32:Y32">SUM(C28:C31)</f>
        <v>700290359</v>
      </c>
      <c r="D32" s="66">
        <f t="shared" si="5"/>
        <v>700290359</v>
      </c>
      <c r="E32" s="66">
        <f t="shared" si="5"/>
        <v>0</v>
      </c>
      <c r="F32" s="66">
        <f t="shared" si="5"/>
        <v>4146792</v>
      </c>
      <c r="G32" s="66">
        <f t="shared" si="5"/>
        <v>18792430</v>
      </c>
      <c r="H32" s="66">
        <f t="shared" si="5"/>
        <v>22939222</v>
      </c>
      <c r="I32" s="66">
        <f t="shared" si="5"/>
        <v>55827877</v>
      </c>
      <c r="J32" s="66">
        <f t="shared" si="5"/>
        <v>41186869</v>
      </c>
      <c r="K32" s="66">
        <f t="shared" si="5"/>
        <v>35267611</v>
      </c>
      <c r="L32" s="66">
        <f t="shared" si="5"/>
        <v>132282357</v>
      </c>
      <c r="M32" s="66">
        <f t="shared" si="5"/>
        <v>26106247</v>
      </c>
      <c r="N32" s="66">
        <f t="shared" si="5"/>
        <v>25837505</v>
      </c>
      <c r="O32" s="66">
        <f t="shared" si="5"/>
        <v>62458425</v>
      </c>
      <c r="P32" s="66">
        <f t="shared" si="5"/>
        <v>114402177</v>
      </c>
      <c r="Q32" s="66">
        <f t="shared" si="5"/>
        <v>16620731</v>
      </c>
      <c r="R32" s="66">
        <f t="shared" si="5"/>
        <v>62458425</v>
      </c>
      <c r="S32" s="66">
        <f t="shared" si="5"/>
        <v>45057092</v>
      </c>
      <c r="T32" s="66">
        <f t="shared" si="5"/>
        <v>124136248</v>
      </c>
      <c r="U32" s="66">
        <f t="shared" si="5"/>
        <v>393760004</v>
      </c>
      <c r="V32" s="66">
        <f t="shared" si="5"/>
        <v>700290359</v>
      </c>
      <c r="W32" s="66">
        <f t="shared" si="5"/>
        <v>-306530355</v>
      </c>
      <c r="X32" s="67">
        <f>+IF(V32&lt;&gt;0,(W32/V32)*100,0)</f>
        <v>-43.77189419510486</v>
      </c>
      <c r="Y32" s="68">
        <f t="shared" si="5"/>
        <v>700290359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276672588</v>
      </c>
      <c r="C35" s="25">
        <v>288392593</v>
      </c>
      <c r="D35" s="26">
        <v>288392593</v>
      </c>
      <c r="E35" s="26">
        <v>273549278</v>
      </c>
      <c r="F35" s="26">
        <v>217235407</v>
      </c>
      <c r="G35" s="26">
        <v>260278600</v>
      </c>
      <c r="H35" s="26">
        <v>751063285</v>
      </c>
      <c r="I35" s="26">
        <v>243631305</v>
      </c>
      <c r="J35" s="26">
        <v>235633778</v>
      </c>
      <c r="K35" s="26">
        <v>235633778</v>
      </c>
      <c r="L35" s="26">
        <v>714898861</v>
      </c>
      <c r="M35" s="26">
        <v>43839753</v>
      </c>
      <c r="N35" s="26">
        <v>43839753</v>
      </c>
      <c r="O35" s="26">
        <v>43839753</v>
      </c>
      <c r="P35" s="26">
        <v>131519259</v>
      </c>
      <c r="Q35" s="26">
        <v>43839753</v>
      </c>
      <c r="R35" s="26">
        <v>103867401</v>
      </c>
      <c r="S35" s="26">
        <v>103867401</v>
      </c>
      <c r="T35" s="26">
        <v>251574555</v>
      </c>
      <c r="U35" s="26">
        <v>1849055960</v>
      </c>
      <c r="V35" s="26">
        <v>288392593</v>
      </c>
      <c r="W35" s="26">
        <v>1560663367</v>
      </c>
      <c r="X35" s="27">
        <v>541.16</v>
      </c>
      <c r="Y35" s="28">
        <v>288392593</v>
      </c>
    </row>
    <row r="36" spans="1:25" ht="13.5">
      <c r="A36" s="24" t="s">
        <v>56</v>
      </c>
      <c r="B36" s="2">
        <v>6514115821</v>
      </c>
      <c r="C36" s="25">
        <v>5811995016</v>
      </c>
      <c r="D36" s="26">
        <v>5811995016</v>
      </c>
      <c r="E36" s="26">
        <v>6514164580</v>
      </c>
      <c r="F36" s="26">
        <v>6518214441</v>
      </c>
      <c r="G36" s="26">
        <v>6537709139</v>
      </c>
      <c r="H36" s="26">
        <v>19570088160</v>
      </c>
      <c r="I36" s="26">
        <v>6600419064</v>
      </c>
      <c r="J36" s="26">
        <v>6638054077</v>
      </c>
      <c r="K36" s="26">
        <v>6638054077</v>
      </c>
      <c r="L36" s="26">
        <v>19876527218</v>
      </c>
      <c r="M36" s="26">
        <v>6729865857</v>
      </c>
      <c r="N36" s="26">
        <v>6729865857</v>
      </c>
      <c r="O36" s="26">
        <v>6729865857</v>
      </c>
      <c r="P36" s="26">
        <v>20189597571</v>
      </c>
      <c r="Q36" s="26">
        <v>6729865857</v>
      </c>
      <c r="R36" s="26">
        <v>6891415266</v>
      </c>
      <c r="S36" s="26">
        <v>6891415266</v>
      </c>
      <c r="T36" s="26">
        <v>20512696389</v>
      </c>
      <c r="U36" s="26">
        <v>80148909338</v>
      </c>
      <c r="V36" s="26">
        <v>5811995016</v>
      </c>
      <c r="W36" s="26">
        <v>74336914322</v>
      </c>
      <c r="X36" s="27">
        <v>1279.03</v>
      </c>
      <c r="Y36" s="28">
        <v>5811995016</v>
      </c>
    </row>
    <row r="37" spans="1:25" ht="13.5">
      <c r="A37" s="24" t="s">
        <v>57</v>
      </c>
      <c r="B37" s="2">
        <v>569497803</v>
      </c>
      <c r="C37" s="25">
        <v>552369455</v>
      </c>
      <c r="D37" s="26">
        <v>552369455</v>
      </c>
      <c r="E37" s="26">
        <v>449351262</v>
      </c>
      <c r="F37" s="26">
        <v>401612321</v>
      </c>
      <c r="G37" s="26">
        <v>518210115</v>
      </c>
      <c r="H37" s="26">
        <v>1369173698</v>
      </c>
      <c r="I37" s="26">
        <v>465977729</v>
      </c>
      <c r="J37" s="26">
        <v>456976563</v>
      </c>
      <c r="K37" s="26">
        <v>456976563</v>
      </c>
      <c r="L37" s="26">
        <v>1379930855</v>
      </c>
      <c r="M37" s="26">
        <v>301336279</v>
      </c>
      <c r="N37" s="26">
        <v>301336279</v>
      </c>
      <c r="O37" s="26">
        <v>301336279</v>
      </c>
      <c r="P37" s="26">
        <v>904008837</v>
      </c>
      <c r="Q37" s="26">
        <v>301336279</v>
      </c>
      <c r="R37" s="26">
        <v>465461800</v>
      </c>
      <c r="S37" s="26">
        <v>465461800</v>
      </c>
      <c r="T37" s="26">
        <v>1232259879</v>
      </c>
      <c r="U37" s="26">
        <v>4885373269</v>
      </c>
      <c r="V37" s="26">
        <v>552369455</v>
      </c>
      <c r="W37" s="26">
        <v>4333003814</v>
      </c>
      <c r="X37" s="27">
        <v>784.44</v>
      </c>
      <c r="Y37" s="28">
        <v>552369455</v>
      </c>
    </row>
    <row r="38" spans="1:25" ht="13.5">
      <c r="A38" s="24" t="s">
        <v>58</v>
      </c>
      <c r="B38" s="2">
        <v>143246157</v>
      </c>
      <c r="C38" s="25">
        <v>135494849</v>
      </c>
      <c r="D38" s="26">
        <v>135494849</v>
      </c>
      <c r="E38" s="26">
        <v>142938323</v>
      </c>
      <c r="F38" s="26">
        <v>142938323</v>
      </c>
      <c r="G38" s="26">
        <v>141129132</v>
      </c>
      <c r="H38" s="26">
        <v>427005778</v>
      </c>
      <c r="I38" s="26">
        <v>217207632</v>
      </c>
      <c r="J38" s="26">
        <v>255894163</v>
      </c>
      <c r="K38" s="26">
        <v>255894163</v>
      </c>
      <c r="L38" s="26">
        <v>728995958</v>
      </c>
      <c r="M38" s="26">
        <v>278258143</v>
      </c>
      <c r="N38" s="26">
        <v>278258143</v>
      </c>
      <c r="O38" s="26">
        <v>278258143</v>
      </c>
      <c r="P38" s="26">
        <v>834774429</v>
      </c>
      <c r="Q38" s="26">
        <v>278258143</v>
      </c>
      <c r="R38" s="26">
        <v>309509022</v>
      </c>
      <c r="S38" s="26">
        <v>309509022</v>
      </c>
      <c r="T38" s="26">
        <v>897276187</v>
      </c>
      <c r="U38" s="26">
        <v>2888052352</v>
      </c>
      <c r="V38" s="26">
        <v>135494849</v>
      </c>
      <c r="W38" s="26">
        <v>2752557503</v>
      </c>
      <c r="X38" s="27">
        <v>2031.48</v>
      </c>
      <c r="Y38" s="28">
        <v>135494849</v>
      </c>
    </row>
    <row r="39" spans="1:25" ht="13.5">
      <c r="A39" s="24" t="s">
        <v>59</v>
      </c>
      <c r="B39" s="2">
        <v>6078044449</v>
      </c>
      <c r="C39" s="25">
        <v>5412523305</v>
      </c>
      <c r="D39" s="26">
        <v>5412523305</v>
      </c>
      <c r="E39" s="26">
        <v>6195424273</v>
      </c>
      <c r="F39" s="26">
        <v>6190899204</v>
      </c>
      <c r="G39" s="26">
        <v>6138648492</v>
      </c>
      <c r="H39" s="26">
        <v>18524971969</v>
      </c>
      <c r="I39" s="26">
        <v>6160865008</v>
      </c>
      <c r="J39" s="26">
        <v>6160817129</v>
      </c>
      <c r="K39" s="26">
        <v>6160817129</v>
      </c>
      <c r="L39" s="26">
        <v>18482499266</v>
      </c>
      <c r="M39" s="26">
        <v>6194111188</v>
      </c>
      <c r="N39" s="26">
        <v>6194111188</v>
      </c>
      <c r="O39" s="26">
        <v>6194111188</v>
      </c>
      <c r="P39" s="26">
        <v>18582333564</v>
      </c>
      <c r="Q39" s="26">
        <v>6194111188</v>
      </c>
      <c r="R39" s="26">
        <v>6220311845</v>
      </c>
      <c r="S39" s="26">
        <v>6220311845</v>
      </c>
      <c r="T39" s="26">
        <v>18634734878</v>
      </c>
      <c r="U39" s="26">
        <v>74224539677</v>
      </c>
      <c r="V39" s="26">
        <v>5412523305</v>
      </c>
      <c r="W39" s="26">
        <v>68812016372</v>
      </c>
      <c r="X39" s="27">
        <v>1271.35</v>
      </c>
      <c r="Y39" s="28">
        <v>5412523305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-170059704</v>
      </c>
      <c r="C42" s="25">
        <v>57033045</v>
      </c>
      <c r="D42" s="26">
        <v>57033045</v>
      </c>
      <c r="E42" s="26">
        <v>118209301</v>
      </c>
      <c r="F42" s="26">
        <v>41941484</v>
      </c>
      <c r="G42" s="26">
        <v>5402049</v>
      </c>
      <c r="H42" s="26">
        <v>165552834</v>
      </c>
      <c r="I42" s="26">
        <v>43846781</v>
      </c>
      <c r="J42" s="26">
        <v>31048354</v>
      </c>
      <c r="K42" s="26">
        <v>84916885</v>
      </c>
      <c r="L42" s="26">
        <v>159812020</v>
      </c>
      <c r="M42" s="26">
        <v>28035056</v>
      </c>
      <c r="N42" s="26">
        <v>25837738</v>
      </c>
      <c r="O42" s="26">
        <v>77398983</v>
      </c>
      <c r="P42" s="26">
        <v>131271777</v>
      </c>
      <c r="Q42" s="26">
        <v>44456724</v>
      </c>
      <c r="R42" s="26">
        <v>44456724</v>
      </c>
      <c r="S42" s="26">
        <v>-6026147</v>
      </c>
      <c r="T42" s="26">
        <v>82887301</v>
      </c>
      <c r="U42" s="26">
        <v>539523932</v>
      </c>
      <c r="V42" s="26">
        <v>57033045</v>
      </c>
      <c r="W42" s="26">
        <v>482490887</v>
      </c>
      <c r="X42" s="27">
        <v>845.98</v>
      </c>
      <c r="Y42" s="28">
        <v>57033045</v>
      </c>
    </row>
    <row r="43" spans="1:25" ht="13.5">
      <c r="A43" s="24" t="s">
        <v>62</v>
      </c>
      <c r="B43" s="2">
        <v>-445819731</v>
      </c>
      <c r="C43" s="25">
        <v>-435753678</v>
      </c>
      <c r="D43" s="26">
        <v>-435753678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-4578624</v>
      </c>
      <c r="T43" s="26">
        <v>-4578624</v>
      </c>
      <c r="U43" s="26">
        <v>-4578624</v>
      </c>
      <c r="V43" s="26">
        <v>-435753678</v>
      </c>
      <c r="W43" s="26">
        <v>431175054</v>
      </c>
      <c r="X43" s="27">
        <v>-98.95</v>
      </c>
      <c r="Y43" s="28">
        <v>-435753678</v>
      </c>
    </row>
    <row r="44" spans="1:25" ht="13.5">
      <c r="A44" s="24" t="s">
        <v>63</v>
      </c>
      <c r="B44" s="2">
        <v>-7513732</v>
      </c>
      <c r="C44" s="25">
        <v>354819608</v>
      </c>
      <c r="D44" s="26">
        <v>354819608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14383416</v>
      </c>
      <c r="T44" s="26">
        <v>14383416</v>
      </c>
      <c r="U44" s="26">
        <v>14383416</v>
      </c>
      <c r="V44" s="26">
        <v>354819608</v>
      </c>
      <c r="W44" s="26">
        <v>-340436192</v>
      </c>
      <c r="X44" s="27">
        <v>-95.95</v>
      </c>
      <c r="Y44" s="28">
        <v>354819608</v>
      </c>
    </row>
    <row r="45" spans="1:25" ht="13.5">
      <c r="A45" s="36" t="s">
        <v>64</v>
      </c>
      <c r="B45" s="3">
        <v>-567212599</v>
      </c>
      <c r="C45" s="65">
        <v>38612786</v>
      </c>
      <c r="D45" s="66">
        <v>38612786</v>
      </c>
      <c r="E45" s="66">
        <v>118209301</v>
      </c>
      <c r="F45" s="66">
        <v>160150785</v>
      </c>
      <c r="G45" s="66">
        <v>165552834</v>
      </c>
      <c r="H45" s="66">
        <v>165552834</v>
      </c>
      <c r="I45" s="66">
        <v>209399615</v>
      </c>
      <c r="J45" s="66">
        <v>240447969</v>
      </c>
      <c r="K45" s="66">
        <v>325364854</v>
      </c>
      <c r="L45" s="66">
        <v>325364854</v>
      </c>
      <c r="M45" s="66">
        <v>353399910</v>
      </c>
      <c r="N45" s="66">
        <v>379237648</v>
      </c>
      <c r="O45" s="66">
        <v>456636631</v>
      </c>
      <c r="P45" s="66">
        <v>456636631</v>
      </c>
      <c r="Q45" s="66">
        <v>501093355</v>
      </c>
      <c r="R45" s="66">
        <v>545550079</v>
      </c>
      <c r="S45" s="66">
        <v>549328724</v>
      </c>
      <c r="T45" s="66">
        <v>549328724</v>
      </c>
      <c r="U45" s="66">
        <v>549328724</v>
      </c>
      <c r="V45" s="66">
        <v>38612786</v>
      </c>
      <c r="W45" s="66">
        <v>510715938</v>
      </c>
      <c r="X45" s="67">
        <v>1322.66</v>
      </c>
      <c r="Y45" s="68">
        <v>38612786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51547203</v>
      </c>
      <c r="C49" s="95">
        <v>1939254</v>
      </c>
      <c r="D49" s="20">
        <v>12175382</v>
      </c>
      <c r="E49" s="20">
        <v>0</v>
      </c>
      <c r="F49" s="20">
        <v>0</v>
      </c>
      <c r="G49" s="20">
        <v>0</v>
      </c>
      <c r="H49" s="20">
        <v>9902710</v>
      </c>
      <c r="I49" s="20">
        <v>0</v>
      </c>
      <c r="J49" s="20">
        <v>0</v>
      </c>
      <c r="K49" s="20">
        <v>0</v>
      </c>
      <c r="L49" s="20">
        <v>8456633</v>
      </c>
      <c r="M49" s="20">
        <v>0</v>
      </c>
      <c r="N49" s="20">
        <v>0</v>
      </c>
      <c r="O49" s="20">
        <v>0</v>
      </c>
      <c r="P49" s="20">
        <v>274366811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358387993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517177841</v>
      </c>
      <c r="D5" s="120">
        <f t="shared" si="0"/>
        <v>534355660</v>
      </c>
      <c r="E5" s="66">
        <f t="shared" si="0"/>
        <v>561208494</v>
      </c>
      <c r="F5" s="66">
        <f t="shared" si="0"/>
        <v>122522986</v>
      </c>
      <c r="G5" s="66">
        <f t="shared" si="0"/>
        <v>16007351</v>
      </c>
      <c r="H5" s="66">
        <f t="shared" si="0"/>
        <v>14813363</v>
      </c>
      <c r="I5" s="66">
        <f t="shared" si="0"/>
        <v>153343700</v>
      </c>
      <c r="J5" s="66">
        <f t="shared" si="0"/>
        <v>25382502</v>
      </c>
      <c r="K5" s="66">
        <f t="shared" si="0"/>
        <v>23008424</v>
      </c>
      <c r="L5" s="66">
        <f t="shared" si="0"/>
        <v>101603412</v>
      </c>
      <c r="M5" s="66">
        <f t="shared" si="0"/>
        <v>149994338</v>
      </c>
      <c r="N5" s="66">
        <f t="shared" si="0"/>
        <v>19251807</v>
      </c>
      <c r="O5" s="66">
        <f t="shared" si="0"/>
        <v>28435326</v>
      </c>
      <c r="P5" s="66">
        <f t="shared" si="0"/>
        <v>81207864</v>
      </c>
      <c r="Q5" s="66">
        <f t="shared" si="0"/>
        <v>128894997</v>
      </c>
      <c r="R5" s="66">
        <f t="shared" si="0"/>
        <v>19854026</v>
      </c>
      <c r="S5" s="66">
        <f t="shared" si="0"/>
        <v>19801663</v>
      </c>
      <c r="T5" s="66">
        <f t="shared" si="0"/>
        <v>20785687</v>
      </c>
      <c r="U5" s="66">
        <f t="shared" si="0"/>
        <v>60441376</v>
      </c>
      <c r="V5" s="66">
        <f t="shared" si="0"/>
        <v>492674411</v>
      </c>
      <c r="W5" s="66">
        <f t="shared" si="0"/>
        <v>561208494</v>
      </c>
      <c r="X5" s="66">
        <f t="shared" si="0"/>
        <v>-68534083</v>
      </c>
      <c r="Y5" s="103">
        <f>+IF(W5&lt;&gt;0,+(X5/W5)*100,0)</f>
        <v>-12.211875574356506</v>
      </c>
      <c r="Z5" s="119">
        <f>SUM(Z6:Z8)</f>
        <v>561208494</v>
      </c>
    </row>
    <row r="6" spans="1:26" ht="13.5">
      <c r="A6" s="104" t="s">
        <v>74</v>
      </c>
      <c r="B6" s="102"/>
      <c r="C6" s="121">
        <v>283141472</v>
      </c>
      <c r="D6" s="122">
        <v>18216090</v>
      </c>
      <c r="E6" s="26">
        <v>13196109</v>
      </c>
      <c r="F6" s="26">
        <v>95709</v>
      </c>
      <c r="G6" s="26">
        <v>-4166433</v>
      </c>
      <c r="H6" s="26">
        <v>118786</v>
      </c>
      <c r="I6" s="26">
        <v>-3951938</v>
      </c>
      <c r="J6" s="26">
        <v>95266</v>
      </c>
      <c r="K6" s="26">
        <v>899192</v>
      </c>
      <c r="L6" s="26">
        <v>186714</v>
      </c>
      <c r="M6" s="26">
        <v>1181172</v>
      </c>
      <c r="N6" s="26">
        <v>-3737570</v>
      </c>
      <c r="O6" s="26">
        <v>8925729</v>
      </c>
      <c r="P6" s="26">
        <v>83086</v>
      </c>
      <c r="Q6" s="26">
        <v>5271245</v>
      </c>
      <c r="R6" s="26">
        <v>264319</v>
      </c>
      <c r="S6" s="26">
        <v>161826</v>
      </c>
      <c r="T6" s="26">
        <v>405863</v>
      </c>
      <c r="U6" s="26">
        <v>832008</v>
      </c>
      <c r="V6" s="26">
        <v>3332487</v>
      </c>
      <c r="W6" s="26">
        <v>13196109</v>
      </c>
      <c r="X6" s="26">
        <v>-9863622</v>
      </c>
      <c r="Y6" s="106">
        <v>-74.75</v>
      </c>
      <c r="Z6" s="121">
        <v>13196109</v>
      </c>
    </row>
    <row r="7" spans="1:26" ht="13.5">
      <c r="A7" s="104" t="s">
        <v>75</v>
      </c>
      <c r="B7" s="102"/>
      <c r="C7" s="123">
        <v>232064019</v>
      </c>
      <c r="D7" s="124">
        <v>507148330</v>
      </c>
      <c r="E7" s="125">
        <v>535021145</v>
      </c>
      <c r="F7" s="125">
        <v>122314162</v>
      </c>
      <c r="G7" s="125">
        <v>16737175</v>
      </c>
      <c r="H7" s="125">
        <v>17894632</v>
      </c>
      <c r="I7" s="125">
        <v>156945969</v>
      </c>
      <c r="J7" s="125">
        <v>24608702</v>
      </c>
      <c r="K7" s="125">
        <v>17815915</v>
      </c>
      <c r="L7" s="125">
        <v>100656761</v>
      </c>
      <c r="M7" s="125">
        <v>143081378</v>
      </c>
      <c r="N7" s="125">
        <v>21291655</v>
      </c>
      <c r="O7" s="125">
        <v>18511072</v>
      </c>
      <c r="P7" s="125">
        <v>80392099</v>
      </c>
      <c r="Q7" s="125">
        <v>120194826</v>
      </c>
      <c r="R7" s="125">
        <v>18888750</v>
      </c>
      <c r="S7" s="125">
        <v>18539240</v>
      </c>
      <c r="T7" s="125">
        <v>19813319</v>
      </c>
      <c r="U7" s="125">
        <v>57241309</v>
      </c>
      <c r="V7" s="125">
        <v>477463482</v>
      </c>
      <c r="W7" s="125">
        <v>535021145</v>
      </c>
      <c r="X7" s="125">
        <v>-57557663</v>
      </c>
      <c r="Y7" s="107">
        <v>-10.76</v>
      </c>
      <c r="Z7" s="123">
        <v>535021145</v>
      </c>
    </row>
    <row r="8" spans="1:26" ht="13.5">
      <c r="A8" s="104" t="s">
        <v>76</v>
      </c>
      <c r="B8" s="102"/>
      <c r="C8" s="121">
        <v>1972350</v>
      </c>
      <c r="D8" s="122">
        <v>8991240</v>
      </c>
      <c r="E8" s="26">
        <v>12991240</v>
      </c>
      <c r="F8" s="26">
        <v>113115</v>
      </c>
      <c r="G8" s="26">
        <v>3436609</v>
      </c>
      <c r="H8" s="26">
        <v>-3200055</v>
      </c>
      <c r="I8" s="26">
        <v>349669</v>
      </c>
      <c r="J8" s="26">
        <v>678534</v>
      </c>
      <c r="K8" s="26">
        <v>4293317</v>
      </c>
      <c r="L8" s="26">
        <v>759937</v>
      </c>
      <c r="M8" s="26">
        <v>5731788</v>
      </c>
      <c r="N8" s="26">
        <v>1697722</v>
      </c>
      <c r="O8" s="26">
        <v>998525</v>
      </c>
      <c r="P8" s="26">
        <v>732679</v>
      </c>
      <c r="Q8" s="26">
        <v>3428926</v>
      </c>
      <c r="R8" s="26">
        <v>700957</v>
      </c>
      <c r="S8" s="26">
        <v>1100597</v>
      </c>
      <c r="T8" s="26">
        <v>566505</v>
      </c>
      <c r="U8" s="26">
        <v>2368059</v>
      </c>
      <c r="V8" s="26">
        <v>11878442</v>
      </c>
      <c r="W8" s="26">
        <v>12991240</v>
      </c>
      <c r="X8" s="26">
        <v>-1112798</v>
      </c>
      <c r="Y8" s="106">
        <v>-8.57</v>
      </c>
      <c r="Z8" s="121">
        <v>12991240</v>
      </c>
    </row>
    <row r="9" spans="1:26" ht="13.5">
      <c r="A9" s="101" t="s">
        <v>77</v>
      </c>
      <c r="B9" s="102"/>
      <c r="C9" s="119">
        <f aca="true" t="shared" si="1" ref="C9:X9">SUM(C10:C14)</f>
        <v>404997040</v>
      </c>
      <c r="D9" s="120">
        <f t="shared" si="1"/>
        <v>7769080</v>
      </c>
      <c r="E9" s="66">
        <f t="shared" si="1"/>
        <v>29481405</v>
      </c>
      <c r="F9" s="66">
        <f t="shared" si="1"/>
        <v>300813</v>
      </c>
      <c r="G9" s="66">
        <f t="shared" si="1"/>
        <v>474709</v>
      </c>
      <c r="H9" s="66">
        <f t="shared" si="1"/>
        <v>732448</v>
      </c>
      <c r="I9" s="66">
        <f t="shared" si="1"/>
        <v>1507970</v>
      </c>
      <c r="J9" s="66">
        <f t="shared" si="1"/>
        <v>665586</v>
      </c>
      <c r="K9" s="66">
        <f t="shared" si="1"/>
        <v>8422238</v>
      </c>
      <c r="L9" s="66">
        <f t="shared" si="1"/>
        <v>390781</v>
      </c>
      <c r="M9" s="66">
        <f t="shared" si="1"/>
        <v>9478605</v>
      </c>
      <c r="N9" s="66">
        <f t="shared" si="1"/>
        <v>403201</v>
      </c>
      <c r="O9" s="66">
        <f t="shared" si="1"/>
        <v>693926</v>
      </c>
      <c r="P9" s="66">
        <f t="shared" si="1"/>
        <v>7509779</v>
      </c>
      <c r="Q9" s="66">
        <f t="shared" si="1"/>
        <v>8606906</v>
      </c>
      <c r="R9" s="66">
        <f t="shared" si="1"/>
        <v>442408</v>
      </c>
      <c r="S9" s="66">
        <f t="shared" si="1"/>
        <v>278954</v>
      </c>
      <c r="T9" s="66">
        <f t="shared" si="1"/>
        <v>-159619</v>
      </c>
      <c r="U9" s="66">
        <f t="shared" si="1"/>
        <v>561743</v>
      </c>
      <c r="V9" s="66">
        <f t="shared" si="1"/>
        <v>20155224</v>
      </c>
      <c r="W9" s="66">
        <f t="shared" si="1"/>
        <v>29481405</v>
      </c>
      <c r="X9" s="66">
        <f t="shared" si="1"/>
        <v>-9326181</v>
      </c>
      <c r="Y9" s="103">
        <f>+IF(W9&lt;&gt;0,+(X9/W9)*100,0)</f>
        <v>-31.6341130960346</v>
      </c>
      <c r="Z9" s="119">
        <f>SUM(Z10:Z14)</f>
        <v>29481405</v>
      </c>
    </row>
    <row r="10" spans="1:26" ht="13.5">
      <c r="A10" s="104" t="s">
        <v>78</v>
      </c>
      <c r="B10" s="102"/>
      <c r="C10" s="121">
        <v>1972029</v>
      </c>
      <c r="D10" s="122">
        <v>1795920</v>
      </c>
      <c r="E10" s="26">
        <v>23508245</v>
      </c>
      <c r="F10" s="26">
        <v>21119</v>
      </c>
      <c r="G10" s="26">
        <v>50193</v>
      </c>
      <c r="H10" s="26">
        <v>489050</v>
      </c>
      <c r="I10" s="26">
        <v>560362</v>
      </c>
      <c r="J10" s="26">
        <v>411154</v>
      </c>
      <c r="K10" s="26">
        <v>8158238</v>
      </c>
      <c r="L10" s="26">
        <v>55550</v>
      </c>
      <c r="M10" s="26">
        <v>8624942</v>
      </c>
      <c r="N10" s="26">
        <v>147661</v>
      </c>
      <c r="O10" s="26">
        <v>300617</v>
      </c>
      <c r="P10" s="26">
        <v>7425115</v>
      </c>
      <c r="Q10" s="26">
        <v>7873393</v>
      </c>
      <c r="R10" s="26">
        <v>52861</v>
      </c>
      <c r="S10" s="26">
        <v>46973</v>
      </c>
      <c r="T10" s="26">
        <v>-385048</v>
      </c>
      <c r="U10" s="26">
        <v>-285214</v>
      </c>
      <c r="V10" s="26">
        <v>16773483</v>
      </c>
      <c r="W10" s="26">
        <v>23508245</v>
      </c>
      <c r="X10" s="26">
        <v>-6734762</v>
      </c>
      <c r="Y10" s="106">
        <v>-28.65</v>
      </c>
      <c r="Z10" s="121">
        <v>23508245</v>
      </c>
    </row>
    <row r="11" spans="1:26" ht="13.5">
      <c r="A11" s="104" t="s">
        <v>79</v>
      </c>
      <c r="B11" s="102"/>
      <c r="C11" s="121">
        <v>373113296</v>
      </c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>
        <v>29431211</v>
      </c>
      <c r="D12" s="122">
        <v>4478860</v>
      </c>
      <c r="E12" s="26">
        <v>4478860</v>
      </c>
      <c r="F12" s="26">
        <v>268774</v>
      </c>
      <c r="G12" s="26">
        <v>404766</v>
      </c>
      <c r="H12" s="26">
        <v>230398</v>
      </c>
      <c r="I12" s="26">
        <v>903938</v>
      </c>
      <c r="J12" s="26">
        <v>236792</v>
      </c>
      <c r="K12" s="26">
        <v>245910</v>
      </c>
      <c r="L12" s="26">
        <v>326051</v>
      </c>
      <c r="M12" s="26">
        <v>808753</v>
      </c>
      <c r="N12" s="26">
        <v>240725</v>
      </c>
      <c r="O12" s="26">
        <v>293663</v>
      </c>
      <c r="P12" s="26">
        <v>153200</v>
      </c>
      <c r="Q12" s="26">
        <v>687588</v>
      </c>
      <c r="R12" s="26">
        <v>378737</v>
      </c>
      <c r="S12" s="26">
        <v>216441</v>
      </c>
      <c r="T12" s="26">
        <v>210279</v>
      </c>
      <c r="U12" s="26">
        <v>805457</v>
      </c>
      <c r="V12" s="26">
        <v>3205736</v>
      </c>
      <c r="W12" s="26">
        <v>4478860</v>
      </c>
      <c r="X12" s="26">
        <v>-1273124</v>
      </c>
      <c r="Y12" s="106">
        <v>-28.43</v>
      </c>
      <c r="Z12" s="121">
        <v>4478860</v>
      </c>
    </row>
    <row r="13" spans="1:26" ht="13.5">
      <c r="A13" s="104" t="s">
        <v>81</v>
      </c>
      <c r="B13" s="102"/>
      <c r="C13" s="121">
        <v>208774</v>
      </c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>
        <v>271730</v>
      </c>
      <c r="D14" s="124">
        <v>1494300</v>
      </c>
      <c r="E14" s="125">
        <v>1494300</v>
      </c>
      <c r="F14" s="125">
        <v>10920</v>
      </c>
      <c r="G14" s="125">
        <v>19750</v>
      </c>
      <c r="H14" s="125">
        <v>13000</v>
      </c>
      <c r="I14" s="125">
        <v>43670</v>
      </c>
      <c r="J14" s="125">
        <v>17640</v>
      </c>
      <c r="K14" s="125">
        <v>18090</v>
      </c>
      <c r="L14" s="125">
        <v>9180</v>
      </c>
      <c r="M14" s="125">
        <v>44910</v>
      </c>
      <c r="N14" s="125">
        <v>14815</v>
      </c>
      <c r="O14" s="125">
        <v>99646</v>
      </c>
      <c r="P14" s="125">
        <v>-68536</v>
      </c>
      <c r="Q14" s="125">
        <v>45925</v>
      </c>
      <c r="R14" s="125">
        <v>10810</v>
      </c>
      <c r="S14" s="125">
        <v>15540</v>
      </c>
      <c r="T14" s="125">
        <v>15150</v>
      </c>
      <c r="U14" s="125">
        <v>41500</v>
      </c>
      <c r="V14" s="125">
        <v>176005</v>
      </c>
      <c r="W14" s="125">
        <v>1494300</v>
      </c>
      <c r="X14" s="125">
        <v>-1318295</v>
      </c>
      <c r="Y14" s="107">
        <v>-88.22</v>
      </c>
      <c r="Z14" s="123">
        <v>1494300</v>
      </c>
    </row>
    <row r="15" spans="1:26" ht="13.5">
      <c r="A15" s="101" t="s">
        <v>83</v>
      </c>
      <c r="B15" s="108"/>
      <c r="C15" s="119">
        <f aca="true" t="shared" si="2" ref="C15:X15">SUM(C16:C18)</f>
        <v>768080329</v>
      </c>
      <c r="D15" s="120">
        <f t="shared" si="2"/>
        <v>44866420</v>
      </c>
      <c r="E15" s="66">
        <f t="shared" si="2"/>
        <v>73318200</v>
      </c>
      <c r="F15" s="66">
        <f t="shared" si="2"/>
        <v>577442</v>
      </c>
      <c r="G15" s="66">
        <f t="shared" si="2"/>
        <v>1422620</v>
      </c>
      <c r="H15" s="66">
        <f t="shared" si="2"/>
        <v>1029813</v>
      </c>
      <c r="I15" s="66">
        <f t="shared" si="2"/>
        <v>3029875</v>
      </c>
      <c r="J15" s="66">
        <f t="shared" si="2"/>
        <v>1089048</v>
      </c>
      <c r="K15" s="66">
        <f t="shared" si="2"/>
        <v>20594865</v>
      </c>
      <c r="L15" s="66">
        <f t="shared" si="2"/>
        <v>1058929</v>
      </c>
      <c r="M15" s="66">
        <f t="shared" si="2"/>
        <v>22742842</v>
      </c>
      <c r="N15" s="66">
        <f t="shared" si="2"/>
        <v>16631767</v>
      </c>
      <c r="O15" s="66">
        <f t="shared" si="2"/>
        <v>5932240</v>
      </c>
      <c r="P15" s="66">
        <f t="shared" si="2"/>
        <v>5768069</v>
      </c>
      <c r="Q15" s="66">
        <f t="shared" si="2"/>
        <v>28332076</v>
      </c>
      <c r="R15" s="66">
        <f t="shared" si="2"/>
        <v>3915039</v>
      </c>
      <c r="S15" s="66">
        <f t="shared" si="2"/>
        <v>8237786</v>
      </c>
      <c r="T15" s="66">
        <f t="shared" si="2"/>
        <v>7591959</v>
      </c>
      <c r="U15" s="66">
        <f t="shared" si="2"/>
        <v>19744784</v>
      </c>
      <c r="V15" s="66">
        <f t="shared" si="2"/>
        <v>73849577</v>
      </c>
      <c r="W15" s="66">
        <f t="shared" si="2"/>
        <v>73318200</v>
      </c>
      <c r="X15" s="66">
        <f t="shared" si="2"/>
        <v>531377</v>
      </c>
      <c r="Y15" s="103">
        <f>+IF(W15&lt;&gt;0,+(X15/W15)*100,0)</f>
        <v>0.7247545629870892</v>
      </c>
      <c r="Z15" s="119">
        <f>SUM(Z16:Z18)</f>
        <v>73318200</v>
      </c>
    </row>
    <row r="16" spans="1:26" ht="13.5">
      <c r="A16" s="104" t="s">
        <v>84</v>
      </c>
      <c r="B16" s="102"/>
      <c r="C16" s="121">
        <v>186366442</v>
      </c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>
        <v>581020204</v>
      </c>
      <c r="D17" s="122">
        <v>44866420</v>
      </c>
      <c r="E17" s="26">
        <v>73318200</v>
      </c>
      <c r="F17" s="26">
        <v>577442</v>
      </c>
      <c r="G17" s="26">
        <v>1422620</v>
      </c>
      <c r="H17" s="26">
        <v>1029813</v>
      </c>
      <c r="I17" s="26">
        <v>3029875</v>
      </c>
      <c r="J17" s="26">
        <v>1089048</v>
      </c>
      <c r="K17" s="26">
        <v>20594865</v>
      </c>
      <c r="L17" s="26">
        <v>1058929</v>
      </c>
      <c r="M17" s="26">
        <v>22742842</v>
      </c>
      <c r="N17" s="26">
        <v>16631767</v>
      </c>
      <c r="O17" s="26">
        <v>5932240</v>
      </c>
      <c r="P17" s="26">
        <v>5768069</v>
      </c>
      <c r="Q17" s="26">
        <v>28332076</v>
      </c>
      <c r="R17" s="26">
        <v>3915039</v>
      </c>
      <c r="S17" s="26">
        <v>8237786</v>
      </c>
      <c r="T17" s="26">
        <v>7591959</v>
      </c>
      <c r="U17" s="26">
        <v>19744784</v>
      </c>
      <c r="V17" s="26">
        <v>73849577</v>
      </c>
      <c r="W17" s="26">
        <v>73318200</v>
      </c>
      <c r="X17" s="26">
        <v>531377</v>
      </c>
      <c r="Y17" s="106">
        <v>0.72</v>
      </c>
      <c r="Z17" s="121">
        <v>73318200</v>
      </c>
    </row>
    <row r="18" spans="1:26" ht="13.5">
      <c r="A18" s="104" t="s">
        <v>86</v>
      </c>
      <c r="B18" s="102"/>
      <c r="C18" s="121">
        <v>693683</v>
      </c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521656097</v>
      </c>
      <c r="D19" s="120">
        <f t="shared" si="3"/>
        <v>530448880</v>
      </c>
      <c r="E19" s="66">
        <f t="shared" si="3"/>
        <v>538600326</v>
      </c>
      <c r="F19" s="66">
        <f t="shared" si="3"/>
        <v>35892288</v>
      </c>
      <c r="G19" s="66">
        <f t="shared" si="3"/>
        <v>42278940</v>
      </c>
      <c r="H19" s="66">
        <f t="shared" si="3"/>
        <v>40441782</v>
      </c>
      <c r="I19" s="66">
        <f t="shared" si="3"/>
        <v>118613010</v>
      </c>
      <c r="J19" s="66">
        <f t="shared" si="3"/>
        <v>47596445</v>
      </c>
      <c r="K19" s="66">
        <f t="shared" si="3"/>
        <v>40092172</v>
      </c>
      <c r="L19" s="66">
        <f t="shared" si="3"/>
        <v>42059474</v>
      </c>
      <c r="M19" s="66">
        <f t="shared" si="3"/>
        <v>129748091</v>
      </c>
      <c r="N19" s="66">
        <f t="shared" si="3"/>
        <v>46024062</v>
      </c>
      <c r="O19" s="66">
        <f t="shared" si="3"/>
        <v>44060337</v>
      </c>
      <c r="P19" s="66">
        <f t="shared" si="3"/>
        <v>45184073</v>
      </c>
      <c r="Q19" s="66">
        <f t="shared" si="3"/>
        <v>135268472</v>
      </c>
      <c r="R19" s="66">
        <f t="shared" si="3"/>
        <v>41599880</v>
      </c>
      <c r="S19" s="66">
        <f t="shared" si="3"/>
        <v>40324278</v>
      </c>
      <c r="T19" s="66">
        <f t="shared" si="3"/>
        <v>40199621</v>
      </c>
      <c r="U19" s="66">
        <f t="shared" si="3"/>
        <v>122123779</v>
      </c>
      <c r="V19" s="66">
        <f t="shared" si="3"/>
        <v>505753352</v>
      </c>
      <c r="W19" s="66">
        <f t="shared" si="3"/>
        <v>538600326</v>
      </c>
      <c r="X19" s="66">
        <f t="shared" si="3"/>
        <v>-32846974</v>
      </c>
      <c r="Y19" s="103">
        <f>+IF(W19&lt;&gt;0,+(X19/W19)*100,0)</f>
        <v>-6.098580415638293</v>
      </c>
      <c r="Z19" s="119">
        <f>SUM(Z20:Z23)</f>
        <v>538600326</v>
      </c>
    </row>
    <row r="20" spans="1:26" ht="13.5">
      <c r="A20" s="104" t="s">
        <v>88</v>
      </c>
      <c r="B20" s="102"/>
      <c r="C20" s="121">
        <v>339037646</v>
      </c>
      <c r="D20" s="122">
        <v>468010870</v>
      </c>
      <c r="E20" s="26">
        <v>429479820</v>
      </c>
      <c r="F20" s="26">
        <v>29228914</v>
      </c>
      <c r="G20" s="26">
        <v>32413859</v>
      </c>
      <c r="H20" s="26">
        <v>32949121</v>
      </c>
      <c r="I20" s="26">
        <v>94591894</v>
      </c>
      <c r="J20" s="26">
        <v>36424633</v>
      </c>
      <c r="K20" s="26">
        <v>34065338</v>
      </c>
      <c r="L20" s="26">
        <v>35252669</v>
      </c>
      <c r="M20" s="26">
        <v>105742640</v>
      </c>
      <c r="N20" s="26">
        <v>35308680</v>
      </c>
      <c r="O20" s="26">
        <v>33485719</v>
      </c>
      <c r="P20" s="26">
        <v>34653838</v>
      </c>
      <c r="Q20" s="26">
        <v>103448237</v>
      </c>
      <c r="R20" s="26">
        <v>34866492</v>
      </c>
      <c r="S20" s="26">
        <v>33994498</v>
      </c>
      <c r="T20" s="26">
        <v>33330342</v>
      </c>
      <c r="U20" s="26">
        <v>102191332</v>
      </c>
      <c r="V20" s="26">
        <v>405974103</v>
      </c>
      <c r="W20" s="26">
        <v>429479820</v>
      </c>
      <c r="X20" s="26">
        <v>-23505717</v>
      </c>
      <c r="Y20" s="106">
        <v>-5.47</v>
      </c>
      <c r="Z20" s="121">
        <v>429479820</v>
      </c>
    </row>
    <row r="21" spans="1:26" ht="13.5">
      <c r="A21" s="104" t="s">
        <v>89</v>
      </c>
      <c r="B21" s="102"/>
      <c r="C21" s="121">
        <v>99994677</v>
      </c>
      <c r="D21" s="122"/>
      <c r="E21" s="26">
        <v>46682496</v>
      </c>
      <c r="F21" s="26">
        <v>1602652</v>
      </c>
      <c r="G21" s="26">
        <v>4895435</v>
      </c>
      <c r="H21" s="26">
        <v>2590176</v>
      </c>
      <c r="I21" s="26">
        <v>9088263</v>
      </c>
      <c r="J21" s="26">
        <v>5993785</v>
      </c>
      <c r="K21" s="26">
        <v>1511800</v>
      </c>
      <c r="L21" s="26">
        <v>1870627</v>
      </c>
      <c r="M21" s="26">
        <v>9376212</v>
      </c>
      <c r="N21" s="26">
        <v>5790341</v>
      </c>
      <c r="O21" s="26">
        <v>5625656</v>
      </c>
      <c r="P21" s="26">
        <v>5667510</v>
      </c>
      <c r="Q21" s="26">
        <v>17083507</v>
      </c>
      <c r="R21" s="26">
        <v>1915374</v>
      </c>
      <c r="S21" s="26">
        <v>1621916</v>
      </c>
      <c r="T21" s="26">
        <v>1986386</v>
      </c>
      <c r="U21" s="26">
        <v>5523676</v>
      </c>
      <c r="V21" s="26">
        <v>41071658</v>
      </c>
      <c r="W21" s="26">
        <v>46682496</v>
      </c>
      <c r="X21" s="26">
        <v>-5610838</v>
      </c>
      <c r="Y21" s="106">
        <v>-12.02</v>
      </c>
      <c r="Z21" s="121">
        <v>46682496</v>
      </c>
    </row>
    <row r="22" spans="1:26" ht="13.5">
      <c r="A22" s="104" t="s">
        <v>90</v>
      </c>
      <c r="B22" s="102"/>
      <c r="C22" s="123">
        <v>39557983</v>
      </c>
      <c r="D22" s="124">
        <v>14105680</v>
      </c>
      <c r="E22" s="125">
        <v>14105680</v>
      </c>
      <c r="F22" s="125">
        <v>1156702</v>
      </c>
      <c r="G22" s="125">
        <v>936132</v>
      </c>
      <c r="H22" s="125">
        <v>1117504</v>
      </c>
      <c r="I22" s="125">
        <v>3210338</v>
      </c>
      <c r="J22" s="125">
        <v>1345324</v>
      </c>
      <c r="K22" s="125">
        <v>635251</v>
      </c>
      <c r="L22" s="125">
        <v>1015512</v>
      </c>
      <c r="M22" s="125">
        <v>2996087</v>
      </c>
      <c r="N22" s="125">
        <v>1043090</v>
      </c>
      <c r="O22" s="125">
        <v>1085962</v>
      </c>
      <c r="P22" s="125">
        <v>1051914</v>
      </c>
      <c r="Q22" s="125">
        <v>3180966</v>
      </c>
      <c r="R22" s="125">
        <v>1123698</v>
      </c>
      <c r="S22" s="125">
        <v>941555</v>
      </c>
      <c r="T22" s="125">
        <v>1191506</v>
      </c>
      <c r="U22" s="125">
        <v>3256759</v>
      </c>
      <c r="V22" s="125">
        <v>12644150</v>
      </c>
      <c r="W22" s="125">
        <v>14105680</v>
      </c>
      <c r="X22" s="125">
        <v>-1461530</v>
      </c>
      <c r="Y22" s="107">
        <v>-10.36</v>
      </c>
      <c r="Z22" s="123">
        <v>14105680</v>
      </c>
    </row>
    <row r="23" spans="1:26" ht="13.5">
      <c r="A23" s="104" t="s">
        <v>91</v>
      </c>
      <c r="B23" s="102"/>
      <c r="C23" s="121">
        <v>43065791</v>
      </c>
      <c r="D23" s="122">
        <v>48332330</v>
      </c>
      <c r="E23" s="26">
        <v>48332330</v>
      </c>
      <c r="F23" s="26">
        <v>3904020</v>
      </c>
      <c r="G23" s="26">
        <v>4033514</v>
      </c>
      <c r="H23" s="26">
        <v>3784981</v>
      </c>
      <c r="I23" s="26">
        <v>11722515</v>
      </c>
      <c r="J23" s="26">
        <v>3832703</v>
      </c>
      <c r="K23" s="26">
        <v>3879783</v>
      </c>
      <c r="L23" s="26">
        <v>3920666</v>
      </c>
      <c r="M23" s="26">
        <v>11633152</v>
      </c>
      <c r="N23" s="26">
        <v>3881951</v>
      </c>
      <c r="O23" s="26">
        <v>3863000</v>
      </c>
      <c r="P23" s="26">
        <v>3810811</v>
      </c>
      <c r="Q23" s="26">
        <v>11555762</v>
      </c>
      <c r="R23" s="26">
        <v>3694316</v>
      </c>
      <c r="S23" s="26">
        <v>3766309</v>
      </c>
      <c r="T23" s="26">
        <v>3691387</v>
      </c>
      <c r="U23" s="26">
        <v>11152012</v>
      </c>
      <c r="V23" s="26">
        <v>46063441</v>
      </c>
      <c r="W23" s="26">
        <v>48332330</v>
      </c>
      <c r="X23" s="26">
        <v>-2268889</v>
      </c>
      <c r="Y23" s="106">
        <v>-4.69</v>
      </c>
      <c r="Z23" s="121">
        <v>48332330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>
        <v>34400</v>
      </c>
      <c r="K24" s="66">
        <v>276875</v>
      </c>
      <c r="L24" s="66">
        <v>-2400</v>
      </c>
      <c r="M24" s="66">
        <v>308875</v>
      </c>
      <c r="N24" s="66">
        <v>36001</v>
      </c>
      <c r="O24" s="66"/>
      <c r="P24" s="66">
        <v>5700</v>
      </c>
      <c r="Q24" s="66">
        <v>41701</v>
      </c>
      <c r="R24" s="66">
        <v>3300</v>
      </c>
      <c r="S24" s="66"/>
      <c r="T24" s="66"/>
      <c r="U24" s="66">
        <v>3300</v>
      </c>
      <c r="V24" s="66">
        <v>353876</v>
      </c>
      <c r="W24" s="66"/>
      <c r="X24" s="66">
        <v>353876</v>
      </c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2211911307</v>
      </c>
      <c r="D25" s="139">
        <f t="shared" si="4"/>
        <v>1117440040</v>
      </c>
      <c r="E25" s="39">
        <f t="shared" si="4"/>
        <v>1202608425</v>
      </c>
      <c r="F25" s="39">
        <f t="shared" si="4"/>
        <v>159293529</v>
      </c>
      <c r="G25" s="39">
        <f t="shared" si="4"/>
        <v>60183620</v>
      </c>
      <c r="H25" s="39">
        <f t="shared" si="4"/>
        <v>57017406</v>
      </c>
      <c r="I25" s="39">
        <f t="shared" si="4"/>
        <v>276494555</v>
      </c>
      <c r="J25" s="39">
        <f t="shared" si="4"/>
        <v>74767981</v>
      </c>
      <c r="K25" s="39">
        <f t="shared" si="4"/>
        <v>92394574</v>
      </c>
      <c r="L25" s="39">
        <f t="shared" si="4"/>
        <v>145110196</v>
      </c>
      <c r="M25" s="39">
        <f t="shared" si="4"/>
        <v>312272751</v>
      </c>
      <c r="N25" s="39">
        <f t="shared" si="4"/>
        <v>82346838</v>
      </c>
      <c r="O25" s="39">
        <f t="shared" si="4"/>
        <v>79121829</v>
      </c>
      <c r="P25" s="39">
        <f t="shared" si="4"/>
        <v>139675485</v>
      </c>
      <c r="Q25" s="39">
        <f t="shared" si="4"/>
        <v>301144152</v>
      </c>
      <c r="R25" s="39">
        <f t="shared" si="4"/>
        <v>65814653</v>
      </c>
      <c r="S25" s="39">
        <f t="shared" si="4"/>
        <v>68642681</v>
      </c>
      <c r="T25" s="39">
        <f t="shared" si="4"/>
        <v>68417648</v>
      </c>
      <c r="U25" s="39">
        <f t="shared" si="4"/>
        <v>202874982</v>
      </c>
      <c r="V25" s="39">
        <f t="shared" si="4"/>
        <v>1092786440</v>
      </c>
      <c r="W25" s="39">
        <f t="shared" si="4"/>
        <v>1202608425</v>
      </c>
      <c r="X25" s="39">
        <f t="shared" si="4"/>
        <v>-109821985</v>
      </c>
      <c r="Y25" s="140">
        <f>+IF(W25&lt;&gt;0,+(X25/W25)*100,0)</f>
        <v>-9.131982008191903</v>
      </c>
      <c r="Z25" s="138">
        <f>+Z5+Z9+Z15+Z19+Z24</f>
        <v>1202608425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608217054</v>
      </c>
      <c r="D28" s="120">
        <f t="shared" si="5"/>
        <v>213058378</v>
      </c>
      <c r="E28" s="66">
        <f t="shared" si="5"/>
        <v>238742712</v>
      </c>
      <c r="F28" s="66">
        <f t="shared" si="5"/>
        <v>9687885</v>
      </c>
      <c r="G28" s="66">
        <f t="shared" si="5"/>
        <v>11596007</v>
      </c>
      <c r="H28" s="66">
        <f t="shared" si="5"/>
        <v>16673321</v>
      </c>
      <c r="I28" s="66">
        <f t="shared" si="5"/>
        <v>37957213</v>
      </c>
      <c r="J28" s="66">
        <f t="shared" si="5"/>
        <v>16320764</v>
      </c>
      <c r="K28" s="66">
        <f t="shared" si="5"/>
        <v>15594084</v>
      </c>
      <c r="L28" s="66">
        <f t="shared" si="5"/>
        <v>14581632</v>
      </c>
      <c r="M28" s="66">
        <f t="shared" si="5"/>
        <v>46496480</v>
      </c>
      <c r="N28" s="66">
        <f t="shared" si="5"/>
        <v>21019662</v>
      </c>
      <c r="O28" s="66">
        <f t="shared" si="5"/>
        <v>22197757</v>
      </c>
      <c r="P28" s="66">
        <f t="shared" si="5"/>
        <v>17342208</v>
      </c>
      <c r="Q28" s="66">
        <f t="shared" si="5"/>
        <v>60559627</v>
      </c>
      <c r="R28" s="66">
        <f t="shared" si="5"/>
        <v>15824363</v>
      </c>
      <c r="S28" s="66">
        <f t="shared" si="5"/>
        <v>16562827</v>
      </c>
      <c r="T28" s="66">
        <f t="shared" si="5"/>
        <v>29411620</v>
      </c>
      <c r="U28" s="66">
        <f t="shared" si="5"/>
        <v>61798810</v>
      </c>
      <c r="V28" s="66">
        <f t="shared" si="5"/>
        <v>206812130</v>
      </c>
      <c r="W28" s="66">
        <f t="shared" si="5"/>
        <v>238742712</v>
      </c>
      <c r="X28" s="66">
        <f t="shared" si="5"/>
        <v>-31930582</v>
      </c>
      <c r="Y28" s="103">
        <f>+IF(W28&lt;&gt;0,+(X28/W28)*100,0)</f>
        <v>-13.374474023734805</v>
      </c>
      <c r="Z28" s="119">
        <f>SUM(Z29:Z31)</f>
        <v>238742712</v>
      </c>
    </row>
    <row r="29" spans="1:26" ht="13.5">
      <c r="A29" s="104" t="s">
        <v>74</v>
      </c>
      <c r="B29" s="102"/>
      <c r="C29" s="121">
        <v>430475403</v>
      </c>
      <c r="D29" s="122">
        <v>104416699</v>
      </c>
      <c r="E29" s="26">
        <v>108519838</v>
      </c>
      <c r="F29" s="26">
        <v>4699427</v>
      </c>
      <c r="G29" s="26">
        <v>5285453</v>
      </c>
      <c r="H29" s="26">
        <v>9354576</v>
      </c>
      <c r="I29" s="26">
        <v>19339456</v>
      </c>
      <c r="J29" s="26">
        <v>5847649</v>
      </c>
      <c r="K29" s="26">
        <v>6155281</v>
      </c>
      <c r="L29" s="26">
        <v>6032437</v>
      </c>
      <c r="M29" s="26">
        <v>18035367</v>
      </c>
      <c r="N29" s="26">
        <v>8666607</v>
      </c>
      <c r="O29" s="26">
        <v>5856231</v>
      </c>
      <c r="P29" s="26">
        <v>7905351</v>
      </c>
      <c r="Q29" s="26">
        <v>22428189</v>
      </c>
      <c r="R29" s="26">
        <v>7696884</v>
      </c>
      <c r="S29" s="26">
        <v>8249763</v>
      </c>
      <c r="T29" s="26">
        <v>16476715</v>
      </c>
      <c r="U29" s="26">
        <v>32423362</v>
      </c>
      <c r="V29" s="26">
        <v>92226374</v>
      </c>
      <c r="W29" s="26">
        <v>108519838</v>
      </c>
      <c r="X29" s="26">
        <v>-16293464</v>
      </c>
      <c r="Y29" s="106">
        <v>-15.01</v>
      </c>
      <c r="Z29" s="121">
        <v>108519838</v>
      </c>
    </row>
    <row r="30" spans="1:26" ht="13.5">
      <c r="A30" s="104" t="s">
        <v>75</v>
      </c>
      <c r="B30" s="102"/>
      <c r="C30" s="123">
        <v>86335312</v>
      </c>
      <c r="D30" s="124">
        <v>73820954</v>
      </c>
      <c r="E30" s="125">
        <v>88137386</v>
      </c>
      <c r="F30" s="125">
        <v>3691811</v>
      </c>
      <c r="G30" s="125">
        <v>4977136</v>
      </c>
      <c r="H30" s="125">
        <v>5228096</v>
      </c>
      <c r="I30" s="125">
        <v>13897043</v>
      </c>
      <c r="J30" s="125">
        <v>5028898</v>
      </c>
      <c r="K30" s="125">
        <v>6122387</v>
      </c>
      <c r="L30" s="125">
        <v>5418867</v>
      </c>
      <c r="M30" s="125">
        <v>16570152</v>
      </c>
      <c r="N30" s="125">
        <v>6754050</v>
      </c>
      <c r="O30" s="125">
        <v>6735014</v>
      </c>
      <c r="P30" s="125">
        <v>7076402</v>
      </c>
      <c r="Q30" s="125">
        <v>20565466</v>
      </c>
      <c r="R30" s="125">
        <v>5909251</v>
      </c>
      <c r="S30" s="125">
        <v>4929556</v>
      </c>
      <c r="T30" s="125">
        <v>7476295</v>
      </c>
      <c r="U30" s="125">
        <v>18315102</v>
      </c>
      <c r="V30" s="125">
        <v>69347763</v>
      </c>
      <c r="W30" s="125">
        <v>88137386</v>
      </c>
      <c r="X30" s="125">
        <v>-18789623</v>
      </c>
      <c r="Y30" s="107">
        <v>-21.32</v>
      </c>
      <c r="Z30" s="123">
        <v>88137386</v>
      </c>
    </row>
    <row r="31" spans="1:26" ht="13.5">
      <c r="A31" s="104" t="s">
        <v>76</v>
      </c>
      <c r="B31" s="102"/>
      <c r="C31" s="121">
        <v>91406339</v>
      </c>
      <c r="D31" s="122">
        <v>34820725</v>
      </c>
      <c r="E31" s="26">
        <v>42085488</v>
      </c>
      <c r="F31" s="26">
        <v>1296647</v>
      </c>
      <c r="G31" s="26">
        <v>1333418</v>
      </c>
      <c r="H31" s="26">
        <v>2090649</v>
      </c>
      <c r="I31" s="26">
        <v>4720714</v>
      </c>
      <c r="J31" s="26">
        <v>5444217</v>
      </c>
      <c r="K31" s="26">
        <v>3316416</v>
      </c>
      <c r="L31" s="26">
        <v>3130328</v>
      </c>
      <c r="M31" s="26">
        <v>11890961</v>
      </c>
      <c r="N31" s="26">
        <v>5599005</v>
      </c>
      <c r="O31" s="26">
        <v>9606512</v>
      </c>
      <c r="P31" s="26">
        <v>2360455</v>
      </c>
      <c r="Q31" s="26">
        <v>17565972</v>
      </c>
      <c r="R31" s="26">
        <v>2218228</v>
      </c>
      <c r="S31" s="26">
        <v>3383508</v>
      </c>
      <c r="T31" s="26">
        <v>5458610</v>
      </c>
      <c r="U31" s="26">
        <v>11060346</v>
      </c>
      <c r="V31" s="26">
        <v>45237993</v>
      </c>
      <c r="W31" s="26">
        <v>42085488</v>
      </c>
      <c r="X31" s="26">
        <v>3152505</v>
      </c>
      <c r="Y31" s="106">
        <v>7.49</v>
      </c>
      <c r="Z31" s="121">
        <v>42085488</v>
      </c>
    </row>
    <row r="32" spans="1:26" ht="13.5">
      <c r="A32" s="101" t="s">
        <v>77</v>
      </c>
      <c r="B32" s="102"/>
      <c r="C32" s="119">
        <f aca="true" t="shared" si="6" ref="C32:X32">SUM(C33:C37)</f>
        <v>286856218</v>
      </c>
      <c r="D32" s="120">
        <f t="shared" si="6"/>
        <v>183286497</v>
      </c>
      <c r="E32" s="66">
        <f t="shared" si="6"/>
        <v>228037323</v>
      </c>
      <c r="F32" s="66">
        <f t="shared" si="6"/>
        <v>7568145</v>
      </c>
      <c r="G32" s="66">
        <f t="shared" si="6"/>
        <v>9846646</v>
      </c>
      <c r="H32" s="66">
        <f t="shared" si="6"/>
        <v>16064520</v>
      </c>
      <c r="I32" s="66">
        <f t="shared" si="6"/>
        <v>33479311</v>
      </c>
      <c r="J32" s="66">
        <f t="shared" si="6"/>
        <v>12777040</v>
      </c>
      <c r="K32" s="66">
        <f t="shared" si="6"/>
        <v>16939833</v>
      </c>
      <c r="L32" s="66">
        <f t="shared" si="6"/>
        <v>16059671</v>
      </c>
      <c r="M32" s="66">
        <f t="shared" si="6"/>
        <v>45776544</v>
      </c>
      <c r="N32" s="66">
        <f t="shared" si="6"/>
        <v>12540345</v>
      </c>
      <c r="O32" s="66">
        <f t="shared" si="6"/>
        <v>13472756</v>
      </c>
      <c r="P32" s="66">
        <f t="shared" si="6"/>
        <v>16011558</v>
      </c>
      <c r="Q32" s="66">
        <f t="shared" si="6"/>
        <v>42024659</v>
      </c>
      <c r="R32" s="66">
        <f t="shared" si="6"/>
        <v>10560396</v>
      </c>
      <c r="S32" s="66">
        <f t="shared" si="6"/>
        <v>12636532</v>
      </c>
      <c r="T32" s="66">
        <f t="shared" si="6"/>
        <v>27575299</v>
      </c>
      <c r="U32" s="66">
        <f t="shared" si="6"/>
        <v>50772227</v>
      </c>
      <c r="V32" s="66">
        <f t="shared" si="6"/>
        <v>172052741</v>
      </c>
      <c r="W32" s="66">
        <f t="shared" si="6"/>
        <v>228037323</v>
      </c>
      <c r="X32" s="66">
        <f t="shared" si="6"/>
        <v>-55984582</v>
      </c>
      <c r="Y32" s="103">
        <f>+IF(W32&lt;&gt;0,+(X32/W32)*100,0)</f>
        <v>-24.550622355797433</v>
      </c>
      <c r="Z32" s="119">
        <f>SUM(Z33:Z37)</f>
        <v>228037323</v>
      </c>
    </row>
    <row r="33" spans="1:26" ht="13.5">
      <c r="A33" s="104" t="s">
        <v>78</v>
      </c>
      <c r="B33" s="102"/>
      <c r="C33" s="121">
        <v>57607056</v>
      </c>
      <c r="D33" s="122">
        <v>110489908</v>
      </c>
      <c r="E33" s="26">
        <v>154625519</v>
      </c>
      <c r="F33" s="26">
        <v>3598562</v>
      </c>
      <c r="G33" s="26">
        <v>4517875</v>
      </c>
      <c r="H33" s="26">
        <v>10882375</v>
      </c>
      <c r="I33" s="26">
        <v>18998812</v>
      </c>
      <c r="J33" s="26">
        <v>7527389</v>
      </c>
      <c r="K33" s="26">
        <v>11134988</v>
      </c>
      <c r="L33" s="26">
        <v>9859593</v>
      </c>
      <c r="M33" s="26">
        <v>28521970</v>
      </c>
      <c r="N33" s="26">
        <v>7449445</v>
      </c>
      <c r="O33" s="26">
        <v>7298369</v>
      </c>
      <c r="P33" s="26">
        <v>9372932</v>
      </c>
      <c r="Q33" s="26">
        <v>24120746</v>
      </c>
      <c r="R33" s="26">
        <v>4986472</v>
      </c>
      <c r="S33" s="26">
        <v>7022130</v>
      </c>
      <c r="T33" s="26">
        <v>19746274</v>
      </c>
      <c r="U33" s="26">
        <v>31754876</v>
      </c>
      <c r="V33" s="26">
        <v>103396404</v>
      </c>
      <c r="W33" s="26">
        <v>154625519</v>
      </c>
      <c r="X33" s="26">
        <v>-51229115</v>
      </c>
      <c r="Y33" s="106">
        <v>-33.13</v>
      </c>
      <c r="Z33" s="121">
        <v>154625519</v>
      </c>
    </row>
    <row r="34" spans="1:26" ht="13.5">
      <c r="A34" s="104" t="s">
        <v>79</v>
      </c>
      <c r="B34" s="102"/>
      <c r="C34" s="121">
        <v>64329710</v>
      </c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>
        <v>152035256</v>
      </c>
      <c r="D35" s="122">
        <v>64174378</v>
      </c>
      <c r="E35" s="26">
        <v>65504631</v>
      </c>
      <c r="F35" s="26">
        <v>3368737</v>
      </c>
      <c r="G35" s="26">
        <v>4761113</v>
      </c>
      <c r="H35" s="26">
        <v>4688291</v>
      </c>
      <c r="I35" s="26">
        <v>12818141</v>
      </c>
      <c r="J35" s="26">
        <v>4684936</v>
      </c>
      <c r="K35" s="26">
        <v>5163058</v>
      </c>
      <c r="L35" s="26">
        <v>5543820</v>
      </c>
      <c r="M35" s="26">
        <v>15391814</v>
      </c>
      <c r="N35" s="26">
        <v>4390985</v>
      </c>
      <c r="O35" s="26">
        <v>5485108</v>
      </c>
      <c r="P35" s="26">
        <v>6003947</v>
      </c>
      <c r="Q35" s="26">
        <v>15880040</v>
      </c>
      <c r="R35" s="26">
        <v>4953446</v>
      </c>
      <c r="S35" s="26">
        <v>4963484</v>
      </c>
      <c r="T35" s="26">
        <v>7124763</v>
      </c>
      <c r="U35" s="26">
        <v>17041693</v>
      </c>
      <c r="V35" s="26">
        <v>61131688</v>
      </c>
      <c r="W35" s="26">
        <v>65504631</v>
      </c>
      <c r="X35" s="26">
        <v>-4372943</v>
      </c>
      <c r="Y35" s="106">
        <v>-6.68</v>
      </c>
      <c r="Z35" s="121">
        <v>65504631</v>
      </c>
    </row>
    <row r="36" spans="1:26" ht="13.5">
      <c r="A36" s="104" t="s">
        <v>81</v>
      </c>
      <c r="B36" s="102"/>
      <c r="C36" s="121">
        <v>4453331</v>
      </c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>
        <v>8430865</v>
      </c>
      <c r="D37" s="124">
        <v>8622211</v>
      </c>
      <c r="E37" s="125">
        <v>7907173</v>
      </c>
      <c r="F37" s="125">
        <v>600846</v>
      </c>
      <c r="G37" s="125">
        <v>567658</v>
      </c>
      <c r="H37" s="125">
        <v>493854</v>
      </c>
      <c r="I37" s="125">
        <v>1662358</v>
      </c>
      <c r="J37" s="125">
        <v>564715</v>
      </c>
      <c r="K37" s="125">
        <v>641787</v>
      </c>
      <c r="L37" s="125">
        <v>656258</v>
      </c>
      <c r="M37" s="125">
        <v>1862760</v>
      </c>
      <c r="N37" s="125">
        <v>699915</v>
      </c>
      <c r="O37" s="125">
        <v>689279</v>
      </c>
      <c r="P37" s="125">
        <v>634679</v>
      </c>
      <c r="Q37" s="125">
        <v>2023873</v>
      </c>
      <c r="R37" s="125">
        <v>620478</v>
      </c>
      <c r="S37" s="125">
        <v>650918</v>
      </c>
      <c r="T37" s="125">
        <v>704262</v>
      </c>
      <c r="U37" s="125">
        <v>1975658</v>
      </c>
      <c r="V37" s="125">
        <v>7524649</v>
      </c>
      <c r="W37" s="125">
        <v>7907173</v>
      </c>
      <c r="X37" s="125">
        <v>-382524</v>
      </c>
      <c r="Y37" s="107">
        <v>-4.84</v>
      </c>
      <c r="Z37" s="123">
        <v>7907173</v>
      </c>
    </row>
    <row r="38" spans="1:26" ht="13.5">
      <c r="A38" s="101" t="s">
        <v>83</v>
      </c>
      <c r="B38" s="108"/>
      <c r="C38" s="119">
        <f aca="true" t="shared" si="7" ref="C38:X38">SUM(C39:C41)</f>
        <v>545648996</v>
      </c>
      <c r="D38" s="120">
        <f t="shared" si="7"/>
        <v>144906194</v>
      </c>
      <c r="E38" s="66">
        <f t="shared" si="7"/>
        <v>368764762</v>
      </c>
      <c r="F38" s="66">
        <f t="shared" si="7"/>
        <v>3544164</v>
      </c>
      <c r="G38" s="66">
        <f t="shared" si="7"/>
        <v>4246085</v>
      </c>
      <c r="H38" s="66">
        <f t="shared" si="7"/>
        <v>8821883</v>
      </c>
      <c r="I38" s="66">
        <f t="shared" si="7"/>
        <v>16612132</v>
      </c>
      <c r="J38" s="66">
        <f t="shared" si="7"/>
        <v>10679519</v>
      </c>
      <c r="K38" s="66">
        <f t="shared" si="7"/>
        <v>22769799</v>
      </c>
      <c r="L38" s="66">
        <f t="shared" si="7"/>
        <v>9674867</v>
      </c>
      <c r="M38" s="66">
        <f t="shared" si="7"/>
        <v>43124185</v>
      </c>
      <c r="N38" s="66">
        <f t="shared" si="7"/>
        <v>10882802</v>
      </c>
      <c r="O38" s="66">
        <f t="shared" si="7"/>
        <v>8538145</v>
      </c>
      <c r="P38" s="66">
        <f t="shared" si="7"/>
        <v>8430810</v>
      </c>
      <c r="Q38" s="66">
        <f t="shared" si="7"/>
        <v>27851757</v>
      </c>
      <c r="R38" s="66">
        <f t="shared" si="7"/>
        <v>7334105</v>
      </c>
      <c r="S38" s="66">
        <f t="shared" si="7"/>
        <v>10674744</v>
      </c>
      <c r="T38" s="66">
        <f t="shared" si="7"/>
        <v>14376267</v>
      </c>
      <c r="U38" s="66">
        <f t="shared" si="7"/>
        <v>32385116</v>
      </c>
      <c r="V38" s="66">
        <f t="shared" si="7"/>
        <v>119973190</v>
      </c>
      <c r="W38" s="66">
        <f t="shared" si="7"/>
        <v>368764762</v>
      </c>
      <c r="X38" s="66">
        <f t="shared" si="7"/>
        <v>-248791572</v>
      </c>
      <c r="Y38" s="103">
        <f>+IF(W38&lt;&gt;0,+(X38/W38)*100,0)</f>
        <v>-67.46620003784417</v>
      </c>
      <c r="Z38" s="119">
        <f>SUM(Z39:Z41)</f>
        <v>368764762</v>
      </c>
    </row>
    <row r="39" spans="1:26" ht="13.5">
      <c r="A39" s="104" t="s">
        <v>84</v>
      </c>
      <c r="B39" s="102"/>
      <c r="C39" s="121">
        <v>256365976</v>
      </c>
      <c r="D39" s="12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06">
        <v>0</v>
      </c>
      <c r="Z39" s="121"/>
    </row>
    <row r="40" spans="1:26" ht="13.5">
      <c r="A40" s="104" t="s">
        <v>85</v>
      </c>
      <c r="B40" s="102"/>
      <c r="C40" s="121">
        <v>288190034</v>
      </c>
      <c r="D40" s="122">
        <v>144906194</v>
      </c>
      <c r="E40" s="26">
        <v>368764762</v>
      </c>
      <c r="F40" s="26">
        <v>3544164</v>
      </c>
      <c r="G40" s="26">
        <v>4246085</v>
      </c>
      <c r="H40" s="26">
        <v>8821883</v>
      </c>
      <c r="I40" s="26">
        <v>16612132</v>
      </c>
      <c r="J40" s="26">
        <v>10679519</v>
      </c>
      <c r="K40" s="26">
        <v>22769799</v>
      </c>
      <c r="L40" s="26">
        <v>9674867</v>
      </c>
      <c r="M40" s="26">
        <v>43124185</v>
      </c>
      <c r="N40" s="26">
        <v>10882802</v>
      </c>
      <c r="O40" s="26">
        <v>8538145</v>
      </c>
      <c r="P40" s="26">
        <v>8430810</v>
      </c>
      <c r="Q40" s="26">
        <v>27851757</v>
      </c>
      <c r="R40" s="26">
        <v>7334105</v>
      </c>
      <c r="S40" s="26">
        <v>10674744</v>
      </c>
      <c r="T40" s="26">
        <v>14376267</v>
      </c>
      <c r="U40" s="26">
        <v>32385116</v>
      </c>
      <c r="V40" s="26">
        <v>119973190</v>
      </c>
      <c r="W40" s="26">
        <v>368764762</v>
      </c>
      <c r="X40" s="26">
        <v>-248791572</v>
      </c>
      <c r="Y40" s="106">
        <v>-67.47</v>
      </c>
      <c r="Z40" s="121">
        <v>368764762</v>
      </c>
    </row>
    <row r="41" spans="1:26" ht="13.5">
      <c r="A41" s="104" t="s">
        <v>86</v>
      </c>
      <c r="B41" s="102"/>
      <c r="C41" s="121">
        <v>1092986</v>
      </c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652188211</v>
      </c>
      <c r="D42" s="120">
        <f t="shared" si="8"/>
        <v>559304455</v>
      </c>
      <c r="E42" s="66">
        <f t="shared" si="8"/>
        <v>666372652</v>
      </c>
      <c r="F42" s="66">
        <f t="shared" si="8"/>
        <v>22682216</v>
      </c>
      <c r="G42" s="66">
        <f t="shared" si="8"/>
        <v>40126170</v>
      </c>
      <c r="H42" s="66">
        <f t="shared" si="8"/>
        <v>70880508</v>
      </c>
      <c r="I42" s="66">
        <f t="shared" si="8"/>
        <v>133688894</v>
      </c>
      <c r="J42" s="66">
        <f t="shared" si="8"/>
        <v>16697440</v>
      </c>
      <c r="K42" s="66">
        <f t="shared" si="8"/>
        <v>39534201</v>
      </c>
      <c r="L42" s="66">
        <f t="shared" si="8"/>
        <v>45761742</v>
      </c>
      <c r="M42" s="66">
        <f t="shared" si="8"/>
        <v>101993383</v>
      </c>
      <c r="N42" s="66">
        <f t="shared" si="8"/>
        <v>49521981</v>
      </c>
      <c r="O42" s="66">
        <f t="shared" si="8"/>
        <v>34605077</v>
      </c>
      <c r="P42" s="66">
        <f t="shared" si="8"/>
        <v>51656707</v>
      </c>
      <c r="Q42" s="66">
        <f t="shared" si="8"/>
        <v>135783765</v>
      </c>
      <c r="R42" s="66">
        <f t="shared" si="8"/>
        <v>45835015</v>
      </c>
      <c r="S42" s="66">
        <f t="shared" si="8"/>
        <v>41480195</v>
      </c>
      <c r="T42" s="66">
        <f t="shared" si="8"/>
        <v>53327525</v>
      </c>
      <c r="U42" s="66">
        <f t="shared" si="8"/>
        <v>140642735</v>
      </c>
      <c r="V42" s="66">
        <f t="shared" si="8"/>
        <v>512108777</v>
      </c>
      <c r="W42" s="66">
        <f t="shared" si="8"/>
        <v>666372652</v>
      </c>
      <c r="X42" s="66">
        <f t="shared" si="8"/>
        <v>-154263875</v>
      </c>
      <c r="Y42" s="103">
        <f>+IF(W42&lt;&gt;0,+(X42/W42)*100,0)</f>
        <v>-23.149790817045716</v>
      </c>
      <c r="Z42" s="119">
        <f>SUM(Z43:Z46)</f>
        <v>666372652</v>
      </c>
    </row>
    <row r="43" spans="1:26" ht="13.5">
      <c r="A43" s="104" t="s">
        <v>88</v>
      </c>
      <c r="B43" s="102"/>
      <c r="C43" s="121">
        <v>115617005</v>
      </c>
      <c r="D43" s="122">
        <v>425701775</v>
      </c>
      <c r="E43" s="26">
        <v>348071230</v>
      </c>
      <c r="F43" s="26">
        <v>2755592</v>
      </c>
      <c r="G43" s="26">
        <v>46297189</v>
      </c>
      <c r="H43" s="26">
        <v>42298521</v>
      </c>
      <c r="I43" s="26">
        <v>91351302</v>
      </c>
      <c r="J43" s="26">
        <v>20676773</v>
      </c>
      <c r="K43" s="26">
        <v>25057116</v>
      </c>
      <c r="L43" s="26">
        <v>7358187</v>
      </c>
      <c r="M43" s="26">
        <v>53092076</v>
      </c>
      <c r="N43" s="26">
        <v>27423631</v>
      </c>
      <c r="O43" s="26">
        <v>20069881</v>
      </c>
      <c r="P43" s="26">
        <v>26865367</v>
      </c>
      <c r="Q43" s="26">
        <v>74358879</v>
      </c>
      <c r="R43" s="26">
        <v>27911774</v>
      </c>
      <c r="S43" s="26">
        <v>23184717</v>
      </c>
      <c r="T43" s="26">
        <v>25363890</v>
      </c>
      <c r="U43" s="26">
        <v>76460381</v>
      </c>
      <c r="V43" s="26">
        <v>295262638</v>
      </c>
      <c r="W43" s="26">
        <v>348071230</v>
      </c>
      <c r="X43" s="26">
        <v>-52808592</v>
      </c>
      <c r="Y43" s="106">
        <v>-15.17</v>
      </c>
      <c r="Z43" s="121">
        <v>348071230</v>
      </c>
    </row>
    <row r="44" spans="1:26" ht="13.5">
      <c r="A44" s="104" t="s">
        <v>89</v>
      </c>
      <c r="B44" s="102"/>
      <c r="C44" s="121">
        <v>130387750</v>
      </c>
      <c r="D44" s="122"/>
      <c r="E44" s="26">
        <v>141877680</v>
      </c>
      <c r="F44" s="26">
        <v>16852888</v>
      </c>
      <c r="G44" s="26">
        <v>-12070951</v>
      </c>
      <c r="H44" s="26">
        <v>12076306</v>
      </c>
      <c r="I44" s="26">
        <v>16858243</v>
      </c>
      <c r="J44" s="26">
        <v>-11258396</v>
      </c>
      <c r="K44" s="26">
        <v>4273077</v>
      </c>
      <c r="L44" s="26">
        <v>26939455</v>
      </c>
      <c r="M44" s="26">
        <v>19954136</v>
      </c>
      <c r="N44" s="26">
        <v>6991946</v>
      </c>
      <c r="O44" s="26">
        <v>7801084</v>
      </c>
      <c r="P44" s="26">
        <v>6526541</v>
      </c>
      <c r="Q44" s="26">
        <v>21319571</v>
      </c>
      <c r="R44" s="26">
        <v>5301024</v>
      </c>
      <c r="S44" s="26">
        <v>4756791</v>
      </c>
      <c r="T44" s="26">
        <v>9076008</v>
      </c>
      <c r="U44" s="26">
        <v>19133823</v>
      </c>
      <c r="V44" s="26">
        <v>77265773</v>
      </c>
      <c r="W44" s="26">
        <v>141877680</v>
      </c>
      <c r="X44" s="26">
        <v>-64611907</v>
      </c>
      <c r="Y44" s="106">
        <v>-45.54</v>
      </c>
      <c r="Z44" s="121">
        <v>141877680</v>
      </c>
    </row>
    <row r="45" spans="1:26" ht="13.5">
      <c r="A45" s="104" t="s">
        <v>90</v>
      </c>
      <c r="B45" s="102"/>
      <c r="C45" s="123">
        <v>153351319</v>
      </c>
      <c r="D45" s="124">
        <v>47852431</v>
      </c>
      <c r="E45" s="125">
        <v>75014367</v>
      </c>
      <c r="F45" s="125">
        <v>402514</v>
      </c>
      <c r="G45" s="125">
        <v>1355508</v>
      </c>
      <c r="H45" s="125">
        <v>6415183</v>
      </c>
      <c r="I45" s="125">
        <v>8173205</v>
      </c>
      <c r="J45" s="125">
        <v>1967055</v>
      </c>
      <c r="K45" s="125">
        <v>4328776</v>
      </c>
      <c r="L45" s="125">
        <v>4239076</v>
      </c>
      <c r="M45" s="125">
        <v>10534907</v>
      </c>
      <c r="N45" s="125">
        <v>956458</v>
      </c>
      <c r="O45" s="125">
        <v>900424</v>
      </c>
      <c r="P45" s="125">
        <v>8411970</v>
      </c>
      <c r="Q45" s="125">
        <v>10268852</v>
      </c>
      <c r="R45" s="125">
        <v>4230392</v>
      </c>
      <c r="S45" s="125">
        <v>4309179</v>
      </c>
      <c r="T45" s="125">
        <v>9180401</v>
      </c>
      <c r="U45" s="125">
        <v>17719972</v>
      </c>
      <c r="V45" s="125">
        <v>46696936</v>
      </c>
      <c r="W45" s="125">
        <v>75014367</v>
      </c>
      <c r="X45" s="125">
        <v>-28317431</v>
      </c>
      <c r="Y45" s="107">
        <v>-37.75</v>
      </c>
      <c r="Z45" s="123">
        <v>75014367</v>
      </c>
    </row>
    <row r="46" spans="1:26" ht="13.5">
      <c r="A46" s="104" t="s">
        <v>91</v>
      </c>
      <c r="B46" s="102"/>
      <c r="C46" s="121">
        <v>252832137</v>
      </c>
      <c r="D46" s="122">
        <v>85750249</v>
      </c>
      <c r="E46" s="26">
        <v>101409375</v>
      </c>
      <c r="F46" s="26">
        <v>2671222</v>
      </c>
      <c r="G46" s="26">
        <v>4544424</v>
      </c>
      <c r="H46" s="26">
        <v>10090498</v>
      </c>
      <c r="I46" s="26">
        <v>17306144</v>
      </c>
      <c r="J46" s="26">
        <v>5312008</v>
      </c>
      <c r="K46" s="26">
        <v>5875232</v>
      </c>
      <c r="L46" s="26">
        <v>7225024</v>
      </c>
      <c r="M46" s="26">
        <v>18412264</v>
      </c>
      <c r="N46" s="26">
        <v>14149946</v>
      </c>
      <c r="O46" s="26">
        <v>5833688</v>
      </c>
      <c r="P46" s="26">
        <v>9852829</v>
      </c>
      <c r="Q46" s="26">
        <v>29836463</v>
      </c>
      <c r="R46" s="26">
        <v>8391825</v>
      </c>
      <c r="S46" s="26">
        <v>9229508</v>
      </c>
      <c r="T46" s="26">
        <v>9707226</v>
      </c>
      <c r="U46" s="26">
        <v>27328559</v>
      </c>
      <c r="V46" s="26">
        <v>92883430</v>
      </c>
      <c r="W46" s="26">
        <v>101409375</v>
      </c>
      <c r="X46" s="26">
        <v>-8525945</v>
      </c>
      <c r="Y46" s="106">
        <v>-8.41</v>
      </c>
      <c r="Z46" s="121">
        <v>101409375</v>
      </c>
    </row>
    <row r="47" spans="1:26" ht="13.5">
      <c r="A47" s="101" t="s">
        <v>92</v>
      </c>
      <c r="B47" s="108" t="s">
        <v>93</v>
      </c>
      <c r="C47" s="119"/>
      <c r="D47" s="120">
        <v>2744637</v>
      </c>
      <c r="E47" s="66">
        <v>2428159</v>
      </c>
      <c r="F47" s="66">
        <v>165219</v>
      </c>
      <c r="G47" s="66">
        <v>134421</v>
      </c>
      <c r="H47" s="66">
        <v>168151</v>
      </c>
      <c r="I47" s="66">
        <v>467791</v>
      </c>
      <c r="J47" s="66">
        <v>142160</v>
      </c>
      <c r="K47" s="66">
        <v>143135</v>
      </c>
      <c r="L47" s="66">
        <v>159591</v>
      </c>
      <c r="M47" s="66">
        <v>444886</v>
      </c>
      <c r="N47" s="66">
        <v>506394</v>
      </c>
      <c r="O47" s="66">
        <v>102991</v>
      </c>
      <c r="P47" s="66">
        <v>160363</v>
      </c>
      <c r="Q47" s="66">
        <v>769748</v>
      </c>
      <c r="R47" s="66">
        <v>134444</v>
      </c>
      <c r="S47" s="66">
        <v>172979</v>
      </c>
      <c r="T47" s="66">
        <v>231907</v>
      </c>
      <c r="U47" s="66">
        <v>539330</v>
      </c>
      <c r="V47" s="66">
        <v>2221755</v>
      </c>
      <c r="W47" s="66">
        <v>2428159</v>
      </c>
      <c r="X47" s="66">
        <v>-206404</v>
      </c>
      <c r="Y47" s="103">
        <v>-8.5</v>
      </c>
      <c r="Z47" s="119">
        <v>2428159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2092910479</v>
      </c>
      <c r="D48" s="139">
        <f t="shared" si="9"/>
        <v>1103300161</v>
      </c>
      <c r="E48" s="39">
        <f t="shared" si="9"/>
        <v>1504345608</v>
      </c>
      <c r="F48" s="39">
        <f t="shared" si="9"/>
        <v>43647629</v>
      </c>
      <c r="G48" s="39">
        <f t="shared" si="9"/>
        <v>65949329</v>
      </c>
      <c r="H48" s="39">
        <f t="shared" si="9"/>
        <v>112608383</v>
      </c>
      <c r="I48" s="39">
        <f t="shared" si="9"/>
        <v>222205341</v>
      </c>
      <c r="J48" s="39">
        <f t="shared" si="9"/>
        <v>56616923</v>
      </c>
      <c r="K48" s="39">
        <f t="shared" si="9"/>
        <v>94981052</v>
      </c>
      <c r="L48" s="39">
        <f t="shared" si="9"/>
        <v>86237503</v>
      </c>
      <c r="M48" s="39">
        <f t="shared" si="9"/>
        <v>237835478</v>
      </c>
      <c r="N48" s="39">
        <f t="shared" si="9"/>
        <v>94471184</v>
      </c>
      <c r="O48" s="39">
        <f t="shared" si="9"/>
        <v>78916726</v>
      </c>
      <c r="P48" s="39">
        <f t="shared" si="9"/>
        <v>93601646</v>
      </c>
      <c r="Q48" s="39">
        <f t="shared" si="9"/>
        <v>266989556</v>
      </c>
      <c r="R48" s="39">
        <f t="shared" si="9"/>
        <v>79688323</v>
      </c>
      <c r="S48" s="39">
        <f t="shared" si="9"/>
        <v>81527277</v>
      </c>
      <c r="T48" s="39">
        <f t="shared" si="9"/>
        <v>124922618</v>
      </c>
      <c r="U48" s="39">
        <f t="shared" si="9"/>
        <v>286138218</v>
      </c>
      <c r="V48" s="39">
        <f t="shared" si="9"/>
        <v>1013168593</v>
      </c>
      <c r="W48" s="39">
        <f t="shared" si="9"/>
        <v>1504345608</v>
      </c>
      <c r="X48" s="39">
        <f t="shared" si="9"/>
        <v>-491177015</v>
      </c>
      <c r="Y48" s="140">
        <f>+IF(W48&lt;&gt;0,+(X48/W48)*100,0)</f>
        <v>-32.65054335838497</v>
      </c>
      <c r="Z48" s="138">
        <f>+Z28+Z32+Z38+Z42+Z47</f>
        <v>1504345608</v>
      </c>
    </row>
    <row r="49" spans="1:26" ht="13.5">
      <c r="A49" s="114" t="s">
        <v>48</v>
      </c>
      <c r="B49" s="115"/>
      <c r="C49" s="141">
        <f aca="true" t="shared" si="10" ref="C49:X49">+C25-C48</f>
        <v>119000828</v>
      </c>
      <c r="D49" s="142">
        <f t="shared" si="10"/>
        <v>14139879</v>
      </c>
      <c r="E49" s="143">
        <f t="shared" si="10"/>
        <v>-301737183</v>
      </c>
      <c r="F49" s="143">
        <f t="shared" si="10"/>
        <v>115645900</v>
      </c>
      <c r="G49" s="143">
        <f t="shared" si="10"/>
        <v>-5765709</v>
      </c>
      <c r="H49" s="143">
        <f t="shared" si="10"/>
        <v>-55590977</v>
      </c>
      <c r="I49" s="143">
        <f t="shared" si="10"/>
        <v>54289214</v>
      </c>
      <c r="J49" s="143">
        <f t="shared" si="10"/>
        <v>18151058</v>
      </c>
      <c r="K49" s="143">
        <f t="shared" si="10"/>
        <v>-2586478</v>
      </c>
      <c r="L49" s="143">
        <f t="shared" si="10"/>
        <v>58872693</v>
      </c>
      <c r="M49" s="143">
        <f t="shared" si="10"/>
        <v>74437273</v>
      </c>
      <c r="N49" s="143">
        <f t="shared" si="10"/>
        <v>-12124346</v>
      </c>
      <c r="O49" s="143">
        <f t="shared" si="10"/>
        <v>205103</v>
      </c>
      <c r="P49" s="143">
        <f t="shared" si="10"/>
        <v>46073839</v>
      </c>
      <c r="Q49" s="143">
        <f t="shared" si="10"/>
        <v>34154596</v>
      </c>
      <c r="R49" s="143">
        <f t="shared" si="10"/>
        <v>-13873670</v>
      </c>
      <c r="S49" s="143">
        <f t="shared" si="10"/>
        <v>-12884596</v>
      </c>
      <c r="T49" s="143">
        <f t="shared" si="10"/>
        <v>-56504970</v>
      </c>
      <c r="U49" s="143">
        <f t="shared" si="10"/>
        <v>-83263236</v>
      </c>
      <c r="V49" s="143">
        <f t="shared" si="10"/>
        <v>79617847</v>
      </c>
      <c r="W49" s="143">
        <f>IF(E25=E48,0,W25-W48)</f>
        <v>-301737183</v>
      </c>
      <c r="X49" s="143">
        <f t="shared" si="10"/>
        <v>381355030</v>
      </c>
      <c r="Y49" s="144">
        <f>+IF(W49&lt;&gt;0,+(X49/W49)*100,0)</f>
        <v>-126.3864884693379</v>
      </c>
      <c r="Z49" s="141">
        <f>+Z25-Z48</f>
        <v>-301737183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270896504</v>
      </c>
      <c r="D5" s="122">
        <v>287896520</v>
      </c>
      <c r="E5" s="26">
        <v>287896380</v>
      </c>
      <c r="F5" s="26">
        <v>16313272</v>
      </c>
      <c r="G5" s="26">
        <v>30329814</v>
      </c>
      <c r="H5" s="26">
        <v>23843255</v>
      </c>
      <c r="I5" s="26">
        <v>70486341</v>
      </c>
      <c r="J5" s="26">
        <v>24790272</v>
      </c>
      <c r="K5" s="26">
        <v>23900977</v>
      </c>
      <c r="L5" s="26">
        <v>24999888</v>
      </c>
      <c r="M5" s="26">
        <v>73691137</v>
      </c>
      <c r="N5" s="26">
        <v>24648375</v>
      </c>
      <c r="O5" s="26">
        <v>23434902</v>
      </c>
      <c r="P5" s="26">
        <v>24281023</v>
      </c>
      <c r="Q5" s="26">
        <v>72364300</v>
      </c>
      <c r="R5" s="26">
        <v>24779950</v>
      </c>
      <c r="S5" s="26">
        <v>24934141</v>
      </c>
      <c r="T5" s="26">
        <v>25723036</v>
      </c>
      <c r="U5" s="26">
        <v>75437127</v>
      </c>
      <c r="V5" s="26">
        <v>291978905</v>
      </c>
      <c r="W5" s="26">
        <v>287896380</v>
      </c>
      <c r="X5" s="26">
        <v>4082525</v>
      </c>
      <c r="Y5" s="106">
        <v>1.42</v>
      </c>
      <c r="Z5" s="121">
        <v>287896380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328996570</v>
      </c>
      <c r="D7" s="122">
        <v>445081110</v>
      </c>
      <c r="E7" s="26">
        <v>425301930</v>
      </c>
      <c r="F7" s="26">
        <v>29097152</v>
      </c>
      <c r="G7" s="26">
        <v>32165595</v>
      </c>
      <c r="H7" s="26">
        <v>32712755</v>
      </c>
      <c r="I7" s="26">
        <v>93975502</v>
      </c>
      <c r="J7" s="26">
        <v>36245652</v>
      </c>
      <c r="K7" s="26">
        <v>33830883</v>
      </c>
      <c r="L7" s="26">
        <v>35220130</v>
      </c>
      <c r="M7" s="26">
        <v>105296665</v>
      </c>
      <c r="N7" s="26">
        <v>35150188</v>
      </c>
      <c r="O7" s="26">
        <v>33400443</v>
      </c>
      <c r="P7" s="26">
        <v>34596877</v>
      </c>
      <c r="Q7" s="26">
        <v>103147508</v>
      </c>
      <c r="R7" s="26">
        <v>34671745</v>
      </c>
      <c r="S7" s="26">
        <v>33919615</v>
      </c>
      <c r="T7" s="26">
        <v>33174916</v>
      </c>
      <c r="U7" s="26">
        <v>101766276</v>
      </c>
      <c r="V7" s="26">
        <v>404185951</v>
      </c>
      <c r="W7" s="26">
        <v>425301930</v>
      </c>
      <c r="X7" s="26">
        <v>-21115979</v>
      </c>
      <c r="Y7" s="106">
        <v>-4.96</v>
      </c>
      <c r="Z7" s="121">
        <v>425301930</v>
      </c>
    </row>
    <row r="8" spans="1:26" ht="13.5">
      <c r="A8" s="159" t="s">
        <v>103</v>
      </c>
      <c r="B8" s="158" t="s">
        <v>95</v>
      </c>
      <c r="C8" s="121">
        <v>18175602</v>
      </c>
      <c r="D8" s="122">
        <v>0</v>
      </c>
      <c r="E8" s="26">
        <v>19779180</v>
      </c>
      <c r="F8" s="26">
        <v>1602684</v>
      </c>
      <c r="G8" s="26">
        <v>1266574</v>
      </c>
      <c r="H8" s="26">
        <v>1675325</v>
      </c>
      <c r="I8" s="26">
        <v>4544583</v>
      </c>
      <c r="J8" s="26">
        <v>1898875</v>
      </c>
      <c r="K8" s="26">
        <v>1073253</v>
      </c>
      <c r="L8" s="26">
        <v>1420749</v>
      </c>
      <c r="M8" s="26">
        <v>4392877</v>
      </c>
      <c r="N8" s="26">
        <v>1621233</v>
      </c>
      <c r="O8" s="26">
        <v>1543216</v>
      </c>
      <c r="P8" s="26">
        <v>1461829</v>
      </c>
      <c r="Q8" s="26">
        <v>4626278</v>
      </c>
      <c r="R8" s="26">
        <v>1587648</v>
      </c>
      <c r="S8" s="26">
        <v>1291612</v>
      </c>
      <c r="T8" s="26">
        <v>1658151</v>
      </c>
      <c r="U8" s="26">
        <v>4537411</v>
      </c>
      <c r="V8" s="26">
        <v>18101149</v>
      </c>
      <c r="W8" s="26">
        <v>19779180</v>
      </c>
      <c r="X8" s="26">
        <v>-1678031</v>
      </c>
      <c r="Y8" s="106">
        <v>-8.48</v>
      </c>
      <c r="Z8" s="121">
        <v>19779180</v>
      </c>
    </row>
    <row r="9" spans="1:26" ht="13.5">
      <c r="A9" s="159" t="s">
        <v>104</v>
      </c>
      <c r="B9" s="158" t="s">
        <v>95</v>
      </c>
      <c r="C9" s="121">
        <v>12657152</v>
      </c>
      <c r="D9" s="122">
        <v>14105680</v>
      </c>
      <c r="E9" s="26">
        <v>14105680</v>
      </c>
      <c r="F9" s="26">
        <v>1156702</v>
      </c>
      <c r="G9" s="26">
        <v>936132</v>
      </c>
      <c r="H9" s="26">
        <v>1117504</v>
      </c>
      <c r="I9" s="26">
        <v>3210338</v>
      </c>
      <c r="J9" s="26">
        <v>1345324</v>
      </c>
      <c r="K9" s="26">
        <v>635251</v>
      </c>
      <c r="L9" s="26">
        <v>1015512</v>
      </c>
      <c r="M9" s="26">
        <v>2996087</v>
      </c>
      <c r="N9" s="26">
        <v>1043090</v>
      </c>
      <c r="O9" s="26">
        <v>1085962</v>
      </c>
      <c r="P9" s="26">
        <v>1051914</v>
      </c>
      <c r="Q9" s="26">
        <v>3180966</v>
      </c>
      <c r="R9" s="26">
        <v>1123698</v>
      </c>
      <c r="S9" s="26">
        <v>941555</v>
      </c>
      <c r="T9" s="26">
        <v>1191506</v>
      </c>
      <c r="U9" s="26">
        <v>3256759</v>
      </c>
      <c r="V9" s="26">
        <v>12644150</v>
      </c>
      <c r="W9" s="26">
        <v>14105680</v>
      </c>
      <c r="X9" s="26">
        <v>-1461530</v>
      </c>
      <c r="Y9" s="106">
        <v>-10.36</v>
      </c>
      <c r="Z9" s="121">
        <v>14105680</v>
      </c>
    </row>
    <row r="10" spans="1:26" ht="13.5">
      <c r="A10" s="159" t="s">
        <v>105</v>
      </c>
      <c r="B10" s="158" t="s">
        <v>95</v>
      </c>
      <c r="C10" s="121">
        <v>41860555</v>
      </c>
      <c r="D10" s="122">
        <v>48052450</v>
      </c>
      <c r="E10" s="20">
        <v>48052450</v>
      </c>
      <c r="F10" s="20">
        <v>3893761</v>
      </c>
      <c r="G10" s="20">
        <v>4009079</v>
      </c>
      <c r="H10" s="20">
        <v>3760654</v>
      </c>
      <c r="I10" s="20">
        <v>11663494</v>
      </c>
      <c r="J10" s="20">
        <v>3829717</v>
      </c>
      <c r="K10" s="20">
        <v>3858677</v>
      </c>
      <c r="L10" s="20">
        <v>3900001</v>
      </c>
      <c r="M10" s="20">
        <v>11588395</v>
      </c>
      <c r="N10" s="20">
        <v>3853373</v>
      </c>
      <c r="O10" s="20">
        <v>3837920</v>
      </c>
      <c r="P10" s="20">
        <v>3786286</v>
      </c>
      <c r="Q10" s="20">
        <v>11477579</v>
      </c>
      <c r="R10" s="20">
        <v>3642694</v>
      </c>
      <c r="S10" s="20">
        <v>3742435</v>
      </c>
      <c r="T10" s="20">
        <v>3667028</v>
      </c>
      <c r="U10" s="20">
        <v>11052157</v>
      </c>
      <c r="V10" s="20">
        <v>45781625</v>
      </c>
      <c r="W10" s="20">
        <v>48052450</v>
      </c>
      <c r="X10" s="20">
        <v>-2270825</v>
      </c>
      <c r="Y10" s="160">
        <v>-4.73</v>
      </c>
      <c r="Z10" s="96">
        <v>48052450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1695370</v>
      </c>
      <c r="D12" s="122">
        <v>2705440</v>
      </c>
      <c r="E12" s="26">
        <v>19205440</v>
      </c>
      <c r="F12" s="26">
        <v>161465</v>
      </c>
      <c r="G12" s="26">
        <v>183327</v>
      </c>
      <c r="H12" s="26">
        <v>166126</v>
      </c>
      <c r="I12" s="26">
        <v>510918</v>
      </c>
      <c r="J12" s="26">
        <v>228524</v>
      </c>
      <c r="K12" s="26">
        <v>9246249</v>
      </c>
      <c r="L12" s="26">
        <v>248624</v>
      </c>
      <c r="M12" s="26">
        <v>9723397</v>
      </c>
      <c r="N12" s="26">
        <v>254887</v>
      </c>
      <c r="O12" s="26">
        <v>522962</v>
      </c>
      <c r="P12" s="26">
        <v>2417562</v>
      </c>
      <c r="Q12" s="26">
        <v>3195411</v>
      </c>
      <c r="R12" s="26">
        <v>399979</v>
      </c>
      <c r="S12" s="26">
        <v>238917</v>
      </c>
      <c r="T12" s="26">
        <v>-12174</v>
      </c>
      <c r="U12" s="26">
        <v>626722</v>
      </c>
      <c r="V12" s="26">
        <v>14056448</v>
      </c>
      <c r="W12" s="26">
        <v>19205440</v>
      </c>
      <c r="X12" s="26">
        <v>-5148992</v>
      </c>
      <c r="Y12" s="106">
        <v>-26.81</v>
      </c>
      <c r="Z12" s="121">
        <v>19205440</v>
      </c>
    </row>
    <row r="13" spans="1:26" ht="13.5">
      <c r="A13" s="157" t="s">
        <v>108</v>
      </c>
      <c r="B13" s="161"/>
      <c r="C13" s="121">
        <v>16389721</v>
      </c>
      <c r="D13" s="122">
        <v>13486130</v>
      </c>
      <c r="E13" s="26">
        <v>7824523</v>
      </c>
      <c r="F13" s="26">
        <v>80</v>
      </c>
      <c r="G13" s="26">
        <v>0</v>
      </c>
      <c r="H13" s="26">
        <v>-183136</v>
      </c>
      <c r="I13" s="26">
        <v>-183056</v>
      </c>
      <c r="J13" s="26">
        <v>-316097</v>
      </c>
      <c r="K13" s="26">
        <v>-232837</v>
      </c>
      <c r="L13" s="26">
        <v>-217311</v>
      </c>
      <c r="M13" s="26">
        <v>-766245</v>
      </c>
      <c r="N13" s="26">
        <v>2440369</v>
      </c>
      <c r="O13" s="26">
        <v>1188439</v>
      </c>
      <c r="P13" s="26">
        <v>31</v>
      </c>
      <c r="Q13" s="26">
        <v>3628839</v>
      </c>
      <c r="R13" s="26">
        <v>79607</v>
      </c>
      <c r="S13" s="26">
        <v>44236</v>
      </c>
      <c r="T13" s="26">
        <v>554828</v>
      </c>
      <c r="U13" s="26">
        <v>678671</v>
      </c>
      <c r="V13" s="26">
        <v>3358209</v>
      </c>
      <c r="W13" s="26">
        <v>7824523</v>
      </c>
      <c r="X13" s="26">
        <v>-4466314</v>
      </c>
      <c r="Y13" s="106">
        <v>-57.08</v>
      </c>
      <c r="Z13" s="121">
        <v>7824523</v>
      </c>
    </row>
    <row r="14" spans="1:26" ht="13.5">
      <c r="A14" s="157" t="s">
        <v>109</v>
      </c>
      <c r="B14" s="161"/>
      <c r="C14" s="121">
        <v>20765102</v>
      </c>
      <c r="D14" s="122">
        <v>23200210</v>
      </c>
      <c r="E14" s="26">
        <v>15788360</v>
      </c>
      <c r="F14" s="26">
        <v>1580159</v>
      </c>
      <c r="G14" s="26">
        <v>1457977</v>
      </c>
      <c r="H14" s="26">
        <v>1558440</v>
      </c>
      <c r="I14" s="26">
        <v>4596576</v>
      </c>
      <c r="J14" s="26">
        <v>1274644</v>
      </c>
      <c r="K14" s="26">
        <v>1531550</v>
      </c>
      <c r="L14" s="26">
        <v>1298061</v>
      </c>
      <c r="M14" s="26">
        <v>4104255</v>
      </c>
      <c r="N14" s="26">
        <v>1493720</v>
      </c>
      <c r="O14" s="26">
        <v>1107776</v>
      </c>
      <c r="P14" s="26">
        <v>1709310</v>
      </c>
      <c r="Q14" s="26">
        <v>4310806</v>
      </c>
      <c r="R14" s="26">
        <v>1707036</v>
      </c>
      <c r="S14" s="26">
        <v>1218946</v>
      </c>
      <c r="T14" s="26">
        <v>1022438</v>
      </c>
      <c r="U14" s="26">
        <v>3948420</v>
      </c>
      <c r="V14" s="26">
        <v>16960057</v>
      </c>
      <c r="W14" s="26">
        <v>15788360</v>
      </c>
      <c r="X14" s="26">
        <v>1171697</v>
      </c>
      <c r="Y14" s="106">
        <v>7.42</v>
      </c>
      <c r="Z14" s="121">
        <v>15788360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6031735</v>
      </c>
      <c r="D16" s="122">
        <v>4371930</v>
      </c>
      <c r="E16" s="26">
        <v>4371930</v>
      </c>
      <c r="F16" s="26">
        <v>265999</v>
      </c>
      <c r="G16" s="26">
        <v>409439</v>
      </c>
      <c r="H16" s="26">
        <v>208317</v>
      </c>
      <c r="I16" s="26">
        <v>883755</v>
      </c>
      <c r="J16" s="26">
        <v>223409</v>
      </c>
      <c r="K16" s="26">
        <v>242462</v>
      </c>
      <c r="L16" s="26">
        <v>318256</v>
      </c>
      <c r="M16" s="26">
        <v>784127</v>
      </c>
      <c r="N16" s="26">
        <v>225614</v>
      </c>
      <c r="O16" s="26">
        <v>283254</v>
      </c>
      <c r="P16" s="26">
        <v>154683</v>
      </c>
      <c r="Q16" s="26">
        <v>663551</v>
      </c>
      <c r="R16" s="26">
        <v>372800</v>
      </c>
      <c r="S16" s="26">
        <v>217358</v>
      </c>
      <c r="T16" s="26">
        <v>191036</v>
      </c>
      <c r="U16" s="26">
        <v>781194</v>
      </c>
      <c r="V16" s="26">
        <v>3112627</v>
      </c>
      <c r="W16" s="26">
        <v>4371930</v>
      </c>
      <c r="X16" s="26">
        <v>-1259303</v>
      </c>
      <c r="Y16" s="106">
        <v>-28.8</v>
      </c>
      <c r="Z16" s="121">
        <v>4371930</v>
      </c>
    </row>
    <row r="17" spans="1:26" ht="13.5">
      <c r="A17" s="157" t="s">
        <v>112</v>
      </c>
      <c r="B17" s="161"/>
      <c r="C17" s="121">
        <v>11194</v>
      </c>
      <c r="D17" s="122">
        <v>7234210</v>
      </c>
      <c r="E17" s="26">
        <v>5264145</v>
      </c>
      <c r="F17" s="26">
        <v>254804</v>
      </c>
      <c r="G17" s="26">
        <v>637995</v>
      </c>
      <c r="H17" s="26">
        <v>448864</v>
      </c>
      <c r="I17" s="26">
        <v>1341663</v>
      </c>
      <c r="J17" s="26">
        <v>456743</v>
      </c>
      <c r="K17" s="26">
        <v>489464</v>
      </c>
      <c r="L17" s="26">
        <v>480043</v>
      </c>
      <c r="M17" s="26">
        <v>1426250</v>
      </c>
      <c r="N17" s="26">
        <v>302839</v>
      </c>
      <c r="O17" s="26">
        <v>1026</v>
      </c>
      <c r="P17" s="26">
        <v>553</v>
      </c>
      <c r="Q17" s="26">
        <v>304418</v>
      </c>
      <c r="R17" s="26">
        <v>750</v>
      </c>
      <c r="S17" s="26">
        <v>411</v>
      </c>
      <c r="T17" s="26">
        <v>855</v>
      </c>
      <c r="U17" s="26">
        <v>2016</v>
      </c>
      <c r="V17" s="26">
        <v>3074347</v>
      </c>
      <c r="W17" s="26">
        <v>5264145</v>
      </c>
      <c r="X17" s="26">
        <v>-2189798</v>
      </c>
      <c r="Y17" s="106">
        <v>-41.6</v>
      </c>
      <c r="Z17" s="121">
        <v>5264145</v>
      </c>
    </row>
    <row r="18" spans="1:26" ht="13.5">
      <c r="A18" s="159" t="s">
        <v>113</v>
      </c>
      <c r="B18" s="158"/>
      <c r="C18" s="121">
        <v>40273122</v>
      </c>
      <c r="D18" s="122">
        <v>29413270</v>
      </c>
      <c r="E18" s="26">
        <v>61074465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19622358</v>
      </c>
      <c r="L18" s="26">
        <v>0</v>
      </c>
      <c r="M18" s="26">
        <v>19622358</v>
      </c>
      <c r="N18" s="26">
        <v>16004522</v>
      </c>
      <c r="O18" s="26">
        <v>5931125</v>
      </c>
      <c r="P18" s="26">
        <v>5766617</v>
      </c>
      <c r="Q18" s="26">
        <v>27702264</v>
      </c>
      <c r="R18" s="26">
        <v>3914467</v>
      </c>
      <c r="S18" s="26">
        <v>8236795</v>
      </c>
      <c r="T18" s="26">
        <v>7590567</v>
      </c>
      <c r="U18" s="26">
        <v>19741829</v>
      </c>
      <c r="V18" s="26">
        <v>67066451</v>
      </c>
      <c r="W18" s="26">
        <v>61074465</v>
      </c>
      <c r="X18" s="26">
        <v>5991986</v>
      </c>
      <c r="Y18" s="106">
        <v>9.81</v>
      </c>
      <c r="Z18" s="121">
        <v>61074465</v>
      </c>
    </row>
    <row r="19" spans="1:26" ht="13.5">
      <c r="A19" s="157" t="s">
        <v>33</v>
      </c>
      <c r="B19" s="161"/>
      <c r="C19" s="121">
        <v>431722134</v>
      </c>
      <c r="D19" s="122">
        <v>266134000</v>
      </c>
      <c r="E19" s="26">
        <v>329183183</v>
      </c>
      <c r="F19" s="26">
        <v>104197542</v>
      </c>
      <c r="G19" s="26">
        <v>90026</v>
      </c>
      <c r="H19" s="26">
        <v>0</v>
      </c>
      <c r="I19" s="26">
        <v>104287568</v>
      </c>
      <c r="J19" s="26">
        <v>3749000</v>
      </c>
      <c r="K19" s="26">
        <v>0</v>
      </c>
      <c r="L19" s="26">
        <v>82558035</v>
      </c>
      <c r="M19" s="26">
        <v>86307035</v>
      </c>
      <c r="N19" s="26">
        <v>3836000</v>
      </c>
      <c r="O19" s="26">
        <v>3813678</v>
      </c>
      <c r="P19" s="26">
        <v>70975782</v>
      </c>
      <c r="Q19" s="26">
        <v>78625460</v>
      </c>
      <c r="R19" s="26">
        <v>0</v>
      </c>
      <c r="S19" s="26">
        <v>0</v>
      </c>
      <c r="T19" s="26">
        <v>0</v>
      </c>
      <c r="U19" s="26">
        <v>0</v>
      </c>
      <c r="V19" s="26">
        <v>269220063</v>
      </c>
      <c r="W19" s="26">
        <v>329183183</v>
      </c>
      <c r="X19" s="26">
        <v>-59963120</v>
      </c>
      <c r="Y19" s="106">
        <v>-18.22</v>
      </c>
      <c r="Z19" s="121">
        <v>329183183</v>
      </c>
    </row>
    <row r="20" spans="1:26" ht="13.5">
      <c r="A20" s="157" t="s">
        <v>34</v>
      </c>
      <c r="B20" s="161" t="s">
        <v>95</v>
      </c>
      <c r="C20" s="121">
        <v>-33891520</v>
      </c>
      <c r="D20" s="122">
        <v>-47640910</v>
      </c>
      <c r="E20" s="20">
        <v>-45639241</v>
      </c>
      <c r="F20" s="20">
        <v>740509</v>
      </c>
      <c r="G20" s="20">
        <v>-11302338</v>
      </c>
      <c r="H20" s="20">
        <v>-8290698</v>
      </c>
      <c r="I20" s="20">
        <v>-18852527</v>
      </c>
      <c r="J20" s="20">
        <v>-5057199</v>
      </c>
      <c r="K20" s="20">
        <v>-1969918</v>
      </c>
      <c r="L20" s="20">
        <v>-6126860</v>
      </c>
      <c r="M20" s="20">
        <v>-13153977</v>
      </c>
      <c r="N20" s="20">
        <v>-8527372</v>
      </c>
      <c r="O20" s="20">
        <v>2891126</v>
      </c>
      <c r="P20" s="20">
        <v>-6539482</v>
      </c>
      <c r="Q20" s="20">
        <v>-12175728</v>
      </c>
      <c r="R20" s="20">
        <v>-6473557</v>
      </c>
      <c r="S20" s="20">
        <v>-6153094</v>
      </c>
      <c r="T20" s="20">
        <v>-6344539</v>
      </c>
      <c r="U20" s="20">
        <v>-18971190</v>
      </c>
      <c r="V20" s="20">
        <v>-63153422</v>
      </c>
      <c r="W20" s="20">
        <v>-45639241</v>
      </c>
      <c r="X20" s="20">
        <v>-17514181</v>
      </c>
      <c r="Y20" s="160">
        <v>38.38</v>
      </c>
      <c r="Z20" s="96">
        <v>-45639241</v>
      </c>
    </row>
    <row r="21" spans="1:26" ht="13.5">
      <c r="A21" s="157" t="s">
        <v>114</v>
      </c>
      <c r="B21" s="161"/>
      <c r="C21" s="121">
        <v>238323</v>
      </c>
      <c r="D21" s="122">
        <v>23400000</v>
      </c>
      <c r="E21" s="26">
        <v>10400000</v>
      </c>
      <c r="F21" s="26">
        <v>29400</v>
      </c>
      <c r="G21" s="26">
        <v>0</v>
      </c>
      <c r="H21" s="48">
        <v>0</v>
      </c>
      <c r="I21" s="26">
        <v>29400</v>
      </c>
      <c r="J21" s="26">
        <v>6099117</v>
      </c>
      <c r="K21" s="26">
        <v>166205</v>
      </c>
      <c r="L21" s="26">
        <v>-4932</v>
      </c>
      <c r="M21" s="26">
        <v>6260390</v>
      </c>
      <c r="N21" s="26">
        <v>0</v>
      </c>
      <c r="O21" s="48">
        <v>80000</v>
      </c>
      <c r="P21" s="26">
        <v>12500</v>
      </c>
      <c r="Q21" s="26">
        <v>92500</v>
      </c>
      <c r="R21" s="26">
        <v>7836</v>
      </c>
      <c r="S21" s="26">
        <v>9754</v>
      </c>
      <c r="T21" s="26">
        <v>0</v>
      </c>
      <c r="U21" s="26">
        <v>17590</v>
      </c>
      <c r="V21" s="48">
        <v>6399880</v>
      </c>
      <c r="W21" s="26">
        <v>10400000</v>
      </c>
      <c r="X21" s="26">
        <v>-4000120</v>
      </c>
      <c r="Y21" s="106">
        <v>-38.46</v>
      </c>
      <c r="Z21" s="121">
        <v>10400000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1155821564</v>
      </c>
      <c r="D22" s="165">
        <f t="shared" si="0"/>
        <v>1117440040</v>
      </c>
      <c r="E22" s="166">
        <f t="shared" si="0"/>
        <v>1202608425</v>
      </c>
      <c r="F22" s="166">
        <f t="shared" si="0"/>
        <v>159293529</v>
      </c>
      <c r="G22" s="166">
        <f t="shared" si="0"/>
        <v>60183620</v>
      </c>
      <c r="H22" s="166">
        <f t="shared" si="0"/>
        <v>57017406</v>
      </c>
      <c r="I22" s="166">
        <f t="shared" si="0"/>
        <v>276494555</v>
      </c>
      <c r="J22" s="166">
        <f t="shared" si="0"/>
        <v>74767981</v>
      </c>
      <c r="K22" s="166">
        <f t="shared" si="0"/>
        <v>92394574</v>
      </c>
      <c r="L22" s="166">
        <f t="shared" si="0"/>
        <v>145110196</v>
      </c>
      <c r="M22" s="166">
        <f t="shared" si="0"/>
        <v>312272751</v>
      </c>
      <c r="N22" s="166">
        <f t="shared" si="0"/>
        <v>82346838</v>
      </c>
      <c r="O22" s="166">
        <f t="shared" si="0"/>
        <v>79121829</v>
      </c>
      <c r="P22" s="166">
        <f t="shared" si="0"/>
        <v>139675485</v>
      </c>
      <c r="Q22" s="166">
        <f t="shared" si="0"/>
        <v>301144152</v>
      </c>
      <c r="R22" s="166">
        <f t="shared" si="0"/>
        <v>65814653</v>
      </c>
      <c r="S22" s="166">
        <f t="shared" si="0"/>
        <v>68642681</v>
      </c>
      <c r="T22" s="166">
        <f t="shared" si="0"/>
        <v>68417648</v>
      </c>
      <c r="U22" s="166">
        <f t="shared" si="0"/>
        <v>202874982</v>
      </c>
      <c r="V22" s="166">
        <f t="shared" si="0"/>
        <v>1092786440</v>
      </c>
      <c r="W22" s="166">
        <f t="shared" si="0"/>
        <v>1202608425</v>
      </c>
      <c r="X22" s="166">
        <f t="shared" si="0"/>
        <v>-109821985</v>
      </c>
      <c r="Y22" s="167">
        <f>+IF(W22&lt;&gt;0,+(X22/W22)*100,0)</f>
        <v>-9.131982008191903</v>
      </c>
      <c r="Z22" s="164">
        <f>SUM(Z5:Z21)</f>
        <v>1202608425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499063305</v>
      </c>
      <c r="D25" s="122">
        <v>338184861</v>
      </c>
      <c r="E25" s="26">
        <v>341986088</v>
      </c>
      <c r="F25" s="26">
        <v>23661093</v>
      </c>
      <c r="G25" s="26">
        <v>25957645</v>
      </c>
      <c r="H25" s="26">
        <v>26848524</v>
      </c>
      <c r="I25" s="26">
        <v>76467262</v>
      </c>
      <c r="J25" s="26">
        <v>25828216</v>
      </c>
      <c r="K25" s="26">
        <v>26795458</v>
      </c>
      <c r="L25" s="26">
        <v>27758279</v>
      </c>
      <c r="M25" s="26">
        <v>80381953</v>
      </c>
      <c r="N25" s="26">
        <v>29301326</v>
      </c>
      <c r="O25" s="26">
        <v>37190833</v>
      </c>
      <c r="P25" s="26">
        <v>30305087</v>
      </c>
      <c r="Q25" s="26">
        <v>96797246</v>
      </c>
      <c r="R25" s="26">
        <v>28270614</v>
      </c>
      <c r="S25" s="26">
        <v>30615120</v>
      </c>
      <c r="T25" s="26">
        <v>30003529</v>
      </c>
      <c r="U25" s="26">
        <v>88889263</v>
      </c>
      <c r="V25" s="26">
        <v>342535724</v>
      </c>
      <c r="W25" s="26">
        <v>341986088</v>
      </c>
      <c r="X25" s="26">
        <v>549636</v>
      </c>
      <c r="Y25" s="106">
        <v>0.16</v>
      </c>
      <c r="Z25" s="121">
        <v>341986088</v>
      </c>
    </row>
    <row r="26" spans="1:26" ht="13.5">
      <c r="A26" s="159" t="s">
        <v>37</v>
      </c>
      <c r="B26" s="158"/>
      <c r="C26" s="121">
        <v>15604980</v>
      </c>
      <c r="D26" s="122">
        <v>16972271</v>
      </c>
      <c r="E26" s="26">
        <v>17289380</v>
      </c>
      <c r="F26" s="26">
        <v>1303553</v>
      </c>
      <c r="G26" s="26">
        <v>1299073</v>
      </c>
      <c r="H26" s="26">
        <v>1341245</v>
      </c>
      <c r="I26" s="26">
        <v>3943871</v>
      </c>
      <c r="J26" s="26">
        <v>1344045</v>
      </c>
      <c r="K26" s="26">
        <v>1324422</v>
      </c>
      <c r="L26" s="26">
        <v>1345725</v>
      </c>
      <c r="M26" s="26">
        <v>4014192</v>
      </c>
      <c r="N26" s="26">
        <v>1819818</v>
      </c>
      <c r="O26" s="26">
        <v>0</v>
      </c>
      <c r="P26" s="26">
        <v>1412689</v>
      </c>
      <c r="Q26" s="26">
        <v>3232507</v>
      </c>
      <c r="R26" s="26">
        <v>1407089</v>
      </c>
      <c r="S26" s="26">
        <v>950692</v>
      </c>
      <c r="T26" s="26">
        <v>1955809</v>
      </c>
      <c r="U26" s="26">
        <v>4313590</v>
      </c>
      <c r="V26" s="26">
        <v>15504160</v>
      </c>
      <c r="W26" s="26">
        <v>17289380</v>
      </c>
      <c r="X26" s="26">
        <v>-1785220</v>
      </c>
      <c r="Y26" s="106">
        <v>-10.33</v>
      </c>
      <c r="Z26" s="121">
        <v>17289380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35260480</v>
      </c>
      <c r="E27" s="26">
        <v>43199792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15056057</v>
      </c>
      <c r="O27" s="26">
        <v>0</v>
      </c>
      <c r="P27" s="26">
        <v>0</v>
      </c>
      <c r="Q27" s="26">
        <v>15056057</v>
      </c>
      <c r="R27" s="26">
        <v>0</v>
      </c>
      <c r="S27" s="26">
        <v>0</v>
      </c>
      <c r="T27" s="26">
        <v>0</v>
      </c>
      <c r="U27" s="26">
        <v>0</v>
      </c>
      <c r="V27" s="26">
        <v>15056057</v>
      </c>
      <c r="W27" s="26">
        <v>43199792</v>
      </c>
      <c r="X27" s="26">
        <v>-28143735</v>
      </c>
      <c r="Y27" s="106">
        <v>-65.15</v>
      </c>
      <c r="Z27" s="121">
        <v>43199792</v>
      </c>
    </row>
    <row r="28" spans="1:26" ht="13.5">
      <c r="A28" s="159" t="s">
        <v>38</v>
      </c>
      <c r="B28" s="158" t="s">
        <v>95</v>
      </c>
      <c r="C28" s="121">
        <v>539996763</v>
      </c>
      <c r="D28" s="122">
        <v>49436160</v>
      </c>
      <c r="E28" s="26">
        <v>352484388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352484388</v>
      </c>
      <c r="X28" s="26">
        <v>-352484388</v>
      </c>
      <c r="Y28" s="106">
        <v>-100</v>
      </c>
      <c r="Z28" s="121">
        <v>352484388</v>
      </c>
    </row>
    <row r="29" spans="1:26" ht="13.5">
      <c r="A29" s="159" t="s">
        <v>39</v>
      </c>
      <c r="B29" s="158"/>
      <c r="C29" s="121">
        <v>23184867</v>
      </c>
      <c r="D29" s="122">
        <v>28806010</v>
      </c>
      <c r="E29" s="26">
        <v>30401481</v>
      </c>
      <c r="F29" s="26">
        <v>42040</v>
      </c>
      <c r="G29" s="26">
        <v>0</v>
      </c>
      <c r="H29" s="26">
        <v>1313018</v>
      </c>
      <c r="I29" s="26">
        <v>1355058</v>
      </c>
      <c r="J29" s="26">
        <v>32028</v>
      </c>
      <c r="K29" s="26">
        <v>27700</v>
      </c>
      <c r="L29" s="26">
        <v>5400381</v>
      </c>
      <c r="M29" s="26">
        <v>5460109</v>
      </c>
      <c r="N29" s="26">
        <v>1439822</v>
      </c>
      <c r="O29" s="26">
        <v>1447527</v>
      </c>
      <c r="P29" s="26">
        <v>1502870</v>
      </c>
      <c r="Q29" s="26">
        <v>4390219</v>
      </c>
      <c r="R29" s="26">
        <v>60485</v>
      </c>
      <c r="S29" s="26">
        <v>7380</v>
      </c>
      <c r="T29" s="26">
        <v>11716671</v>
      </c>
      <c r="U29" s="26">
        <v>11784536</v>
      </c>
      <c r="V29" s="26">
        <v>22989922</v>
      </c>
      <c r="W29" s="26">
        <v>30401481</v>
      </c>
      <c r="X29" s="26">
        <v>-7411559</v>
      </c>
      <c r="Y29" s="106">
        <v>-24.38</v>
      </c>
      <c r="Z29" s="121">
        <v>30401481</v>
      </c>
    </row>
    <row r="30" spans="1:26" ht="13.5">
      <c r="A30" s="159" t="s">
        <v>118</v>
      </c>
      <c r="B30" s="158" t="s">
        <v>95</v>
      </c>
      <c r="C30" s="121">
        <v>207933120</v>
      </c>
      <c r="D30" s="122">
        <v>277668790</v>
      </c>
      <c r="E30" s="26">
        <v>264019790</v>
      </c>
      <c r="F30" s="26">
        <v>0</v>
      </c>
      <c r="G30" s="26">
        <v>43409999</v>
      </c>
      <c r="H30" s="26">
        <v>36414307</v>
      </c>
      <c r="I30" s="26">
        <v>79824306</v>
      </c>
      <c r="J30" s="26">
        <v>16829523</v>
      </c>
      <c r="K30" s="26">
        <v>19707675</v>
      </c>
      <c r="L30" s="26">
        <v>2393670</v>
      </c>
      <c r="M30" s="26">
        <v>38930868</v>
      </c>
      <c r="N30" s="26">
        <v>16807971</v>
      </c>
      <c r="O30" s="26">
        <v>15763193</v>
      </c>
      <c r="P30" s="26">
        <v>19640594</v>
      </c>
      <c r="Q30" s="26">
        <v>52211758</v>
      </c>
      <c r="R30" s="26">
        <v>22871192</v>
      </c>
      <c r="S30" s="26">
        <v>19081816</v>
      </c>
      <c r="T30" s="26">
        <v>19898733</v>
      </c>
      <c r="U30" s="26">
        <v>61851741</v>
      </c>
      <c r="V30" s="26">
        <v>232818673</v>
      </c>
      <c r="W30" s="26">
        <v>264019790</v>
      </c>
      <c r="X30" s="26">
        <v>-31201117</v>
      </c>
      <c r="Y30" s="106">
        <v>-11.82</v>
      </c>
      <c r="Z30" s="121">
        <v>264019790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235393543</v>
      </c>
      <c r="D32" s="122">
        <v>137391538</v>
      </c>
      <c r="E32" s="26">
        <v>167453911</v>
      </c>
      <c r="F32" s="26">
        <v>97708</v>
      </c>
      <c r="G32" s="26">
        <v>3382633</v>
      </c>
      <c r="H32" s="26">
        <v>23714707</v>
      </c>
      <c r="I32" s="26">
        <v>27195048</v>
      </c>
      <c r="J32" s="26">
        <v>14001728</v>
      </c>
      <c r="K32" s="26">
        <v>13665400</v>
      </c>
      <c r="L32" s="26">
        <v>15277358</v>
      </c>
      <c r="M32" s="26">
        <v>42944486</v>
      </c>
      <c r="N32" s="26">
        <v>7675796</v>
      </c>
      <c r="O32" s="26">
        <v>9826719</v>
      </c>
      <c r="P32" s="26">
        <v>20367500</v>
      </c>
      <c r="Q32" s="26">
        <v>37870015</v>
      </c>
      <c r="R32" s="26">
        <v>12829114</v>
      </c>
      <c r="S32" s="26">
        <v>11973197</v>
      </c>
      <c r="T32" s="26">
        <v>29867173</v>
      </c>
      <c r="U32" s="26">
        <v>54669484</v>
      </c>
      <c r="V32" s="26">
        <v>162679033</v>
      </c>
      <c r="W32" s="26">
        <v>167453911</v>
      </c>
      <c r="X32" s="26">
        <v>-4774878</v>
      </c>
      <c r="Y32" s="106">
        <v>-2.85</v>
      </c>
      <c r="Z32" s="121">
        <v>167453911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571733901</v>
      </c>
      <c r="D34" s="122">
        <v>217782331</v>
      </c>
      <c r="E34" s="26">
        <v>287510778</v>
      </c>
      <c r="F34" s="26">
        <v>18543235</v>
      </c>
      <c r="G34" s="26">
        <v>-8100021</v>
      </c>
      <c r="H34" s="26">
        <v>22976582</v>
      </c>
      <c r="I34" s="26">
        <v>33419796</v>
      </c>
      <c r="J34" s="26">
        <v>-1418617</v>
      </c>
      <c r="K34" s="26">
        <v>33460397</v>
      </c>
      <c r="L34" s="26">
        <v>34062090</v>
      </c>
      <c r="M34" s="26">
        <v>66103870</v>
      </c>
      <c r="N34" s="26">
        <v>22370394</v>
      </c>
      <c r="O34" s="26">
        <v>14688454</v>
      </c>
      <c r="P34" s="26">
        <v>20372906</v>
      </c>
      <c r="Q34" s="26">
        <v>57431754</v>
      </c>
      <c r="R34" s="26">
        <v>14249829</v>
      </c>
      <c r="S34" s="26">
        <v>18899072</v>
      </c>
      <c r="T34" s="26">
        <v>31480703</v>
      </c>
      <c r="U34" s="26">
        <v>64629604</v>
      </c>
      <c r="V34" s="26">
        <v>221585024</v>
      </c>
      <c r="W34" s="26">
        <v>287510778</v>
      </c>
      <c r="X34" s="26">
        <v>-65925754</v>
      </c>
      <c r="Y34" s="106">
        <v>-22.93</v>
      </c>
      <c r="Z34" s="121">
        <v>287510778</v>
      </c>
    </row>
    <row r="35" spans="1:26" ht="13.5">
      <c r="A35" s="157" t="s">
        <v>123</v>
      </c>
      <c r="B35" s="161"/>
      <c r="C35" s="121">
        <v>0</v>
      </c>
      <c r="D35" s="122">
        <v>1797720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2092910479</v>
      </c>
      <c r="D36" s="165">
        <f t="shared" si="1"/>
        <v>1103300161</v>
      </c>
      <c r="E36" s="166">
        <f t="shared" si="1"/>
        <v>1504345608</v>
      </c>
      <c r="F36" s="166">
        <f t="shared" si="1"/>
        <v>43647629</v>
      </c>
      <c r="G36" s="166">
        <f t="shared" si="1"/>
        <v>65949329</v>
      </c>
      <c r="H36" s="166">
        <f t="shared" si="1"/>
        <v>112608383</v>
      </c>
      <c r="I36" s="166">
        <f t="shared" si="1"/>
        <v>222205341</v>
      </c>
      <c r="J36" s="166">
        <f t="shared" si="1"/>
        <v>56616923</v>
      </c>
      <c r="K36" s="166">
        <f t="shared" si="1"/>
        <v>94981052</v>
      </c>
      <c r="L36" s="166">
        <f t="shared" si="1"/>
        <v>86237503</v>
      </c>
      <c r="M36" s="166">
        <f t="shared" si="1"/>
        <v>237835478</v>
      </c>
      <c r="N36" s="166">
        <f t="shared" si="1"/>
        <v>94471184</v>
      </c>
      <c r="O36" s="166">
        <f t="shared" si="1"/>
        <v>78916726</v>
      </c>
      <c r="P36" s="166">
        <f t="shared" si="1"/>
        <v>93601646</v>
      </c>
      <c r="Q36" s="166">
        <f t="shared" si="1"/>
        <v>266989556</v>
      </c>
      <c r="R36" s="166">
        <f t="shared" si="1"/>
        <v>79688323</v>
      </c>
      <c r="S36" s="166">
        <f t="shared" si="1"/>
        <v>81527277</v>
      </c>
      <c r="T36" s="166">
        <f t="shared" si="1"/>
        <v>124922618</v>
      </c>
      <c r="U36" s="166">
        <f t="shared" si="1"/>
        <v>286138218</v>
      </c>
      <c r="V36" s="166">
        <f t="shared" si="1"/>
        <v>1013168593</v>
      </c>
      <c r="W36" s="166">
        <f t="shared" si="1"/>
        <v>1504345608</v>
      </c>
      <c r="X36" s="166">
        <f t="shared" si="1"/>
        <v>-491177015</v>
      </c>
      <c r="Y36" s="167">
        <f>+IF(W36&lt;&gt;0,+(X36/W36)*100,0)</f>
        <v>-32.65054335838497</v>
      </c>
      <c r="Z36" s="164">
        <f>SUM(Z25:Z35)</f>
        <v>1504345608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-937088915</v>
      </c>
      <c r="D38" s="176">
        <f t="shared" si="2"/>
        <v>14139879</v>
      </c>
      <c r="E38" s="72">
        <f t="shared" si="2"/>
        <v>-301737183</v>
      </c>
      <c r="F38" s="72">
        <f t="shared" si="2"/>
        <v>115645900</v>
      </c>
      <c r="G38" s="72">
        <f t="shared" si="2"/>
        <v>-5765709</v>
      </c>
      <c r="H38" s="72">
        <f t="shared" si="2"/>
        <v>-55590977</v>
      </c>
      <c r="I38" s="72">
        <f t="shared" si="2"/>
        <v>54289214</v>
      </c>
      <c r="J38" s="72">
        <f t="shared" si="2"/>
        <v>18151058</v>
      </c>
      <c r="K38" s="72">
        <f t="shared" si="2"/>
        <v>-2586478</v>
      </c>
      <c r="L38" s="72">
        <f t="shared" si="2"/>
        <v>58872693</v>
      </c>
      <c r="M38" s="72">
        <f t="shared" si="2"/>
        <v>74437273</v>
      </c>
      <c r="N38" s="72">
        <f t="shared" si="2"/>
        <v>-12124346</v>
      </c>
      <c r="O38" s="72">
        <f t="shared" si="2"/>
        <v>205103</v>
      </c>
      <c r="P38" s="72">
        <f t="shared" si="2"/>
        <v>46073839</v>
      </c>
      <c r="Q38" s="72">
        <f t="shared" si="2"/>
        <v>34154596</v>
      </c>
      <c r="R38" s="72">
        <f t="shared" si="2"/>
        <v>-13873670</v>
      </c>
      <c r="S38" s="72">
        <f t="shared" si="2"/>
        <v>-12884596</v>
      </c>
      <c r="T38" s="72">
        <f t="shared" si="2"/>
        <v>-56504970</v>
      </c>
      <c r="U38" s="72">
        <f t="shared" si="2"/>
        <v>-83263236</v>
      </c>
      <c r="V38" s="72">
        <f t="shared" si="2"/>
        <v>79617847</v>
      </c>
      <c r="W38" s="72">
        <f>IF(E22=E36,0,W22-W36)</f>
        <v>-301737183</v>
      </c>
      <c r="X38" s="72">
        <f t="shared" si="2"/>
        <v>381355030</v>
      </c>
      <c r="Y38" s="177">
        <f>+IF(W38&lt;&gt;0,+(X38/W38)*100,0)</f>
        <v>-126.3864884693379</v>
      </c>
      <c r="Z38" s="175">
        <f>+Z22-Z36</f>
        <v>-301737183</v>
      </c>
    </row>
    <row r="39" spans="1:26" ht="13.5">
      <c r="A39" s="157" t="s">
        <v>45</v>
      </c>
      <c r="B39" s="161"/>
      <c r="C39" s="121">
        <v>1056089743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119000828</v>
      </c>
      <c r="D42" s="183">
        <f t="shared" si="3"/>
        <v>14139879</v>
      </c>
      <c r="E42" s="54">
        <f t="shared" si="3"/>
        <v>-301737183</v>
      </c>
      <c r="F42" s="54">
        <f t="shared" si="3"/>
        <v>115645900</v>
      </c>
      <c r="G42" s="54">
        <f t="shared" si="3"/>
        <v>-5765709</v>
      </c>
      <c r="H42" s="54">
        <f t="shared" si="3"/>
        <v>-55590977</v>
      </c>
      <c r="I42" s="54">
        <f t="shared" si="3"/>
        <v>54289214</v>
      </c>
      <c r="J42" s="54">
        <f t="shared" si="3"/>
        <v>18151058</v>
      </c>
      <c r="K42" s="54">
        <f t="shared" si="3"/>
        <v>-2586478</v>
      </c>
      <c r="L42" s="54">
        <f t="shared" si="3"/>
        <v>58872693</v>
      </c>
      <c r="M42" s="54">
        <f t="shared" si="3"/>
        <v>74437273</v>
      </c>
      <c r="N42" s="54">
        <f t="shared" si="3"/>
        <v>-12124346</v>
      </c>
      <c r="O42" s="54">
        <f t="shared" si="3"/>
        <v>205103</v>
      </c>
      <c r="P42" s="54">
        <f t="shared" si="3"/>
        <v>46073839</v>
      </c>
      <c r="Q42" s="54">
        <f t="shared" si="3"/>
        <v>34154596</v>
      </c>
      <c r="R42" s="54">
        <f t="shared" si="3"/>
        <v>-13873670</v>
      </c>
      <c r="S42" s="54">
        <f t="shared" si="3"/>
        <v>-12884596</v>
      </c>
      <c r="T42" s="54">
        <f t="shared" si="3"/>
        <v>-56504970</v>
      </c>
      <c r="U42" s="54">
        <f t="shared" si="3"/>
        <v>-83263236</v>
      </c>
      <c r="V42" s="54">
        <f t="shared" si="3"/>
        <v>79617847</v>
      </c>
      <c r="W42" s="54">
        <f t="shared" si="3"/>
        <v>-301737183</v>
      </c>
      <c r="X42" s="54">
        <f t="shared" si="3"/>
        <v>381355030</v>
      </c>
      <c r="Y42" s="184">
        <f>+IF(W42&lt;&gt;0,+(X42/W42)*100,0)</f>
        <v>-126.3864884693379</v>
      </c>
      <c r="Z42" s="182">
        <f>SUM(Z38:Z41)</f>
        <v>-301737183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119000828</v>
      </c>
      <c r="D44" s="187">
        <f t="shared" si="4"/>
        <v>14139879</v>
      </c>
      <c r="E44" s="43">
        <f t="shared" si="4"/>
        <v>-301737183</v>
      </c>
      <c r="F44" s="43">
        <f t="shared" si="4"/>
        <v>115645900</v>
      </c>
      <c r="G44" s="43">
        <f t="shared" si="4"/>
        <v>-5765709</v>
      </c>
      <c r="H44" s="43">
        <f t="shared" si="4"/>
        <v>-55590977</v>
      </c>
      <c r="I44" s="43">
        <f t="shared" si="4"/>
        <v>54289214</v>
      </c>
      <c r="J44" s="43">
        <f t="shared" si="4"/>
        <v>18151058</v>
      </c>
      <c r="K44" s="43">
        <f t="shared" si="4"/>
        <v>-2586478</v>
      </c>
      <c r="L44" s="43">
        <f t="shared" si="4"/>
        <v>58872693</v>
      </c>
      <c r="M44" s="43">
        <f t="shared" si="4"/>
        <v>74437273</v>
      </c>
      <c r="N44" s="43">
        <f t="shared" si="4"/>
        <v>-12124346</v>
      </c>
      <c r="O44" s="43">
        <f t="shared" si="4"/>
        <v>205103</v>
      </c>
      <c r="P44" s="43">
        <f t="shared" si="4"/>
        <v>46073839</v>
      </c>
      <c r="Q44" s="43">
        <f t="shared" si="4"/>
        <v>34154596</v>
      </c>
      <c r="R44" s="43">
        <f t="shared" si="4"/>
        <v>-13873670</v>
      </c>
      <c r="S44" s="43">
        <f t="shared" si="4"/>
        <v>-12884596</v>
      </c>
      <c r="T44" s="43">
        <f t="shared" si="4"/>
        <v>-56504970</v>
      </c>
      <c r="U44" s="43">
        <f t="shared" si="4"/>
        <v>-83263236</v>
      </c>
      <c r="V44" s="43">
        <f t="shared" si="4"/>
        <v>79617847</v>
      </c>
      <c r="W44" s="43">
        <f t="shared" si="4"/>
        <v>-301737183</v>
      </c>
      <c r="X44" s="43">
        <f t="shared" si="4"/>
        <v>381355030</v>
      </c>
      <c r="Y44" s="188">
        <f>+IF(W44&lt;&gt;0,+(X44/W44)*100,0)</f>
        <v>-126.3864884693379</v>
      </c>
      <c r="Z44" s="186">
        <f>+Z42-Z43</f>
        <v>-301737183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119000828</v>
      </c>
      <c r="D46" s="183">
        <f t="shared" si="5"/>
        <v>14139879</v>
      </c>
      <c r="E46" s="54">
        <f t="shared" si="5"/>
        <v>-301737183</v>
      </c>
      <c r="F46" s="54">
        <f t="shared" si="5"/>
        <v>115645900</v>
      </c>
      <c r="G46" s="54">
        <f t="shared" si="5"/>
        <v>-5765709</v>
      </c>
      <c r="H46" s="54">
        <f t="shared" si="5"/>
        <v>-55590977</v>
      </c>
      <c r="I46" s="54">
        <f t="shared" si="5"/>
        <v>54289214</v>
      </c>
      <c r="J46" s="54">
        <f t="shared" si="5"/>
        <v>18151058</v>
      </c>
      <c r="K46" s="54">
        <f t="shared" si="5"/>
        <v>-2586478</v>
      </c>
      <c r="L46" s="54">
        <f t="shared" si="5"/>
        <v>58872693</v>
      </c>
      <c r="M46" s="54">
        <f t="shared" si="5"/>
        <v>74437273</v>
      </c>
      <c r="N46" s="54">
        <f t="shared" si="5"/>
        <v>-12124346</v>
      </c>
      <c r="O46" s="54">
        <f t="shared" si="5"/>
        <v>205103</v>
      </c>
      <c r="P46" s="54">
        <f t="shared" si="5"/>
        <v>46073839</v>
      </c>
      <c r="Q46" s="54">
        <f t="shared" si="5"/>
        <v>34154596</v>
      </c>
      <c r="R46" s="54">
        <f t="shared" si="5"/>
        <v>-13873670</v>
      </c>
      <c r="S46" s="54">
        <f t="shared" si="5"/>
        <v>-12884596</v>
      </c>
      <c r="T46" s="54">
        <f t="shared" si="5"/>
        <v>-56504970</v>
      </c>
      <c r="U46" s="54">
        <f t="shared" si="5"/>
        <v>-83263236</v>
      </c>
      <c r="V46" s="54">
        <f t="shared" si="5"/>
        <v>79617847</v>
      </c>
      <c r="W46" s="54">
        <f t="shared" si="5"/>
        <v>-301737183</v>
      </c>
      <c r="X46" s="54">
        <f t="shared" si="5"/>
        <v>381355030</v>
      </c>
      <c r="Y46" s="184">
        <f>+IF(W46&lt;&gt;0,+(X46/W46)*100,0)</f>
        <v>-126.3864884693379</v>
      </c>
      <c r="Z46" s="182">
        <f>SUM(Z44:Z45)</f>
        <v>-301737183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119000828</v>
      </c>
      <c r="D48" s="194">
        <f t="shared" si="6"/>
        <v>14139879</v>
      </c>
      <c r="E48" s="195">
        <f t="shared" si="6"/>
        <v>-301737183</v>
      </c>
      <c r="F48" s="195">
        <f t="shared" si="6"/>
        <v>115645900</v>
      </c>
      <c r="G48" s="196">
        <f t="shared" si="6"/>
        <v>-5765709</v>
      </c>
      <c r="H48" s="196">
        <f t="shared" si="6"/>
        <v>-55590977</v>
      </c>
      <c r="I48" s="196">
        <f t="shared" si="6"/>
        <v>54289214</v>
      </c>
      <c r="J48" s="196">
        <f t="shared" si="6"/>
        <v>18151058</v>
      </c>
      <c r="K48" s="196">
        <f t="shared" si="6"/>
        <v>-2586478</v>
      </c>
      <c r="L48" s="195">
        <f t="shared" si="6"/>
        <v>58872693</v>
      </c>
      <c r="M48" s="195">
        <f t="shared" si="6"/>
        <v>74437273</v>
      </c>
      <c r="N48" s="196">
        <f t="shared" si="6"/>
        <v>-12124346</v>
      </c>
      <c r="O48" s="196">
        <f t="shared" si="6"/>
        <v>205103</v>
      </c>
      <c r="P48" s="196">
        <f t="shared" si="6"/>
        <v>46073839</v>
      </c>
      <c r="Q48" s="196">
        <f t="shared" si="6"/>
        <v>34154596</v>
      </c>
      <c r="R48" s="196">
        <f t="shared" si="6"/>
        <v>-13873670</v>
      </c>
      <c r="S48" s="195">
        <f t="shared" si="6"/>
        <v>-12884596</v>
      </c>
      <c r="T48" s="195">
        <f t="shared" si="6"/>
        <v>-56504970</v>
      </c>
      <c r="U48" s="196">
        <f t="shared" si="6"/>
        <v>-83263236</v>
      </c>
      <c r="V48" s="196">
        <f t="shared" si="6"/>
        <v>79617847</v>
      </c>
      <c r="W48" s="196">
        <f t="shared" si="6"/>
        <v>-301737183</v>
      </c>
      <c r="X48" s="196">
        <f t="shared" si="6"/>
        <v>381355030</v>
      </c>
      <c r="Y48" s="197">
        <f>+IF(W48&lt;&gt;0,+(X48/W48)*100,0)</f>
        <v>-126.3864884693379</v>
      </c>
      <c r="Z48" s="198">
        <f>SUM(Z46:Z47)</f>
        <v>-301737183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47145906</v>
      </c>
      <c r="D5" s="120">
        <f t="shared" si="0"/>
        <v>19292498</v>
      </c>
      <c r="E5" s="66">
        <f t="shared" si="0"/>
        <v>19292498</v>
      </c>
      <c r="F5" s="66">
        <f t="shared" si="0"/>
        <v>0</v>
      </c>
      <c r="G5" s="66">
        <f t="shared" si="0"/>
        <v>533058</v>
      </c>
      <c r="H5" s="66">
        <f t="shared" si="0"/>
        <v>0</v>
      </c>
      <c r="I5" s="66">
        <f t="shared" si="0"/>
        <v>533058</v>
      </c>
      <c r="J5" s="66">
        <f t="shared" si="0"/>
        <v>362417</v>
      </c>
      <c r="K5" s="66">
        <f t="shared" si="0"/>
        <v>716079</v>
      </c>
      <c r="L5" s="66">
        <f t="shared" si="0"/>
        <v>24182</v>
      </c>
      <c r="M5" s="66">
        <f t="shared" si="0"/>
        <v>1102678</v>
      </c>
      <c r="N5" s="66">
        <f t="shared" si="0"/>
        <v>49827</v>
      </c>
      <c r="O5" s="66">
        <f t="shared" si="0"/>
        <v>154933</v>
      </c>
      <c r="P5" s="66">
        <f t="shared" si="0"/>
        <v>3872798</v>
      </c>
      <c r="Q5" s="66">
        <f t="shared" si="0"/>
        <v>4077558</v>
      </c>
      <c r="R5" s="66">
        <f t="shared" si="0"/>
        <v>285557</v>
      </c>
      <c r="S5" s="66">
        <f t="shared" si="0"/>
        <v>3872798</v>
      </c>
      <c r="T5" s="66">
        <f t="shared" si="0"/>
        <v>1468594</v>
      </c>
      <c r="U5" s="66">
        <f t="shared" si="0"/>
        <v>5626949</v>
      </c>
      <c r="V5" s="66">
        <f t="shared" si="0"/>
        <v>11340243</v>
      </c>
      <c r="W5" s="66">
        <f t="shared" si="0"/>
        <v>19292498</v>
      </c>
      <c r="X5" s="66">
        <f t="shared" si="0"/>
        <v>-7952255</v>
      </c>
      <c r="Y5" s="103">
        <f>+IF(W5&lt;&gt;0,+(X5/W5)*100,0)</f>
        <v>-41.21941596158258</v>
      </c>
      <c r="Z5" s="119">
        <f>SUM(Z6:Z8)</f>
        <v>19292498</v>
      </c>
    </row>
    <row r="6" spans="1:26" ht="13.5">
      <c r="A6" s="104" t="s">
        <v>74</v>
      </c>
      <c r="B6" s="102"/>
      <c r="C6" s="121">
        <v>42308324</v>
      </c>
      <c r="D6" s="122">
        <v>17926819</v>
      </c>
      <c r="E6" s="26">
        <v>17926819</v>
      </c>
      <c r="F6" s="26"/>
      <c r="G6" s="26"/>
      <c r="H6" s="26"/>
      <c r="I6" s="26"/>
      <c r="J6" s="26">
        <v>257566</v>
      </c>
      <c r="K6" s="26"/>
      <c r="L6" s="26"/>
      <c r="M6" s="26">
        <v>257566</v>
      </c>
      <c r="N6" s="26"/>
      <c r="O6" s="26"/>
      <c r="P6" s="26"/>
      <c r="Q6" s="26"/>
      <c r="R6" s="26"/>
      <c r="S6" s="26"/>
      <c r="T6" s="26"/>
      <c r="U6" s="26"/>
      <c r="V6" s="26">
        <v>257566</v>
      </c>
      <c r="W6" s="26">
        <v>17926819</v>
      </c>
      <c r="X6" s="26">
        <v>-17669253</v>
      </c>
      <c r="Y6" s="106">
        <v>-98.56</v>
      </c>
      <c r="Z6" s="28">
        <v>17926819</v>
      </c>
    </row>
    <row r="7" spans="1:26" ht="13.5">
      <c r="A7" s="104" t="s">
        <v>75</v>
      </c>
      <c r="B7" s="102"/>
      <c r="C7" s="123">
        <v>498008</v>
      </c>
      <c r="D7" s="124">
        <v>497363</v>
      </c>
      <c r="E7" s="125">
        <v>497363</v>
      </c>
      <c r="F7" s="125"/>
      <c r="G7" s="125"/>
      <c r="H7" s="125"/>
      <c r="I7" s="125"/>
      <c r="J7" s="125">
        <v>46424</v>
      </c>
      <c r="K7" s="125">
        <v>716079</v>
      </c>
      <c r="L7" s="125">
        <v>24182</v>
      </c>
      <c r="M7" s="125">
        <v>786685</v>
      </c>
      <c r="N7" s="125">
        <v>49827</v>
      </c>
      <c r="O7" s="125">
        <v>106292</v>
      </c>
      <c r="P7" s="125">
        <v>78903</v>
      </c>
      <c r="Q7" s="125">
        <v>235022</v>
      </c>
      <c r="R7" s="125">
        <v>262281</v>
      </c>
      <c r="S7" s="125">
        <v>78903</v>
      </c>
      <c r="T7" s="125">
        <v>530265</v>
      </c>
      <c r="U7" s="125">
        <v>871449</v>
      </c>
      <c r="V7" s="125">
        <v>1893156</v>
      </c>
      <c r="W7" s="125">
        <v>497363</v>
      </c>
      <c r="X7" s="125">
        <v>1395793</v>
      </c>
      <c r="Y7" s="107">
        <v>280.64</v>
      </c>
      <c r="Z7" s="200">
        <v>497363</v>
      </c>
    </row>
    <row r="8" spans="1:26" ht="13.5">
      <c r="A8" s="104" t="s">
        <v>76</v>
      </c>
      <c r="B8" s="102"/>
      <c r="C8" s="121">
        <v>4339574</v>
      </c>
      <c r="D8" s="122">
        <v>868316</v>
      </c>
      <c r="E8" s="26">
        <v>868316</v>
      </c>
      <c r="F8" s="26"/>
      <c r="G8" s="26">
        <v>533058</v>
      </c>
      <c r="H8" s="26"/>
      <c r="I8" s="26">
        <v>533058</v>
      </c>
      <c r="J8" s="26">
        <v>58427</v>
      </c>
      <c r="K8" s="26"/>
      <c r="L8" s="26"/>
      <c r="M8" s="26">
        <v>58427</v>
      </c>
      <c r="N8" s="26"/>
      <c r="O8" s="26">
        <v>48641</v>
      </c>
      <c r="P8" s="26">
        <v>3793895</v>
      </c>
      <c r="Q8" s="26">
        <v>3842536</v>
      </c>
      <c r="R8" s="26">
        <v>23276</v>
      </c>
      <c r="S8" s="26">
        <v>3793895</v>
      </c>
      <c r="T8" s="26">
        <v>938329</v>
      </c>
      <c r="U8" s="26">
        <v>4755500</v>
      </c>
      <c r="V8" s="26">
        <v>9189521</v>
      </c>
      <c r="W8" s="26">
        <v>868316</v>
      </c>
      <c r="X8" s="26">
        <v>8321205</v>
      </c>
      <c r="Y8" s="106">
        <v>958.32</v>
      </c>
      <c r="Z8" s="28">
        <v>868316</v>
      </c>
    </row>
    <row r="9" spans="1:26" ht="13.5">
      <c r="A9" s="101" t="s">
        <v>77</v>
      </c>
      <c r="B9" s="102"/>
      <c r="C9" s="119">
        <f aca="true" t="shared" si="1" ref="C9:X9">SUM(C10:C14)</f>
        <v>57066124</v>
      </c>
      <c r="D9" s="120">
        <f t="shared" si="1"/>
        <v>23759806</v>
      </c>
      <c r="E9" s="66">
        <f t="shared" si="1"/>
        <v>23759806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3541514</v>
      </c>
      <c r="K9" s="66">
        <f t="shared" si="1"/>
        <v>36060</v>
      </c>
      <c r="L9" s="66">
        <f t="shared" si="1"/>
        <v>2413745</v>
      </c>
      <c r="M9" s="66">
        <f t="shared" si="1"/>
        <v>5991319</v>
      </c>
      <c r="N9" s="66">
        <f t="shared" si="1"/>
        <v>1075244</v>
      </c>
      <c r="O9" s="66">
        <f t="shared" si="1"/>
        <v>3118449</v>
      </c>
      <c r="P9" s="66">
        <f t="shared" si="1"/>
        <v>3717905</v>
      </c>
      <c r="Q9" s="66">
        <f t="shared" si="1"/>
        <v>7911598</v>
      </c>
      <c r="R9" s="66">
        <f t="shared" si="1"/>
        <v>173795</v>
      </c>
      <c r="S9" s="66">
        <f t="shared" si="1"/>
        <v>3717905</v>
      </c>
      <c r="T9" s="66">
        <f t="shared" si="1"/>
        <v>52609</v>
      </c>
      <c r="U9" s="66">
        <f t="shared" si="1"/>
        <v>3944309</v>
      </c>
      <c r="V9" s="66">
        <f t="shared" si="1"/>
        <v>17847226</v>
      </c>
      <c r="W9" s="66">
        <f t="shared" si="1"/>
        <v>23759806</v>
      </c>
      <c r="X9" s="66">
        <f t="shared" si="1"/>
        <v>-5912580</v>
      </c>
      <c r="Y9" s="103">
        <f>+IF(W9&lt;&gt;0,+(X9/W9)*100,0)</f>
        <v>-24.88479914356203</v>
      </c>
      <c r="Z9" s="68">
        <f>SUM(Z10:Z14)</f>
        <v>23759806</v>
      </c>
    </row>
    <row r="10" spans="1:26" ht="13.5">
      <c r="A10" s="104" t="s">
        <v>78</v>
      </c>
      <c r="B10" s="102"/>
      <c r="C10" s="121">
        <v>7538338</v>
      </c>
      <c r="D10" s="122">
        <v>1807876</v>
      </c>
      <c r="E10" s="26">
        <v>1807876</v>
      </c>
      <c r="F10" s="26"/>
      <c r="G10" s="26"/>
      <c r="H10" s="26"/>
      <c r="I10" s="26"/>
      <c r="J10" s="26"/>
      <c r="K10" s="26">
        <v>36060</v>
      </c>
      <c r="L10" s="26">
        <v>2413745</v>
      </c>
      <c r="M10" s="26">
        <v>2449805</v>
      </c>
      <c r="N10" s="26">
        <v>1075244</v>
      </c>
      <c r="O10" s="26">
        <v>31479</v>
      </c>
      <c r="P10" s="26">
        <v>3717905</v>
      </c>
      <c r="Q10" s="26">
        <v>4824628</v>
      </c>
      <c r="R10" s="26">
        <v>122199</v>
      </c>
      <c r="S10" s="26">
        <v>3717905</v>
      </c>
      <c r="T10" s="26">
        <v>52609</v>
      </c>
      <c r="U10" s="26">
        <v>3892713</v>
      </c>
      <c r="V10" s="26">
        <v>11167146</v>
      </c>
      <c r="W10" s="26">
        <v>1807876</v>
      </c>
      <c r="X10" s="26">
        <v>9359270</v>
      </c>
      <c r="Y10" s="106">
        <v>517.69</v>
      </c>
      <c r="Z10" s="28">
        <v>1807876</v>
      </c>
    </row>
    <row r="11" spans="1:26" ht="13.5">
      <c r="A11" s="104" t="s">
        <v>79</v>
      </c>
      <c r="B11" s="102"/>
      <c r="C11" s="121">
        <v>669356</v>
      </c>
      <c r="D11" s="122">
        <v>433023</v>
      </c>
      <c r="E11" s="26">
        <v>433023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433023</v>
      </c>
      <c r="X11" s="26">
        <v>-433023</v>
      </c>
      <c r="Y11" s="106">
        <v>-100</v>
      </c>
      <c r="Z11" s="28">
        <v>433023</v>
      </c>
    </row>
    <row r="12" spans="1:26" ht="13.5">
      <c r="A12" s="104" t="s">
        <v>80</v>
      </c>
      <c r="B12" s="102"/>
      <c r="C12" s="121">
        <v>47327928</v>
      </c>
      <c r="D12" s="122">
        <v>21518907</v>
      </c>
      <c r="E12" s="26">
        <v>21518907</v>
      </c>
      <c r="F12" s="26"/>
      <c r="G12" s="26"/>
      <c r="H12" s="26"/>
      <c r="I12" s="26"/>
      <c r="J12" s="26">
        <v>3541514</v>
      </c>
      <c r="K12" s="26"/>
      <c r="L12" s="26"/>
      <c r="M12" s="26">
        <v>3541514</v>
      </c>
      <c r="N12" s="26"/>
      <c r="O12" s="26">
        <v>3086970</v>
      </c>
      <c r="P12" s="26"/>
      <c r="Q12" s="26">
        <v>3086970</v>
      </c>
      <c r="R12" s="26">
        <v>51596</v>
      </c>
      <c r="S12" s="26"/>
      <c r="T12" s="26"/>
      <c r="U12" s="26">
        <v>51596</v>
      </c>
      <c r="V12" s="26">
        <v>6680080</v>
      </c>
      <c r="W12" s="26">
        <v>21518907</v>
      </c>
      <c r="X12" s="26">
        <v>-14838827</v>
      </c>
      <c r="Y12" s="106">
        <v>-68.96</v>
      </c>
      <c r="Z12" s="28">
        <v>21518907</v>
      </c>
    </row>
    <row r="13" spans="1:26" ht="13.5">
      <c r="A13" s="104" t="s">
        <v>81</v>
      </c>
      <c r="B13" s="102"/>
      <c r="C13" s="121">
        <v>1530502</v>
      </c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1240828982</v>
      </c>
      <c r="D15" s="120">
        <f t="shared" si="2"/>
        <v>560431019</v>
      </c>
      <c r="E15" s="66">
        <f t="shared" si="2"/>
        <v>560431019</v>
      </c>
      <c r="F15" s="66">
        <f t="shared" si="2"/>
        <v>0</v>
      </c>
      <c r="G15" s="66">
        <f t="shared" si="2"/>
        <v>579566</v>
      </c>
      <c r="H15" s="66">
        <f t="shared" si="2"/>
        <v>14352351</v>
      </c>
      <c r="I15" s="66">
        <f t="shared" si="2"/>
        <v>14931917</v>
      </c>
      <c r="J15" s="66">
        <f t="shared" si="2"/>
        <v>10638074</v>
      </c>
      <c r="K15" s="66">
        <f t="shared" si="2"/>
        <v>14169116</v>
      </c>
      <c r="L15" s="66">
        <f t="shared" si="2"/>
        <v>20588381</v>
      </c>
      <c r="M15" s="66">
        <f t="shared" si="2"/>
        <v>45395571</v>
      </c>
      <c r="N15" s="66">
        <f t="shared" si="2"/>
        <v>11276537</v>
      </c>
      <c r="O15" s="66">
        <f t="shared" si="2"/>
        <v>10365939</v>
      </c>
      <c r="P15" s="66">
        <f t="shared" si="2"/>
        <v>21454625</v>
      </c>
      <c r="Q15" s="66">
        <f t="shared" si="2"/>
        <v>43097101</v>
      </c>
      <c r="R15" s="66">
        <f t="shared" si="2"/>
        <v>13082866</v>
      </c>
      <c r="S15" s="66">
        <f t="shared" si="2"/>
        <v>21454625</v>
      </c>
      <c r="T15" s="66">
        <f t="shared" si="2"/>
        <v>21256394</v>
      </c>
      <c r="U15" s="66">
        <f t="shared" si="2"/>
        <v>55793885</v>
      </c>
      <c r="V15" s="66">
        <f t="shared" si="2"/>
        <v>159218474</v>
      </c>
      <c r="W15" s="66">
        <f t="shared" si="2"/>
        <v>560431019</v>
      </c>
      <c r="X15" s="66">
        <f t="shared" si="2"/>
        <v>-401212545</v>
      </c>
      <c r="Y15" s="103">
        <f>+IF(W15&lt;&gt;0,+(X15/W15)*100,0)</f>
        <v>-71.58999616329231</v>
      </c>
      <c r="Z15" s="68">
        <f>SUM(Z16:Z18)</f>
        <v>560431019</v>
      </c>
    </row>
    <row r="16" spans="1:26" ht="13.5">
      <c r="A16" s="104" t="s">
        <v>84</v>
      </c>
      <c r="B16" s="102"/>
      <c r="C16" s="121">
        <v>1212263570</v>
      </c>
      <c r="D16" s="122">
        <v>547494838</v>
      </c>
      <c r="E16" s="26">
        <v>547494838</v>
      </c>
      <c r="F16" s="26"/>
      <c r="G16" s="26"/>
      <c r="H16" s="26">
        <v>6205565</v>
      </c>
      <c r="I16" s="26">
        <v>6205565</v>
      </c>
      <c r="J16" s="26">
        <v>60255</v>
      </c>
      <c r="K16" s="26">
        <v>8401821</v>
      </c>
      <c r="L16" s="26">
        <v>16927456</v>
      </c>
      <c r="M16" s="26">
        <v>25389532</v>
      </c>
      <c r="N16" s="26">
        <v>9297147</v>
      </c>
      <c r="O16" s="26">
        <v>7363649</v>
      </c>
      <c r="P16" s="26">
        <v>13077039</v>
      </c>
      <c r="Q16" s="26">
        <v>29737835</v>
      </c>
      <c r="R16" s="26">
        <v>7144527</v>
      </c>
      <c r="S16" s="26">
        <v>13077039</v>
      </c>
      <c r="T16" s="26">
        <v>2660749</v>
      </c>
      <c r="U16" s="26">
        <v>22882315</v>
      </c>
      <c r="V16" s="26">
        <v>84215247</v>
      </c>
      <c r="W16" s="26">
        <v>547494838</v>
      </c>
      <c r="X16" s="26">
        <v>-463279591</v>
      </c>
      <c r="Y16" s="106">
        <v>-84.62</v>
      </c>
      <c r="Z16" s="28">
        <v>547494838</v>
      </c>
    </row>
    <row r="17" spans="1:26" ht="13.5">
      <c r="A17" s="104" t="s">
        <v>85</v>
      </c>
      <c r="B17" s="102"/>
      <c r="C17" s="121">
        <v>28565412</v>
      </c>
      <c r="D17" s="122">
        <v>12936181</v>
      </c>
      <c r="E17" s="26">
        <v>12936181</v>
      </c>
      <c r="F17" s="26"/>
      <c r="G17" s="26">
        <v>579566</v>
      </c>
      <c r="H17" s="26">
        <v>8146786</v>
      </c>
      <c r="I17" s="26">
        <v>8726352</v>
      </c>
      <c r="J17" s="26">
        <v>10577819</v>
      </c>
      <c r="K17" s="26">
        <v>5767295</v>
      </c>
      <c r="L17" s="26">
        <v>3660925</v>
      </c>
      <c r="M17" s="26">
        <v>20006039</v>
      </c>
      <c r="N17" s="26">
        <v>1979390</v>
      </c>
      <c r="O17" s="26">
        <v>3002290</v>
      </c>
      <c r="P17" s="26">
        <v>8377586</v>
      </c>
      <c r="Q17" s="26">
        <v>13359266</v>
      </c>
      <c r="R17" s="26">
        <v>5938339</v>
      </c>
      <c r="S17" s="26">
        <v>8377586</v>
      </c>
      <c r="T17" s="26">
        <v>18595645</v>
      </c>
      <c r="U17" s="26">
        <v>32911570</v>
      </c>
      <c r="V17" s="26">
        <v>75003227</v>
      </c>
      <c r="W17" s="26">
        <v>12936181</v>
      </c>
      <c r="X17" s="26">
        <v>62067046</v>
      </c>
      <c r="Y17" s="106">
        <v>479.79</v>
      </c>
      <c r="Z17" s="28">
        <v>12936181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296455472</v>
      </c>
      <c r="D19" s="120">
        <f t="shared" si="3"/>
        <v>96807035</v>
      </c>
      <c r="E19" s="66">
        <f t="shared" si="3"/>
        <v>96807035</v>
      </c>
      <c r="F19" s="66">
        <f t="shared" si="3"/>
        <v>0</v>
      </c>
      <c r="G19" s="66">
        <f t="shared" si="3"/>
        <v>3034168</v>
      </c>
      <c r="H19" s="66">
        <f t="shared" si="3"/>
        <v>4440079</v>
      </c>
      <c r="I19" s="66">
        <f t="shared" si="3"/>
        <v>7474247</v>
      </c>
      <c r="J19" s="66">
        <f t="shared" si="3"/>
        <v>41285872</v>
      </c>
      <c r="K19" s="66">
        <f t="shared" si="3"/>
        <v>26265614</v>
      </c>
      <c r="L19" s="66">
        <f t="shared" si="3"/>
        <v>12241302</v>
      </c>
      <c r="M19" s="66">
        <f t="shared" si="3"/>
        <v>79792788</v>
      </c>
      <c r="N19" s="66">
        <f t="shared" si="3"/>
        <v>13704639</v>
      </c>
      <c r="O19" s="66">
        <f t="shared" si="3"/>
        <v>12198185</v>
      </c>
      <c r="P19" s="66">
        <f t="shared" si="3"/>
        <v>33241230</v>
      </c>
      <c r="Q19" s="66">
        <f t="shared" si="3"/>
        <v>59144054</v>
      </c>
      <c r="R19" s="66">
        <f t="shared" si="3"/>
        <v>3078514</v>
      </c>
      <c r="S19" s="66">
        <f t="shared" si="3"/>
        <v>33241230</v>
      </c>
      <c r="T19" s="66">
        <f t="shared" si="3"/>
        <v>21902299</v>
      </c>
      <c r="U19" s="66">
        <f t="shared" si="3"/>
        <v>58222043</v>
      </c>
      <c r="V19" s="66">
        <f t="shared" si="3"/>
        <v>204633132</v>
      </c>
      <c r="W19" s="66">
        <f t="shared" si="3"/>
        <v>96807035</v>
      </c>
      <c r="X19" s="66">
        <f t="shared" si="3"/>
        <v>107826097</v>
      </c>
      <c r="Y19" s="103">
        <f>+IF(W19&lt;&gt;0,+(X19/W19)*100,0)</f>
        <v>111.38250128206076</v>
      </c>
      <c r="Z19" s="68">
        <f>SUM(Z20:Z23)</f>
        <v>96807035</v>
      </c>
    </row>
    <row r="20" spans="1:26" ht="13.5">
      <c r="A20" s="104" t="s">
        <v>88</v>
      </c>
      <c r="B20" s="102"/>
      <c r="C20" s="121">
        <v>146498078</v>
      </c>
      <c r="D20" s="122">
        <v>67947325</v>
      </c>
      <c r="E20" s="26">
        <v>67947325</v>
      </c>
      <c r="F20" s="26"/>
      <c r="G20" s="26">
        <v>1214568</v>
      </c>
      <c r="H20" s="26">
        <v>3531150</v>
      </c>
      <c r="I20" s="26">
        <v>4745718</v>
      </c>
      <c r="J20" s="26">
        <v>22993255</v>
      </c>
      <c r="K20" s="26">
        <v>4099100</v>
      </c>
      <c r="L20" s="26">
        <v>6970596</v>
      </c>
      <c r="M20" s="26">
        <v>34062951</v>
      </c>
      <c r="N20" s="26">
        <v>4767577</v>
      </c>
      <c r="O20" s="26">
        <v>4547462</v>
      </c>
      <c r="P20" s="26">
        <v>14010572</v>
      </c>
      <c r="Q20" s="26">
        <v>23325611</v>
      </c>
      <c r="R20" s="26">
        <v>771405</v>
      </c>
      <c r="S20" s="26">
        <v>14010572</v>
      </c>
      <c r="T20" s="26">
        <v>5039068</v>
      </c>
      <c r="U20" s="26">
        <v>19821045</v>
      </c>
      <c r="V20" s="26">
        <v>81955325</v>
      </c>
      <c r="W20" s="26">
        <v>67947325</v>
      </c>
      <c r="X20" s="26">
        <v>14008000</v>
      </c>
      <c r="Y20" s="106">
        <v>20.62</v>
      </c>
      <c r="Z20" s="28">
        <v>67947325</v>
      </c>
    </row>
    <row r="21" spans="1:26" ht="13.5">
      <c r="A21" s="104" t="s">
        <v>89</v>
      </c>
      <c r="B21" s="102"/>
      <c r="C21" s="121">
        <v>43933370</v>
      </c>
      <c r="D21" s="122">
        <v>20570917</v>
      </c>
      <c r="E21" s="26">
        <v>20570917</v>
      </c>
      <c r="F21" s="26"/>
      <c r="G21" s="26">
        <v>1819600</v>
      </c>
      <c r="H21" s="26">
        <v>550929</v>
      </c>
      <c r="I21" s="26">
        <v>2370529</v>
      </c>
      <c r="J21" s="26">
        <v>15728404</v>
      </c>
      <c r="K21" s="26">
        <v>20023569</v>
      </c>
      <c r="L21" s="26">
        <v>3854300</v>
      </c>
      <c r="M21" s="26">
        <v>39606273</v>
      </c>
      <c r="N21" s="26">
        <v>8937062</v>
      </c>
      <c r="O21" s="26">
        <v>4390723</v>
      </c>
      <c r="P21" s="26">
        <v>19218398</v>
      </c>
      <c r="Q21" s="26">
        <v>32546183</v>
      </c>
      <c r="R21" s="26">
        <v>2307109</v>
      </c>
      <c r="S21" s="26">
        <v>19218398</v>
      </c>
      <c r="T21" s="26">
        <v>16803552</v>
      </c>
      <c r="U21" s="26">
        <v>38329059</v>
      </c>
      <c r="V21" s="26">
        <v>112852044</v>
      </c>
      <c r="W21" s="26">
        <v>20570917</v>
      </c>
      <c r="X21" s="26">
        <v>92281127</v>
      </c>
      <c r="Y21" s="106">
        <v>448.6</v>
      </c>
      <c r="Z21" s="28">
        <v>20570917</v>
      </c>
    </row>
    <row r="22" spans="1:26" ht="13.5">
      <c r="A22" s="104" t="s">
        <v>90</v>
      </c>
      <c r="B22" s="102"/>
      <c r="C22" s="123">
        <v>285000</v>
      </c>
      <c r="D22" s="124">
        <v>647618</v>
      </c>
      <c r="E22" s="125">
        <v>647618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647618</v>
      </c>
      <c r="X22" s="125">
        <v>-647618</v>
      </c>
      <c r="Y22" s="107">
        <v>-100</v>
      </c>
      <c r="Z22" s="200">
        <v>647618</v>
      </c>
    </row>
    <row r="23" spans="1:26" ht="13.5">
      <c r="A23" s="104" t="s">
        <v>91</v>
      </c>
      <c r="B23" s="102"/>
      <c r="C23" s="121">
        <v>105739024</v>
      </c>
      <c r="D23" s="122">
        <v>7641175</v>
      </c>
      <c r="E23" s="26">
        <v>7641175</v>
      </c>
      <c r="F23" s="26"/>
      <c r="G23" s="26"/>
      <c r="H23" s="26">
        <v>358000</v>
      </c>
      <c r="I23" s="26">
        <v>358000</v>
      </c>
      <c r="J23" s="26">
        <v>2564213</v>
      </c>
      <c r="K23" s="26">
        <v>2142945</v>
      </c>
      <c r="L23" s="26">
        <v>1416406</v>
      </c>
      <c r="M23" s="26">
        <v>6123564</v>
      </c>
      <c r="N23" s="26"/>
      <c r="O23" s="26">
        <v>3260000</v>
      </c>
      <c r="P23" s="26">
        <v>12260</v>
      </c>
      <c r="Q23" s="26">
        <v>3272260</v>
      </c>
      <c r="R23" s="26"/>
      <c r="S23" s="26">
        <v>12260</v>
      </c>
      <c r="T23" s="26">
        <v>59679</v>
      </c>
      <c r="U23" s="26">
        <v>71939</v>
      </c>
      <c r="V23" s="26">
        <v>9825763</v>
      </c>
      <c r="W23" s="26">
        <v>7641175</v>
      </c>
      <c r="X23" s="26">
        <v>2184588</v>
      </c>
      <c r="Y23" s="106">
        <v>28.59</v>
      </c>
      <c r="Z23" s="28">
        <v>7641175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>
        <v>171865</v>
      </c>
      <c r="Q24" s="66">
        <v>171865</v>
      </c>
      <c r="R24" s="66"/>
      <c r="S24" s="66">
        <v>171865</v>
      </c>
      <c r="T24" s="66">
        <v>377193</v>
      </c>
      <c r="U24" s="66">
        <v>549058</v>
      </c>
      <c r="V24" s="66">
        <v>720923</v>
      </c>
      <c r="W24" s="66"/>
      <c r="X24" s="66">
        <v>720923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1641496484</v>
      </c>
      <c r="D25" s="206">
        <f t="shared" si="4"/>
        <v>700290358</v>
      </c>
      <c r="E25" s="195">
        <f t="shared" si="4"/>
        <v>700290358</v>
      </c>
      <c r="F25" s="195">
        <f t="shared" si="4"/>
        <v>0</v>
      </c>
      <c r="G25" s="195">
        <f t="shared" si="4"/>
        <v>4146792</v>
      </c>
      <c r="H25" s="195">
        <f t="shared" si="4"/>
        <v>18792430</v>
      </c>
      <c r="I25" s="195">
        <f t="shared" si="4"/>
        <v>22939222</v>
      </c>
      <c r="J25" s="195">
        <f t="shared" si="4"/>
        <v>55827877</v>
      </c>
      <c r="K25" s="195">
        <f t="shared" si="4"/>
        <v>41186869</v>
      </c>
      <c r="L25" s="195">
        <f t="shared" si="4"/>
        <v>35267610</v>
      </c>
      <c r="M25" s="195">
        <f t="shared" si="4"/>
        <v>132282356</v>
      </c>
      <c r="N25" s="195">
        <f t="shared" si="4"/>
        <v>26106247</v>
      </c>
      <c r="O25" s="195">
        <f t="shared" si="4"/>
        <v>25837506</v>
      </c>
      <c r="P25" s="195">
        <f t="shared" si="4"/>
        <v>62458423</v>
      </c>
      <c r="Q25" s="195">
        <f t="shared" si="4"/>
        <v>114402176</v>
      </c>
      <c r="R25" s="195">
        <f t="shared" si="4"/>
        <v>16620732</v>
      </c>
      <c r="S25" s="195">
        <f t="shared" si="4"/>
        <v>62458423</v>
      </c>
      <c r="T25" s="195">
        <f t="shared" si="4"/>
        <v>45057089</v>
      </c>
      <c r="U25" s="195">
        <f t="shared" si="4"/>
        <v>124136244</v>
      </c>
      <c r="V25" s="195">
        <f t="shared" si="4"/>
        <v>393759998</v>
      </c>
      <c r="W25" s="195">
        <f t="shared" si="4"/>
        <v>700290358</v>
      </c>
      <c r="X25" s="195">
        <f t="shared" si="4"/>
        <v>-306530360</v>
      </c>
      <c r="Y25" s="207">
        <f>+IF(W25&lt;&gt;0,+(X25/W25)*100,0)</f>
        <v>-43.771894971599764</v>
      </c>
      <c r="Z25" s="208">
        <f>+Z5+Z9+Z15+Z19+Z24</f>
        <v>700290358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1142692842</v>
      </c>
      <c r="D28" s="122">
        <v>575668823</v>
      </c>
      <c r="E28" s="26">
        <v>575668823</v>
      </c>
      <c r="F28" s="26"/>
      <c r="G28" s="26">
        <v>579566</v>
      </c>
      <c r="H28" s="26">
        <v>18267169</v>
      </c>
      <c r="I28" s="26">
        <v>18846735</v>
      </c>
      <c r="J28" s="26">
        <v>36512870</v>
      </c>
      <c r="K28" s="26">
        <v>20345898</v>
      </c>
      <c r="L28" s="26">
        <v>25343862</v>
      </c>
      <c r="M28" s="26">
        <v>82202630</v>
      </c>
      <c r="N28" s="26">
        <v>12368080</v>
      </c>
      <c r="O28" s="26">
        <v>7950320</v>
      </c>
      <c r="P28" s="26">
        <v>20762327</v>
      </c>
      <c r="Q28" s="26">
        <v>41080727</v>
      </c>
      <c r="R28" s="26">
        <v>12792297</v>
      </c>
      <c r="S28" s="26">
        <v>20689890</v>
      </c>
      <c r="T28" s="26">
        <v>28930325</v>
      </c>
      <c r="U28" s="26">
        <v>62412512</v>
      </c>
      <c r="V28" s="26">
        <v>204542604</v>
      </c>
      <c r="W28" s="26">
        <v>575668823</v>
      </c>
      <c r="X28" s="26">
        <v>-371126219</v>
      </c>
      <c r="Y28" s="106">
        <v>-64.47</v>
      </c>
      <c r="Z28" s="121">
        <v>575668823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1142692842</v>
      </c>
      <c r="D32" s="187">
        <f t="shared" si="5"/>
        <v>575668823</v>
      </c>
      <c r="E32" s="43">
        <f t="shared" si="5"/>
        <v>575668823</v>
      </c>
      <c r="F32" s="43">
        <f t="shared" si="5"/>
        <v>0</v>
      </c>
      <c r="G32" s="43">
        <f t="shared" si="5"/>
        <v>579566</v>
      </c>
      <c r="H32" s="43">
        <f t="shared" si="5"/>
        <v>18267169</v>
      </c>
      <c r="I32" s="43">
        <f t="shared" si="5"/>
        <v>18846735</v>
      </c>
      <c r="J32" s="43">
        <f t="shared" si="5"/>
        <v>36512870</v>
      </c>
      <c r="K32" s="43">
        <f t="shared" si="5"/>
        <v>20345898</v>
      </c>
      <c r="L32" s="43">
        <f t="shared" si="5"/>
        <v>25343862</v>
      </c>
      <c r="M32" s="43">
        <f t="shared" si="5"/>
        <v>82202630</v>
      </c>
      <c r="N32" s="43">
        <f t="shared" si="5"/>
        <v>12368080</v>
      </c>
      <c r="O32" s="43">
        <f t="shared" si="5"/>
        <v>7950320</v>
      </c>
      <c r="P32" s="43">
        <f t="shared" si="5"/>
        <v>20762327</v>
      </c>
      <c r="Q32" s="43">
        <f t="shared" si="5"/>
        <v>41080727</v>
      </c>
      <c r="R32" s="43">
        <f t="shared" si="5"/>
        <v>12792297</v>
      </c>
      <c r="S32" s="43">
        <f t="shared" si="5"/>
        <v>20689890</v>
      </c>
      <c r="T32" s="43">
        <f t="shared" si="5"/>
        <v>28930325</v>
      </c>
      <c r="U32" s="43">
        <f t="shared" si="5"/>
        <v>62412512</v>
      </c>
      <c r="V32" s="43">
        <f t="shared" si="5"/>
        <v>204542604</v>
      </c>
      <c r="W32" s="43">
        <f t="shared" si="5"/>
        <v>575668823</v>
      </c>
      <c r="X32" s="43">
        <f t="shared" si="5"/>
        <v>-371126219</v>
      </c>
      <c r="Y32" s="188">
        <f>+IF(W32&lt;&gt;0,+(X32/W32)*100,0)</f>
        <v>-64.46870217253367</v>
      </c>
      <c r="Z32" s="45">
        <f>SUM(Z28:Z31)</f>
        <v>575668823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>
        <v>154590990</v>
      </c>
      <c r="D34" s="122">
        <v>33094909</v>
      </c>
      <c r="E34" s="26">
        <v>33094909</v>
      </c>
      <c r="F34" s="26"/>
      <c r="G34" s="26">
        <v>1819600</v>
      </c>
      <c r="H34" s="26">
        <v>525261</v>
      </c>
      <c r="I34" s="26">
        <v>2344861</v>
      </c>
      <c r="J34" s="26">
        <v>19315007</v>
      </c>
      <c r="K34" s="26">
        <v>14901683</v>
      </c>
      <c r="L34" s="26">
        <v>1630546</v>
      </c>
      <c r="M34" s="26">
        <v>35847236</v>
      </c>
      <c r="N34" s="26">
        <v>858190</v>
      </c>
      <c r="O34" s="26">
        <v>7475802</v>
      </c>
      <c r="P34" s="26">
        <v>13030759</v>
      </c>
      <c r="Q34" s="26">
        <v>21364751</v>
      </c>
      <c r="R34" s="26">
        <v>1909062</v>
      </c>
      <c r="S34" s="26">
        <v>13030759</v>
      </c>
      <c r="T34" s="26">
        <v>7777529</v>
      </c>
      <c r="U34" s="26">
        <v>22717350</v>
      </c>
      <c r="V34" s="26">
        <v>82274198</v>
      </c>
      <c r="W34" s="26">
        <v>33094909</v>
      </c>
      <c r="X34" s="26">
        <v>49179289</v>
      </c>
      <c r="Y34" s="106">
        <v>148.6</v>
      </c>
      <c r="Z34" s="28">
        <v>33094909</v>
      </c>
    </row>
    <row r="35" spans="1:26" ht="13.5">
      <c r="A35" s="213" t="s">
        <v>52</v>
      </c>
      <c r="B35" s="102"/>
      <c r="C35" s="121">
        <v>344212650</v>
      </c>
      <c r="D35" s="122">
        <v>91526627</v>
      </c>
      <c r="E35" s="26">
        <v>91526627</v>
      </c>
      <c r="F35" s="26"/>
      <c r="G35" s="26">
        <v>1747626</v>
      </c>
      <c r="H35" s="26"/>
      <c r="I35" s="26">
        <v>1747626</v>
      </c>
      <c r="J35" s="26"/>
      <c r="K35" s="26">
        <v>5939288</v>
      </c>
      <c r="L35" s="26">
        <v>8293203</v>
      </c>
      <c r="M35" s="26">
        <v>14232491</v>
      </c>
      <c r="N35" s="26">
        <v>12879977</v>
      </c>
      <c r="O35" s="26">
        <v>10411383</v>
      </c>
      <c r="P35" s="26">
        <v>28665339</v>
      </c>
      <c r="Q35" s="26">
        <v>51956699</v>
      </c>
      <c r="R35" s="26">
        <v>1919372</v>
      </c>
      <c r="S35" s="26">
        <v>28737776</v>
      </c>
      <c r="T35" s="26">
        <v>8349238</v>
      </c>
      <c r="U35" s="26">
        <v>39006386</v>
      </c>
      <c r="V35" s="26">
        <v>106943202</v>
      </c>
      <c r="W35" s="26">
        <v>91526627</v>
      </c>
      <c r="X35" s="26">
        <v>15416575</v>
      </c>
      <c r="Y35" s="106">
        <v>16.84</v>
      </c>
      <c r="Z35" s="28">
        <v>91526627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1641496482</v>
      </c>
      <c r="D36" s="194">
        <f t="shared" si="6"/>
        <v>700290359</v>
      </c>
      <c r="E36" s="196">
        <f t="shared" si="6"/>
        <v>700290359</v>
      </c>
      <c r="F36" s="196">
        <f t="shared" si="6"/>
        <v>0</v>
      </c>
      <c r="G36" s="196">
        <f t="shared" si="6"/>
        <v>4146792</v>
      </c>
      <c r="H36" s="196">
        <f t="shared" si="6"/>
        <v>18792430</v>
      </c>
      <c r="I36" s="196">
        <f t="shared" si="6"/>
        <v>22939222</v>
      </c>
      <c r="J36" s="196">
        <f t="shared" si="6"/>
        <v>55827877</v>
      </c>
      <c r="K36" s="196">
        <f t="shared" si="6"/>
        <v>41186869</v>
      </c>
      <c r="L36" s="196">
        <f t="shared" si="6"/>
        <v>35267611</v>
      </c>
      <c r="M36" s="196">
        <f t="shared" si="6"/>
        <v>132282357</v>
      </c>
      <c r="N36" s="196">
        <f t="shared" si="6"/>
        <v>26106247</v>
      </c>
      <c r="O36" s="196">
        <f t="shared" si="6"/>
        <v>25837505</v>
      </c>
      <c r="P36" s="196">
        <f t="shared" si="6"/>
        <v>62458425</v>
      </c>
      <c r="Q36" s="196">
        <f t="shared" si="6"/>
        <v>114402177</v>
      </c>
      <c r="R36" s="196">
        <f t="shared" si="6"/>
        <v>16620731</v>
      </c>
      <c r="S36" s="196">
        <f t="shared" si="6"/>
        <v>62458425</v>
      </c>
      <c r="T36" s="196">
        <f t="shared" si="6"/>
        <v>45057092</v>
      </c>
      <c r="U36" s="196">
        <f t="shared" si="6"/>
        <v>124136248</v>
      </c>
      <c r="V36" s="196">
        <f t="shared" si="6"/>
        <v>393760004</v>
      </c>
      <c r="W36" s="196">
        <f t="shared" si="6"/>
        <v>700290359</v>
      </c>
      <c r="X36" s="196">
        <f t="shared" si="6"/>
        <v>-306530355</v>
      </c>
      <c r="Y36" s="197">
        <f>+IF(W36&lt;&gt;0,+(X36/W36)*100,0)</f>
        <v>-43.77189419510486</v>
      </c>
      <c r="Z36" s="215">
        <f>SUM(Z32:Z35)</f>
        <v>700290359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25864540</v>
      </c>
      <c r="D6" s="25">
        <v>15900090</v>
      </c>
      <c r="E6" s="26">
        <v>15900090</v>
      </c>
      <c r="F6" s="26">
        <v>25864540</v>
      </c>
      <c r="G6" s="26">
        <v>25864540</v>
      </c>
      <c r="H6" s="26">
        <v>25864540</v>
      </c>
      <c r="I6" s="26">
        <v>77593620</v>
      </c>
      <c r="J6" s="26">
        <v>25864540</v>
      </c>
      <c r="K6" s="26">
        <v>25865540</v>
      </c>
      <c r="L6" s="26">
        <v>25865540</v>
      </c>
      <c r="M6" s="26">
        <v>77595620</v>
      </c>
      <c r="N6" s="26">
        <v>10541054</v>
      </c>
      <c r="O6" s="26">
        <v>10541054</v>
      </c>
      <c r="P6" s="26">
        <v>10541054</v>
      </c>
      <c r="Q6" s="26">
        <v>31623162</v>
      </c>
      <c r="R6" s="26">
        <v>10541054</v>
      </c>
      <c r="S6" s="26">
        <v>28181473</v>
      </c>
      <c r="T6" s="26">
        <v>28181473</v>
      </c>
      <c r="U6" s="26">
        <v>66904000</v>
      </c>
      <c r="V6" s="26">
        <v>253716402</v>
      </c>
      <c r="W6" s="26">
        <v>15900090</v>
      </c>
      <c r="X6" s="26">
        <v>237816312</v>
      </c>
      <c r="Y6" s="106">
        <v>1495.69</v>
      </c>
      <c r="Z6" s="28">
        <v>15900090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>
        <v>9800000</v>
      </c>
      <c r="L7" s="26">
        <v>9800000</v>
      </c>
      <c r="M7" s="26">
        <v>19600000</v>
      </c>
      <c r="N7" s="26"/>
      <c r="O7" s="26"/>
      <c r="P7" s="26"/>
      <c r="Q7" s="26"/>
      <c r="R7" s="26"/>
      <c r="S7" s="26"/>
      <c r="T7" s="26"/>
      <c r="U7" s="26"/>
      <c r="V7" s="26">
        <v>19600000</v>
      </c>
      <c r="W7" s="26"/>
      <c r="X7" s="26">
        <v>19600000</v>
      </c>
      <c r="Y7" s="106"/>
      <c r="Z7" s="28"/>
    </row>
    <row r="8" spans="1:26" ht="13.5">
      <c r="A8" s="225" t="s">
        <v>147</v>
      </c>
      <c r="B8" s="158" t="s">
        <v>71</v>
      </c>
      <c r="C8" s="121">
        <v>53256142</v>
      </c>
      <c r="D8" s="25">
        <v>53256142</v>
      </c>
      <c r="E8" s="26">
        <v>53256142</v>
      </c>
      <c r="F8" s="26">
        <v>61869888</v>
      </c>
      <c r="G8" s="26">
        <v>67298200</v>
      </c>
      <c r="H8" s="26">
        <v>77014193</v>
      </c>
      <c r="I8" s="26">
        <v>206182281</v>
      </c>
      <c r="J8" s="26">
        <v>72005160</v>
      </c>
      <c r="K8" s="26">
        <v>67359556</v>
      </c>
      <c r="L8" s="26">
        <v>67359556</v>
      </c>
      <c r="M8" s="26">
        <v>206724272</v>
      </c>
      <c r="N8" s="26">
        <v>-67058936</v>
      </c>
      <c r="O8" s="26">
        <v>-67058936</v>
      </c>
      <c r="P8" s="26">
        <v>-67058936</v>
      </c>
      <c r="Q8" s="26">
        <v>-201176808</v>
      </c>
      <c r="R8" s="26">
        <v>-67058936</v>
      </c>
      <c r="S8" s="26">
        <v>-67736054</v>
      </c>
      <c r="T8" s="26">
        <v>-67736054</v>
      </c>
      <c r="U8" s="26">
        <v>-202531044</v>
      </c>
      <c r="V8" s="26">
        <v>9198701</v>
      </c>
      <c r="W8" s="26">
        <v>53256142</v>
      </c>
      <c r="X8" s="26">
        <v>-44057441</v>
      </c>
      <c r="Y8" s="106">
        <v>-82.73</v>
      </c>
      <c r="Z8" s="28">
        <v>53256142</v>
      </c>
    </row>
    <row r="9" spans="1:26" ht="13.5">
      <c r="A9" s="225" t="s">
        <v>148</v>
      </c>
      <c r="B9" s="158"/>
      <c r="C9" s="121">
        <v>182987192</v>
      </c>
      <c r="D9" s="25">
        <v>204423147</v>
      </c>
      <c r="E9" s="26">
        <v>204423147</v>
      </c>
      <c r="F9" s="26">
        <v>170035081</v>
      </c>
      <c r="G9" s="26">
        <v>108059467</v>
      </c>
      <c r="H9" s="26">
        <v>141460037</v>
      </c>
      <c r="I9" s="26">
        <v>419554585</v>
      </c>
      <c r="J9" s="26">
        <v>129639111</v>
      </c>
      <c r="K9" s="26">
        <v>117520961</v>
      </c>
      <c r="L9" s="26">
        <v>117520961</v>
      </c>
      <c r="M9" s="26">
        <v>364681033</v>
      </c>
      <c r="N9" s="26">
        <v>71561716</v>
      </c>
      <c r="O9" s="26">
        <v>71561716</v>
      </c>
      <c r="P9" s="26">
        <v>71561716</v>
      </c>
      <c r="Q9" s="26">
        <v>214685148</v>
      </c>
      <c r="R9" s="26">
        <v>71561716</v>
      </c>
      <c r="S9" s="26">
        <v>98892750</v>
      </c>
      <c r="T9" s="26">
        <v>98892750</v>
      </c>
      <c r="U9" s="26">
        <v>269347216</v>
      </c>
      <c r="V9" s="26">
        <v>1268267982</v>
      </c>
      <c r="W9" s="26">
        <v>204423147</v>
      </c>
      <c r="X9" s="26">
        <v>1063844835</v>
      </c>
      <c r="Y9" s="106">
        <v>520.41</v>
      </c>
      <c r="Z9" s="28">
        <v>204423147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>
        <v>14415092</v>
      </c>
      <c r="O10" s="125">
        <v>14415092</v>
      </c>
      <c r="P10" s="26">
        <v>14415092</v>
      </c>
      <c r="Q10" s="125">
        <v>43245276</v>
      </c>
      <c r="R10" s="125">
        <v>14415092</v>
      </c>
      <c r="S10" s="26">
        <v>29350715</v>
      </c>
      <c r="T10" s="125">
        <v>29350715</v>
      </c>
      <c r="U10" s="125">
        <v>73116522</v>
      </c>
      <c r="V10" s="125">
        <v>116361798</v>
      </c>
      <c r="W10" s="26"/>
      <c r="X10" s="125">
        <v>116361798</v>
      </c>
      <c r="Y10" s="107"/>
      <c r="Z10" s="200"/>
    </row>
    <row r="11" spans="1:26" ht="13.5">
      <c r="A11" s="225" t="s">
        <v>150</v>
      </c>
      <c r="B11" s="158" t="s">
        <v>95</v>
      </c>
      <c r="C11" s="121">
        <v>14564714</v>
      </c>
      <c r="D11" s="25">
        <v>14813214</v>
      </c>
      <c r="E11" s="26">
        <v>14813214</v>
      </c>
      <c r="F11" s="26">
        <v>15779769</v>
      </c>
      <c r="G11" s="26">
        <v>16013200</v>
      </c>
      <c r="H11" s="26">
        <v>15939830</v>
      </c>
      <c r="I11" s="26">
        <v>47732799</v>
      </c>
      <c r="J11" s="26">
        <v>16122494</v>
      </c>
      <c r="K11" s="26">
        <v>15087721</v>
      </c>
      <c r="L11" s="26">
        <v>15087721</v>
      </c>
      <c r="M11" s="26">
        <v>46297936</v>
      </c>
      <c r="N11" s="26">
        <v>14380827</v>
      </c>
      <c r="O11" s="26">
        <v>14380827</v>
      </c>
      <c r="P11" s="26">
        <v>14380827</v>
      </c>
      <c r="Q11" s="26">
        <v>43142481</v>
      </c>
      <c r="R11" s="26">
        <v>14380827</v>
      </c>
      <c r="S11" s="26">
        <v>15178517</v>
      </c>
      <c r="T11" s="26">
        <v>15178517</v>
      </c>
      <c r="U11" s="26">
        <v>44737861</v>
      </c>
      <c r="V11" s="26">
        <v>181911077</v>
      </c>
      <c r="W11" s="26">
        <v>14813214</v>
      </c>
      <c r="X11" s="26">
        <v>167097863</v>
      </c>
      <c r="Y11" s="106">
        <v>1128.03</v>
      </c>
      <c r="Z11" s="28">
        <v>14813214</v>
      </c>
    </row>
    <row r="12" spans="1:26" ht="13.5">
      <c r="A12" s="226" t="s">
        <v>55</v>
      </c>
      <c r="B12" s="227"/>
      <c r="C12" s="138">
        <f aca="true" t="shared" si="0" ref="C12:X12">SUM(C6:C11)</f>
        <v>276672588</v>
      </c>
      <c r="D12" s="38">
        <f t="shared" si="0"/>
        <v>288392593</v>
      </c>
      <c r="E12" s="39">
        <f t="shared" si="0"/>
        <v>288392593</v>
      </c>
      <c r="F12" s="39">
        <f t="shared" si="0"/>
        <v>273549278</v>
      </c>
      <c r="G12" s="39">
        <f t="shared" si="0"/>
        <v>217235407</v>
      </c>
      <c r="H12" s="39">
        <f t="shared" si="0"/>
        <v>260278600</v>
      </c>
      <c r="I12" s="39">
        <f t="shared" si="0"/>
        <v>751063285</v>
      </c>
      <c r="J12" s="39">
        <f t="shared" si="0"/>
        <v>243631305</v>
      </c>
      <c r="K12" s="39">
        <f t="shared" si="0"/>
        <v>235633778</v>
      </c>
      <c r="L12" s="39">
        <f t="shared" si="0"/>
        <v>235633778</v>
      </c>
      <c r="M12" s="39">
        <f t="shared" si="0"/>
        <v>714898861</v>
      </c>
      <c r="N12" s="39">
        <f t="shared" si="0"/>
        <v>43839753</v>
      </c>
      <c r="O12" s="39">
        <f t="shared" si="0"/>
        <v>43839753</v>
      </c>
      <c r="P12" s="39">
        <f t="shared" si="0"/>
        <v>43839753</v>
      </c>
      <c r="Q12" s="39">
        <f t="shared" si="0"/>
        <v>131519259</v>
      </c>
      <c r="R12" s="39">
        <f t="shared" si="0"/>
        <v>43839753</v>
      </c>
      <c r="S12" s="39">
        <f t="shared" si="0"/>
        <v>103867401</v>
      </c>
      <c r="T12" s="39">
        <f t="shared" si="0"/>
        <v>103867401</v>
      </c>
      <c r="U12" s="39">
        <f t="shared" si="0"/>
        <v>251574555</v>
      </c>
      <c r="V12" s="39">
        <f t="shared" si="0"/>
        <v>1849055960</v>
      </c>
      <c r="W12" s="39">
        <f t="shared" si="0"/>
        <v>288392593</v>
      </c>
      <c r="X12" s="39">
        <f t="shared" si="0"/>
        <v>1560663367</v>
      </c>
      <c r="Y12" s="140">
        <f>+IF(W12&lt;&gt;0,+(X12/W12)*100,0)</f>
        <v>541.159310218484</v>
      </c>
      <c r="Z12" s="40">
        <f>SUM(Z6:Z11)</f>
        <v>288392593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1413601</v>
      </c>
      <c r="D15" s="25">
        <v>1413601</v>
      </c>
      <c r="E15" s="26">
        <v>1413601</v>
      </c>
      <c r="F15" s="26">
        <v>1462360</v>
      </c>
      <c r="G15" s="26">
        <v>1365427</v>
      </c>
      <c r="H15" s="26">
        <v>1393787</v>
      </c>
      <c r="I15" s="26">
        <v>4221574</v>
      </c>
      <c r="J15" s="26">
        <v>7621703</v>
      </c>
      <c r="K15" s="26">
        <v>1546842</v>
      </c>
      <c r="L15" s="26">
        <v>1546842</v>
      </c>
      <c r="M15" s="26">
        <v>10715387</v>
      </c>
      <c r="N15" s="26">
        <v>1524492</v>
      </c>
      <c r="O15" s="26">
        <v>1524492</v>
      </c>
      <c r="P15" s="26">
        <v>1524492</v>
      </c>
      <c r="Q15" s="26">
        <v>4573476</v>
      </c>
      <c r="R15" s="26">
        <v>1524492</v>
      </c>
      <c r="S15" s="26">
        <v>1018663</v>
      </c>
      <c r="T15" s="26">
        <v>1018663</v>
      </c>
      <c r="U15" s="26">
        <v>3561818</v>
      </c>
      <c r="V15" s="26">
        <v>23072255</v>
      </c>
      <c r="W15" s="26">
        <v>1413601</v>
      </c>
      <c r="X15" s="26">
        <v>21658654</v>
      </c>
      <c r="Y15" s="106">
        <v>1532.16</v>
      </c>
      <c r="Z15" s="28">
        <v>1413601</v>
      </c>
    </row>
    <row r="16" spans="1:26" ht="13.5">
      <c r="A16" s="225" t="s">
        <v>153</v>
      </c>
      <c r="B16" s="158"/>
      <c r="C16" s="121">
        <v>11741844</v>
      </c>
      <c r="D16" s="25">
        <v>22105984</v>
      </c>
      <c r="E16" s="26">
        <v>22105984</v>
      </c>
      <c r="F16" s="125">
        <v>11741844</v>
      </c>
      <c r="G16" s="125">
        <v>11741844</v>
      </c>
      <c r="H16" s="125">
        <v>11741844</v>
      </c>
      <c r="I16" s="26">
        <v>35225532</v>
      </c>
      <c r="J16" s="125">
        <v>11741844</v>
      </c>
      <c r="K16" s="125">
        <v>11741844</v>
      </c>
      <c r="L16" s="26">
        <v>11741844</v>
      </c>
      <c r="M16" s="125">
        <v>35225532</v>
      </c>
      <c r="N16" s="125">
        <v>42202118</v>
      </c>
      <c r="O16" s="125">
        <v>42202118</v>
      </c>
      <c r="P16" s="26">
        <v>42202118</v>
      </c>
      <c r="Q16" s="125">
        <v>126606354</v>
      </c>
      <c r="R16" s="125">
        <v>42202118</v>
      </c>
      <c r="S16" s="26">
        <v>68202118</v>
      </c>
      <c r="T16" s="125">
        <v>68202118</v>
      </c>
      <c r="U16" s="125">
        <v>178606354</v>
      </c>
      <c r="V16" s="125">
        <v>375663772</v>
      </c>
      <c r="W16" s="26">
        <v>22105984</v>
      </c>
      <c r="X16" s="125">
        <v>353557788</v>
      </c>
      <c r="Y16" s="107">
        <v>1599.38</v>
      </c>
      <c r="Z16" s="200">
        <v>22105984</v>
      </c>
    </row>
    <row r="17" spans="1:26" ht="13.5">
      <c r="A17" s="225" t="s">
        <v>154</v>
      </c>
      <c r="B17" s="158"/>
      <c r="C17" s="121">
        <v>348675778</v>
      </c>
      <c r="D17" s="25"/>
      <c r="E17" s="26"/>
      <c r="F17" s="26">
        <v>348675778</v>
      </c>
      <c r="G17" s="26">
        <v>348675778</v>
      </c>
      <c r="H17" s="26">
        <v>348675778</v>
      </c>
      <c r="I17" s="26">
        <v>1046027334</v>
      </c>
      <c r="J17" s="26">
        <v>348675778</v>
      </c>
      <c r="K17" s="26">
        <v>348675778</v>
      </c>
      <c r="L17" s="26">
        <v>348675778</v>
      </c>
      <c r="M17" s="26">
        <v>1046027334</v>
      </c>
      <c r="N17" s="26">
        <v>348675778</v>
      </c>
      <c r="O17" s="26">
        <v>348675778</v>
      </c>
      <c r="P17" s="26">
        <v>348675778</v>
      </c>
      <c r="Q17" s="26">
        <v>1046027334</v>
      </c>
      <c r="R17" s="26">
        <v>348675778</v>
      </c>
      <c r="S17" s="26">
        <v>348675778</v>
      </c>
      <c r="T17" s="26">
        <v>348675778</v>
      </c>
      <c r="U17" s="26">
        <v>1046027334</v>
      </c>
      <c r="V17" s="26">
        <v>4184109336</v>
      </c>
      <c r="W17" s="26"/>
      <c r="X17" s="26">
        <v>4184109336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6148909411</v>
      </c>
      <c r="D19" s="25">
        <v>5788475431</v>
      </c>
      <c r="E19" s="26">
        <v>5788475431</v>
      </c>
      <c r="F19" s="26">
        <v>6148909411</v>
      </c>
      <c r="G19" s="26">
        <v>6148909411</v>
      </c>
      <c r="H19" s="26">
        <v>6148909411</v>
      </c>
      <c r="I19" s="26">
        <v>18446728233</v>
      </c>
      <c r="J19" s="26">
        <v>6148909411</v>
      </c>
      <c r="K19" s="26">
        <v>6148909411</v>
      </c>
      <c r="L19" s="26">
        <v>6148909411</v>
      </c>
      <c r="M19" s="26">
        <v>18446728233</v>
      </c>
      <c r="N19" s="26">
        <v>6333730546</v>
      </c>
      <c r="O19" s="26">
        <v>6333730546</v>
      </c>
      <c r="P19" s="26">
        <v>6333730546</v>
      </c>
      <c r="Q19" s="26">
        <v>19001191638</v>
      </c>
      <c r="R19" s="26">
        <v>6333730546</v>
      </c>
      <c r="S19" s="26">
        <v>6469785784</v>
      </c>
      <c r="T19" s="26">
        <v>6469785784</v>
      </c>
      <c r="U19" s="26">
        <v>19273302114</v>
      </c>
      <c r="V19" s="26">
        <v>75167950218</v>
      </c>
      <c r="W19" s="26">
        <v>5788475431</v>
      </c>
      <c r="X19" s="26">
        <v>69379474787</v>
      </c>
      <c r="Y19" s="106">
        <v>1198.58</v>
      </c>
      <c r="Z19" s="28">
        <v>5788475431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>
        <v>78975</v>
      </c>
      <c r="D21" s="25"/>
      <c r="E21" s="26"/>
      <c r="F21" s="26">
        <v>78975</v>
      </c>
      <c r="G21" s="26">
        <v>78975</v>
      </c>
      <c r="H21" s="26">
        <v>78975</v>
      </c>
      <c r="I21" s="26">
        <v>236925</v>
      </c>
      <c r="J21" s="26">
        <v>78975</v>
      </c>
      <c r="K21" s="26">
        <v>78975</v>
      </c>
      <c r="L21" s="26">
        <v>78975</v>
      </c>
      <c r="M21" s="26">
        <v>236925</v>
      </c>
      <c r="N21" s="26">
        <v>78975</v>
      </c>
      <c r="O21" s="26">
        <v>78975</v>
      </c>
      <c r="P21" s="26">
        <v>78975</v>
      </c>
      <c r="Q21" s="26">
        <v>236925</v>
      </c>
      <c r="R21" s="26">
        <v>78975</v>
      </c>
      <c r="S21" s="26">
        <v>78975</v>
      </c>
      <c r="T21" s="26">
        <v>78975</v>
      </c>
      <c r="U21" s="26">
        <v>236925</v>
      </c>
      <c r="V21" s="26">
        <v>947700</v>
      </c>
      <c r="W21" s="26"/>
      <c r="X21" s="26">
        <v>947700</v>
      </c>
      <c r="Y21" s="106"/>
      <c r="Z21" s="28"/>
    </row>
    <row r="22" spans="1:26" ht="13.5">
      <c r="A22" s="225" t="s">
        <v>159</v>
      </c>
      <c r="B22" s="158"/>
      <c r="C22" s="121">
        <v>3296212</v>
      </c>
      <c r="D22" s="25"/>
      <c r="E22" s="26"/>
      <c r="F22" s="26">
        <v>3296212</v>
      </c>
      <c r="G22" s="26">
        <v>3296212</v>
      </c>
      <c r="H22" s="26">
        <v>3296212</v>
      </c>
      <c r="I22" s="26">
        <v>9888636</v>
      </c>
      <c r="J22" s="26">
        <v>3296212</v>
      </c>
      <c r="K22" s="26">
        <v>3296212</v>
      </c>
      <c r="L22" s="26">
        <v>3296212</v>
      </c>
      <c r="M22" s="26">
        <v>9888636</v>
      </c>
      <c r="N22" s="26">
        <v>3296212</v>
      </c>
      <c r="O22" s="26">
        <v>3296212</v>
      </c>
      <c r="P22" s="26">
        <v>3296212</v>
      </c>
      <c r="Q22" s="26">
        <v>9888636</v>
      </c>
      <c r="R22" s="26">
        <v>3296212</v>
      </c>
      <c r="S22" s="26">
        <v>3296212</v>
      </c>
      <c r="T22" s="26">
        <v>3296212</v>
      </c>
      <c r="U22" s="26">
        <v>9888636</v>
      </c>
      <c r="V22" s="26">
        <v>39554544</v>
      </c>
      <c r="W22" s="26"/>
      <c r="X22" s="26">
        <v>39554544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>
        <v>4146794</v>
      </c>
      <c r="H23" s="125">
        <v>23613132</v>
      </c>
      <c r="I23" s="26">
        <v>27759926</v>
      </c>
      <c r="J23" s="125">
        <v>80095141</v>
      </c>
      <c r="K23" s="125">
        <v>123805015</v>
      </c>
      <c r="L23" s="26">
        <v>123805015</v>
      </c>
      <c r="M23" s="125">
        <v>327705171</v>
      </c>
      <c r="N23" s="125">
        <v>357736</v>
      </c>
      <c r="O23" s="125">
        <v>357736</v>
      </c>
      <c r="P23" s="26">
        <v>357736</v>
      </c>
      <c r="Q23" s="125">
        <v>1073208</v>
      </c>
      <c r="R23" s="125">
        <v>357736</v>
      </c>
      <c r="S23" s="26">
        <v>357736</v>
      </c>
      <c r="T23" s="125">
        <v>357736</v>
      </c>
      <c r="U23" s="125">
        <v>1073208</v>
      </c>
      <c r="V23" s="125">
        <v>357611513</v>
      </c>
      <c r="W23" s="26"/>
      <c r="X23" s="125">
        <v>357611513</v>
      </c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6514115821</v>
      </c>
      <c r="D24" s="42">
        <f t="shared" si="1"/>
        <v>5811995016</v>
      </c>
      <c r="E24" s="43">
        <f t="shared" si="1"/>
        <v>5811995016</v>
      </c>
      <c r="F24" s="43">
        <f t="shared" si="1"/>
        <v>6514164580</v>
      </c>
      <c r="G24" s="43">
        <f t="shared" si="1"/>
        <v>6518214441</v>
      </c>
      <c r="H24" s="43">
        <f t="shared" si="1"/>
        <v>6537709139</v>
      </c>
      <c r="I24" s="43">
        <f t="shared" si="1"/>
        <v>19570088160</v>
      </c>
      <c r="J24" s="43">
        <f t="shared" si="1"/>
        <v>6600419064</v>
      </c>
      <c r="K24" s="43">
        <f t="shared" si="1"/>
        <v>6638054077</v>
      </c>
      <c r="L24" s="43">
        <f t="shared" si="1"/>
        <v>6638054077</v>
      </c>
      <c r="M24" s="43">
        <f t="shared" si="1"/>
        <v>19876527218</v>
      </c>
      <c r="N24" s="43">
        <f t="shared" si="1"/>
        <v>6729865857</v>
      </c>
      <c r="O24" s="43">
        <f t="shared" si="1"/>
        <v>6729865857</v>
      </c>
      <c r="P24" s="43">
        <f t="shared" si="1"/>
        <v>6729865857</v>
      </c>
      <c r="Q24" s="43">
        <f t="shared" si="1"/>
        <v>20189597571</v>
      </c>
      <c r="R24" s="43">
        <f t="shared" si="1"/>
        <v>6729865857</v>
      </c>
      <c r="S24" s="43">
        <f t="shared" si="1"/>
        <v>6891415266</v>
      </c>
      <c r="T24" s="43">
        <f t="shared" si="1"/>
        <v>6891415266</v>
      </c>
      <c r="U24" s="43">
        <f t="shared" si="1"/>
        <v>20512696389</v>
      </c>
      <c r="V24" s="43">
        <f t="shared" si="1"/>
        <v>80148909338</v>
      </c>
      <c r="W24" s="43">
        <f t="shared" si="1"/>
        <v>5811995016</v>
      </c>
      <c r="X24" s="43">
        <f t="shared" si="1"/>
        <v>74336914322</v>
      </c>
      <c r="Y24" s="188">
        <f>+IF(W24&lt;&gt;0,+(X24/W24)*100,0)</f>
        <v>1279.0257754412362</v>
      </c>
      <c r="Z24" s="45">
        <f>SUM(Z15:Z23)</f>
        <v>5811995016</v>
      </c>
    </row>
    <row r="25" spans="1:26" ht="13.5">
      <c r="A25" s="226" t="s">
        <v>161</v>
      </c>
      <c r="B25" s="227"/>
      <c r="C25" s="138">
        <f aca="true" t="shared" si="2" ref="C25:X25">+C12+C24</f>
        <v>6790788409</v>
      </c>
      <c r="D25" s="38">
        <f t="shared" si="2"/>
        <v>6100387609</v>
      </c>
      <c r="E25" s="39">
        <f t="shared" si="2"/>
        <v>6100387609</v>
      </c>
      <c r="F25" s="39">
        <f t="shared" si="2"/>
        <v>6787713858</v>
      </c>
      <c r="G25" s="39">
        <f t="shared" si="2"/>
        <v>6735449848</v>
      </c>
      <c r="H25" s="39">
        <f t="shared" si="2"/>
        <v>6797987739</v>
      </c>
      <c r="I25" s="39">
        <f t="shared" si="2"/>
        <v>20321151445</v>
      </c>
      <c r="J25" s="39">
        <f t="shared" si="2"/>
        <v>6844050369</v>
      </c>
      <c r="K25" s="39">
        <f t="shared" si="2"/>
        <v>6873687855</v>
      </c>
      <c r="L25" s="39">
        <f t="shared" si="2"/>
        <v>6873687855</v>
      </c>
      <c r="M25" s="39">
        <f t="shared" si="2"/>
        <v>20591426079</v>
      </c>
      <c r="N25" s="39">
        <f t="shared" si="2"/>
        <v>6773705610</v>
      </c>
      <c r="O25" s="39">
        <f t="shared" si="2"/>
        <v>6773705610</v>
      </c>
      <c r="P25" s="39">
        <f t="shared" si="2"/>
        <v>6773705610</v>
      </c>
      <c r="Q25" s="39">
        <f t="shared" si="2"/>
        <v>20321116830</v>
      </c>
      <c r="R25" s="39">
        <f t="shared" si="2"/>
        <v>6773705610</v>
      </c>
      <c r="S25" s="39">
        <f t="shared" si="2"/>
        <v>6995282667</v>
      </c>
      <c r="T25" s="39">
        <f t="shared" si="2"/>
        <v>6995282667</v>
      </c>
      <c r="U25" s="39">
        <f t="shared" si="2"/>
        <v>20764270944</v>
      </c>
      <c r="V25" s="39">
        <f t="shared" si="2"/>
        <v>81997965298</v>
      </c>
      <c r="W25" s="39">
        <f t="shared" si="2"/>
        <v>6100387609</v>
      </c>
      <c r="X25" s="39">
        <f t="shared" si="2"/>
        <v>75897577689</v>
      </c>
      <c r="Y25" s="140">
        <f>+IF(W25&lt;&gt;0,+(X25/W25)*100,0)</f>
        <v>1244.1435291263638</v>
      </c>
      <c r="Z25" s="40">
        <f>+Z12+Z24</f>
        <v>6100387609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82045108</v>
      </c>
      <c r="D29" s="25">
        <v>82045108</v>
      </c>
      <c r="E29" s="26">
        <v>82045108</v>
      </c>
      <c r="F29" s="26">
        <v>88188725</v>
      </c>
      <c r="G29" s="26">
        <v>53224475</v>
      </c>
      <c r="H29" s="26">
        <v>166429119</v>
      </c>
      <c r="I29" s="26">
        <v>307842319</v>
      </c>
      <c r="J29" s="26">
        <v>69357496</v>
      </c>
      <c r="K29" s="26">
        <v>61379930</v>
      </c>
      <c r="L29" s="26">
        <v>61379930</v>
      </c>
      <c r="M29" s="26">
        <v>192117356</v>
      </c>
      <c r="N29" s="26">
        <v>37657263</v>
      </c>
      <c r="O29" s="26">
        <v>37657263</v>
      </c>
      <c r="P29" s="26">
        <v>37657263</v>
      </c>
      <c r="Q29" s="26">
        <v>112971789</v>
      </c>
      <c r="R29" s="26">
        <v>37657263</v>
      </c>
      <c r="S29" s="26"/>
      <c r="T29" s="26"/>
      <c r="U29" s="26">
        <v>37657263</v>
      </c>
      <c r="V29" s="26">
        <v>650588727</v>
      </c>
      <c r="W29" s="26">
        <v>82045108</v>
      </c>
      <c r="X29" s="26">
        <v>568543619</v>
      </c>
      <c r="Y29" s="106">
        <v>692.96</v>
      </c>
      <c r="Z29" s="28">
        <v>82045108</v>
      </c>
    </row>
    <row r="30" spans="1:26" ht="13.5">
      <c r="A30" s="225" t="s">
        <v>51</v>
      </c>
      <c r="B30" s="158" t="s">
        <v>93</v>
      </c>
      <c r="C30" s="121">
        <v>95581534</v>
      </c>
      <c r="D30" s="25">
        <v>90785097</v>
      </c>
      <c r="E30" s="26">
        <v>90785097</v>
      </c>
      <c r="F30" s="26">
        <v>21860836</v>
      </c>
      <c r="G30" s="26">
        <v>21860836</v>
      </c>
      <c r="H30" s="26">
        <v>21860836</v>
      </c>
      <c r="I30" s="26">
        <v>65582508</v>
      </c>
      <c r="J30" s="26">
        <v>21860836</v>
      </c>
      <c r="K30" s="26">
        <v>21860836</v>
      </c>
      <c r="L30" s="26">
        <v>21860836</v>
      </c>
      <c r="M30" s="26">
        <v>65582508</v>
      </c>
      <c r="N30" s="26"/>
      <c r="O30" s="26"/>
      <c r="P30" s="26"/>
      <c r="Q30" s="26"/>
      <c r="R30" s="26"/>
      <c r="S30" s="26"/>
      <c r="T30" s="26"/>
      <c r="U30" s="26"/>
      <c r="V30" s="26">
        <v>131165016</v>
      </c>
      <c r="W30" s="26">
        <v>90785097</v>
      </c>
      <c r="X30" s="26">
        <v>40379919</v>
      </c>
      <c r="Y30" s="106">
        <v>44.48</v>
      </c>
      <c r="Z30" s="28">
        <v>90785097</v>
      </c>
    </row>
    <row r="31" spans="1:26" ht="13.5">
      <c r="A31" s="225" t="s">
        <v>165</v>
      </c>
      <c r="B31" s="158"/>
      <c r="C31" s="121">
        <v>1859900</v>
      </c>
      <c r="D31" s="25">
        <v>20199854</v>
      </c>
      <c r="E31" s="26">
        <v>20199854</v>
      </c>
      <c r="F31" s="26">
        <v>1942053</v>
      </c>
      <c r="G31" s="26">
        <v>1994511</v>
      </c>
      <c r="H31" s="26">
        <v>2036685</v>
      </c>
      <c r="I31" s="26">
        <v>5973249</v>
      </c>
      <c r="J31" s="26">
        <v>2110521</v>
      </c>
      <c r="K31" s="26">
        <v>2195742</v>
      </c>
      <c r="L31" s="26">
        <v>2195742</v>
      </c>
      <c r="M31" s="26">
        <v>6502005</v>
      </c>
      <c r="N31" s="26">
        <v>1859900</v>
      </c>
      <c r="O31" s="26">
        <v>1859900</v>
      </c>
      <c r="P31" s="26">
        <v>1859900</v>
      </c>
      <c r="Q31" s="26">
        <v>5579700</v>
      </c>
      <c r="R31" s="26">
        <v>1859900</v>
      </c>
      <c r="S31" s="26">
        <v>1859900</v>
      </c>
      <c r="T31" s="26">
        <v>1859900</v>
      </c>
      <c r="U31" s="26">
        <v>5579700</v>
      </c>
      <c r="V31" s="26">
        <v>23634654</v>
      </c>
      <c r="W31" s="26">
        <v>20199854</v>
      </c>
      <c r="X31" s="26">
        <v>3434800</v>
      </c>
      <c r="Y31" s="106">
        <v>17</v>
      </c>
      <c r="Z31" s="28">
        <v>20199854</v>
      </c>
    </row>
    <row r="32" spans="1:26" ht="13.5">
      <c r="A32" s="225" t="s">
        <v>166</v>
      </c>
      <c r="B32" s="158" t="s">
        <v>93</v>
      </c>
      <c r="C32" s="121">
        <v>387948261</v>
      </c>
      <c r="D32" s="25">
        <v>359339396</v>
      </c>
      <c r="E32" s="26">
        <v>359339396</v>
      </c>
      <c r="F32" s="26">
        <v>261575950</v>
      </c>
      <c r="G32" s="26">
        <v>248730191</v>
      </c>
      <c r="H32" s="26">
        <v>252659005</v>
      </c>
      <c r="I32" s="26">
        <v>762965146</v>
      </c>
      <c r="J32" s="26">
        <v>297454613</v>
      </c>
      <c r="K32" s="26">
        <v>296345792</v>
      </c>
      <c r="L32" s="26">
        <v>296345792</v>
      </c>
      <c r="M32" s="26">
        <v>890146197</v>
      </c>
      <c r="N32" s="26">
        <v>212318368</v>
      </c>
      <c r="O32" s="26">
        <v>212318368</v>
      </c>
      <c r="P32" s="26">
        <v>212318368</v>
      </c>
      <c r="Q32" s="26">
        <v>636955104</v>
      </c>
      <c r="R32" s="26">
        <v>212318368</v>
      </c>
      <c r="S32" s="26">
        <v>436948209</v>
      </c>
      <c r="T32" s="26">
        <v>436948209</v>
      </c>
      <c r="U32" s="26">
        <v>1086214786</v>
      </c>
      <c r="V32" s="26">
        <v>3376281233</v>
      </c>
      <c r="W32" s="26">
        <v>359339396</v>
      </c>
      <c r="X32" s="26">
        <v>3016941837</v>
      </c>
      <c r="Y32" s="106">
        <v>839.58</v>
      </c>
      <c r="Z32" s="28">
        <v>359339396</v>
      </c>
    </row>
    <row r="33" spans="1:26" ht="13.5">
      <c r="A33" s="225" t="s">
        <v>167</v>
      </c>
      <c r="B33" s="158"/>
      <c r="C33" s="121">
        <v>2063000</v>
      </c>
      <c r="D33" s="25"/>
      <c r="E33" s="26"/>
      <c r="F33" s="26">
        <v>75783698</v>
      </c>
      <c r="G33" s="26">
        <v>75802308</v>
      </c>
      <c r="H33" s="26">
        <v>75224470</v>
      </c>
      <c r="I33" s="26">
        <v>226810476</v>
      </c>
      <c r="J33" s="26">
        <v>75194263</v>
      </c>
      <c r="K33" s="26">
        <v>75194263</v>
      </c>
      <c r="L33" s="26">
        <v>75194263</v>
      </c>
      <c r="M33" s="26">
        <v>225582789</v>
      </c>
      <c r="N33" s="26">
        <v>49500748</v>
      </c>
      <c r="O33" s="26">
        <v>49500748</v>
      </c>
      <c r="P33" s="26">
        <v>49500748</v>
      </c>
      <c r="Q33" s="26">
        <v>148502244</v>
      </c>
      <c r="R33" s="26">
        <v>49500748</v>
      </c>
      <c r="S33" s="26">
        <v>26653691</v>
      </c>
      <c r="T33" s="26">
        <v>26653691</v>
      </c>
      <c r="U33" s="26">
        <v>102808130</v>
      </c>
      <c r="V33" s="26">
        <v>703703639</v>
      </c>
      <c r="W33" s="26"/>
      <c r="X33" s="26">
        <v>703703639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569497803</v>
      </c>
      <c r="D34" s="38">
        <f t="shared" si="3"/>
        <v>552369455</v>
      </c>
      <c r="E34" s="39">
        <f t="shared" si="3"/>
        <v>552369455</v>
      </c>
      <c r="F34" s="39">
        <f t="shared" si="3"/>
        <v>449351262</v>
      </c>
      <c r="G34" s="39">
        <f t="shared" si="3"/>
        <v>401612321</v>
      </c>
      <c r="H34" s="39">
        <f t="shared" si="3"/>
        <v>518210115</v>
      </c>
      <c r="I34" s="39">
        <f t="shared" si="3"/>
        <v>1369173698</v>
      </c>
      <c r="J34" s="39">
        <f t="shared" si="3"/>
        <v>465977729</v>
      </c>
      <c r="K34" s="39">
        <f t="shared" si="3"/>
        <v>456976563</v>
      </c>
      <c r="L34" s="39">
        <f t="shared" si="3"/>
        <v>456976563</v>
      </c>
      <c r="M34" s="39">
        <f t="shared" si="3"/>
        <v>1379930855</v>
      </c>
      <c r="N34" s="39">
        <f t="shared" si="3"/>
        <v>301336279</v>
      </c>
      <c r="O34" s="39">
        <f t="shared" si="3"/>
        <v>301336279</v>
      </c>
      <c r="P34" s="39">
        <f t="shared" si="3"/>
        <v>301336279</v>
      </c>
      <c r="Q34" s="39">
        <f t="shared" si="3"/>
        <v>904008837</v>
      </c>
      <c r="R34" s="39">
        <f t="shared" si="3"/>
        <v>301336279</v>
      </c>
      <c r="S34" s="39">
        <f t="shared" si="3"/>
        <v>465461800</v>
      </c>
      <c r="T34" s="39">
        <f t="shared" si="3"/>
        <v>465461800</v>
      </c>
      <c r="U34" s="39">
        <f t="shared" si="3"/>
        <v>1232259879</v>
      </c>
      <c r="V34" s="39">
        <f t="shared" si="3"/>
        <v>4885373269</v>
      </c>
      <c r="W34" s="39">
        <f t="shared" si="3"/>
        <v>552369455</v>
      </c>
      <c r="X34" s="39">
        <f t="shared" si="3"/>
        <v>4333003814</v>
      </c>
      <c r="Y34" s="140">
        <f>+IF(W34&lt;&gt;0,+(X34/W34)*100,0)</f>
        <v>784.4394317567759</v>
      </c>
      <c r="Z34" s="40">
        <f>SUM(Z29:Z33)</f>
        <v>552369455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36112292</v>
      </c>
      <c r="D37" s="25">
        <v>37530962</v>
      </c>
      <c r="E37" s="26">
        <v>37530962</v>
      </c>
      <c r="F37" s="26">
        <v>35804458</v>
      </c>
      <c r="G37" s="26">
        <v>35804458</v>
      </c>
      <c r="H37" s="26">
        <v>33995267</v>
      </c>
      <c r="I37" s="26">
        <v>105604183</v>
      </c>
      <c r="J37" s="26">
        <v>110073767</v>
      </c>
      <c r="K37" s="26">
        <v>148760298</v>
      </c>
      <c r="L37" s="26">
        <v>148760298</v>
      </c>
      <c r="M37" s="26">
        <v>407594363</v>
      </c>
      <c r="N37" s="26">
        <v>168627973</v>
      </c>
      <c r="O37" s="26">
        <v>168627973</v>
      </c>
      <c r="P37" s="26">
        <v>168627973</v>
      </c>
      <c r="Q37" s="26">
        <v>505883919</v>
      </c>
      <c r="R37" s="26">
        <v>168627973</v>
      </c>
      <c r="S37" s="26">
        <v>186970733</v>
      </c>
      <c r="T37" s="26">
        <v>186970733</v>
      </c>
      <c r="U37" s="26">
        <v>542569439</v>
      </c>
      <c r="V37" s="26">
        <v>1561651904</v>
      </c>
      <c r="W37" s="26">
        <v>37530962</v>
      </c>
      <c r="X37" s="26">
        <v>1524120942</v>
      </c>
      <c r="Y37" s="106">
        <v>4060.97</v>
      </c>
      <c r="Z37" s="28">
        <v>37530962</v>
      </c>
    </row>
    <row r="38" spans="1:26" ht="13.5">
      <c r="A38" s="225" t="s">
        <v>167</v>
      </c>
      <c r="B38" s="158"/>
      <c r="C38" s="121">
        <v>107133865</v>
      </c>
      <c r="D38" s="25">
        <v>97963887</v>
      </c>
      <c r="E38" s="26">
        <v>97963887</v>
      </c>
      <c r="F38" s="26">
        <v>107133865</v>
      </c>
      <c r="G38" s="26">
        <v>107133865</v>
      </c>
      <c r="H38" s="26">
        <v>107133865</v>
      </c>
      <c r="I38" s="26">
        <v>321401595</v>
      </c>
      <c r="J38" s="26">
        <v>107133865</v>
      </c>
      <c r="K38" s="26">
        <v>107133865</v>
      </c>
      <c r="L38" s="26">
        <v>107133865</v>
      </c>
      <c r="M38" s="26">
        <v>321401595</v>
      </c>
      <c r="N38" s="26">
        <v>109630170</v>
      </c>
      <c r="O38" s="26">
        <v>109630170</v>
      </c>
      <c r="P38" s="26">
        <v>109630170</v>
      </c>
      <c r="Q38" s="26">
        <v>328890510</v>
      </c>
      <c r="R38" s="26">
        <v>109630170</v>
      </c>
      <c r="S38" s="26">
        <v>122538289</v>
      </c>
      <c r="T38" s="26">
        <v>122538289</v>
      </c>
      <c r="U38" s="26">
        <v>354706748</v>
      </c>
      <c r="V38" s="26">
        <v>1326400448</v>
      </c>
      <c r="W38" s="26">
        <v>97963887</v>
      </c>
      <c r="X38" s="26">
        <v>1228436561</v>
      </c>
      <c r="Y38" s="106">
        <v>1253.97</v>
      </c>
      <c r="Z38" s="28">
        <v>97963887</v>
      </c>
    </row>
    <row r="39" spans="1:26" ht="13.5">
      <c r="A39" s="226" t="s">
        <v>58</v>
      </c>
      <c r="B39" s="229"/>
      <c r="C39" s="138">
        <f aca="true" t="shared" si="4" ref="C39:X39">SUM(C37:C38)</f>
        <v>143246157</v>
      </c>
      <c r="D39" s="42">
        <f t="shared" si="4"/>
        <v>135494849</v>
      </c>
      <c r="E39" s="43">
        <f t="shared" si="4"/>
        <v>135494849</v>
      </c>
      <c r="F39" s="43">
        <f t="shared" si="4"/>
        <v>142938323</v>
      </c>
      <c r="G39" s="43">
        <f t="shared" si="4"/>
        <v>142938323</v>
      </c>
      <c r="H39" s="43">
        <f t="shared" si="4"/>
        <v>141129132</v>
      </c>
      <c r="I39" s="43">
        <f t="shared" si="4"/>
        <v>427005778</v>
      </c>
      <c r="J39" s="43">
        <f t="shared" si="4"/>
        <v>217207632</v>
      </c>
      <c r="K39" s="43">
        <f t="shared" si="4"/>
        <v>255894163</v>
      </c>
      <c r="L39" s="43">
        <f t="shared" si="4"/>
        <v>255894163</v>
      </c>
      <c r="M39" s="43">
        <f t="shared" si="4"/>
        <v>728995958</v>
      </c>
      <c r="N39" s="43">
        <f t="shared" si="4"/>
        <v>278258143</v>
      </c>
      <c r="O39" s="43">
        <f t="shared" si="4"/>
        <v>278258143</v>
      </c>
      <c r="P39" s="43">
        <f t="shared" si="4"/>
        <v>278258143</v>
      </c>
      <c r="Q39" s="43">
        <f t="shared" si="4"/>
        <v>834774429</v>
      </c>
      <c r="R39" s="43">
        <f t="shared" si="4"/>
        <v>278258143</v>
      </c>
      <c r="S39" s="43">
        <f t="shared" si="4"/>
        <v>309509022</v>
      </c>
      <c r="T39" s="43">
        <f t="shared" si="4"/>
        <v>309509022</v>
      </c>
      <c r="U39" s="43">
        <f t="shared" si="4"/>
        <v>897276187</v>
      </c>
      <c r="V39" s="43">
        <f t="shared" si="4"/>
        <v>2888052352</v>
      </c>
      <c r="W39" s="43">
        <f t="shared" si="4"/>
        <v>135494849</v>
      </c>
      <c r="X39" s="43">
        <f t="shared" si="4"/>
        <v>2752557503</v>
      </c>
      <c r="Y39" s="188">
        <f>+IF(W39&lt;&gt;0,+(X39/W39)*100,0)</f>
        <v>2031.4849777056838</v>
      </c>
      <c r="Z39" s="45">
        <f>SUM(Z37:Z38)</f>
        <v>135494849</v>
      </c>
    </row>
    <row r="40" spans="1:26" ht="13.5">
      <c r="A40" s="226" t="s">
        <v>169</v>
      </c>
      <c r="B40" s="227"/>
      <c r="C40" s="138">
        <f aca="true" t="shared" si="5" ref="C40:X40">+C34+C39</f>
        <v>712743960</v>
      </c>
      <c r="D40" s="38">
        <f t="shared" si="5"/>
        <v>687864304</v>
      </c>
      <c r="E40" s="39">
        <f t="shared" si="5"/>
        <v>687864304</v>
      </c>
      <c r="F40" s="39">
        <f t="shared" si="5"/>
        <v>592289585</v>
      </c>
      <c r="G40" s="39">
        <f t="shared" si="5"/>
        <v>544550644</v>
      </c>
      <c r="H40" s="39">
        <f t="shared" si="5"/>
        <v>659339247</v>
      </c>
      <c r="I40" s="39">
        <f t="shared" si="5"/>
        <v>1796179476</v>
      </c>
      <c r="J40" s="39">
        <f t="shared" si="5"/>
        <v>683185361</v>
      </c>
      <c r="K40" s="39">
        <f t="shared" si="5"/>
        <v>712870726</v>
      </c>
      <c r="L40" s="39">
        <f t="shared" si="5"/>
        <v>712870726</v>
      </c>
      <c r="M40" s="39">
        <f t="shared" si="5"/>
        <v>2108926813</v>
      </c>
      <c r="N40" s="39">
        <f t="shared" si="5"/>
        <v>579594422</v>
      </c>
      <c r="O40" s="39">
        <f t="shared" si="5"/>
        <v>579594422</v>
      </c>
      <c r="P40" s="39">
        <f t="shared" si="5"/>
        <v>579594422</v>
      </c>
      <c r="Q40" s="39">
        <f t="shared" si="5"/>
        <v>1738783266</v>
      </c>
      <c r="R40" s="39">
        <f t="shared" si="5"/>
        <v>579594422</v>
      </c>
      <c r="S40" s="39">
        <f t="shared" si="5"/>
        <v>774970822</v>
      </c>
      <c r="T40" s="39">
        <f t="shared" si="5"/>
        <v>774970822</v>
      </c>
      <c r="U40" s="39">
        <f t="shared" si="5"/>
        <v>2129536066</v>
      </c>
      <c r="V40" s="39">
        <f t="shared" si="5"/>
        <v>7773425621</v>
      </c>
      <c r="W40" s="39">
        <f t="shared" si="5"/>
        <v>687864304</v>
      </c>
      <c r="X40" s="39">
        <f t="shared" si="5"/>
        <v>7085561317</v>
      </c>
      <c r="Y40" s="140">
        <f>+IF(W40&lt;&gt;0,+(X40/W40)*100,0)</f>
        <v>1030.081263963946</v>
      </c>
      <c r="Z40" s="40">
        <f>+Z34+Z39</f>
        <v>687864304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6078044449</v>
      </c>
      <c r="D42" s="234">
        <f t="shared" si="6"/>
        <v>5412523305</v>
      </c>
      <c r="E42" s="235">
        <f t="shared" si="6"/>
        <v>5412523305</v>
      </c>
      <c r="F42" s="235">
        <f t="shared" si="6"/>
        <v>6195424273</v>
      </c>
      <c r="G42" s="235">
        <f t="shared" si="6"/>
        <v>6190899204</v>
      </c>
      <c r="H42" s="235">
        <f t="shared" si="6"/>
        <v>6138648492</v>
      </c>
      <c r="I42" s="235">
        <f t="shared" si="6"/>
        <v>18524971969</v>
      </c>
      <c r="J42" s="235">
        <f t="shared" si="6"/>
        <v>6160865008</v>
      </c>
      <c r="K42" s="235">
        <f t="shared" si="6"/>
        <v>6160817129</v>
      </c>
      <c r="L42" s="235">
        <f t="shared" si="6"/>
        <v>6160817129</v>
      </c>
      <c r="M42" s="235">
        <f t="shared" si="6"/>
        <v>18482499266</v>
      </c>
      <c r="N42" s="235">
        <f t="shared" si="6"/>
        <v>6194111188</v>
      </c>
      <c r="O42" s="235">
        <f t="shared" si="6"/>
        <v>6194111188</v>
      </c>
      <c r="P42" s="235">
        <f t="shared" si="6"/>
        <v>6194111188</v>
      </c>
      <c r="Q42" s="235">
        <f t="shared" si="6"/>
        <v>18582333564</v>
      </c>
      <c r="R42" s="235">
        <f t="shared" si="6"/>
        <v>6194111188</v>
      </c>
      <c r="S42" s="235">
        <f t="shared" si="6"/>
        <v>6220311845</v>
      </c>
      <c r="T42" s="235">
        <f t="shared" si="6"/>
        <v>6220311845</v>
      </c>
      <c r="U42" s="235">
        <f t="shared" si="6"/>
        <v>18634734878</v>
      </c>
      <c r="V42" s="235">
        <f t="shared" si="6"/>
        <v>74224539677</v>
      </c>
      <c r="W42" s="235">
        <f t="shared" si="6"/>
        <v>5412523305</v>
      </c>
      <c r="X42" s="235">
        <f t="shared" si="6"/>
        <v>68812016372</v>
      </c>
      <c r="Y42" s="236">
        <f>+IF(W42&lt;&gt;0,+(X42/W42)*100,0)</f>
        <v>1271.3481770772717</v>
      </c>
      <c r="Z42" s="237">
        <f>+Z25-Z40</f>
        <v>5412523305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6078044449</v>
      </c>
      <c r="D45" s="25">
        <v>5412523305</v>
      </c>
      <c r="E45" s="26">
        <v>5412523305</v>
      </c>
      <c r="F45" s="26">
        <v>6194843762</v>
      </c>
      <c r="G45" s="26">
        <v>6190247912</v>
      </c>
      <c r="H45" s="26">
        <v>6136231593</v>
      </c>
      <c r="I45" s="26">
        <v>18521323267</v>
      </c>
      <c r="J45" s="26">
        <v>6158487218</v>
      </c>
      <c r="K45" s="26">
        <v>6158218801</v>
      </c>
      <c r="L45" s="26">
        <v>6158218801</v>
      </c>
      <c r="M45" s="26">
        <v>18474924820</v>
      </c>
      <c r="N45" s="26">
        <v>6194111188</v>
      </c>
      <c r="O45" s="26">
        <v>6194111188</v>
      </c>
      <c r="P45" s="26">
        <v>6194111188</v>
      </c>
      <c r="Q45" s="26">
        <v>18582333564</v>
      </c>
      <c r="R45" s="26">
        <v>6194111188</v>
      </c>
      <c r="S45" s="26">
        <v>6220311845</v>
      </c>
      <c r="T45" s="26">
        <v>6220311845</v>
      </c>
      <c r="U45" s="26">
        <v>18634734878</v>
      </c>
      <c r="V45" s="26">
        <v>74213316529</v>
      </c>
      <c r="W45" s="26">
        <v>5412523305</v>
      </c>
      <c r="X45" s="26">
        <v>68800793224</v>
      </c>
      <c r="Y45" s="105">
        <v>1271.14</v>
      </c>
      <c r="Z45" s="28">
        <v>5412523305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>
        <v>580511</v>
      </c>
      <c r="G46" s="26">
        <v>651292</v>
      </c>
      <c r="H46" s="26">
        <v>2416899</v>
      </c>
      <c r="I46" s="26">
        <v>3648702</v>
      </c>
      <c r="J46" s="26">
        <v>2377790</v>
      </c>
      <c r="K46" s="26">
        <v>2598328</v>
      </c>
      <c r="L46" s="26">
        <v>2598328</v>
      </c>
      <c r="M46" s="26">
        <v>7574446</v>
      </c>
      <c r="N46" s="26"/>
      <c r="O46" s="26"/>
      <c r="P46" s="26"/>
      <c r="Q46" s="26"/>
      <c r="R46" s="26"/>
      <c r="S46" s="26"/>
      <c r="T46" s="26"/>
      <c r="U46" s="26"/>
      <c r="V46" s="26">
        <v>11223148</v>
      </c>
      <c r="W46" s="26"/>
      <c r="X46" s="26">
        <v>11223148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6078044449</v>
      </c>
      <c r="D48" s="240">
        <f t="shared" si="7"/>
        <v>5412523305</v>
      </c>
      <c r="E48" s="195">
        <f t="shared" si="7"/>
        <v>5412523305</v>
      </c>
      <c r="F48" s="195">
        <f t="shared" si="7"/>
        <v>6195424273</v>
      </c>
      <c r="G48" s="195">
        <f t="shared" si="7"/>
        <v>6190899204</v>
      </c>
      <c r="H48" s="195">
        <f t="shared" si="7"/>
        <v>6138648492</v>
      </c>
      <c r="I48" s="195">
        <f t="shared" si="7"/>
        <v>18524971969</v>
      </c>
      <c r="J48" s="195">
        <f t="shared" si="7"/>
        <v>6160865008</v>
      </c>
      <c r="K48" s="195">
        <f t="shared" si="7"/>
        <v>6160817129</v>
      </c>
      <c r="L48" s="195">
        <f t="shared" si="7"/>
        <v>6160817129</v>
      </c>
      <c r="M48" s="195">
        <f t="shared" si="7"/>
        <v>18482499266</v>
      </c>
      <c r="N48" s="195">
        <f t="shared" si="7"/>
        <v>6194111188</v>
      </c>
      <c r="O48" s="195">
        <f t="shared" si="7"/>
        <v>6194111188</v>
      </c>
      <c r="P48" s="195">
        <f t="shared" si="7"/>
        <v>6194111188</v>
      </c>
      <c r="Q48" s="195">
        <f t="shared" si="7"/>
        <v>18582333564</v>
      </c>
      <c r="R48" s="195">
        <f t="shared" si="7"/>
        <v>6194111188</v>
      </c>
      <c r="S48" s="195">
        <f t="shared" si="7"/>
        <v>6220311845</v>
      </c>
      <c r="T48" s="195">
        <f t="shared" si="7"/>
        <v>6220311845</v>
      </c>
      <c r="U48" s="195">
        <f t="shared" si="7"/>
        <v>18634734878</v>
      </c>
      <c r="V48" s="195">
        <f t="shared" si="7"/>
        <v>74224539677</v>
      </c>
      <c r="W48" s="195">
        <f t="shared" si="7"/>
        <v>5412523305</v>
      </c>
      <c r="X48" s="195">
        <f t="shared" si="7"/>
        <v>68812016372</v>
      </c>
      <c r="Y48" s="241">
        <f>+IF(W48&lt;&gt;0,+(X48/W48)*100,0)</f>
        <v>1271.3481770772717</v>
      </c>
      <c r="Z48" s="208">
        <f>SUM(Z45:Z47)</f>
        <v>5412523305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683179532</v>
      </c>
      <c r="D6" s="25">
        <v>907066860</v>
      </c>
      <c r="E6" s="26">
        <v>907066860</v>
      </c>
      <c r="F6" s="26">
        <v>55132028</v>
      </c>
      <c r="G6" s="26">
        <v>77320794</v>
      </c>
      <c r="H6" s="26">
        <v>69201580</v>
      </c>
      <c r="I6" s="26">
        <v>201654402</v>
      </c>
      <c r="J6" s="26">
        <v>72988486</v>
      </c>
      <c r="K6" s="26">
        <v>92399199</v>
      </c>
      <c r="L6" s="26">
        <v>70560398</v>
      </c>
      <c r="M6" s="26">
        <v>235948083</v>
      </c>
      <c r="N6" s="26">
        <v>78510868</v>
      </c>
      <c r="O6" s="26">
        <v>73338661</v>
      </c>
      <c r="P6" s="26">
        <v>68699717</v>
      </c>
      <c r="Q6" s="26">
        <v>220549246</v>
      </c>
      <c r="R6" s="26">
        <v>72785437</v>
      </c>
      <c r="S6" s="26">
        <v>72785437</v>
      </c>
      <c r="T6" s="26">
        <v>81795138</v>
      </c>
      <c r="U6" s="26">
        <v>227366012</v>
      </c>
      <c r="V6" s="26">
        <v>885517743</v>
      </c>
      <c r="W6" s="26">
        <v>907066860</v>
      </c>
      <c r="X6" s="26">
        <v>-21549117</v>
      </c>
      <c r="Y6" s="106">
        <v>-2.38</v>
      </c>
      <c r="Z6" s="28">
        <v>907066860</v>
      </c>
    </row>
    <row r="7" spans="1:26" ht="13.5">
      <c r="A7" s="225" t="s">
        <v>180</v>
      </c>
      <c r="B7" s="158" t="s">
        <v>71</v>
      </c>
      <c r="C7" s="121"/>
      <c r="D7" s="25">
        <v>281133996</v>
      </c>
      <c r="E7" s="26">
        <v>281133996</v>
      </c>
      <c r="F7" s="26">
        <v>104197542</v>
      </c>
      <c r="G7" s="26">
        <v>90026</v>
      </c>
      <c r="H7" s="26"/>
      <c r="I7" s="26">
        <v>104287568</v>
      </c>
      <c r="J7" s="26">
        <v>3749000</v>
      </c>
      <c r="K7" s="26"/>
      <c r="L7" s="26">
        <v>82558035</v>
      </c>
      <c r="M7" s="26">
        <v>86307035</v>
      </c>
      <c r="N7" s="26">
        <v>3836000</v>
      </c>
      <c r="O7" s="26">
        <v>3813678</v>
      </c>
      <c r="P7" s="26">
        <v>70975782</v>
      </c>
      <c r="Q7" s="26">
        <v>78625460</v>
      </c>
      <c r="R7" s="26">
        <v>27431932</v>
      </c>
      <c r="S7" s="26">
        <v>27431932</v>
      </c>
      <c r="T7" s="26">
        <v>1333095</v>
      </c>
      <c r="U7" s="26">
        <v>56196959</v>
      </c>
      <c r="V7" s="26">
        <v>325417022</v>
      </c>
      <c r="W7" s="26">
        <v>281133996</v>
      </c>
      <c r="X7" s="26">
        <v>44283026</v>
      </c>
      <c r="Y7" s="106">
        <v>15.75</v>
      </c>
      <c r="Z7" s="28">
        <v>281133996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37154825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-876638281</v>
      </c>
      <c r="D12" s="25">
        <v>-457767742</v>
      </c>
      <c r="E12" s="26">
        <v>-457767742</v>
      </c>
      <c r="F12" s="26">
        <v>-24964646</v>
      </c>
      <c r="G12" s="26">
        <v>-27256717</v>
      </c>
      <c r="H12" s="26">
        <v>-28189768</v>
      </c>
      <c r="I12" s="26">
        <v>-80411131</v>
      </c>
      <c r="J12" s="26">
        <v>-27172259</v>
      </c>
      <c r="K12" s="26">
        <v>-28119883</v>
      </c>
      <c r="L12" s="26">
        <v>-29104005</v>
      </c>
      <c r="M12" s="26">
        <v>-84396147</v>
      </c>
      <c r="N12" s="26">
        <v>-31121146</v>
      </c>
      <c r="O12" s="26">
        <v>-37190833</v>
      </c>
      <c r="P12" s="26">
        <v>-31717775</v>
      </c>
      <c r="Q12" s="26">
        <v>-100029754</v>
      </c>
      <c r="R12" s="26">
        <v>-29939617</v>
      </c>
      <c r="S12" s="26">
        <v>-29939617</v>
      </c>
      <c r="T12" s="26">
        <v>-42003184</v>
      </c>
      <c r="U12" s="26">
        <v>-101882418</v>
      </c>
      <c r="V12" s="26">
        <v>-366719450</v>
      </c>
      <c r="W12" s="26">
        <v>-457767742</v>
      </c>
      <c r="X12" s="26">
        <v>91048292</v>
      </c>
      <c r="Y12" s="106">
        <v>-19.89</v>
      </c>
      <c r="Z12" s="28">
        <v>-457767742</v>
      </c>
    </row>
    <row r="13" spans="1:26" ht="13.5">
      <c r="A13" s="225" t="s">
        <v>39</v>
      </c>
      <c r="B13" s="158"/>
      <c r="C13" s="121">
        <v>-13499780</v>
      </c>
      <c r="D13" s="25">
        <v>-208049208</v>
      </c>
      <c r="E13" s="26">
        <v>-208049208</v>
      </c>
      <c r="F13" s="26">
        <v>-16155623</v>
      </c>
      <c r="G13" s="26">
        <v>-8212619</v>
      </c>
      <c r="H13" s="26">
        <v>-35609763</v>
      </c>
      <c r="I13" s="26">
        <v>-59978005</v>
      </c>
      <c r="J13" s="26">
        <v>-5718446</v>
      </c>
      <c r="K13" s="26">
        <v>-33230962</v>
      </c>
      <c r="L13" s="26">
        <v>-39097543</v>
      </c>
      <c r="M13" s="26">
        <v>-78046951</v>
      </c>
      <c r="N13" s="26">
        <v>-23190666</v>
      </c>
      <c r="O13" s="26">
        <v>-14123768</v>
      </c>
      <c r="P13" s="26">
        <v>-30558741</v>
      </c>
      <c r="Q13" s="26">
        <v>-67873175</v>
      </c>
      <c r="R13" s="26">
        <v>-25821028</v>
      </c>
      <c r="S13" s="26">
        <v>-25821028</v>
      </c>
      <c r="T13" s="26">
        <v>-31087417</v>
      </c>
      <c r="U13" s="26">
        <v>-82729473</v>
      </c>
      <c r="V13" s="26">
        <v>-288627604</v>
      </c>
      <c r="W13" s="26">
        <v>-208049208</v>
      </c>
      <c r="X13" s="26">
        <v>-80578396</v>
      </c>
      <c r="Y13" s="106">
        <v>38.73</v>
      </c>
      <c r="Z13" s="28">
        <v>-208049208</v>
      </c>
    </row>
    <row r="14" spans="1:26" ht="13.5">
      <c r="A14" s="225" t="s">
        <v>41</v>
      </c>
      <c r="B14" s="158" t="s">
        <v>71</v>
      </c>
      <c r="C14" s="121">
        <v>-256000</v>
      </c>
      <c r="D14" s="25">
        <v>-465350861</v>
      </c>
      <c r="E14" s="26">
        <v>-465350861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>
        <v>-16063779</v>
      </c>
      <c r="U14" s="26">
        <v>-16063779</v>
      </c>
      <c r="V14" s="26">
        <v>-16063779</v>
      </c>
      <c r="W14" s="26">
        <v>-465350861</v>
      </c>
      <c r="X14" s="26">
        <v>449287082</v>
      </c>
      <c r="Y14" s="106">
        <v>-96.55</v>
      </c>
      <c r="Z14" s="28">
        <v>-465350861</v>
      </c>
    </row>
    <row r="15" spans="1:26" ht="13.5">
      <c r="A15" s="226" t="s">
        <v>186</v>
      </c>
      <c r="B15" s="227"/>
      <c r="C15" s="138">
        <f aca="true" t="shared" si="0" ref="C15:X15">SUM(C6:C14)</f>
        <v>-170059704</v>
      </c>
      <c r="D15" s="38">
        <f t="shared" si="0"/>
        <v>57033045</v>
      </c>
      <c r="E15" s="39">
        <f t="shared" si="0"/>
        <v>57033045</v>
      </c>
      <c r="F15" s="39">
        <f t="shared" si="0"/>
        <v>118209301</v>
      </c>
      <c r="G15" s="39">
        <f t="shared" si="0"/>
        <v>41941484</v>
      </c>
      <c r="H15" s="39">
        <f t="shared" si="0"/>
        <v>5402049</v>
      </c>
      <c r="I15" s="39">
        <f t="shared" si="0"/>
        <v>165552834</v>
      </c>
      <c r="J15" s="39">
        <f t="shared" si="0"/>
        <v>43846781</v>
      </c>
      <c r="K15" s="39">
        <f t="shared" si="0"/>
        <v>31048354</v>
      </c>
      <c r="L15" s="39">
        <f t="shared" si="0"/>
        <v>84916885</v>
      </c>
      <c r="M15" s="39">
        <f t="shared" si="0"/>
        <v>159812020</v>
      </c>
      <c r="N15" s="39">
        <f t="shared" si="0"/>
        <v>28035056</v>
      </c>
      <c r="O15" s="39">
        <f t="shared" si="0"/>
        <v>25837738</v>
      </c>
      <c r="P15" s="39">
        <f t="shared" si="0"/>
        <v>77398983</v>
      </c>
      <c r="Q15" s="39">
        <f t="shared" si="0"/>
        <v>131271777</v>
      </c>
      <c r="R15" s="39">
        <f t="shared" si="0"/>
        <v>44456724</v>
      </c>
      <c r="S15" s="39">
        <f t="shared" si="0"/>
        <v>44456724</v>
      </c>
      <c r="T15" s="39">
        <f t="shared" si="0"/>
        <v>-6026147</v>
      </c>
      <c r="U15" s="39">
        <f t="shared" si="0"/>
        <v>82887301</v>
      </c>
      <c r="V15" s="39">
        <f t="shared" si="0"/>
        <v>539523932</v>
      </c>
      <c r="W15" s="39">
        <f t="shared" si="0"/>
        <v>57033045</v>
      </c>
      <c r="X15" s="39">
        <f t="shared" si="0"/>
        <v>482490887</v>
      </c>
      <c r="Y15" s="140">
        <f>+IF(W15&lt;&gt;0,+(X15/W15)*100,0)</f>
        <v>845.9847917992104</v>
      </c>
      <c r="Z15" s="40">
        <f>SUM(Z6:Z14)</f>
        <v>57033045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397738141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>
        <v>80303346</v>
      </c>
      <c r="E20" s="125">
        <v>80303346</v>
      </c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>
        <v>80303346</v>
      </c>
      <c r="X20" s="26">
        <v>-80303346</v>
      </c>
      <c r="Y20" s="106">
        <v>-100</v>
      </c>
      <c r="Z20" s="28">
        <v>80303346</v>
      </c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v>35000000</v>
      </c>
      <c r="U22" s="26">
        <v>35000000</v>
      </c>
      <c r="V22" s="26">
        <v>35000000</v>
      </c>
      <c r="W22" s="26"/>
      <c r="X22" s="26">
        <v>35000000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-843557872</v>
      </c>
      <c r="D24" s="25">
        <v>-516057024</v>
      </c>
      <c r="E24" s="26">
        <v>-516057024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v>-39578624</v>
      </c>
      <c r="U24" s="26">
        <v>-39578624</v>
      </c>
      <c r="V24" s="26">
        <v>-39578624</v>
      </c>
      <c r="W24" s="26">
        <v>-516057024</v>
      </c>
      <c r="X24" s="26">
        <v>476478400</v>
      </c>
      <c r="Y24" s="106">
        <v>-92.33</v>
      </c>
      <c r="Z24" s="28">
        <v>-516057024</v>
      </c>
    </row>
    <row r="25" spans="1:26" ht="13.5">
      <c r="A25" s="226" t="s">
        <v>193</v>
      </c>
      <c r="B25" s="227"/>
      <c r="C25" s="138">
        <f aca="true" t="shared" si="1" ref="C25:X25">SUM(C19:C24)</f>
        <v>-445819731</v>
      </c>
      <c r="D25" s="38">
        <f t="shared" si="1"/>
        <v>-435753678</v>
      </c>
      <c r="E25" s="39">
        <f t="shared" si="1"/>
        <v>-435753678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-4578624</v>
      </c>
      <c r="U25" s="39">
        <f t="shared" si="1"/>
        <v>-4578624</v>
      </c>
      <c r="V25" s="39">
        <f t="shared" si="1"/>
        <v>-4578624</v>
      </c>
      <c r="W25" s="39">
        <f t="shared" si="1"/>
        <v>-435753678</v>
      </c>
      <c r="X25" s="39">
        <f t="shared" si="1"/>
        <v>431175054</v>
      </c>
      <c r="Y25" s="140">
        <f>+IF(W25&lt;&gt;0,+(X25/W25)*100,0)</f>
        <v>-98.94926325785367</v>
      </c>
      <c r="Z25" s="40">
        <f>SUM(Z19:Z24)</f>
        <v>-435753678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>
        <v>376930000</v>
      </c>
      <c r="E29" s="26">
        <v>376930000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19103812</v>
      </c>
      <c r="U29" s="26">
        <v>19103812</v>
      </c>
      <c r="V29" s="26">
        <v>19103812</v>
      </c>
      <c r="W29" s="26">
        <v>376930000</v>
      </c>
      <c r="X29" s="26">
        <v>-357826188</v>
      </c>
      <c r="Y29" s="106">
        <v>-94.93</v>
      </c>
      <c r="Z29" s="28">
        <v>376930000</v>
      </c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>
        <v>-134075</v>
      </c>
      <c r="U31" s="125">
        <v>-134075</v>
      </c>
      <c r="V31" s="125">
        <v>-134075</v>
      </c>
      <c r="W31" s="125"/>
      <c r="X31" s="26">
        <v>-134075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-7513732</v>
      </c>
      <c r="D33" s="25">
        <v>-22110392</v>
      </c>
      <c r="E33" s="26">
        <v>-22110392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v>-4586321</v>
      </c>
      <c r="U33" s="26">
        <v>-4586321</v>
      </c>
      <c r="V33" s="26">
        <v>-4586321</v>
      </c>
      <c r="W33" s="26">
        <v>-22110392</v>
      </c>
      <c r="X33" s="26">
        <v>17524071</v>
      </c>
      <c r="Y33" s="106">
        <v>-79.26</v>
      </c>
      <c r="Z33" s="28">
        <v>-22110392</v>
      </c>
    </row>
    <row r="34" spans="1:26" ht="13.5">
      <c r="A34" s="226" t="s">
        <v>199</v>
      </c>
      <c r="B34" s="227"/>
      <c r="C34" s="138">
        <f aca="true" t="shared" si="2" ref="C34:X34">SUM(C29:C33)</f>
        <v>-7513732</v>
      </c>
      <c r="D34" s="38">
        <f t="shared" si="2"/>
        <v>354819608</v>
      </c>
      <c r="E34" s="39">
        <f t="shared" si="2"/>
        <v>354819608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14383416</v>
      </c>
      <c r="U34" s="39">
        <f t="shared" si="2"/>
        <v>14383416</v>
      </c>
      <c r="V34" s="39">
        <f t="shared" si="2"/>
        <v>14383416</v>
      </c>
      <c r="W34" s="39">
        <f t="shared" si="2"/>
        <v>354819608</v>
      </c>
      <c r="X34" s="39">
        <f t="shared" si="2"/>
        <v>-340436192</v>
      </c>
      <c r="Y34" s="140">
        <f>+IF(W34&lt;&gt;0,+(X34/W34)*100,0)</f>
        <v>-95.94627363434773</v>
      </c>
      <c r="Z34" s="40">
        <f>SUM(Z29:Z33)</f>
        <v>354819608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-623393167</v>
      </c>
      <c r="D36" s="65">
        <f t="shared" si="3"/>
        <v>-23901025</v>
      </c>
      <c r="E36" s="66">
        <f t="shared" si="3"/>
        <v>-23901025</v>
      </c>
      <c r="F36" s="66">
        <f t="shared" si="3"/>
        <v>118209301</v>
      </c>
      <c r="G36" s="66">
        <f t="shared" si="3"/>
        <v>41941484</v>
      </c>
      <c r="H36" s="66">
        <f t="shared" si="3"/>
        <v>5402049</v>
      </c>
      <c r="I36" s="66">
        <f t="shared" si="3"/>
        <v>165552834</v>
      </c>
      <c r="J36" s="66">
        <f t="shared" si="3"/>
        <v>43846781</v>
      </c>
      <c r="K36" s="66">
        <f t="shared" si="3"/>
        <v>31048354</v>
      </c>
      <c r="L36" s="66">
        <f t="shared" si="3"/>
        <v>84916885</v>
      </c>
      <c r="M36" s="66">
        <f t="shared" si="3"/>
        <v>159812020</v>
      </c>
      <c r="N36" s="66">
        <f t="shared" si="3"/>
        <v>28035056</v>
      </c>
      <c r="O36" s="66">
        <f t="shared" si="3"/>
        <v>25837738</v>
      </c>
      <c r="P36" s="66">
        <f t="shared" si="3"/>
        <v>77398983</v>
      </c>
      <c r="Q36" s="66">
        <f t="shared" si="3"/>
        <v>131271777</v>
      </c>
      <c r="R36" s="66">
        <f t="shared" si="3"/>
        <v>44456724</v>
      </c>
      <c r="S36" s="66">
        <f t="shared" si="3"/>
        <v>44456724</v>
      </c>
      <c r="T36" s="66">
        <f t="shared" si="3"/>
        <v>3778645</v>
      </c>
      <c r="U36" s="66">
        <f t="shared" si="3"/>
        <v>92692093</v>
      </c>
      <c r="V36" s="66">
        <f t="shared" si="3"/>
        <v>549328724</v>
      </c>
      <c r="W36" s="66">
        <f t="shared" si="3"/>
        <v>-23901025</v>
      </c>
      <c r="X36" s="66">
        <f t="shared" si="3"/>
        <v>573229749</v>
      </c>
      <c r="Y36" s="103">
        <f>+IF(W36&lt;&gt;0,+(X36/W36)*100,0)</f>
        <v>-2398.3479746161515</v>
      </c>
      <c r="Z36" s="68">
        <f>+Z15+Z25+Z34</f>
        <v>-23901025</v>
      </c>
    </row>
    <row r="37" spans="1:26" ht="13.5">
      <c r="A37" s="225" t="s">
        <v>201</v>
      </c>
      <c r="B37" s="158" t="s">
        <v>95</v>
      </c>
      <c r="C37" s="119">
        <v>56180568</v>
      </c>
      <c r="D37" s="65">
        <v>62513811</v>
      </c>
      <c r="E37" s="66">
        <v>62513811</v>
      </c>
      <c r="F37" s="66"/>
      <c r="G37" s="66">
        <v>118209301</v>
      </c>
      <c r="H37" s="66">
        <v>160150785</v>
      </c>
      <c r="I37" s="66"/>
      <c r="J37" s="66">
        <v>165552834</v>
      </c>
      <c r="K37" s="66">
        <v>209399615</v>
      </c>
      <c r="L37" s="66">
        <v>240447969</v>
      </c>
      <c r="M37" s="66">
        <v>165552834</v>
      </c>
      <c r="N37" s="66">
        <v>325364854</v>
      </c>
      <c r="O37" s="66">
        <v>353399910</v>
      </c>
      <c r="P37" s="66">
        <v>379237648</v>
      </c>
      <c r="Q37" s="66">
        <v>325364854</v>
      </c>
      <c r="R37" s="66">
        <v>456636631</v>
      </c>
      <c r="S37" s="66">
        <v>501093355</v>
      </c>
      <c r="T37" s="66">
        <v>545550079</v>
      </c>
      <c r="U37" s="66">
        <v>456636631</v>
      </c>
      <c r="V37" s="66"/>
      <c r="W37" s="66">
        <v>62513811</v>
      </c>
      <c r="X37" s="66">
        <v>-62513811</v>
      </c>
      <c r="Y37" s="103">
        <v>-100</v>
      </c>
      <c r="Z37" s="68">
        <v>62513811</v>
      </c>
    </row>
    <row r="38" spans="1:26" ht="13.5">
      <c r="A38" s="243" t="s">
        <v>202</v>
      </c>
      <c r="B38" s="232" t="s">
        <v>95</v>
      </c>
      <c r="C38" s="233">
        <v>-567212599</v>
      </c>
      <c r="D38" s="234">
        <v>38612786</v>
      </c>
      <c r="E38" s="235">
        <v>38612786</v>
      </c>
      <c r="F38" s="235">
        <v>118209301</v>
      </c>
      <c r="G38" s="235">
        <v>160150785</v>
      </c>
      <c r="H38" s="235">
        <v>165552834</v>
      </c>
      <c r="I38" s="235">
        <v>165552834</v>
      </c>
      <c r="J38" s="235">
        <v>209399615</v>
      </c>
      <c r="K38" s="235">
        <v>240447969</v>
      </c>
      <c r="L38" s="235">
        <v>325364854</v>
      </c>
      <c r="M38" s="235">
        <v>325364854</v>
      </c>
      <c r="N38" s="235">
        <v>353399910</v>
      </c>
      <c r="O38" s="235">
        <v>379237648</v>
      </c>
      <c r="P38" s="235">
        <v>456636631</v>
      </c>
      <c r="Q38" s="235">
        <v>456636631</v>
      </c>
      <c r="R38" s="235">
        <v>501093355</v>
      </c>
      <c r="S38" s="235">
        <v>545550079</v>
      </c>
      <c r="T38" s="235">
        <v>549328724</v>
      </c>
      <c r="U38" s="235">
        <v>549328724</v>
      </c>
      <c r="V38" s="235">
        <v>549328724</v>
      </c>
      <c r="W38" s="235">
        <v>38612786</v>
      </c>
      <c r="X38" s="235">
        <v>510715938</v>
      </c>
      <c r="Y38" s="236">
        <v>1322.66</v>
      </c>
      <c r="Z38" s="237">
        <v>38612786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2011-08-12T11:11:11Z</dcterms:created>
  <dcterms:modified xsi:type="dcterms:W3CDTF">2011-08-12T11:11:11Z</dcterms:modified>
  <cp:category/>
  <cp:version/>
  <cp:contentType/>
  <cp:contentStatus/>
</cp:coreProperties>
</file>