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</sheets>
  <definedNames>
    <definedName name="_xlnm.Print_Area" localSheetId="0">'C1-Sum'!$A$1:$Y$52</definedName>
    <definedName name="_xlnm.Print_Area" localSheetId="1">'C2-FinPerf SC'!$A$1:$Z$55</definedName>
    <definedName name="_xlnm.Print_Area" localSheetId="2">'C4-FinPerf RE'!$A$1:$Z$57</definedName>
    <definedName name="_xlnm.Print_Area" localSheetId="3">'C5-Capex'!$A$1:$Z$45</definedName>
    <definedName name="_xlnm.Print_Area" localSheetId="4">'C6-FinPos'!$A$1:$Z$54</definedName>
    <definedName name="_xlnm.Print_Area" localSheetId="5">'C7-CFlow'!$A$1:$Z$41</definedName>
  </definedNames>
  <calcPr calcMode="manual" fullCalcOnLoad="1"/>
</workbook>
</file>

<file path=xl/sharedStrings.xml><?xml version="1.0" encoding="utf-8"?>
<sst xmlns="http://schemas.openxmlformats.org/spreadsheetml/2006/main" count="497" uniqueCount="248">
  <si>
    <t>North West: Moretele(NW371) - Table C1 Schedule Quarterly Budget Statement Summary for 4th Quarter ended 30 June 2011</t>
  </si>
  <si>
    <t>Description</t>
  </si>
  <si>
    <t>2009/10</t>
  </si>
  <si>
    <t>Budget year 2010/11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</si>
  <si>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</si>
  <si>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</si>
  <si>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</si>
  <si>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</si>
  <si>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</si>
  <si>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</si>
  <si>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</si>
  <si>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</si>
  <si>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</si>
  <si>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</si>
  <si>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</si>
  <si>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</si>
  <si>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</si>
  <si>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</si>
  <si>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</si>
  <si>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</si>
  <si>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</si>
  <si>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</si>
  <si>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</si>
  <si>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</si>
  <si>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</si>
  <si>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</si>
  <si>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</si>
  <si>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</si>
  <si>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</si>
  <si>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</si>
  <si>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</si>
  <si>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</si>
  <si>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</si>
  <si>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</si>
  <si>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</si>
  <si>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</si>
  <si>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</si>
  <si>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</si>
  <si>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</si>
  <si>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</si>
  <si>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</si>
  <si>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</si>
  <si>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</si>
  <si>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</si>
  <si>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</si>
  <si>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</si>
  <si>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</si>
  <si>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</si>
  <si>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</si>
  <si>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</si>
  <si>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</si>
  <si>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</si>
  <si>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</si>
  <si>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</si>
  <si>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</si>
  <si>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</si>
  <si>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</si>
  <si>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</si>
  <si>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</si>
  <si>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</si>
  <si>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</si>
  <si>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</si>
  <si>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</si>
  <si>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</si>
  <si>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</si>
  <si>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</si>
  <si>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</si>
  <si>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</si>
  <si>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</si>
  <si>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Moretele(NW371) - Table C2 Quarterly Budget Statement - Financial Performance (standard classification) for 4th Quarter ended 30 June 2011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</si>
  <si>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</si>
  <si>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</si>
  <si>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</si>
  <si>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</si>
  <si>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</si>
  <si>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</si>
  <si>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</si>
  <si>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</si>
  <si>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</si>
  <si>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</si>
  <si>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</si>
  <si>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</si>
  <si>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</si>
  <si>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</si>
  <si>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</si>
  <si>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</si>
  <si>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</si>
  <si>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</si>
  <si>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</si>
  <si>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</si>
  <si>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</si>
  <si>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</si>
  <si>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</si>
  <si>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</si>
  <si>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</si>
  <si>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</si>
  <si>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</si>
  <si>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</si>
  <si>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</si>
  <si>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Moretele(NW371) - Table C4 Quarterly Budget Statement - Financial Performance (revenue and expenditure) for 4th Quarter ended 30 June 2011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</si>
  <si>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</si>
  <si>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</si>
  <si>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</si>
  <si>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</si>
  <si>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</si>
  <si>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</si>
  <si>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</si>
  <si>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</si>
  <si>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</si>
  <si>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</si>
  <si>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</si>
  <si>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</si>
  <si>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</si>
  <si>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</si>
  <si>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</si>
  <si>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</si>
  <si>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</si>
  <si>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</si>
  <si>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</si>
  <si>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</si>
  <si>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8</t>
  </si>
  <si>
    <t>Contractes services</t>
  </si>
  <si>
    <t>4,5</t>
  </si>
  <si>
    <t>Loss on disposal of PPE</t>
  </si>
  <si>
    <t>Contributions recognised - capital</t>
  </si>
  <si>
    <t>6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</si>
  <si>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</si>
  <si>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</si>
  <si>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</si>
  <si>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</si>
  <si>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</si>
  <si>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7</t>
  </si>
  <si>
    <t>North West: Moretele(NW371) - Table C5 Quarterly Budget Statement - Capital Expenditure by Standard Classification and Funding for 4th Quarter ended 30 June 2011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</si>
  <si>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</si>
  <si>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</si>
  <si>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</si>
  <si>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</si>
  <si>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</si>
  <si>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</si>
  <si>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</si>
  <si>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</si>
  <si>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Total Capital Funding</t>
  </si>
  <si>
    <t>North West: Moretele(NW371) - Table C6 Quarterly Budget Statement - Financial Position for 4th Quarter ended 30 June 2011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</si>
  <si>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</si>
  <si>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</si>
  <si>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</si>
  <si>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</si>
  <si>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</si>
  <si>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</si>
  <si>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</si>
  <si>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</si>
  <si>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</si>
  <si>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</si>
  <si>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</si>
  <si>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</si>
  <si>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</si>
  <si>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</si>
  <si>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</si>
  <si>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</si>
  <si>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</si>
  <si>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</si>
  <si>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</si>
  <si>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</si>
  <si>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</si>
  <si>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</si>
  <si>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</si>
  <si>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</si>
  <si>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</si>
  <si>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</si>
  <si>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</si>
  <si>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</si>
  <si>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</si>
  <si>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</si>
  <si>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</si>
  <si>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</si>
  <si>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</si>
  <si>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Moretele(NW371) - Table C7 Quarterly Budget Statement - Cash Flows for 4th Quarter ended 30 June 2011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</si>
  <si>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</si>
  <si>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</si>
  <si>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</si>
  <si>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</si>
  <si>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</si>
  <si>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</si>
  <si>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</si>
  <si>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</si>
  <si>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</si>
  <si>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</si>
  <si>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</si>
  <si>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</si>
  <si>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</si>
  <si>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</si>
  <si>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</si>
  <si>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</si>
  <si>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</si>
  <si>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</si>
  <si>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</si>
  <si>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</si>
  <si>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</si>
  <si>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</si>
  <si>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</si>
  <si>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</si>
  <si>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</si>
  <si>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</si>
  <si>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</si>
  <si>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</si>
  <si>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</si>
  <si>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</si>
  <si>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</si>
  <si>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</si>
  <si>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</si>
  <si>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</si>
  <si>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</si>
  <si>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</si>
  <si>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</si>
  <si>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</si>
  <si>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</si>
  <si>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</si>
  <si>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</si>
  <si>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</si>
  <si>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</si>
  <si>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</si>
  <si>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</si>
  <si>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</si>
  <si>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</si>
  <si>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</si>
  <si>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1. Classifications are revenue sources and expenditure type</t>
  </si>
  <si>
    <t>2. Detail to be provided in Table SA1</t>
  </si>
  <si>
    <t>3. Previously described as 'bad or doubtful debts' - amounts shown should reflect the change in the provision for debt impairment</t>
  </si>
  <si>
    <t>4. Expenditure type components previously shown under repairs and maintenance should be allocated back to the originating expenditure group/item; e.g. employee costs</t>
  </si>
  <si>
    <t>5. Repairs &amp; maintenance detailed in Table A9 and Table SA34c</t>
  </si>
  <si>
    <t>6. Contributions are funds provided by external organisations to assist with infrastructure development; e.g. developer contributions (detail to be provided in Table SA1)</t>
  </si>
  <si>
    <t>7. Equity method</t>
  </si>
  <si>
    <t>8. All materials not part of 'bulk' e.g  road making materials, pipe, cable etc.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</si>
  <si>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</si>
  <si>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</si>
  <si>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</si>
  <si>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</si>
  <si>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</si>
  <si>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</si>
  <si>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</si>
  <si>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</si>
  <si>
    <t>1. Detail to be provided in Table SA3</t>
  </si>
  <si>
    <t>2. Include completed low cost housing to be transferred to beneficiaries within 12 months</t>
  </si>
  <si>
    <t>3. Include 'Construction-work-in-progress' (disclosed separately in annual financial statements)</t>
  </si>
  <si>
    <t>4. Detail to be provided in Table SA3. Includes reserves to be funded by statute.</t>
  </si>
  <si>
    <t>5. Net assets must balance with Total Community Wealth/Equity</t>
  </si>
  <si>
    <t>1. Local/District municipalities to include transfers from/to District/Local Municipalities</t>
  </si>
  <si>
    <t>2. Cash equivalents includes investments with maturities of 3 months or less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</si>
</sst>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"/>
    <numFmt numFmtId="169" formatCode="#,###.00_);\(#,###.00\);.00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23" fillId="0" borderId="0" xfId="0" applyFont="1" applyAlignment="1">
      <alignment/>
    </xf>
    <xf numFmtId="175" fontId="23" fillId="0" borderId="10" xfId="0" applyNumberFormat="1" applyFont="1" applyFill="1" applyBorder="1" applyAlignment="1" applyProtection="1">
      <alignment/>
      <protection/>
    </xf>
    <xf numFmtId="175" fontId="21" fillId="0" borderId="10" xfId="0" applyNumberFormat="1" applyFont="1" applyFill="1" applyBorder="1" applyAlignment="1" applyProtection="1">
      <alignment/>
      <protection/>
    </xf>
    <xf numFmtId="0" fontId="20" fillId="0" borderId="11" xfId="0" applyFont="1" applyFill="1" applyBorder="1" applyAlignment="1" applyProtection="1">
      <alignment horizontal="left"/>
      <protection/>
    </xf>
    <xf numFmtId="0" fontId="0" fillId="0" borderId="11" xfId="0" applyBorder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/>
      <protection/>
    </xf>
    <xf numFmtId="175" fontId="23" fillId="0" borderId="22" xfId="0" applyNumberFormat="1" applyFont="1" applyBorder="1" applyAlignment="1" applyProtection="1">
      <alignment/>
      <protection/>
    </xf>
    <xf numFmtId="175" fontId="23" fillId="0" borderId="23" xfId="0" applyNumberFormat="1" applyFont="1" applyBorder="1" applyAlignment="1" applyProtection="1">
      <alignment/>
      <protection/>
    </xf>
    <xf numFmtId="175" fontId="23" fillId="0" borderId="24" xfId="0" applyNumberFormat="1" applyFont="1" applyBorder="1" applyAlignment="1" applyProtection="1">
      <alignment/>
      <protection/>
    </xf>
    <xf numFmtId="173" fontId="23" fillId="0" borderId="25" xfId="0" applyNumberFormat="1" applyFont="1" applyBorder="1" applyAlignment="1" applyProtection="1">
      <alignment/>
      <protection/>
    </xf>
    <xf numFmtId="175" fontId="23" fillId="0" borderId="16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indent="1"/>
      <protection/>
    </xf>
    <xf numFmtId="175" fontId="23" fillId="0" borderId="22" xfId="0" applyNumberFormat="1" applyFont="1" applyFill="1" applyBorder="1" applyAlignment="1" applyProtection="1">
      <alignment/>
      <protection/>
    </xf>
    <xf numFmtId="175" fontId="23" fillId="0" borderId="23" xfId="0" applyNumberFormat="1" applyFont="1" applyFill="1" applyBorder="1" applyAlignment="1" applyProtection="1">
      <alignment/>
      <protection/>
    </xf>
    <xf numFmtId="173" fontId="23" fillId="0" borderId="22" xfId="0" applyNumberFormat="1" applyFont="1" applyFill="1" applyBorder="1" applyAlignment="1" applyProtection="1">
      <alignment/>
      <protection/>
    </xf>
    <xf numFmtId="175" fontId="23" fillId="0" borderId="26" xfId="0" applyNumberFormat="1" applyFont="1" applyFill="1" applyBorder="1" applyAlignment="1" applyProtection="1">
      <alignment/>
      <protection/>
    </xf>
    <xf numFmtId="0" fontId="21" fillId="0" borderId="27" xfId="0" applyFont="1" applyBorder="1" applyAlignment="1" applyProtection="1">
      <alignment horizontal="left" vertical="top" wrapText="1"/>
      <protection/>
    </xf>
    <xf numFmtId="175" fontId="21" fillId="0" borderId="28" xfId="0" applyNumberFormat="1" applyFont="1" applyFill="1" applyBorder="1" applyAlignment="1" applyProtection="1">
      <alignment vertical="top"/>
      <protection/>
    </xf>
    <xf numFmtId="175" fontId="21" fillId="0" borderId="29" xfId="0" applyNumberFormat="1" applyFont="1" applyFill="1" applyBorder="1" applyAlignment="1" applyProtection="1">
      <alignment vertical="top"/>
      <protection/>
    </xf>
    <xf numFmtId="175" fontId="21" fillId="0" borderId="30" xfId="0" applyNumberFormat="1" applyFont="1" applyFill="1" applyBorder="1" applyAlignment="1" applyProtection="1">
      <alignment vertical="top"/>
      <protection/>
    </xf>
    <xf numFmtId="173" fontId="21" fillId="0" borderId="29" xfId="0" applyNumberFormat="1" applyFont="1" applyFill="1" applyBorder="1" applyAlignment="1" applyProtection="1">
      <alignment vertical="top"/>
      <protection/>
    </xf>
    <xf numFmtId="175" fontId="21" fillId="0" borderId="31" xfId="0" applyNumberFormat="1" applyFont="1" applyFill="1" applyBorder="1" applyAlignment="1" applyProtection="1">
      <alignment vertical="top"/>
      <protection/>
    </xf>
    <xf numFmtId="0" fontId="23" fillId="0" borderId="10" xfId="0" applyFont="1" applyFill="1" applyBorder="1" applyAlignment="1" applyProtection="1">
      <alignment horizontal="left" indent="1"/>
      <protection/>
    </xf>
    <xf numFmtId="0" fontId="21" fillId="0" borderId="10" xfId="0" applyFont="1" applyBorder="1" applyAlignment="1" applyProtection="1">
      <alignment/>
      <protection/>
    </xf>
    <xf numFmtId="175" fontId="21" fillId="0" borderId="28" xfId="0" applyNumberFormat="1" applyFont="1" applyFill="1" applyBorder="1" applyAlignment="1" applyProtection="1">
      <alignment/>
      <protection/>
    </xf>
    <xf numFmtId="175" fontId="21" fillId="0" borderId="29" xfId="0" applyNumberFormat="1" applyFont="1" applyFill="1" applyBorder="1" applyAlignment="1" applyProtection="1">
      <alignment/>
      <protection/>
    </xf>
    <xf numFmtId="175" fontId="21" fillId="0" borderId="30" xfId="0" applyNumberFormat="1" applyFont="1" applyFill="1" applyBorder="1" applyAlignment="1" applyProtection="1">
      <alignment/>
      <protection/>
    </xf>
    <xf numFmtId="175" fontId="21" fillId="0" borderId="31" xfId="0" applyNumberFormat="1" applyFont="1" applyFill="1" applyBorder="1" applyAlignment="1" applyProtection="1">
      <alignment/>
      <protection/>
    </xf>
    <xf numFmtId="175" fontId="21" fillId="0" borderId="32" xfId="0" applyNumberFormat="1" applyFont="1" applyFill="1" applyBorder="1" applyAlignment="1" applyProtection="1">
      <alignment/>
      <protection/>
    </xf>
    <xf numFmtId="175" fontId="21" fillId="0" borderId="33" xfId="0" applyNumberFormat="1" applyFont="1" applyFill="1" applyBorder="1" applyAlignment="1" applyProtection="1">
      <alignment/>
      <protection/>
    </xf>
    <xf numFmtId="175" fontId="21" fillId="0" borderId="34" xfId="0" applyNumberFormat="1" applyFont="1" applyFill="1" applyBorder="1" applyAlignment="1" applyProtection="1">
      <alignment/>
      <protection/>
    </xf>
    <xf numFmtId="173" fontId="21" fillId="0" borderId="33" xfId="0" applyNumberFormat="1" applyFont="1" applyFill="1" applyBorder="1" applyAlignment="1" applyProtection="1">
      <alignment/>
      <protection/>
    </xf>
    <xf numFmtId="175" fontId="21" fillId="0" borderId="35" xfId="0" applyNumberFormat="1" applyFont="1" applyFill="1" applyBorder="1" applyAlignment="1" applyProtection="1">
      <alignment/>
      <protection/>
    </xf>
    <xf numFmtId="175" fontId="23" fillId="0" borderId="36" xfId="0" applyNumberFormat="1" applyFont="1" applyFill="1" applyBorder="1" applyAlignment="1" applyProtection="1">
      <alignment/>
      <protection/>
    </xf>
    <xf numFmtId="175" fontId="23" fillId="0" borderId="37" xfId="0" applyNumberFormat="1" applyFont="1" applyFill="1" applyBorder="1" applyAlignment="1" applyProtection="1">
      <alignment/>
      <protection/>
    </xf>
    <xf numFmtId="175" fontId="23" fillId="0" borderId="38" xfId="0" applyNumberFormat="1" applyFont="1" applyFill="1" applyBorder="1" applyAlignment="1" applyProtection="1">
      <alignment/>
      <protection/>
    </xf>
    <xf numFmtId="173" fontId="23" fillId="0" borderId="37" xfId="0" applyNumberFormat="1" applyFont="1" applyFill="1" applyBorder="1" applyAlignment="1" applyProtection="1">
      <alignment/>
      <protection/>
    </xf>
    <xf numFmtId="175" fontId="23" fillId="0" borderId="39" xfId="0" applyNumberFormat="1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 vertical="top" wrapText="1"/>
      <protection/>
    </xf>
    <xf numFmtId="175" fontId="21" fillId="0" borderId="32" xfId="0" applyNumberFormat="1" applyFont="1" applyFill="1" applyBorder="1" applyAlignment="1" applyProtection="1">
      <alignment vertical="top"/>
      <protection/>
    </xf>
    <xf numFmtId="175" fontId="21" fillId="0" borderId="33" xfId="0" applyNumberFormat="1" applyFont="1" applyFill="1" applyBorder="1" applyAlignment="1" applyProtection="1">
      <alignment vertical="top"/>
      <protection/>
    </xf>
    <xf numFmtId="175" fontId="21" fillId="0" borderId="34" xfId="0" applyNumberFormat="1" applyFont="1" applyFill="1" applyBorder="1" applyAlignment="1" applyProtection="1">
      <alignment vertical="top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5" fontId="21" fillId="0" borderId="35" xfId="0" applyNumberFormat="1" applyFont="1" applyFill="1" applyBorder="1" applyAlignment="1" applyProtection="1">
      <alignment vertical="top"/>
      <protection/>
    </xf>
    <xf numFmtId="0" fontId="23" fillId="0" borderId="10" xfId="0" applyFont="1" applyBorder="1" applyAlignment="1" applyProtection="1">
      <alignment horizontal="left" wrapText="1" indent="1"/>
      <protection/>
    </xf>
    <xf numFmtId="0" fontId="21" fillId="0" borderId="10" xfId="0" applyFont="1" applyBorder="1" applyAlignment="1" applyProtection="1">
      <alignment wrapText="1"/>
      <protection/>
    </xf>
    <xf numFmtId="0" fontId="23" fillId="0" borderId="10" xfId="0" applyFont="1" applyBorder="1" applyAlignment="1" applyProtection="1">
      <alignment/>
      <protection/>
    </xf>
    <xf numFmtId="173" fontId="23" fillId="0" borderId="22" xfId="0" applyNumberFormat="1" applyFont="1" applyBorder="1" applyAlignment="1" applyProtection="1">
      <alignment/>
      <protection/>
    </xf>
    <xf numFmtId="175" fontId="23" fillId="0" borderId="26" xfId="0" applyNumberFormat="1" applyFont="1" applyBorder="1" applyAlignment="1" applyProtection="1">
      <alignment/>
      <protection/>
    </xf>
    <xf numFmtId="0" fontId="22" fillId="0" borderId="12" xfId="0" applyFont="1" applyBorder="1" applyAlignment="1" applyProtection="1">
      <alignment/>
      <protection/>
    </xf>
    <xf numFmtId="175" fontId="23" fillId="0" borderId="12" xfId="0" applyNumberFormat="1" applyFont="1" applyBorder="1" applyAlignment="1" applyProtection="1">
      <alignment/>
      <protection/>
    </xf>
    <xf numFmtId="175" fontId="23" fillId="0" borderId="25" xfId="0" applyNumberFormat="1" applyFont="1" applyBorder="1" applyAlignment="1" applyProtection="1">
      <alignment/>
      <protection/>
    </xf>
    <xf numFmtId="175" fontId="21" fillId="0" borderId="22" xfId="0" applyNumberFormat="1" applyFont="1" applyFill="1" applyBorder="1" applyAlignment="1" applyProtection="1">
      <alignment/>
      <protection/>
    </xf>
    <xf numFmtId="175" fontId="21" fillId="0" borderId="23" xfId="0" applyNumberFormat="1" applyFont="1" applyFill="1" applyBorder="1" applyAlignment="1" applyProtection="1">
      <alignment/>
      <protection/>
    </xf>
    <xf numFmtId="173" fontId="21" fillId="0" borderId="22" xfId="0" applyNumberFormat="1" applyFont="1" applyFill="1" applyBorder="1" applyAlignment="1" applyProtection="1">
      <alignment/>
      <protection/>
    </xf>
    <xf numFmtId="175" fontId="21" fillId="0" borderId="26" xfId="0" applyNumberFormat="1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left" vertical="top" indent="1"/>
      <protection/>
    </xf>
    <xf numFmtId="175" fontId="21" fillId="0" borderId="10" xfId="0" applyNumberFormat="1" applyFont="1" applyBorder="1" applyAlignment="1" applyProtection="1">
      <alignment/>
      <protection/>
    </xf>
    <xf numFmtId="175" fontId="21" fillId="0" borderId="22" xfId="0" applyNumberFormat="1" applyFont="1" applyBorder="1" applyAlignment="1" applyProtection="1">
      <alignment/>
      <protection/>
    </xf>
    <xf numFmtId="175" fontId="21" fillId="0" borderId="23" xfId="0" applyNumberFormat="1" applyFont="1" applyBorder="1" applyAlignment="1" applyProtection="1">
      <alignment/>
      <protection/>
    </xf>
    <xf numFmtId="173" fontId="21" fillId="0" borderId="22" xfId="0" applyNumberFormat="1" applyFont="1" applyBorder="1" applyAlignment="1" applyProtection="1">
      <alignment/>
      <protection/>
    </xf>
    <xf numFmtId="175" fontId="21" fillId="0" borderId="26" xfId="0" applyNumberFormat="1" applyFont="1" applyBorder="1" applyAlignment="1" applyProtection="1">
      <alignment/>
      <protection/>
    </xf>
    <xf numFmtId="0" fontId="23" fillId="0" borderId="17" xfId="0" applyFont="1" applyBorder="1" applyAlignment="1" applyProtection="1">
      <alignment/>
      <protection/>
    </xf>
    <xf numFmtId="175" fontId="23" fillId="0" borderId="17" xfId="0" applyNumberFormat="1" applyFont="1" applyBorder="1" applyAlignment="1" applyProtection="1">
      <alignment/>
      <protection/>
    </xf>
    <xf numFmtId="175" fontId="23" fillId="0" borderId="40" xfId="0" applyNumberFormat="1" applyFont="1" applyBorder="1" applyAlignment="1" applyProtection="1">
      <alignment/>
      <protection/>
    </xf>
    <xf numFmtId="175" fontId="23" fillId="0" borderId="41" xfId="0" applyNumberFormat="1" applyFont="1" applyBorder="1" applyAlignment="1" applyProtection="1">
      <alignment/>
      <protection/>
    </xf>
    <xf numFmtId="173" fontId="23" fillId="0" borderId="40" xfId="0" applyNumberFormat="1" applyFont="1" applyBorder="1" applyAlignment="1" applyProtection="1">
      <alignment/>
      <protection/>
    </xf>
    <xf numFmtId="175" fontId="23" fillId="0" borderId="42" xfId="0" applyNumberFormat="1" applyFont="1" applyBorder="1" applyAlignment="1" applyProtection="1">
      <alignment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21" fillId="0" borderId="38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/>
      <protection/>
    </xf>
    <xf numFmtId="0" fontId="21" fillId="0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1" fillId="0" borderId="44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/>
      <protection/>
    </xf>
    <xf numFmtId="175" fontId="23" fillId="0" borderId="10" xfId="0" applyNumberFormat="1" applyFont="1" applyBorder="1" applyAlignment="1" applyProtection="1">
      <alignment horizontal="left" wrapText="1"/>
      <protection/>
    </xf>
    <xf numFmtId="175" fontId="23" fillId="0" borderId="45" xfId="0" applyNumberFormat="1" applyFont="1" applyBorder="1" applyAlignment="1" applyProtection="1">
      <alignment horizontal="left" wrapText="1"/>
      <protection/>
    </xf>
    <xf numFmtId="175" fontId="23" fillId="0" borderId="23" xfId="0" applyNumberFormat="1" applyFont="1" applyBorder="1" applyAlignment="1" applyProtection="1">
      <alignment horizontal="left" wrapText="1"/>
      <protection/>
    </xf>
    <xf numFmtId="175" fontId="0" fillId="0" borderId="23" xfId="0" applyNumberFormat="1" applyBorder="1" applyAlignment="1" applyProtection="1">
      <alignment/>
      <protection/>
    </xf>
    <xf numFmtId="175" fontId="0" fillId="0" borderId="46" xfId="0" applyNumberFormat="1" applyBorder="1" applyAlignment="1" applyProtection="1">
      <alignment/>
      <protection/>
    </xf>
    <xf numFmtId="0" fontId="23" fillId="0" borderId="10" xfId="0" applyFont="1" applyFill="1" applyBorder="1" applyAlignment="1" applyProtection="1">
      <alignment/>
      <protection/>
    </xf>
    <xf numFmtId="175" fontId="23" fillId="0" borderId="45" xfId="0" applyNumberFormat="1" applyFont="1" applyBorder="1" applyAlignment="1" applyProtection="1">
      <alignment/>
      <protection/>
    </xf>
    <xf numFmtId="175" fontId="23" fillId="0" borderId="46" xfId="0" applyNumberFormat="1" applyFont="1" applyBorder="1" applyAlignment="1" applyProtection="1">
      <alignment/>
      <protection/>
    </xf>
    <xf numFmtId="0" fontId="23" fillId="0" borderId="17" xfId="0" applyFont="1" applyFill="1" applyBorder="1" applyAlignment="1" applyProtection="1">
      <alignment/>
      <protection/>
    </xf>
    <xf numFmtId="175" fontId="23" fillId="0" borderId="47" xfId="0" applyNumberFormat="1" applyFont="1" applyBorder="1" applyAlignment="1" applyProtection="1">
      <alignment/>
      <protection/>
    </xf>
    <xf numFmtId="175" fontId="23" fillId="0" borderId="48" xfId="0" applyNumberFormat="1" applyFont="1" applyBorder="1" applyAlignment="1" applyProtection="1">
      <alignment/>
      <protection/>
    </xf>
    <xf numFmtId="0" fontId="21" fillId="0" borderId="24" xfId="0" applyFont="1" applyFill="1" applyBorder="1" applyAlignment="1">
      <alignment vertical="center"/>
    </xf>
    <xf numFmtId="0" fontId="24" fillId="0" borderId="27" xfId="0" applyNumberFormat="1" applyFont="1" applyFill="1" applyBorder="1" applyAlignment="1" applyProtection="1">
      <alignment horizontal="left" indent="1"/>
      <protection/>
    </xf>
    <xf numFmtId="0" fontId="23" fillId="0" borderId="23" xfId="0" applyNumberFormat="1" applyFont="1" applyBorder="1" applyAlignment="1" applyProtection="1">
      <alignment horizontal="center"/>
      <protection/>
    </xf>
    <xf numFmtId="173" fontId="21" fillId="0" borderId="23" xfId="0" applyNumberFormat="1" applyFont="1" applyFill="1" applyBorder="1" applyAlignment="1" applyProtection="1">
      <alignment/>
      <protection/>
    </xf>
    <xf numFmtId="0" fontId="23" fillId="0" borderId="27" xfId="0" applyNumberFormat="1" applyFont="1" applyFill="1" applyBorder="1" applyAlignment="1" applyProtection="1">
      <alignment horizontal="left" indent="2"/>
      <protection/>
    </xf>
    <xf numFmtId="174" fontId="23" fillId="0" borderId="23" xfId="0" applyNumberFormat="1" applyFont="1" applyFill="1" applyBorder="1" applyAlignment="1" applyProtection="1">
      <alignment/>
      <protection/>
    </xf>
    <xf numFmtId="173" fontId="23" fillId="0" borderId="23" xfId="0" applyNumberFormat="1" applyFont="1" applyFill="1" applyBorder="1" applyAlignment="1" applyProtection="1">
      <alignment/>
      <protection/>
    </xf>
    <xf numFmtId="173" fontId="23" fillId="0" borderId="23" xfId="42" applyNumberFormat="1" applyFont="1" applyFill="1" applyBorder="1" applyAlignment="1" applyProtection="1">
      <alignment/>
      <protection/>
    </xf>
    <xf numFmtId="0" fontId="23" fillId="0" borderId="23" xfId="0" applyNumberFormat="1" applyFont="1" applyFill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/>
      <protection/>
    </xf>
    <xf numFmtId="0" fontId="23" fillId="0" borderId="30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/>
      <protection/>
    </xf>
    <xf numFmtId="0" fontId="22" fillId="0" borderId="27" xfId="0" applyNumberFormat="1" applyFont="1" applyBorder="1" applyAlignment="1" applyProtection="1">
      <alignment/>
      <protection/>
    </xf>
    <xf numFmtId="0" fontId="25" fillId="0" borderId="23" xfId="0" applyNumberFormat="1" applyFont="1" applyBorder="1" applyAlignment="1" applyProtection="1">
      <alignment horizontal="center"/>
      <protection/>
    </xf>
    <xf numFmtId="0" fontId="21" fillId="0" borderId="50" xfId="0" applyNumberFormat="1" applyFont="1" applyBorder="1" applyAlignment="1" applyProtection="1">
      <alignment/>
      <protection/>
    </xf>
    <xf numFmtId="0" fontId="23" fillId="0" borderId="19" xfId="0" applyNumberFormat="1" applyFont="1" applyBorder="1" applyAlignment="1" applyProtection="1">
      <alignment horizontal="center"/>
      <protection/>
    </xf>
    <xf numFmtId="0" fontId="26" fillId="0" borderId="15" xfId="0" applyFont="1" applyBorder="1" applyAlignment="1" applyProtection="1">
      <alignment horizontal="left"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/>
      <protection/>
    </xf>
    <xf numFmtId="175" fontId="21" fillId="0" borderId="46" xfId="0" applyNumberFormat="1" applyFont="1" applyFill="1" applyBorder="1" applyAlignment="1" applyProtection="1">
      <alignment/>
      <protection/>
    </xf>
    <xf numFmtId="175" fontId="21" fillId="0" borderId="45" xfId="0" applyNumberFormat="1" applyFont="1" applyFill="1" applyBorder="1" applyAlignment="1" applyProtection="1">
      <alignment/>
      <protection/>
    </xf>
    <xf numFmtId="175" fontId="23" fillId="0" borderId="46" xfId="0" applyNumberFormat="1" applyFont="1" applyFill="1" applyBorder="1" applyAlignment="1" applyProtection="1">
      <alignment/>
      <protection/>
    </xf>
    <xf numFmtId="175" fontId="23" fillId="0" borderId="45" xfId="0" applyNumberFormat="1" applyFont="1" applyFill="1" applyBorder="1" applyAlignment="1" applyProtection="1">
      <alignment/>
      <protection/>
    </xf>
    <xf numFmtId="175" fontId="23" fillId="0" borderId="46" xfId="42" applyNumberFormat="1" applyFont="1" applyFill="1" applyBorder="1" applyAlignment="1" applyProtection="1">
      <alignment/>
      <protection/>
    </xf>
    <xf numFmtId="175" fontId="23" fillId="0" borderId="45" xfId="42" applyNumberFormat="1" applyFont="1" applyFill="1" applyBorder="1" applyAlignment="1" applyProtection="1">
      <alignment/>
      <protection/>
    </xf>
    <xf numFmtId="175" fontId="23" fillId="0" borderId="23" xfId="42" applyNumberFormat="1" applyFont="1" applyFill="1" applyBorder="1" applyAlignment="1" applyProtection="1">
      <alignment/>
      <protection/>
    </xf>
    <xf numFmtId="0" fontId="20" fillId="0" borderId="11" xfId="0" applyFont="1" applyBorder="1" applyAlignment="1" applyProtection="1">
      <alignment horizontal="left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52" xfId="0" applyFont="1" applyFill="1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horizontal="left" vertical="center"/>
      <protection/>
    </xf>
    <xf numFmtId="0" fontId="21" fillId="0" borderId="41" xfId="0" applyFont="1" applyFill="1" applyBorder="1" applyAlignment="1" applyProtection="1">
      <alignment horizontal="center" vertical="center"/>
      <protection/>
    </xf>
    <xf numFmtId="0" fontId="21" fillId="0" borderId="48" xfId="0" applyFont="1" applyFill="1" applyBorder="1" applyAlignment="1" applyProtection="1">
      <alignment horizontal="center" vertical="center" wrapText="1"/>
      <protection/>
    </xf>
    <xf numFmtId="175" fontId="21" fillId="0" borderId="56" xfId="0" applyNumberFormat="1" applyFont="1" applyBorder="1" applyAlignment="1" applyProtection="1">
      <alignment horizontal="center"/>
      <protection/>
    </xf>
    <xf numFmtId="175" fontId="21" fillId="0" borderId="51" xfId="0" applyNumberFormat="1" applyFont="1" applyBorder="1" applyAlignment="1" applyProtection="1">
      <alignment horizontal="center"/>
      <protection/>
    </xf>
    <xf numFmtId="175" fontId="21" fillId="0" borderId="24" xfId="0" applyNumberFormat="1" applyFont="1" applyBorder="1" applyAlignment="1" applyProtection="1">
      <alignment horizontal="center"/>
      <protection/>
    </xf>
    <xf numFmtId="0" fontId="21" fillId="0" borderId="24" xfId="0" applyFont="1" applyBorder="1" applyAlignment="1" applyProtection="1">
      <alignment horizontal="center"/>
      <protection/>
    </xf>
    <xf numFmtId="175" fontId="21" fillId="0" borderId="57" xfId="0" applyNumberFormat="1" applyFont="1" applyFill="1" applyBorder="1" applyAlignment="1" applyProtection="1">
      <alignment/>
      <protection/>
    </xf>
    <xf numFmtId="175" fontId="21" fillId="0" borderId="58" xfId="0" applyNumberFormat="1" applyFont="1" applyFill="1" applyBorder="1" applyAlignment="1" applyProtection="1">
      <alignment/>
      <protection/>
    </xf>
    <xf numFmtId="173" fontId="21" fillId="0" borderId="30" xfId="0" applyNumberFormat="1" applyFont="1" applyFill="1" applyBorder="1" applyAlignment="1" applyProtection="1">
      <alignment/>
      <protection/>
    </xf>
    <xf numFmtId="175" fontId="21" fillId="0" borderId="48" xfId="0" applyNumberFormat="1" applyFont="1" applyBorder="1" applyAlignment="1" applyProtection="1">
      <alignment/>
      <protection/>
    </xf>
    <xf numFmtId="175" fontId="21" fillId="0" borderId="47" xfId="0" applyNumberFormat="1" applyFont="1" applyBorder="1" applyAlignment="1" applyProtection="1">
      <alignment/>
      <protection/>
    </xf>
    <xf numFmtId="175" fontId="21" fillId="0" borderId="41" xfId="0" applyNumberFormat="1" applyFont="1" applyBorder="1" applyAlignment="1" applyProtection="1">
      <alignment/>
      <protection/>
    </xf>
    <xf numFmtId="173" fontId="21" fillId="0" borderId="41" xfId="0" applyNumberFormat="1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 vertical="top" wrapText="1"/>
      <protection/>
    </xf>
    <xf numFmtId="0" fontId="27" fillId="0" borderId="27" xfId="0" applyFont="1" applyBorder="1" applyAlignment="1" applyProtection="1">
      <alignment horizontal="right"/>
      <protection/>
    </xf>
    <xf numFmtId="0" fontId="26" fillId="0" borderId="0" xfId="0" applyNumberFormat="1" applyFont="1" applyBorder="1" applyAlignment="1" applyProtection="1">
      <alignment/>
      <protection/>
    </xf>
    <xf numFmtId="0" fontId="27" fillId="0" borderId="0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right"/>
      <protection/>
    </xf>
    <xf numFmtId="0" fontId="23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3" fillId="0" borderId="24" xfId="0" applyFont="1" applyBorder="1" applyAlignment="1" applyProtection="1">
      <alignment horizontal="center"/>
      <protection/>
    </xf>
    <xf numFmtId="173" fontId="21" fillId="0" borderId="24" xfId="0" applyNumberFormat="1" applyFont="1" applyBorder="1" applyAlignment="1" applyProtection="1">
      <alignment horizontal="center"/>
      <protection/>
    </xf>
    <xf numFmtId="0" fontId="23" fillId="0" borderId="27" xfId="0" applyNumberFormat="1" applyFont="1" applyBorder="1" applyAlignment="1" applyProtection="1">
      <alignment horizontal="left" indent="1"/>
      <protection/>
    </xf>
    <xf numFmtId="0" fontId="23" fillId="0" borderId="23" xfId="0" applyFont="1" applyFill="1" applyBorder="1" applyAlignment="1" applyProtection="1">
      <alignment horizontal="center"/>
      <protection/>
    </xf>
    <xf numFmtId="0" fontId="23" fillId="0" borderId="27" xfId="0" applyNumberFormat="1" applyFont="1" applyFill="1" applyBorder="1" applyAlignment="1" applyProtection="1">
      <alignment horizontal="left" indent="1"/>
      <protection/>
    </xf>
    <xf numFmtId="173" fontId="23" fillId="0" borderId="23" xfId="0" applyNumberFormat="1" applyFont="1" applyBorder="1" applyAlignment="1" applyProtection="1">
      <alignment/>
      <protection/>
    </xf>
    <xf numFmtId="0" fontId="23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5" fontId="21" fillId="0" borderId="57" xfId="0" applyNumberFormat="1" applyFont="1" applyBorder="1" applyAlignment="1" applyProtection="1">
      <alignment vertical="top"/>
      <protection/>
    </xf>
    <xf numFmtId="175" fontId="21" fillId="0" borderId="58" xfId="0" applyNumberFormat="1" applyFont="1" applyBorder="1" applyAlignment="1" applyProtection="1">
      <alignment vertical="top"/>
      <protection/>
    </xf>
    <xf numFmtId="175" fontId="21" fillId="0" borderId="30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0" fontId="25" fillId="0" borderId="23" xfId="0" applyFont="1" applyBorder="1" applyAlignment="1" applyProtection="1">
      <alignment horizontal="center"/>
      <protection/>
    </xf>
    <xf numFmtId="0" fontId="21" fillId="0" borderId="49" xfId="0" applyNumberFormat="1" applyFont="1" applyBorder="1" applyAlignment="1" applyProtection="1">
      <alignment vertical="top"/>
      <protection/>
    </xf>
    <xf numFmtId="175" fontId="21" fillId="0" borderId="59" xfId="0" applyNumberFormat="1" applyFont="1" applyBorder="1" applyAlignment="1" applyProtection="1">
      <alignment/>
      <protection/>
    </xf>
    <xf numFmtId="175" fontId="21" fillId="0" borderId="60" xfId="0" applyNumberFormat="1" applyFont="1" applyBorder="1" applyAlignment="1" applyProtection="1">
      <alignment/>
      <protection/>
    </xf>
    <xf numFmtId="175" fontId="21" fillId="0" borderId="34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/>
      <protection/>
    </xf>
    <xf numFmtId="175" fontId="21" fillId="0" borderId="46" xfId="0" applyNumberFormat="1" applyFont="1" applyBorder="1" applyAlignment="1" applyProtection="1">
      <alignment/>
      <protection/>
    </xf>
    <xf numFmtId="175" fontId="21" fillId="0" borderId="45" xfId="0" applyNumberFormat="1" applyFont="1" applyBorder="1" applyAlignment="1" applyProtection="1">
      <alignment/>
      <protection/>
    </xf>
    <xf numFmtId="173" fontId="21" fillId="0" borderId="23" xfId="0" applyNumberFormat="1" applyFont="1" applyBorder="1" applyAlignment="1" applyProtection="1">
      <alignment/>
      <protection/>
    </xf>
    <xf numFmtId="175" fontId="21" fillId="0" borderId="23" xfId="42" applyNumberFormat="1" applyFont="1" applyFill="1" applyBorder="1" applyAlignment="1" applyProtection="1">
      <alignment/>
      <protection/>
    </xf>
    <xf numFmtId="173" fontId="21" fillId="0" borderId="23" xfId="42" applyNumberFormat="1" applyFont="1" applyFill="1" applyBorder="1" applyAlignment="1" applyProtection="1">
      <alignment/>
      <protection/>
    </xf>
    <xf numFmtId="175" fontId="21" fillId="0" borderId="46" xfId="42" applyNumberFormat="1" applyFont="1" applyFill="1" applyBorder="1" applyAlignment="1" applyProtection="1">
      <alignment/>
      <protection/>
    </xf>
    <xf numFmtId="0" fontId="21" fillId="0" borderId="27" xfId="0" applyNumberFormat="1" applyFont="1" applyBorder="1" applyAlignment="1" applyProtection="1">
      <alignment horizontal="left" wrapText="1"/>
      <protection/>
    </xf>
    <xf numFmtId="175" fontId="21" fillId="0" borderId="59" xfId="0" applyNumberFormat="1" applyFont="1" applyFill="1" applyBorder="1" applyAlignment="1" applyProtection="1">
      <alignment vertical="top"/>
      <protection/>
    </xf>
    <xf numFmtId="175" fontId="21" fillId="0" borderId="60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0" fontId="21" fillId="0" borderId="27" xfId="0" applyNumberFormat="1" applyFont="1" applyBorder="1" applyAlignment="1" applyProtection="1">
      <alignment wrapText="1"/>
      <protection/>
    </xf>
    <xf numFmtId="175" fontId="21" fillId="0" borderId="59" xfId="0" applyNumberFormat="1" applyFont="1" applyFill="1" applyBorder="1" applyAlignment="1" applyProtection="1">
      <alignment/>
      <protection/>
    </xf>
    <xf numFmtId="175" fontId="21" fillId="0" borderId="60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5" fontId="23" fillId="0" borderId="38" xfId="42" applyNumberFormat="1" applyFont="1" applyFill="1" applyBorder="1" applyAlignment="1" applyProtection="1">
      <alignment/>
      <protection/>
    </xf>
    <xf numFmtId="0" fontId="23" fillId="0" borderId="27" xfId="0" applyNumberFormat="1" applyFont="1" applyBorder="1" applyAlignment="1" applyProtection="1">
      <alignment horizontal="left" wrapText="1" indent="1"/>
      <protection/>
    </xf>
    <xf numFmtId="0" fontId="21" fillId="0" borderId="18" xfId="0" applyNumberFormat="1" applyFont="1" applyBorder="1" applyAlignment="1" applyProtection="1">
      <alignment/>
      <protection/>
    </xf>
    <xf numFmtId="0" fontId="23" fillId="0" borderId="19" xfId="0" applyFont="1" applyBorder="1" applyAlignment="1" applyProtection="1">
      <alignment horizontal="center"/>
      <protection/>
    </xf>
    <xf numFmtId="175" fontId="21" fillId="0" borderId="21" xfId="0" applyNumberFormat="1" applyFont="1" applyFill="1" applyBorder="1" applyAlignment="1" applyProtection="1">
      <alignment/>
      <protection/>
    </xf>
    <xf numFmtId="175" fontId="21" fillId="0" borderId="18" xfId="0" applyNumberFormat="1" applyFont="1" applyBorder="1" applyAlignment="1" applyProtection="1">
      <alignment/>
      <protection/>
    </xf>
    <xf numFmtId="175" fontId="21" fillId="0" borderId="19" xfId="0" applyNumberFormat="1" applyFont="1" applyFill="1" applyBorder="1" applyAlignment="1" applyProtection="1">
      <alignment/>
      <protection/>
    </xf>
    <xf numFmtId="175" fontId="21" fillId="0" borderId="19" xfId="0" applyNumberFormat="1" applyFont="1" applyBorder="1" applyAlignment="1" applyProtection="1">
      <alignment/>
      <protection/>
    </xf>
    <xf numFmtId="173" fontId="21" fillId="0" borderId="19" xfId="0" applyNumberFormat="1" applyFont="1" applyBorder="1" applyAlignment="1" applyProtection="1">
      <alignment/>
      <protection/>
    </xf>
    <xf numFmtId="175" fontId="21" fillId="0" borderId="21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175" fontId="23" fillId="0" borderId="26" xfId="42" applyNumberFormat="1" applyFont="1" applyFill="1" applyBorder="1" applyAlignment="1" applyProtection="1">
      <alignment/>
      <protection/>
    </xf>
    <xf numFmtId="0" fontId="21" fillId="0" borderId="52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 wrapText="1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0" fontId="21" fillId="0" borderId="54" xfId="0" applyFont="1" applyFill="1" applyBorder="1" applyAlignment="1" applyProtection="1">
      <alignment horizontal="center" vertical="center"/>
      <protection/>
    </xf>
    <xf numFmtId="175" fontId="21" fillId="0" borderId="16" xfId="0" applyNumberFormat="1" applyFont="1" applyBorder="1" applyAlignment="1" applyProtection="1">
      <alignment horizontal="center"/>
      <protection/>
    </xf>
    <xf numFmtId="175" fontId="21" fillId="0" borderId="18" xfId="0" applyNumberFormat="1" applyFont="1" applyFill="1" applyBorder="1" applyAlignment="1" applyProtection="1">
      <alignment/>
      <protection/>
    </xf>
    <xf numFmtId="173" fontId="21" fillId="0" borderId="19" xfId="0" applyNumberFormat="1" applyFont="1" applyFill="1" applyBorder="1" applyAlignment="1" applyProtection="1">
      <alignment/>
      <protection/>
    </xf>
    <xf numFmtId="175" fontId="21" fillId="0" borderId="61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/>
      <protection/>
    </xf>
    <xf numFmtId="0" fontId="23" fillId="0" borderId="27" xfId="0" applyFont="1" applyBorder="1" applyAlignment="1" applyProtection="1">
      <alignment horizontal="left" indent="2"/>
      <protection/>
    </xf>
    <xf numFmtId="0" fontId="23" fillId="0" borderId="27" xfId="0" applyFont="1" applyFill="1" applyBorder="1" applyAlignment="1" applyProtection="1">
      <alignment horizontal="left" indent="2"/>
      <protection/>
    </xf>
    <xf numFmtId="0" fontId="21" fillId="0" borderId="27" xfId="0" applyFont="1" applyFill="1" applyBorder="1" applyAlignment="1" applyProtection="1">
      <alignment horizontal="left" indent="1"/>
      <protection/>
    </xf>
    <xf numFmtId="0" fontId="21" fillId="0" borderId="27" xfId="0" applyFont="1" applyBorder="1" applyAlignment="1" applyProtection="1">
      <alignment horizontal="left" indent="1"/>
      <protection/>
    </xf>
    <xf numFmtId="0" fontId="21" fillId="0" borderId="50" xfId="0" applyFont="1" applyBorder="1" applyAlignment="1" applyProtection="1">
      <alignment/>
      <protection/>
    </xf>
    <xf numFmtId="175" fontId="21" fillId="0" borderId="61" xfId="0" applyNumberFormat="1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41" xfId="0" applyFont="1" applyFill="1" applyBorder="1" applyAlignment="1" applyProtection="1">
      <alignment vertical="center"/>
      <protection/>
    </xf>
    <xf numFmtId="0" fontId="21" fillId="0" borderId="27" xfId="0" applyFont="1" applyFill="1" applyBorder="1" applyAlignment="1" applyProtection="1">
      <alignment/>
      <protection/>
    </xf>
    <xf numFmtId="0" fontId="23" fillId="0" borderId="24" xfId="0" applyFont="1" applyFill="1" applyBorder="1" applyAlignment="1" applyProtection="1">
      <alignment horizontal="center"/>
      <protection/>
    </xf>
    <xf numFmtId="175" fontId="21" fillId="0" borderId="56" xfId="0" applyNumberFormat="1" applyFont="1" applyFill="1" applyBorder="1" applyAlignment="1" applyProtection="1">
      <alignment horizontal="center"/>
      <protection/>
    </xf>
    <xf numFmtId="175" fontId="21" fillId="0" borderId="25" xfId="0" applyNumberFormat="1" applyFont="1" applyFill="1" applyBorder="1" applyAlignment="1" applyProtection="1">
      <alignment horizontal="center"/>
      <protection/>
    </xf>
    <xf numFmtId="175" fontId="21" fillId="0" borderId="24" xfId="0" applyNumberFormat="1" applyFont="1" applyFill="1" applyBorder="1" applyAlignment="1" applyProtection="1">
      <alignment horizontal="center"/>
      <protection/>
    </xf>
    <xf numFmtId="173" fontId="21" fillId="0" borderId="24" xfId="0" applyNumberFormat="1" applyFont="1" applyFill="1" applyBorder="1" applyAlignment="1" applyProtection="1">
      <alignment horizontal="center"/>
      <protection/>
    </xf>
    <xf numFmtId="175" fontId="21" fillId="0" borderId="16" xfId="0" applyNumberFormat="1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 horizontal="left" indent="1"/>
      <protection/>
    </xf>
    <xf numFmtId="0" fontId="21" fillId="0" borderId="49" xfId="0" applyFont="1" applyFill="1" applyBorder="1" applyAlignment="1" applyProtection="1">
      <alignment/>
      <protection/>
    </xf>
    <xf numFmtId="0" fontId="23" fillId="0" borderId="30" xfId="0" applyFont="1" applyFill="1" applyBorder="1" applyAlignment="1" applyProtection="1">
      <alignment horizontal="center"/>
      <protection/>
    </xf>
    <xf numFmtId="0" fontId="23" fillId="0" borderId="27" xfId="0" applyFont="1" applyFill="1" applyBorder="1" applyAlignment="1" applyProtection="1">
      <alignment/>
      <protection/>
    </xf>
    <xf numFmtId="0" fontId="23" fillId="0" borderId="62" xfId="0" applyFont="1" applyFill="1" applyBorder="1" applyAlignment="1" applyProtection="1">
      <alignment horizontal="center"/>
      <protection/>
    </xf>
    <xf numFmtId="0" fontId="25" fillId="0" borderId="23" xfId="0" applyFont="1" applyFill="1" applyBorder="1" applyAlignment="1" applyProtection="1">
      <alignment horizontal="center"/>
      <protection/>
    </xf>
    <xf numFmtId="0" fontId="21" fillId="0" borderId="55" xfId="0" applyFont="1" applyFill="1" applyBorder="1" applyAlignment="1" applyProtection="1">
      <alignment/>
      <protection/>
    </xf>
    <xf numFmtId="0" fontId="23" fillId="0" borderId="41" xfId="0" applyFont="1" applyFill="1" applyBorder="1" applyAlignment="1" applyProtection="1">
      <alignment horizontal="center"/>
      <protection/>
    </xf>
    <xf numFmtId="175" fontId="21" fillId="0" borderId="48" xfId="0" applyNumberFormat="1" applyFont="1" applyFill="1" applyBorder="1" applyAlignment="1" applyProtection="1">
      <alignment/>
      <protection/>
    </xf>
    <xf numFmtId="175" fontId="21" fillId="0" borderId="40" xfId="0" applyNumberFormat="1" applyFont="1" applyFill="1" applyBorder="1" applyAlignment="1" applyProtection="1">
      <alignment/>
      <protection/>
    </xf>
    <xf numFmtId="175" fontId="21" fillId="0" borderId="41" xfId="0" applyNumberFormat="1" applyFont="1" applyFill="1" applyBorder="1" applyAlignment="1" applyProtection="1">
      <alignment/>
      <protection/>
    </xf>
    <xf numFmtId="173" fontId="21" fillId="0" borderId="41" xfId="0" applyNumberFormat="1" applyFont="1" applyFill="1" applyBorder="1" applyAlignment="1" applyProtection="1">
      <alignment/>
      <protection/>
    </xf>
    <xf numFmtId="175" fontId="21" fillId="0" borderId="42" xfId="0" applyNumberFormat="1" applyFont="1" applyFill="1" applyBorder="1" applyAlignment="1" applyProtection="1">
      <alignment/>
      <protection/>
    </xf>
    <xf numFmtId="0" fontId="21" fillId="0" borderId="50" xfId="0" applyFont="1" applyFill="1" applyBorder="1" applyAlignment="1" applyProtection="1">
      <alignment/>
      <protection/>
    </xf>
    <xf numFmtId="0" fontId="23" fillId="0" borderId="19" xfId="0" applyFont="1" applyFill="1" applyBorder="1" applyAlignment="1" applyProtection="1">
      <alignment horizontal="center"/>
      <protection/>
    </xf>
    <xf numFmtId="175" fontId="21" fillId="0" borderId="20" xfId="0" applyNumberFormat="1" applyFont="1" applyFill="1" applyBorder="1" applyAlignment="1" applyProtection="1">
      <alignment/>
      <protection/>
    </xf>
    <xf numFmtId="174" fontId="21" fillId="0" borderId="19" xfId="0" applyNumberFormat="1" applyFont="1" applyFill="1" applyBorder="1" applyAlignment="1" applyProtection="1">
      <alignment/>
      <protection/>
    </xf>
    <xf numFmtId="175" fontId="23" fillId="0" borderId="22" xfId="42" applyNumberFormat="1" applyFont="1" applyFill="1" applyBorder="1" applyAlignment="1" applyProtection="1">
      <alignment/>
      <protection/>
    </xf>
    <xf numFmtId="0" fontId="23" fillId="0" borderId="55" xfId="0" applyFont="1" applyFill="1" applyBorder="1" applyAlignment="1" applyProtection="1">
      <alignment horizontal="left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PageLayoutView="0" workbookViewId="0" topLeftCell="A1">
      <selection activeCell="A1" sqref="A1:Y1"/>
    </sheetView>
  </sheetViews>
  <sheetFormatPr defaultColWidth="9.140625" defaultRowHeight="12.75"/>
  <cols>
    <col min="1" max="1" width="35.7109375" style="0" customWidth="1"/>
    <col min="2" max="4" width="9.7109375" style="0" customWidth="1"/>
    <col min="5" max="7" width="9.7109375" style="0" hidden="1" customWidth="1"/>
    <col min="8" max="8" width="9.7109375" style="0" customWidth="1"/>
    <col min="9" max="11" width="9.7109375" style="0" hidden="1" customWidth="1"/>
    <col min="12" max="12" width="9.7109375" style="0" customWidth="1"/>
    <col min="13" max="15" width="9.7109375" style="0" hidden="1" customWidth="1"/>
    <col min="16" max="16" width="9.7109375" style="0" customWidth="1"/>
    <col min="17" max="19" width="9.7109375" style="0" hidden="1" customWidth="1"/>
    <col min="20" max="25" width="9.7109375" style="0" customWidth="1"/>
  </cols>
  <sheetData>
    <row r="1" spans="1:25" ht="18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4.75" customHeight="1">
      <c r="A2" s="6" t="s">
        <v>1</v>
      </c>
      <c r="B2" s="7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</row>
    <row r="3" spans="1:25" ht="24.75" customHeight="1">
      <c r="A3" s="11" t="s">
        <v>4</v>
      </c>
      <c r="B3" s="12" t="s">
        <v>5</v>
      </c>
      <c r="C3" s="13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14</v>
      </c>
      <c r="L3" s="14" t="s">
        <v>15</v>
      </c>
      <c r="M3" s="14" t="s">
        <v>16</v>
      </c>
      <c r="N3" s="14" t="s">
        <v>17</v>
      </c>
      <c r="O3" s="14" t="s">
        <v>18</v>
      </c>
      <c r="P3" s="14" t="s">
        <v>19</v>
      </c>
      <c r="Q3" s="14" t="s">
        <v>20</v>
      </c>
      <c r="R3" s="14" t="s">
        <v>21</v>
      </c>
      <c r="S3" s="14" t="s">
        <v>22</v>
      </c>
      <c r="T3" s="14" t="s">
        <v>23</v>
      </c>
      <c r="U3" s="14" t="s">
        <v>24</v>
      </c>
      <c r="V3" s="14" t="s">
        <v>25</v>
      </c>
      <c r="W3" s="14" t="s">
        <v>26</v>
      </c>
      <c r="X3" s="15" t="s">
        <v>27</v>
      </c>
      <c r="Y3" s="16" t="s">
        <v>28</v>
      </c>
    </row>
    <row r="4" spans="1:25" ht="13.5">
      <c r="A4" s="17" t="s">
        <v>29</v>
      </c>
      <c r="B4" s="18"/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1"/>
      <c r="X4" s="22"/>
      <c r="Y4" s="23"/>
    </row>
    <row r="5" spans="1:25" ht="13.5">
      <c r="A5" s="24" t="s">
        <v>30</v>
      </c>
      <c r="B5" s="2">
        <v>0</v>
      </c>
      <c r="C5" s="25">
        <v>1205138</v>
      </c>
      <c r="D5" s="26">
        <v>1205138</v>
      </c>
      <c r="E5" s="26">
        <v>100524</v>
      </c>
      <c r="F5" s="26">
        <v>100324</v>
      </c>
      <c r="G5" s="26">
        <v>100424</v>
      </c>
      <c r="H5" s="26">
        <v>301272</v>
      </c>
      <c r="I5" s="26">
        <v>100324</v>
      </c>
      <c r="J5" s="26">
        <v>100324</v>
      </c>
      <c r="K5" s="26">
        <v>100324</v>
      </c>
      <c r="L5" s="26">
        <v>300972</v>
      </c>
      <c r="M5" s="26">
        <v>30467</v>
      </c>
      <c r="N5" s="26">
        <v>100324</v>
      </c>
      <c r="O5" s="26">
        <v>100324</v>
      </c>
      <c r="P5" s="26">
        <v>231115</v>
      </c>
      <c r="Q5" s="26">
        <v>100324</v>
      </c>
      <c r="R5" s="26">
        <v>231114</v>
      </c>
      <c r="S5" s="26">
        <v>-100323</v>
      </c>
      <c r="T5" s="26">
        <v>231115</v>
      </c>
      <c r="U5" s="26">
        <v>1064474</v>
      </c>
      <c r="V5" s="26">
        <v>1205138</v>
      </c>
      <c r="W5" s="26">
        <v>-140664</v>
      </c>
      <c r="X5" s="27">
        <v>-11.67</v>
      </c>
      <c r="Y5" s="28">
        <v>1205138</v>
      </c>
    </row>
    <row r="6" spans="1:25" ht="13.5">
      <c r="A6" s="24" t="s">
        <v>31</v>
      </c>
      <c r="B6" s="2">
        <v>0</v>
      </c>
      <c r="C6" s="25">
        <v>23302820</v>
      </c>
      <c r="D6" s="26">
        <v>23302820</v>
      </c>
      <c r="E6" s="26">
        <v>1878417</v>
      </c>
      <c r="F6" s="26">
        <v>1851391</v>
      </c>
      <c r="G6" s="26">
        <v>2326221</v>
      </c>
      <c r="H6" s="26">
        <v>6056029</v>
      </c>
      <c r="I6" s="26">
        <v>2945637</v>
      </c>
      <c r="J6" s="26">
        <v>2825636</v>
      </c>
      <c r="K6" s="26">
        <v>2217046</v>
      </c>
      <c r="L6" s="26">
        <v>7988319</v>
      </c>
      <c r="M6" s="26">
        <v>-1181714</v>
      </c>
      <c r="N6" s="26">
        <v>1723072</v>
      </c>
      <c r="O6" s="26">
        <v>1715180</v>
      </c>
      <c r="P6" s="26">
        <v>2256538</v>
      </c>
      <c r="Q6" s="26">
        <v>995043</v>
      </c>
      <c r="R6" s="26">
        <v>974546</v>
      </c>
      <c r="S6" s="26">
        <v>5797924</v>
      </c>
      <c r="T6" s="26">
        <v>7767513</v>
      </c>
      <c r="U6" s="26">
        <v>24068399</v>
      </c>
      <c r="V6" s="26">
        <v>23302820</v>
      </c>
      <c r="W6" s="26">
        <v>765579</v>
      </c>
      <c r="X6" s="27">
        <v>3.29</v>
      </c>
      <c r="Y6" s="28">
        <v>23302820</v>
      </c>
    </row>
    <row r="7" spans="1:25" ht="13.5">
      <c r="A7" s="24" t="s">
        <v>32</v>
      </c>
      <c r="B7" s="2">
        <v>0</v>
      </c>
      <c r="C7" s="25">
        <v>718443</v>
      </c>
      <c r="D7" s="26">
        <v>718443</v>
      </c>
      <c r="E7" s="26">
        <v>6738</v>
      </c>
      <c r="F7" s="26">
        <v>20286</v>
      </c>
      <c r="G7" s="26">
        <v>205810</v>
      </c>
      <c r="H7" s="26">
        <v>232834</v>
      </c>
      <c r="I7" s="26">
        <v>136642</v>
      </c>
      <c r="J7" s="26">
        <v>68794</v>
      </c>
      <c r="K7" s="26">
        <v>47962</v>
      </c>
      <c r="L7" s="26">
        <v>253398</v>
      </c>
      <c r="M7" s="26">
        <v>-76516</v>
      </c>
      <c r="N7" s="26">
        <v>70809</v>
      </c>
      <c r="O7" s="26">
        <v>54637</v>
      </c>
      <c r="P7" s="26">
        <v>48930</v>
      </c>
      <c r="Q7" s="26">
        <v>62339</v>
      </c>
      <c r="R7" s="26">
        <v>71417</v>
      </c>
      <c r="S7" s="26">
        <v>-61961</v>
      </c>
      <c r="T7" s="26">
        <v>71795</v>
      </c>
      <c r="U7" s="26">
        <v>606957</v>
      </c>
      <c r="V7" s="26">
        <v>718443</v>
      </c>
      <c r="W7" s="26">
        <v>-111486</v>
      </c>
      <c r="X7" s="27">
        <v>-15.52</v>
      </c>
      <c r="Y7" s="28">
        <v>718443</v>
      </c>
    </row>
    <row r="8" spans="1:25" ht="13.5">
      <c r="A8" s="24" t="s">
        <v>33</v>
      </c>
      <c r="B8" s="2">
        <v>0</v>
      </c>
      <c r="C8" s="25">
        <v>126737000</v>
      </c>
      <c r="D8" s="26">
        <v>126737000</v>
      </c>
      <c r="E8" s="26">
        <v>49341100</v>
      </c>
      <c r="F8" s="26">
        <v>1000000</v>
      </c>
      <c r="G8" s="26">
        <v>1000000</v>
      </c>
      <c r="H8" s="26">
        <v>51341100</v>
      </c>
      <c r="I8" s="26">
        <v>1145000</v>
      </c>
      <c r="J8" s="26">
        <v>70167680</v>
      </c>
      <c r="K8" s="26">
        <v>0</v>
      </c>
      <c r="L8" s="26">
        <v>71312680</v>
      </c>
      <c r="M8" s="26">
        <v>31610000</v>
      </c>
      <c r="N8" s="26">
        <v>0</v>
      </c>
      <c r="O8" s="26">
        <v>30063261</v>
      </c>
      <c r="P8" s="26">
        <v>61673261</v>
      </c>
      <c r="Q8" s="26">
        <v>0</v>
      </c>
      <c r="R8" s="26">
        <v>0</v>
      </c>
      <c r="S8" s="26">
        <v>-509200</v>
      </c>
      <c r="T8" s="26">
        <v>-509200</v>
      </c>
      <c r="U8" s="26">
        <v>183817841</v>
      </c>
      <c r="V8" s="26">
        <v>126737000</v>
      </c>
      <c r="W8" s="26">
        <v>57080841</v>
      </c>
      <c r="X8" s="27">
        <v>45.04</v>
      </c>
      <c r="Y8" s="28">
        <v>126737000</v>
      </c>
    </row>
    <row r="9" spans="1:25" ht="13.5">
      <c r="A9" s="24" t="s">
        <v>34</v>
      </c>
      <c r="B9" s="2">
        <v>0</v>
      </c>
      <c r="C9" s="25">
        <v>3239207</v>
      </c>
      <c r="D9" s="26">
        <v>3239207</v>
      </c>
      <c r="E9" s="26">
        <v>686446</v>
      </c>
      <c r="F9" s="26">
        <v>942362</v>
      </c>
      <c r="G9" s="26">
        <v>727791</v>
      </c>
      <c r="H9" s="26">
        <v>2356599</v>
      </c>
      <c r="I9" s="26">
        <v>732371</v>
      </c>
      <c r="J9" s="26">
        <v>740362</v>
      </c>
      <c r="K9" s="26">
        <v>811903</v>
      </c>
      <c r="L9" s="26">
        <v>2284636</v>
      </c>
      <c r="M9" s="26">
        <v>-808129</v>
      </c>
      <c r="N9" s="26">
        <v>1074864</v>
      </c>
      <c r="O9" s="26">
        <v>907252</v>
      </c>
      <c r="P9" s="26">
        <v>1173987</v>
      </c>
      <c r="Q9" s="26">
        <v>896386</v>
      </c>
      <c r="R9" s="26">
        <v>566</v>
      </c>
      <c r="S9" s="26">
        <v>-1772183</v>
      </c>
      <c r="T9" s="26">
        <v>-875231</v>
      </c>
      <c r="U9" s="26">
        <v>4939991</v>
      </c>
      <c r="V9" s="26">
        <v>3239207</v>
      </c>
      <c r="W9" s="26">
        <v>1700784</v>
      </c>
      <c r="X9" s="27">
        <v>52.51</v>
      </c>
      <c r="Y9" s="28">
        <v>3239207</v>
      </c>
    </row>
    <row r="10" spans="1:25" ht="25.5">
      <c r="A10" s="29" t="s">
        <v>212</v>
      </c>
      <c r="B10" s="30">
        <f>SUM(B5:B9)</f>
        <v>0</v>
      </c>
      <c r="C10" s="31">
        <f aca="true" t="shared" si="0" ref="C10:Y10">SUM(C5:C9)</f>
        <v>155202608</v>
      </c>
      <c r="D10" s="32">
        <f t="shared" si="0"/>
        <v>155202608</v>
      </c>
      <c r="E10" s="32">
        <f t="shared" si="0"/>
        <v>52013225</v>
      </c>
      <c r="F10" s="32">
        <f t="shared" si="0"/>
        <v>3914363</v>
      </c>
      <c r="G10" s="32">
        <f t="shared" si="0"/>
        <v>4360246</v>
      </c>
      <c r="H10" s="32">
        <f t="shared" si="0"/>
        <v>60287834</v>
      </c>
      <c r="I10" s="32">
        <f t="shared" si="0"/>
        <v>5059974</v>
      </c>
      <c r="J10" s="32">
        <f t="shared" si="0"/>
        <v>73902796</v>
      </c>
      <c r="K10" s="32">
        <f t="shared" si="0"/>
        <v>3177235</v>
      </c>
      <c r="L10" s="32">
        <f t="shared" si="0"/>
        <v>82140005</v>
      </c>
      <c r="M10" s="32">
        <f t="shared" si="0"/>
        <v>29574108</v>
      </c>
      <c r="N10" s="32">
        <f t="shared" si="0"/>
        <v>2969069</v>
      </c>
      <c r="O10" s="32">
        <f t="shared" si="0"/>
        <v>32840654</v>
      </c>
      <c r="P10" s="32">
        <f t="shared" si="0"/>
        <v>65383831</v>
      </c>
      <c r="Q10" s="32">
        <f t="shared" si="0"/>
        <v>2054092</v>
      </c>
      <c r="R10" s="32">
        <f t="shared" si="0"/>
        <v>1277643</v>
      </c>
      <c r="S10" s="32">
        <f t="shared" si="0"/>
        <v>3354257</v>
      </c>
      <c r="T10" s="32">
        <f t="shared" si="0"/>
        <v>6685992</v>
      </c>
      <c r="U10" s="32">
        <f t="shared" si="0"/>
        <v>214497662</v>
      </c>
      <c r="V10" s="32">
        <f t="shared" si="0"/>
        <v>155202608</v>
      </c>
      <c r="W10" s="32">
        <f t="shared" si="0"/>
        <v>59295054</v>
      </c>
      <c r="X10" s="33">
        <f>+IF(V10&lt;&gt;0,(W10/V10)*100,0)</f>
        <v>38.20493403049</v>
      </c>
      <c r="Y10" s="34">
        <f t="shared" si="0"/>
        <v>155202608</v>
      </c>
    </row>
    <row r="11" spans="1:25" ht="13.5">
      <c r="A11" s="24" t="s">
        <v>36</v>
      </c>
      <c r="B11" s="2">
        <v>0</v>
      </c>
      <c r="C11" s="25">
        <v>30001493</v>
      </c>
      <c r="D11" s="26">
        <v>30001493</v>
      </c>
      <c r="E11" s="26">
        <v>2508089</v>
      </c>
      <c r="F11" s="26">
        <v>3003101</v>
      </c>
      <c r="G11" s="26">
        <v>2455163</v>
      </c>
      <c r="H11" s="26">
        <v>7966353</v>
      </c>
      <c r="I11" s="26">
        <v>2464164</v>
      </c>
      <c r="J11" s="26">
        <v>2890959</v>
      </c>
      <c r="K11" s="26">
        <v>2431883</v>
      </c>
      <c r="L11" s="26">
        <v>7787006</v>
      </c>
      <c r="M11" s="26">
        <v>2540185</v>
      </c>
      <c r="N11" s="26">
        <v>2534630</v>
      </c>
      <c r="O11" s="26">
        <v>2459317</v>
      </c>
      <c r="P11" s="26">
        <v>7534132</v>
      </c>
      <c r="Q11" s="26">
        <v>2577690</v>
      </c>
      <c r="R11" s="26">
        <v>2472400</v>
      </c>
      <c r="S11" s="26">
        <v>2719775</v>
      </c>
      <c r="T11" s="26">
        <v>7769865</v>
      </c>
      <c r="U11" s="26">
        <v>31057356</v>
      </c>
      <c r="V11" s="26">
        <v>30001493</v>
      </c>
      <c r="W11" s="26">
        <v>1055863</v>
      </c>
      <c r="X11" s="27">
        <v>3.52</v>
      </c>
      <c r="Y11" s="28">
        <v>30001493</v>
      </c>
    </row>
    <row r="12" spans="1:25" ht="13.5">
      <c r="A12" s="24" t="s">
        <v>37</v>
      </c>
      <c r="B12" s="2">
        <v>0</v>
      </c>
      <c r="C12" s="25">
        <v>12129671</v>
      </c>
      <c r="D12" s="26">
        <v>12129671</v>
      </c>
      <c r="E12" s="26">
        <v>914297</v>
      </c>
      <c r="F12" s="26">
        <v>914284</v>
      </c>
      <c r="G12" s="26">
        <v>914275</v>
      </c>
      <c r="H12" s="26">
        <v>2742856</v>
      </c>
      <c r="I12" s="26">
        <v>914268</v>
      </c>
      <c r="J12" s="26">
        <v>900269</v>
      </c>
      <c r="K12" s="26">
        <v>900272</v>
      </c>
      <c r="L12" s="26">
        <v>2714809</v>
      </c>
      <c r="M12" s="26">
        <v>1210222</v>
      </c>
      <c r="N12" s="26">
        <v>944494</v>
      </c>
      <c r="O12" s="26">
        <v>945151</v>
      </c>
      <c r="P12" s="26">
        <v>3099867</v>
      </c>
      <c r="Q12" s="26">
        <v>974308</v>
      </c>
      <c r="R12" s="26">
        <v>959599</v>
      </c>
      <c r="S12" s="26">
        <v>1083941</v>
      </c>
      <c r="T12" s="26">
        <v>3017848</v>
      </c>
      <c r="U12" s="26">
        <v>11575380</v>
      </c>
      <c r="V12" s="26">
        <v>12129671</v>
      </c>
      <c r="W12" s="26">
        <v>-554291</v>
      </c>
      <c r="X12" s="27">
        <v>-4.57</v>
      </c>
      <c r="Y12" s="28">
        <v>12129671</v>
      </c>
    </row>
    <row r="13" spans="1:25" ht="13.5">
      <c r="A13" s="24" t="s">
        <v>213</v>
      </c>
      <c r="B13" s="2">
        <v>0</v>
      </c>
      <c r="C13" s="25">
        <v>7323997</v>
      </c>
      <c r="D13" s="26">
        <v>7323997</v>
      </c>
      <c r="E13" s="26"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610333</v>
      </c>
      <c r="L13" s="26">
        <v>610333</v>
      </c>
      <c r="M13" s="26">
        <v>661157</v>
      </c>
      <c r="N13" s="26">
        <v>661157</v>
      </c>
      <c r="O13" s="26">
        <v>0</v>
      </c>
      <c r="P13" s="26">
        <v>1322314</v>
      </c>
      <c r="Q13" s="26">
        <v>0</v>
      </c>
      <c r="R13" s="26">
        <v>0</v>
      </c>
      <c r="S13" s="26">
        <v>0</v>
      </c>
      <c r="T13" s="26">
        <v>0</v>
      </c>
      <c r="U13" s="26">
        <v>1932647</v>
      </c>
      <c r="V13" s="26">
        <v>7323997</v>
      </c>
      <c r="W13" s="26">
        <v>-5391350</v>
      </c>
      <c r="X13" s="27">
        <v>-73.61</v>
      </c>
      <c r="Y13" s="28">
        <v>7323997</v>
      </c>
    </row>
    <row r="14" spans="1:25" ht="13.5">
      <c r="A14" s="24" t="s">
        <v>39</v>
      </c>
      <c r="B14" s="2">
        <v>0</v>
      </c>
      <c r="C14" s="25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7">
        <v>0</v>
      </c>
      <c r="Y14" s="28">
        <v>0</v>
      </c>
    </row>
    <row r="15" spans="1:25" ht="13.5">
      <c r="A15" s="24" t="s">
        <v>40</v>
      </c>
      <c r="B15" s="2">
        <v>0</v>
      </c>
      <c r="C15" s="25">
        <v>35621077</v>
      </c>
      <c r="D15" s="26">
        <v>35621077</v>
      </c>
      <c r="E15" s="26">
        <v>0</v>
      </c>
      <c r="F15" s="26">
        <v>2543860</v>
      </c>
      <c r="G15" s="26">
        <v>0</v>
      </c>
      <c r="H15" s="26">
        <v>2543860</v>
      </c>
      <c r="I15" s="26">
        <v>2543860</v>
      </c>
      <c r="J15" s="26">
        <v>4450086</v>
      </c>
      <c r="K15" s="26">
        <v>2543860</v>
      </c>
      <c r="L15" s="26">
        <v>9537806</v>
      </c>
      <c r="M15" s="26">
        <v>0</v>
      </c>
      <c r="N15" s="26">
        <v>2982456</v>
      </c>
      <c r="O15" s="26">
        <v>0</v>
      </c>
      <c r="P15" s="26">
        <v>2982456</v>
      </c>
      <c r="Q15" s="26">
        <v>7363199</v>
      </c>
      <c r="R15" s="26">
        <v>0</v>
      </c>
      <c r="S15" s="26">
        <v>6031849</v>
      </c>
      <c r="T15" s="26">
        <v>13395048</v>
      </c>
      <c r="U15" s="26">
        <v>28459170</v>
      </c>
      <c r="V15" s="26">
        <v>35621077</v>
      </c>
      <c r="W15" s="26">
        <v>-7161907</v>
      </c>
      <c r="X15" s="27">
        <v>-20.11</v>
      </c>
      <c r="Y15" s="28">
        <v>35621077</v>
      </c>
    </row>
    <row r="16" spans="1:25" ht="13.5">
      <c r="A16" s="35" t="s">
        <v>41</v>
      </c>
      <c r="B16" s="2">
        <v>0</v>
      </c>
      <c r="C16" s="25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7">
        <v>0</v>
      </c>
      <c r="Y16" s="28">
        <v>0</v>
      </c>
    </row>
    <row r="17" spans="1:25" ht="13.5">
      <c r="A17" s="24" t="s">
        <v>42</v>
      </c>
      <c r="B17" s="2">
        <v>0</v>
      </c>
      <c r="C17" s="25">
        <v>69242313</v>
      </c>
      <c r="D17" s="26">
        <v>69242313</v>
      </c>
      <c r="E17" s="26">
        <v>764285</v>
      </c>
      <c r="F17" s="26">
        <v>4188384</v>
      </c>
      <c r="G17" s="26">
        <v>2139143</v>
      </c>
      <c r="H17" s="26">
        <v>7091812</v>
      </c>
      <c r="I17" s="26">
        <v>3900484</v>
      </c>
      <c r="J17" s="26">
        <v>17241044</v>
      </c>
      <c r="K17" s="26">
        <v>6563554</v>
      </c>
      <c r="L17" s="26">
        <v>27705082</v>
      </c>
      <c r="M17" s="26">
        <v>4220332</v>
      </c>
      <c r="N17" s="26">
        <v>9314064</v>
      </c>
      <c r="O17" s="26">
        <v>3996152</v>
      </c>
      <c r="P17" s="26">
        <v>17530548</v>
      </c>
      <c r="Q17" s="26">
        <v>848352</v>
      </c>
      <c r="R17" s="26">
        <v>10596018</v>
      </c>
      <c r="S17" s="26">
        <v>9872932</v>
      </c>
      <c r="T17" s="26">
        <v>21317302</v>
      </c>
      <c r="U17" s="26">
        <v>73644744</v>
      </c>
      <c r="V17" s="26">
        <v>69242313</v>
      </c>
      <c r="W17" s="26">
        <v>4402431</v>
      </c>
      <c r="X17" s="27">
        <v>6.36</v>
      </c>
      <c r="Y17" s="28">
        <v>69242313</v>
      </c>
    </row>
    <row r="18" spans="1:25" ht="13.5">
      <c r="A18" s="36" t="s">
        <v>43</v>
      </c>
      <c r="B18" s="37">
        <f>SUM(B11:B17)</f>
        <v>0</v>
      </c>
      <c r="C18" s="38">
        <f aca="true" t="shared" si="1" ref="C18:Y18">SUM(C11:C17)</f>
        <v>154318551</v>
      </c>
      <c r="D18" s="39">
        <f t="shared" si="1"/>
        <v>154318551</v>
      </c>
      <c r="E18" s="39">
        <f t="shared" si="1"/>
        <v>4186671</v>
      </c>
      <c r="F18" s="39">
        <f t="shared" si="1"/>
        <v>10649629</v>
      </c>
      <c r="G18" s="39">
        <f t="shared" si="1"/>
        <v>5508581</v>
      </c>
      <c r="H18" s="39">
        <f t="shared" si="1"/>
        <v>20344881</v>
      </c>
      <c r="I18" s="39">
        <f t="shared" si="1"/>
        <v>9822776</v>
      </c>
      <c r="J18" s="39">
        <f t="shared" si="1"/>
        <v>25482358</v>
      </c>
      <c r="K18" s="39">
        <f t="shared" si="1"/>
        <v>13049902</v>
      </c>
      <c r="L18" s="39">
        <f t="shared" si="1"/>
        <v>48355036</v>
      </c>
      <c r="M18" s="39">
        <f t="shared" si="1"/>
        <v>8631896</v>
      </c>
      <c r="N18" s="39">
        <f t="shared" si="1"/>
        <v>16436801</v>
      </c>
      <c r="O18" s="39">
        <f t="shared" si="1"/>
        <v>7400620</v>
      </c>
      <c r="P18" s="39">
        <f t="shared" si="1"/>
        <v>32469317</v>
      </c>
      <c r="Q18" s="39">
        <f t="shared" si="1"/>
        <v>11763549</v>
      </c>
      <c r="R18" s="39">
        <f t="shared" si="1"/>
        <v>14028017</v>
      </c>
      <c r="S18" s="39">
        <f t="shared" si="1"/>
        <v>19708497</v>
      </c>
      <c r="T18" s="39">
        <f t="shared" si="1"/>
        <v>45500063</v>
      </c>
      <c r="U18" s="39">
        <f t="shared" si="1"/>
        <v>146669297</v>
      </c>
      <c r="V18" s="39">
        <f t="shared" si="1"/>
        <v>154318551</v>
      </c>
      <c r="W18" s="39">
        <f t="shared" si="1"/>
        <v>-7649254</v>
      </c>
      <c r="X18" s="33">
        <f>+IF(V18&lt;&gt;0,(W18/V18)*100,0)</f>
        <v>-4.956794857411537</v>
      </c>
      <c r="Y18" s="40">
        <f t="shared" si="1"/>
        <v>154318551</v>
      </c>
    </row>
    <row r="19" spans="1:25" ht="13.5">
      <c r="A19" s="36" t="s">
        <v>44</v>
      </c>
      <c r="B19" s="41">
        <f>+B10-B18</f>
        <v>0</v>
      </c>
      <c r="C19" s="42">
        <f aca="true" t="shared" si="2" ref="C19:Y19">+C10-C18</f>
        <v>884057</v>
      </c>
      <c r="D19" s="43">
        <f t="shared" si="2"/>
        <v>884057</v>
      </c>
      <c r="E19" s="43">
        <f t="shared" si="2"/>
        <v>47826554</v>
      </c>
      <c r="F19" s="43">
        <f t="shared" si="2"/>
        <v>-6735266</v>
      </c>
      <c r="G19" s="43">
        <f t="shared" si="2"/>
        <v>-1148335</v>
      </c>
      <c r="H19" s="43">
        <f t="shared" si="2"/>
        <v>39942953</v>
      </c>
      <c r="I19" s="43">
        <f t="shared" si="2"/>
        <v>-4762802</v>
      </c>
      <c r="J19" s="43">
        <f t="shared" si="2"/>
        <v>48420438</v>
      </c>
      <c r="K19" s="43">
        <f t="shared" si="2"/>
        <v>-9872667</v>
      </c>
      <c r="L19" s="43">
        <f t="shared" si="2"/>
        <v>33784969</v>
      </c>
      <c r="M19" s="43">
        <f t="shared" si="2"/>
        <v>20942212</v>
      </c>
      <c r="N19" s="43">
        <f t="shared" si="2"/>
        <v>-13467732</v>
      </c>
      <c r="O19" s="43">
        <f t="shared" si="2"/>
        <v>25440034</v>
      </c>
      <c r="P19" s="43">
        <f t="shared" si="2"/>
        <v>32914514</v>
      </c>
      <c r="Q19" s="43">
        <f t="shared" si="2"/>
        <v>-9709457</v>
      </c>
      <c r="R19" s="43">
        <f t="shared" si="2"/>
        <v>-12750374</v>
      </c>
      <c r="S19" s="43">
        <f t="shared" si="2"/>
        <v>-16354240</v>
      </c>
      <c r="T19" s="43">
        <f t="shared" si="2"/>
        <v>-38814071</v>
      </c>
      <c r="U19" s="43">
        <f t="shared" si="2"/>
        <v>67828365</v>
      </c>
      <c r="V19" s="43">
        <f>IF(D10=D18,0,V10-V18)</f>
        <v>884057</v>
      </c>
      <c r="W19" s="43">
        <f t="shared" si="2"/>
        <v>66944308</v>
      </c>
      <c r="X19" s="44">
        <f>+IF(V19&lt;&gt;0,(W19/V19)*100,0)</f>
        <v>7572.3972549281325</v>
      </c>
      <c r="Y19" s="45">
        <f t="shared" si="2"/>
        <v>884057</v>
      </c>
    </row>
    <row r="20" spans="1:25" ht="13.5">
      <c r="A20" s="24" t="s">
        <v>45</v>
      </c>
      <c r="B20" s="2">
        <v>0</v>
      </c>
      <c r="C20" s="25">
        <v>0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v>0</v>
      </c>
      <c r="V20" s="26">
        <v>0</v>
      </c>
      <c r="W20" s="26">
        <v>0</v>
      </c>
      <c r="X20" s="27">
        <v>0</v>
      </c>
      <c r="Y20" s="28">
        <v>0</v>
      </c>
    </row>
    <row r="21" spans="1:25" ht="13.5">
      <c r="A21" s="24" t="s">
        <v>214</v>
      </c>
      <c r="B21" s="46">
        <v>0</v>
      </c>
      <c r="C21" s="47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48">
        <v>0</v>
      </c>
      <c r="M21" s="48">
        <v>0</v>
      </c>
      <c r="N21" s="48">
        <v>0</v>
      </c>
      <c r="O21" s="48">
        <v>0</v>
      </c>
      <c r="P21" s="48">
        <v>0</v>
      </c>
      <c r="Q21" s="48">
        <v>0</v>
      </c>
      <c r="R21" s="48">
        <v>0</v>
      </c>
      <c r="S21" s="48">
        <v>0</v>
      </c>
      <c r="T21" s="48">
        <v>0</v>
      </c>
      <c r="U21" s="48">
        <v>0</v>
      </c>
      <c r="V21" s="48">
        <v>0</v>
      </c>
      <c r="W21" s="48">
        <v>0</v>
      </c>
      <c r="X21" s="49">
        <v>0</v>
      </c>
      <c r="Y21" s="50">
        <v>0</v>
      </c>
    </row>
    <row r="22" spans="1:25" ht="25.5">
      <c r="A22" s="51" t="s">
        <v>215</v>
      </c>
      <c r="B22" s="52">
        <f>SUM(B19:B21)</f>
        <v>0</v>
      </c>
      <c r="C22" s="53">
        <f aca="true" t="shared" si="3" ref="C22:Y22">SUM(C19:C21)</f>
        <v>884057</v>
      </c>
      <c r="D22" s="54">
        <f t="shared" si="3"/>
        <v>884057</v>
      </c>
      <c r="E22" s="54">
        <f t="shared" si="3"/>
        <v>47826554</v>
      </c>
      <c r="F22" s="54">
        <f t="shared" si="3"/>
        <v>-6735266</v>
      </c>
      <c r="G22" s="54">
        <f t="shared" si="3"/>
        <v>-1148335</v>
      </c>
      <c r="H22" s="54">
        <f t="shared" si="3"/>
        <v>39942953</v>
      </c>
      <c r="I22" s="54">
        <f t="shared" si="3"/>
        <v>-4762802</v>
      </c>
      <c r="J22" s="54">
        <f t="shared" si="3"/>
        <v>48420438</v>
      </c>
      <c r="K22" s="54">
        <f t="shared" si="3"/>
        <v>-9872667</v>
      </c>
      <c r="L22" s="54">
        <f t="shared" si="3"/>
        <v>33784969</v>
      </c>
      <c r="M22" s="54">
        <f t="shared" si="3"/>
        <v>20942212</v>
      </c>
      <c r="N22" s="54">
        <f t="shared" si="3"/>
        <v>-13467732</v>
      </c>
      <c r="O22" s="54">
        <f t="shared" si="3"/>
        <v>25440034</v>
      </c>
      <c r="P22" s="54">
        <f t="shared" si="3"/>
        <v>32914514</v>
      </c>
      <c r="Q22" s="54">
        <f t="shared" si="3"/>
        <v>-9709457</v>
      </c>
      <c r="R22" s="54">
        <f t="shared" si="3"/>
        <v>-12750374</v>
      </c>
      <c r="S22" s="54">
        <f t="shared" si="3"/>
        <v>-16354240</v>
      </c>
      <c r="T22" s="54">
        <f t="shared" si="3"/>
        <v>-38814071</v>
      </c>
      <c r="U22" s="54">
        <f t="shared" si="3"/>
        <v>67828365</v>
      </c>
      <c r="V22" s="54">
        <f t="shared" si="3"/>
        <v>884057</v>
      </c>
      <c r="W22" s="54">
        <f t="shared" si="3"/>
        <v>66944308</v>
      </c>
      <c r="X22" s="55">
        <f>+IF(V22&lt;&gt;0,(W22/V22)*100,0)</f>
        <v>7572.3972549281325</v>
      </c>
      <c r="Y22" s="56">
        <f t="shared" si="3"/>
        <v>884057</v>
      </c>
    </row>
    <row r="23" spans="1:25" ht="13.5">
      <c r="A23" s="57" t="s">
        <v>47</v>
      </c>
      <c r="B23" s="2">
        <v>0</v>
      </c>
      <c r="C23" s="25">
        <v>0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7">
        <v>0</v>
      </c>
      <c r="Y23" s="28">
        <v>0</v>
      </c>
    </row>
    <row r="24" spans="1:25" ht="13.5">
      <c r="A24" s="58" t="s">
        <v>48</v>
      </c>
      <c r="B24" s="41">
        <f>SUM(B22:B23)</f>
        <v>0</v>
      </c>
      <c r="C24" s="42">
        <f aca="true" t="shared" si="4" ref="C24:Y24">SUM(C22:C23)</f>
        <v>884057</v>
      </c>
      <c r="D24" s="43">
        <f t="shared" si="4"/>
        <v>884057</v>
      </c>
      <c r="E24" s="43">
        <f t="shared" si="4"/>
        <v>47826554</v>
      </c>
      <c r="F24" s="43">
        <f t="shared" si="4"/>
        <v>-6735266</v>
      </c>
      <c r="G24" s="43">
        <f t="shared" si="4"/>
        <v>-1148335</v>
      </c>
      <c r="H24" s="43">
        <f t="shared" si="4"/>
        <v>39942953</v>
      </c>
      <c r="I24" s="43">
        <f t="shared" si="4"/>
        <v>-4762802</v>
      </c>
      <c r="J24" s="43">
        <f t="shared" si="4"/>
        <v>48420438</v>
      </c>
      <c r="K24" s="43">
        <f t="shared" si="4"/>
        <v>-9872667</v>
      </c>
      <c r="L24" s="43">
        <f t="shared" si="4"/>
        <v>33784969</v>
      </c>
      <c r="M24" s="43">
        <f t="shared" si="4"/>
        <v>20942212</v>
      </c>
      <c r="N24" s="43">
        <f t="shared" si="4"/>
        <v>-13467732</v>
      </c>
      <c r="O24" s="43">
        <f t="shared" si="4"/>
        <v>25440034</v>
      </c>
      <c r="P24" s="43">
        <f t="shared" si="4"/>
        <v>32914514</v>
      </c>
      <c r="Q24" s="43">
        <f t="shared" si="4"/>
        <v>-9709457</v>
      </c>
      <c r="R24" s="43">
        <f t="shared" si="4"/>
        <v>-12750374</v>
      </c>
      <c r="S24" s="43">
        <f t="shared" si="4"/>
        <v>-16354240</v>
      </c>
      <c r="T24" s="43">
        <f t="shared" si="4"/>
        <v>-38814071</v>
      </c>
      <c r="U24" s="43">
        <f t="shared" si="4"/>
        <v>67828365</v>
      </c>
      <c r="V24" s="43">
        <f t="shared" si="4"/>
        <v>884057</v>
      </c>
      <c r="W24" s="43">
        <f t="shared" si="4"/>
        <v>66944308</v>
      </c>
      <c r="X24" s="44">
        <f>+IF(V24&lt;&gt;0,(W24/V24)*100,0)</f>
        <v>7572.3972549281325</v>
      </c>
      <c r="Y24" s="45">
        <f t="shared" si="4"/>
        <v>884057</v>
      </c>
    </row>
    <row r="25" spans="1:25" ht="4.5" customHeight="1">
      <c r="A25" s="59"/>
      <c r="B25" s="18"/>
      <c r="C25" s="19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60"/>
      <c r="Y25" s="61"/>
    </row>
    <row r="26" spans="1:25" ht="13.5">
      <c r="A26" s="62" t="s">
        <v>216</v>
      </c>
      <c r="B26" s="63"/>
      <c r="C26" s="64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2"/>
      <c r="Y26" s="23"/>
    </row>
    <row r="27" spans="1:25" ht="13.5">
      <c r="A27" s="36" t="s">
        <v>49</v>
      </c>
      <c r="B27" s="3">
        <v>0</v>
      </c>
      <c r="C27" s="65">
        <v>87500000</v>
      </c>
      <c r="D27" s="66">
        <v>87500000</v>
      </c>
      <c r="E27" s="66">
        <v>0</v>
      </c>
      <c r="F27" s="66">
        <v>8746519</v>
      </c>
      <c r="G27" s="66">
        <v>4160598</v>
      </c>
      <c r="H27" s="66">
        <v>12907117</v>
      </c>
      <c r="I27" s="66">
        <v>3108674</v>
      </c>
      <c r="J27" s="66">
        <v>7500147</v>
      </c>
      <c r="K27" s="66">
        <v>1092590</v>
      </c>
      <c r="L27" s="66">
        <v>11701411</v>
      </c>
      <c r="M27" s="66">
        <v>2289467</v>
      </c>
      <c r="N27" s="66">
        <v>1880268</v>
      </c>
      <c r="O27" s="66">
        <v>6148977</v>
      </c>
      <c r="P27" s="66">
        <v>10318712</v>
      </c>
      <c r="Q27" s="66">
        <v>578556</v>
      </c>
      <c r="R27" s="66">
        <v>7014985</v>
      </c>
      <c r="S27" s="66">
        <v>5900251</v>
      </c>
      <c r="T27" s="66">
        <v>13493792</v>
      </c>
      <c r="U27" s="66">
        <v>48421032</v>
      </c>
      <c r="V27" s="66">
        <v>87500000</v>
      </c>
      <c r="W27" s="66">
        <v>-39078968</v>
      </c>
      <c r="X27" s="67">
        <v>-44.66</v>
      </c>
      <c r="Y27" s="68">
        <v>87500000</v>
      </c>
    </row>
    <row r="28" spans="1:25" ht="13.5">
      <c r="A28" s="69" t="s">
        <v>45</v>
      </c>
      <c r="B28" s="2">
        <v>0</v>
      </c>
      <c r="C28" s="25">
        <v>85500000</v>
      </c>
      <c r="D28" s="26">
        <v>85500000</v>
      </c>
      <c r="E28" s="26">
        <v>0</v>
      </c>
      <c r="F28" s="26">
        <v>8746519</v>
      </c>
      <c r="G28" s="26">
        <v>4160598</v>
      </c>
      <c r="H28" s="26">
        <v>12907117</v>
      </c>
      <c r="I28" s="26">
        <v>592671</v>
      </c>
      <c r="J28" s="26">
        <v>7500147</v>
      </c>
      <c r="K28" s="26">
        <v>1092590</v>
      </c>
      <c r="L28" s="26">
        <v>9185408</v>
      </c>
      <c r="M28" s="26">
        <v>429104</v>
      </c>
      <c r="N28" s="26">
        <v>1880268</v>
      </c>
      <c r="O28" s="26">
        <v>5679629</v>
      </c>
      <c r="P28" s="26">
        <v>7989001</v>
      </c>
      <c r="Q28" s="26">
        <v>578556</v>
      </c>
      <c r="R28" s="26">
        <v>7014985</v>
      </c>
      <c r="S28" s="26">
        <v>10132724</v>
      </c>
      <c r="T28" s="26">
        <v>17726265</v>
      </c>
      <c r="U28" s="26">
        <v>47807791</v>
      </c>
      <c r="V28" s="26">
        <v>85500000</v>
      </c>
      <c r="W28" s="26">
        <v>-37692209</v>
      </c>
      <c r="X28" s="27">
        <v>-44.08</v>
      </c>
      <c r="Y28" s="28">
        <v>85500000</v>
      </c>
    </row>
    <row r="29" spans="1:25" ht="13.5">
      <c r="A29" s="24" t="s">
        <v>217</v>
      </c>
      <c r="B29" s="2">
        <v>0</v>
      </c>
      <c r="C29" s="25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7">
        <v>0</v>
      </c>
      <c r="Y29" s="28">
        <v>0</v>
      </c>
    </row>
    <row r="30" spans="1:25" ht="13.5">
      <c r="A30" s="24" t="s">
        <v>51</v>
      </c>
      <c r="B30" s="2">
        <v>0</v>
      </c>
      <c r="C30" s="25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1854970</v>
      </c>
      <c r="N30" s="26">
        <v>0</v>
      </c>
      <c r="O30" s="26">
        <v>0</v>
      </c>
      <c r="P30" s="26">
        <v>1854970</v>
      </c>
      <c r="Q30" s="26">
        <v>0</v>
      </c>
      <c r="R30" s="26">
        <v>0</v>
      </c>
      <c r="S30" s="26">
        <v>-4370973</v>
      </c>
      <c r="T30" s="26">
        <v>-4370973</v>
      </c>
      <c r="U30" s="26">
        <v>-2516003</v>
      </c>
      <c r="V30" s="26">
        <v>0</v>
      </c>
      <c r="W30" s="26">
        <v>-2516003</v>
      </c>
      <c r="X30" s="27">
        <v>0</v>
      </c>
      <c r="Y30" s="28">
        <v>0</v>
      </c>
    </row>
    <row r="31" spans="1:25" ht="13.5">
      <c r="A31" s="24" t="s">
        <v>52</v>
      </c>
      <c r="B31" s="2">
        <v>0</v>
      </c>
      <c r="C31" s="25">
        <v>2000000</v>
      </c>
      <c r="D31" s="26">
        <v>2000000</v>
      </c>
      <c r="E31" s="26">
        <v>0</v>
      </c>
      <c r="F31" s="26">
        <v>0</v>
      </c>
      <c r="G31" s="26">
        <v>0</v>
      </c>
      <c r="H31" s="26">
        <v>0</v>
      </c>
      <c r="I31" s="26">
        <v>2516003</v>
      </c>
      <c r="J31" s="26">
        <v>0</v>
      </c>
      <c r="K31" s="26">
        <v>0</v>
      </c>
      <c r="L31" s="26">
        <v>2516003</v>
      </c>
      <c r="M31" s="26">
        <v>5393</v>
      </c>
      <c r="N31" s="26">
        <v>0</v>
      </c>
      <c r="O31" s="26">
        <v>469348</v>
      </c>
      <c r="P31" s="26">
        <v>474741</v>
      </c>
      <c r="Q31" s="26">
        <v>0</v>
      </c>
      <c r="R31" s="26">
        <v>0</v>
      </c>
      <c r="S31" s="26">
        <v>138500</v>
      </c>
      <c r="T31" s="26">
        <v>138500</v>
      </c>
      <c r="U31" s="26">
        <v>3129244</v>
      </c>
      <c r="V31" s="26">
        <v>2000000</v>
      </c>
      <c r="W31" s="26">
        <v>1129244</v>
      </c>
      <c r="X31" s="27">
        <v>56.46</v>
      </c>
      <c r="Y31" s="28">
        <v>2000000</v>
      </c>
    </row>
    <row r="32" spans="1:25" ht="13.5">
      <c r="A32" s="36" t="s">
        <v>53</v>
      </c>
      <c r="B32" s="3">
        <f>SUM(B28:B31)</f>
        <v>0</v>
      </c>
      <c r="C32" s="65">
        <f aca="true" t="shared" si="5" ref="C32:Y32">SUM(C28:C31)</f>
        <v>87500000</v>
      </c>
      <c r="D32" s="66">
        <f t="shared" si="5"/>
        <v>87500000</v>
      </c>
      <c r="E32" s="66">
        <f t="shared" si="5"/>
        <v>0</v>
      </c>
      <c r="F32" s="66">
        <f t="shared" si="5"/>
        <v>8746519</v>
      </c>
      <c r="G32" s="66">
        <f t="shared" si="5"/>
        <v>4160598</v>
      </c>
      <c r="H32" s="66">
        <f t="shared" si="5"/>
        <v>12907117</v>
      </c>
      <c r="I32" s="66">
        <f t="shared" si="5"/>
        <v>3108674</v>
      </c>
      <c r="J32" s="66">
        <f t="shared" si="5"/>
        <v>7500147</v>
      </c>
      <c r="K32" s="66">
        <f t="shared" si="5"/>
        <v>1092590</v>
      </c>
      <c r="L32" s="66">
        <f t="shared" si="5"/>
        <v>11701411</v>
      </c>
      <c r="M32" s="66">
        <f t="shared" si="5"/>
        <v>2289467</v>
      </c>
      <c r="N32" s="66">
        <f t="shared" si="5"/>
        <v>1880268</v>
      </c>
      <c r="O32" s="66">
        <f t="shared" si="5"/>
        <v>6148977</v>
      </c>
      <c r="P32" s="66">
        <f t="shared" si="5"/>
        <v>10318712</v>
      </c>
      <c r="Q32" s="66">
        <f t="shared" si="5"/>
        <v>578556</v>
      </c>
      <c r="R32" s="66">
        <f t="shared" si="5"/>
        <v>7014985</v>
      </c>
      <c r="S32" s="66">
        <f t="shared" si="5"/>
        <v>5900251</v>
      </c>
      <c r="T32" s="66">
        <f t="shared" si="5"/>
        <v>13493792</v>
      </c>
      <c r="U32" s="66">
        <f t="shared" si="5"/>
        <v>48421032</v>
      </c>
      <c r="V32" s="66">
        <f t="shared" si="5"/>
        <v>87500000</v>
      </c>
      <c r="W32" s="66">
        <f t="shared" si="5"/>
        <v>-39078968</v>
      </c>
      <c r="X32" s="67">
        <f>+IF(V32&lt;&gt;0,(W32/V32)*100,0)</f>
        <v>-44.661677714285716</v>
      </c>
      <c r="Y32" s="68">
        <f t="shared" si="5"/>
        <v>87500000</v>
      </c>
    </row>
    <row r="33" spans="1:25" ht="4.5" customHeight="1">
      <c r="A33" s="36"/>
      <c r="B33" s="70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74"/>
    </row>
    <row r="34" spans="1:25" ht="13.5">
      <c r="A34" s="62" t="s">
        <v>54</v>
      </c>
      <c r="B34" s="63"/>
      <c r="C34" s="64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3"/>
    </row>
    <row r="35" spans="1:25" ht="13.5">
      <c r="A35" s="24" t="s">
        <v>55</v>
      </c>
      <c r="B35" s="2">
        <v>0</v>
      </c>
      <c r="C35" s="25">
        <v>0</v>
      </c>
      <c r="D35" s="26">
        <v>0</v>
      </c>
      <c r="E35" s="26">
        <v>39820202</v>
      </c>
      <c r="F35" s="26">
        <v>4579593</v>
      </c>
      <c r="G35" s="26">
        <v>3450447</v>
      </c>
      <c r="H35" s="26">
        <v>47850242</v>
      </c>
      <c r="I35" s="26">
        <v>5643362</v>
      </c>
      <c r="J35" s="26">
        <v>54617433</v>
      </c>
      <c r="K35" s="26">
        <v>4039843</v>
      </c>
      <c r="L35" s="26">
        <v>64300638</v>
      </c>
      <c r="M35" s="26">
        <v>1888714</v>
      </c>
      <c r="N35" s="26">
        <v>2514038</v>
      </c>
      <c r="O35" s="26">
        <v>33333855</v>
      </c>
      <c r="P35" s="26">
        <v>37736607</v>
      </c>
      <c r="Q35" s="26">
        <v>3424203</v>
      </c>
      <c r="R35" s="26">
        <v>2217813</v>
      </c>
      <c r="S35" s="26">
        <v>-4492194</v>
      </c>
      <c r="T35" s="26">
        <v>1149822</v>
      </c>
      <c r="U35" s="26">
        <v>151037309</v>
      </c>
      <c r="V35" s="26">
        <v>0</v>
      </c>
      <c r="W35" s="26">
        <v>151037309</v>
      </c>
      <c r="X35" s="27">
        <v>0</v>
      </c>
      <c r="Y35" s="28">
        <v>0</v>
      </c>
    </row>
    <row r="36" spans="1:25" ht="13.5">
      <c r="A36" s="24" t="s">
        <v>56</v>
      </c>
      <c r="B36" s="2">
        <v>0</v>
      </c>
      <c r="C36" s="25">
        <v>0</v>
      </c>
      <c r="D36" s="26">
        <v>0</v>
      </c>
      <c r="E36" s="26">
        <v>0</v>
      </c>
      <c r="F36" s="26">
        <v>9175623</v>
      </c>
      <c r="G36" s="26">
        <v>4160598</v>
      </c>
      <c r="H36" s="26">
        <v>13336221</v>
      </c>
      <c r="I36" s="26">
        <v>349503</v>
      </c>
      <c r="J36" s="26">
        <v>7207653</v>
      </c>
      <c r="K36" s="26">
        <v>482257</v>
      </c>
      <c r="L36" s="26">
        <v>8039413</v>
      </c>
      <c r="M36" s="26">
        <v>1199207</v>
      </c>
      <c r="N36" s="26">
        <v>1219112</v>
      </c>
      <c r="O36" s="26">
        <v>6148978</v>
      </c>
      <c r="P36" s="26">
        <v>8567297</v>
      </c>
      <c r="Q36" s="26">
        <v>578556</v>
      </c>
      <c r="R36" s="26">
        <v>7014985</v>
      </c>
      <c r="S36" s="26">
        <v>5900251</v>
      </c>
      <c r="T36" s="26">
        <v>13493792</v>
      </c>
      <c r="U36" s="26">
        <v>43436723</v>
      </c>
      <c r="V36" s="26">
        <v>0</v>
      </c>
      <c r="W36" s="26">
        <v>43436723</v>
      </c>
      <c r="X36" s="27">
        <v>0</v>
      </c>
      <c r="Y36" s="28">
        <v>0</v>
      </c>
    </row>
    <row r="37" spans="1:25" ht="13.5">
      <c r="A37" s="24" t="s">
        <v>57</v>
      </c>
      <c r="B37" s="2">
        <v>0</v>
      </c>
      <c r="C37" s="25">
        <v>0</v>
      </c>
      <c r="D37" s="26">
        <v>0</v>
      </c>
      <c r="E37" s="26">
        <v>-8006353</v>
      </c>
      <c r="F37" s="26">
        <v>20490476</v>
      </c>
      <c r="G37" s="26">
        <v>5389941</v>
      </c>
      <c r="H37" s="26">
        <v>17874064</v>
      </c>
      <c r="I37" s="26">
        <v>13488788</v>
      </c>
      <c r="J37" s="26">
        <v>44281450</v>
      </c>
      <c r="K37" s="26">
        <v>14394765</v>
      </c>
      <c r="L37" s="26">
        <v>72165003</v>
      </c>
      <c r="M37" s="26">
        <v>11752026</v>
      </c>
      <c r="N37" s="26">
        <v>17200883</v>
      </c>
      <c r="O37" s="26">
        <v>14044781</v>
      </c>
      <c r="P37" s="26">
        <v>42997690</v>
      </c>
      <c r="Q37" s="26">
        <v>13712214</v>
      </c>
      <c r="R37" s="26">
        <v>21983173</v>
      </c>
      <c r="S37" s="26">
        <v>24470807</v>
      </c>
      <c r="T37" s="26">
        <v>60166194</v>
      </c>
      <c r="U37" s="26">
        <v>193202951</v>
      </c>
      <c r="V37" s="26">
        <v>0</v>
      </c>
      <c r="W37" s="26">
        <v>193202951</v>
      </c>
      <c r="X37" s="27">
        <v>0</v>
      </c>
      <c r="Y37" s="28">
        <v>0</v>
      </c>
    </row>
    <row r="38" spans="1:25" ht="13.5">
      <c r="A38" s="24" t="s">
        <v>58</v>
      </c>
      <c r="B38" s="2">
        <v>0</v>
      </c>
      <c r="C38" s="25">
        <v>0</v>
      </c>
      <c r="D38" s="26">
        <v>0</v>
      </c>
      <c r="E38" s="26"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7">
        <v>0</v>
      </c>
      <c r="Y38" s="28">
        <v>0</v>
      </c>
    </row>
    <row r="39" spans="1:25" ht="13.5">
      <c r="A39" s="24" t="s">
        <v>59</v>
      </c>
      <c r="B39" s="2">
        <v>0</v>
      </c>
      <c r="C39" s="25">
        <v>0</v>
      </c>
      <c r="D39" s="26">
        <v>0</v>
      </c>
      <c r="E39" s="26">
        <v>47826555</v>
      </c>
      <c r="F39" s="26">
        <v>-6735260</v>
      </c>
      <c r="G39" s="26">
        <v>2221104</v>
      </c>
      <c r="H39" s="26">
        <v>43312399</v>
      </c>
      <c r="I39" s="26">
        <v>-7495923</v>
      </c>
      <c r="J39" s="26">
        <v>17543636</v>
      </c>
      <c r="K39" s="26">
        <v>-9872665</v>
      </c>
      <c r="L39" s="26">
        <v>175048</v>
      </c>
      <c r="M39" s="26">
        <v>-8664105</v>
      </c>
      <c r="N39" s="26">
        <v>-13467733</v>
      </c>
      <c r="O39" s="26">
        <v>25438052</v>
      </c>
      <c r="P39" s="26">
        <v>3306214</v>
      </c>
      <c r="Q39" s="26">
        <v>-9709455</v>
      </c>
      <c r="R39" s="26">
        <v>-12750375</v>
      </c>
      <c r="S39" s="26">
        <v>-23062750</v>
      </c>
      <c r="T39" s="26">
        <v>-45522580</v>
      </c>
      <c r="U39" s="26">
        <v>1271081</v>
      </c>
      <c r="V39" s="26">
        <v>0</v>
      </c>
      <c r="W39" s="26">
        <v>1271081</v>
      </c>
      <c r="X39" s="27">
        <v>0</v>
      </c>
      <c r="Y39" s="28">
        <v>0</v>
      </c>
    </row>
    <row r="40" spans="1:25" ht="4.5" customHeight="1">
      <c r="A40" s="59"/>
      <c r="B40" s="18"/>
      <c r="C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60"/>
      <c r="Y40" s="61"/>
    </row>
    <row r="41" spans="1:25" ht="13.5">
      <c r="A41" s="62" t="s">
        <v>60</v>
      </c>
      <c r="B41" s="63"/>
      <c r="C41" s="64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2"/>
      <c r="Y41" s="23"/>
    </row>
    <row r="42" spans="1:25" ht="13.5">
      <c r="A42" s="24" t="s">
        <v>61</v>
      </c>
      <c r="B42" s="2">
        <v>72018319</v>
      </c>
      <c r="C42" s="25">
        <v>101049747</v>
      </c>
      <c r="D42" s="26">
        <v>101049747</v>
      </c>
      <c r="E42" s="26">
        <v>36973400</v>
      </c>
      <c r="F42" s="26">
        <v>13744059</v>
      </c>
      <c r="G42" s="26">
        <v>-3842113</v>
      </c>
      <c r="H42" s="26">
        <v>46875346</v>
      </c>
      <c r="I42" s="26">
        <v>-1531449</v>
      </c>
      <c r="J42" s="26">
        <v>62793026</v>
      </c>
      <c r="K42" s="26">
        <v>-18606276</v>
      </c>
      <c r="L42" s="26">
        <v>42655301</v>
      </c>
      <c r="M42" s="26">
        <v>-4303832</v>
      </c>
      <c r="N42" s="26">
        <v>-11178336</v>
      </c>
      <c r="O42" s="26">
        <v>39556050</v>
      </c>
      <c r="P42" s="26">
        <v>24073882</v>
      </c>
      <c r="Q42" s="26">
        <v>-26504137</v>
      </c>
      <c r="R42" s="26">
        <v>-6821207</v>
      </c>
      <c r="S42" s="26">
        <v>-11928184</v>
      </c>
      <c r="T42" s="26">
        <v>-45253528</v>
      </c>
      <c r="U42" s="26">
        <v>68351001</v>
      </c>
      <c r="V42" s="26">
        <v>101049747</v>
      </c>
      <c r="W42" s="26">
        <v>-32698746</v>
      </c>
      <c r="X42" s="27">
        <v>-32.36</v>
      </c>
      <c r="Y42" s="28">
        <v>101049747</v>
      </c>
    </row>
    <row r="43" spans="1:25" ht="13.5">
      <c r="A43" s="24" t="s">
        <v>62</v>
      </c>
      <c r="B43" s="2">
        <v>-49694869</v>
      </c>
      <c r="C43" s="25">
        <v>-87500000</v>
      </c>
      <c r="D43" s="26">
        <v>-87500000</v>
      </c>
      <c r="E43" s="26">
        <v>0</v>
      </c>
      <c r="F43" s="26">
        <v>-9067708</v>
      </c>
      <c r="G43" s="26">
        <v>-4160598</v>
      </c>
      <c r="H43" s="26">
        <v>-13228306</v>
      </c>
      <c r="I43" s="26">
        <v>-592671</v>
      </c>
      <c r="J43" s="26">
        <v>-20000148</v>
      </c>
      <c r="K43" s="26">
        <v>11407410</v>
      </c>
      <c r="L43" s="26">
        <v>-9185409</v>
      </c>
      <c r="M43" s="26">
        <v>-1860363</v>
      </c>
      <c r="N43" s="26">
        <v>-1880268</v>
      </c>
      <c r="O43" s="26">
        <v>-3148978</v>
      </c>
      <c r="P43" s="26">
        <v>-6889609</v>
      </c>
      <c r="Q43" s="26">
        <v>-578556</v>
      </c>
      <c r="R43" s="26">
        <v>-7014985</v>
      </c>
      <c r="S43" s="26">
        <v>-10271224</v>
      </c>
      <c r="T43" s="26">
        <v>-17864765</v>
      </c>
      <c r="U43" s="26">
        <v>-47168089</v>
      </c>
      <c r="V43" s="26">
        <v>-87500000</v>
      </c>
      <c r="W43" s="26">
        <v>40331911</v>
      </c>
      <c r="X43" s="27">
        <v>-46.09</v>
      </c>
      <c r="Y43" s="28">
        <v>-87500000</v>
      </c>
    </row>
    <row r="44" spans="1:25" ht="13.5">
      <c r="A44" s="24" t="s">
        <v>63</v>
      </c>
      <c r="B44" s="2">
        <v>0</v>
      </c>
      <c r="C44" s="25">
        <v>0</v>
      </c>
      <c r="D44" s="26">
        <v>0</v>
      </c>
      <c r="E44" s="26">
        <v>0</v>
      </c>
      <c r="F44" s="26">
        <v>0</v>
      </c>
      <c r="G44" s="26">
        <v>0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  <c r="U44" s="26">
        <v>0</v>
      </c>
      <c r="V44" s="26">
        <v>0</v>
      </c>
      <c r="W44" s="26">
        <v>0</v>
      </c>
      <c r="X44" s="27">
        <v>0</v>
      </c>
      <c r="Y44" s="28">
        <v>0</v>
      </c>
    </row>
    <row r="45" spans="1:25" ht="13.5">
      <c r="A45" s="36" t="s">
        <v>64</v>
      </c>
      <c r="B45" s="3">
        <v>14313237</v>
      </c>
      <c r="C45" s="65">
        <v>31610502</v>
      </c>
      <c r="D45" s="66">
        <v>31610502</v>
      </c>
      <c r="E45" s="66">
        <v>55034155</v>
      </c>
      <c r="F45" s="66">
        <v>59710506</v>
      </c>
      <c r="G45" s="66">
        <v>51707795</v>
      </c>
      <c r="H45" s="66">
        <v>51707795</v>
      </c>
      <c r="I45" s="66">
        <v>49583675</v>
      </c>
      <c r="J45" s="66">
        <v>92376553</v>
      </c>
      <c r="K45" s="66">
        <v>85177687</v>
      </c>
      <c r="L45" s="66">
        <v>85177687</v>
      </c>
      <c r="M45" s="66">
        <v>79013492</v>
      </c>
      <c r="N45" s="66">
        <v>65954888</v>
      </c>
      <c r="O45" s="66">
        <v>102361960</v>
      </c>
      <c r="P45" s="66">
        <v>102361960</v>
      </c>
      <c r="Q45" s="66">
        <v>75279267</v>
      </c>
      <c r="R45" s="66">
        <v>61443075</v>
      </c>
      <c r="S45" s="66">
        <v>39243667</v>
      </c>
      <c r="T45" s="66">
        <v>39243667</v>
      </c>
      <c r="U45" s="66">
        <v>39243667</v>
      </c>
      <c r="V45" s="66">
        <v>31610502</v>
      </c>
      <c r="W45" s="66">
        <v>7633165</v>
      </c>
      <c r="X45" s="67">
        <v>24.15</v>
      </c>
      <c r="Y45" s="68">
        <v>31610502</v>
      </c>
    </row>
    <row r="46" spans="1:25" ht="4.5" customHeight="1">
      <c r="A46" s="75"/>
      <c r="B46" s="76"/>
      <c r="C46" s="77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9"/>
      <c r="Y46" s="80"/>
    </row>
    <row r="47" spans="1:25" ht="13.5" hidden="1">
      <c r="A47" s="81" t="s">
        <v>218</v>
      </c>
      <c r="B47" s="81" t="s">
        <v>203</v>
      </c>
      <c r="C47" s="82" t="s">
        <v>204</v>
      </c>
      <c r="D47" s="83" t="s">
        <v>205</v>
      </c>
      <c r="E47" s="84"/>
      <c r="F47" s="84"/>
      <c r="G47" s="84"/>
      <c r="H47" s="85" t="s">
        <v>206</v>
      </c>
      <c r="I47" s="84"/>
      <c r="J47" s="84"/>
      <c r="K47" s="84"/>
      <c r="L47" s="85" t="s">
        <v>207</v>
      </c>
      <c r="M47" s="86"/>
      <c r="N47" s="86"/>
      <c r="O47" s="86"/>
      <c r="P47" s="85" t="s">
        <v>208</v>
      </c>
      <c r="Q47" s="86"/>
      <c r="R47" s="86"/>
      <c r="S47" s="86"/>
      <c r="T47" s="85" t="s">
        <v>209</v>
      </c>
      <c r="U47" s="85" t="s">
        <v>210</v>
      </c>
      <c r="V47" s="85" t="s">
        <v>211</v>
      </c>
      <c r="W47" s="85"/>
      <c r="X47" s="85"/>
      <c r="Y47" s="87"/>
    </row>
    <row r="48" spans="1:25" ht="13.5" hidden="1">
      <c r="A48" s="88" t="s">
        <v>65</v>
      </c>
      <c r="B48" s="89"/>
      <c r="C48" s="90"/>
      <c r="D48" s="91"/>
      <c r="E48" s="91"/>
      <c r="F48" s="91"/>
      <c r="G48" s="91"/>
      <c r="H48" s="91"/>
      <c r="I48" s="91"/>
      <c r="J48" s="91"/>
      <c r="K48" s="91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3"/>
    </row>
    <row r="49" spans="1:25" ht="13.5" hidden="1">
      <c r="A49" s="94" t="s">
        <v>66</v>
      </c>
      <c r="B49" s="18">
        <v>2925948</v>
      </c>
      <c r="C49" s="95">
        <v>1207764</v>
      </c>
      <c r="D49" s="20">
        <v>2104964</v>
      </c>
      <c r="E49" s="20">
        <v>0</v>
      </c>
      <c r="F49" s="20">
        <v>0</v>
      </c>
      <c r="G49" s="20">
        <v>0</v>
      </c>
      <c r="H49" s="20">
        <v>72330923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78569599</v>
      </c>
      <c r="W49" s="20">
        <v>0</v>
      </c>
      <c r="X49" s="20">
        <v>0</v>
      </c>
      <c r="Y49" s="96">
        <v>0</v>
      </c>
    </row>
    <row r="50" spans="1:25" ht="13.5" hidden="1">
      <c r="A50" s="88" t="s">
        <v>67</v>
      </c>
      <c r="B50" s="18"/>
      <c r="C50" s="95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96"/>
    </row>
    <row r="51" spans="1:25" ht="13.5" hidden="1">
      <c r="A51" s="94" t="s">
        <v>68</v>
      </c>
      <c r="B51" s="18">
        <v>2900680</v>
      </c>
      <c r="C51" s="95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2387794</v>
      </c>
      <c r="Q51" s="20">
        <v>0</v>
      </c>
      <c r="R51" s="20">
        <v>0</v>
      </c>
      <c r="S51" s="20">
        <v>0</v>
      </c>
      <c r="T51" s="20">
        <v>898351</v>
      </c>
      <c r="U51" s="20">
        <v>84609458</v>
      </c>
      <c r="V51" s="20">
        <v>90796283</v>
      </c>
      <c r="W51" s="20">
        <v>0</v>
      </c>
      <c r="X51" s="20">
        <v>0</v>
      </c>
      <c r="Y51" s="96">
        <v>0</v>
      </c>
    </row>
    <row r="52" spans="1:25" ht="4.5" customHeight="1" hidden="1">
      <c r="A52" s="97"/>
      <c r="B52" s="76"/>
      <c r="C52" s="9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99"/>
    </row>
  </sheetData>
  <sheetProtection/>
  <mergeCells count="2">
    <mergeCell ref="A1:Y1"/>
    <mergeCell ref="C2:Y2"/>
  </mergeCells>
  <printOptions horizontalCentered="1"/>
  <pageMargins left="0.551181102362205" right="0.41" top="0.590551181102362" bottom="0.590551181102362" header="0.31496062992126" footer="0.31496062992126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69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70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72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7"/>
      <c r="Z4" s="134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127321788</v>
      </c>
      <c r="E5" s="66">
        <f t="shared" si="0"/>
        <v>127321788</v>
      </c>
      <c r="F5" s="66">
        <f t="shared" si="0"/>
        <v>48990808</v>
      </c>
      <c r="G5" s="66">
        <f t="shared" si="0"/>
        <v>2062972</v>
      </c>
      <c r="H5" s="66">
        <f t="shared" si="0"/>
        <v>2034025</v>
      </c>
      <c r="I5" s="66">
        <f t="shared" si="0"/>
        <v>53087805</v>
      </c>
      <c r="J5" s="66">
        <f t="shared" si="0"/>
        <v>969337</v>
      </c>
      <c r="K5" s="66">
        <f t="shared" si="0"/>
        <v>71077160</v>
      </c>
      <c r="L5" s="66">
        <f t="shared" si="0"/>
        <v>960189</v>
      </c>
      <c r="M5" s="66">
        <f t="shared" si="0"/>
        <v>73006686</v>
      </c>
      <c r="N5" s="66">
        <f t="shared" si="0"/>
        <v>30755822</v>
      </c>
      <c r="O5" s="66">
        <f t="shared" si="0"/>
        <v>1245997</v>
      </c>
      <c r="P5" s="66">
        <f t="shared" si="0"/>
        <v>29980474</v>
      </c>
      <c r="Q5" s="66">
        <f t="shared" si="0"/>
        <v>61982293</v>
      </c>
      <c r="R5" s="66">
        <f t="shared" si="0"/>
        <v>1059049</v>
      </c>
      <c r="S5" s="66">
        <f t="shared" si="0"/>
        <v>303097</v>
      </c>
      <c r="T5" s="66">
        <f t="shared" si="0"/>
        <v>-1934467</v>
      </c>
      <c r="U5" s="66">
        <f t="shared" si="0"/>
        <v>-572321</v>
      </c>
      <c r="V5" s="66">
        <f t="shared" si="0"/>
        <v>187504463</v>
      </c>
      <c r="W5" s="66">
        <f t="shared" si="0"/>
        <v>127321788</v>
      </c>
      <c r="X5" s="66">
        <f t="shared" si="0"/>
        <v>60182675</v>
      </c>
      <c r="Y5" s="103">
        <f>+IF(W5&lt;&gt;0,+(X5/W5)*100,0)</f>
        <v>47.26816670215156</v>
      </c>
      <c r="Z5" s="119">
        <f>SUM(Z6:Z8)</f>
        <v>127321788</v>
      </c>
    </row>
    <row r="6" spans="1:26" ht="13.5">
      <c r="A6" s="104" t="s">
        <v>74</v>
      </c>
      <c r="B6" s="102"/>
      <c r="C6" s="121"/>
      <c r="D6" s="122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106">
        <v>0</v>
      </c>
      <c r="Z6" s="121"/>
    </row>
    <row r="7" spans="1:26" ht="13.5">
      <c r="A7" s="104" t="s">
        <v>75</v>
      </c>
      <c r="B7" s="102"/>
      <c r="C7" s="123"/>
      <c r="D7" s="124">
        <v>127321788</v>
      </c>
      <c r="E7" s="125">
        <v>127321788</v>
      </c>
      <c r="F7" s="125">
        <v>48990808</v>
      </c>
      <c r="G7" s="125">
        <v>2062972</v>
      </c>
      <c r="H7" s="125">
        <v>2034025</v>
      </c>
      <c r="I7" s="125">
        <v>53087805</v>
      </c>
      <c r="J7" s="125">
        <v>969337</v>
      </c>
      <c r="K7" s="125">
        <v>71077160</v>
      </c>
      <c r="L7" s="125">
        <v>960189</v>
      </c>
      <c r="M7" s="125">
        <v>73006686</v>
      </c>
      <c r="N7" s="125">
        <v>30755822</v>
      </c>
      <c r="O7" s="125">
        <v>1245997</v>
      </c>
      <c r="P7" s="125">
        <v>29980474</v>
      </c>
      <c r="Q7" s="125">
        <v>61982293</v>
      </c>
      <c r="R7" s="125">
        <v>1059049</v>
      </c>
      <c r="S7" s="125">
        <v>303097</v>
      </c>
      <c r="T7" s="125">
        <v>-1934467</v>
      </c>
      <c r="U7" s="125">
        <v>-572321</v>
      </c>
      <c r="V7" s="125">
        <v>187504463</v>
      </c>
      <c r="W7" s="125">
        <v>127321788</v>
      </c>
      <c r="X7" s="125">
        <v>60182675</v>
      </c>
      <c r="Y7" s="107">
        <v>47.27</v>
      </c>
      <c r="Z7" s="123">
        <v>127321788</v>
      </c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>
        <v>0</v>
      </c>
      <c r="Z8" s="121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0</v>
      </c>
      <c r="E9" s="66">
        <f t="shared" si="1"/>
        <v>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66">
        <f t="shared" si="1"/>
        <v>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0</v>
      </c>
      <c r="S9" s="66">
        <f t="shared" si="1"/>
        <v>0</v>
      </c>
      <c r="T9" s="66">
        <f t="shared" si="1"/>
        <v>0</v>
      </c>
      <c r="U9" s="66">
        <f t="shared" si="1"/>
        <v>0</v>
      </c>
      <c r="V9" s="66">
        <f t="shared" si="1"/>
        <v>0</v>
      </c>
      <c r="W9" s="66">
        <f t="shared" si="1"/>
        <v>0</v>
      </c>
      <c r="X9" s="66">
        <f t="shared" si="1"/>
        <v>0</v>
      </c>
      <c r="Y9" s="103">
        <f>+IF(W9&lt;&gt;0,+(X9/W9)*100,0)</f>
        <v>0</v>
      </c>
      <c r="Z9" s="119">
        <f>SUM(Z10:Z14)</f>
        <v>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>
        <v>0</v>
      </c>
      <c r="Z10" s="121"/>
    </row>
    <row r="11" spans="1:26" ht="13.5">
      <c r="A11" s="104" t="s">
        <v>79</v>
      </c>
      <c r="B11" s="102"/>
      <c r="C11" s="121"/>
      <c r="D11" s="122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>
        <v>0</v>
      </c>
      <c r="Z11" s="121"/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106">
        <v>0</v>
      </c>
      <c r="Z12" s="121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>
        <v>0</v>
      </c>
      <c r="Z13" s="121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>
        <v>0</v>
      </c>
      <c r="Z14" s="123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0</v>
      </c>
      <c r="E15" s="66">
        <f t="shared" si="2"/>
        <v>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-509200</v>
      </c>
      <c r="U15" s="66">
        <f t="shared" si="2"/>
        <v>-509200</v>
      </c>
      <c r="V15" s="66">
        <f t="shared" si="2"/>
        <v>-509200</v>
      </c>
      <c r="W15" s="66">
        <f t="shared" si="2"/>
        <v>0</v>
      </c>
      <c r="X15" s="66">
        <f t="shared" si="2"/>
        <v>-509200</v>
      </c>
      <c r="Y15" s="103">
        <f>+IF(W15&lt;&gt;0,+(X15/W15)*100,0)</f>
        <v>0</v>
      </c>
      <c r="Z15" s="119">
        <f>SUM(Z16:Z18)</f>
        <v>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>
        <v>0</v>
      </c>
      <c r="Z16" s="121"/>
    </row>
    <row r="17" spans="1:26" ht="13.5">
      <c r="A17" s="104" t="s">
        <v>85</v>
      </c>
      <c r="B17" s="102"/>
      <c r="C17" s="121"/>
      <c r="D17" s="12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>
        <v>-509200</v>
      </c>
      <c r="U17" s="26">
        <v>-509200</v>
      </c>
      <c r="V17" s="26">
        <v>-509200</v>
      </c>
      <c r="W17" s="26"/>
      <c r="X17" s="26">
        <v>-509200</v>
      </c>
      <c r="Y17" s="106">
        <v>0</v>
      </c>
      <c r="Z17" s="121"/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>
        <v>0</v>
      </c>
      <c r="Z18" s="121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27880820</v>
      </c>
      <c r="E19" s="66">
        <f t="shared" si="3"/>
        <v>27880820</v>
      </c>
      <c r="F19" s="66">
        <f t="shared" si="3"/>
        <v>3022417</v>
      </c>
      <c r="G19" s="66">
        <f t="shared" si="3"/>
        <v>1851391</v>
      </c>
      <c r="H19" s="66">
        <f t="shared" si="3"/>
        <v>2326221</v>
      </c>
      <c r="I19" s="66">
        <f t="shared" si="3"/>
        <v>7200029</v>
      </c>
      <c r="J19" s="66">
        <f t="shared" si="3"/>
        <v>4090637</v>
      </c>
      <c r="K19" s="66">
        <f t="shared" si="3"/>
        <v>2825636</v>
      </c>
      <c r="L19" s="66">
        <f t="shared" si="3"/>
        <v>2217046</v>
      </c>
      <c r="M19" s="66">
        <f t="shared" si="3"/>
        <v>9133319</v>
      </c>
      <c r="N19" s="66">
        <f t="shared" si="3"/>
        <v>-1181714</v>
      </c>
      <c r="O19" s="66">
        <f t="shared" si="3"/>
        <v>1723072</v>
      </c>
      <c r="P19" s="66">
        <f t="shared" si="3"/>
        <v>2860180</v>
      </c>
      <c r="Q19" s="66">
        <f t="shared" si="3"/>
        <v>3401538</v>
      </c>
      <c r="R19" s="66">
        <f t="shared" si="3"/>
        <v>995043</v>
      </c>
      <c r="S19" s="66">
        <f t="shared" si="3"/>
        <v>974546</v>
      </c>
      <c r="T19" s="66">
        <f t="shared" si="3"/>
        <v>5797924</v>
      </c>
      <c r="U19" s="66">
        <f t="shared" si="3"/>
        <v>7767513</v>
      </c>
      <c r="V19" s="66">
        <f t="shared" si="3"/>
        <v>27502399</v>
      </c>
      <c r="W19" s="66">
        <f t="shared" si="3"/>
        <v>27880820</v>
      </c>
      <c r="X19" s="66">
        <f t="shared" si="3"/>
        <v>-378421</v>
      </c>
      <c r="Y19" s="103">
        <f>+IF(W19&lt;&gt;0,+(X19/W19)*100,0)</f>
        <v>-1.3572807399495423</v>
      </c>
      <c r="Z19" s="119">
        <f>SUM(Z20:Z23)</f>
        <v>27880820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>
        <v>0</v>
      </c>
      <c r="Z20" s="121"/>
    </row>
    <row r="21" spans="1:26" ht="13.5">
      <c r="A21" s="104" t="s">
        <v>89</v>
      </c>
      <c r="B21" s="102"/>
      <c r="C21" s="121"/>
      <c r="D21" s="122">
        <v>19061013</v>
      </c>
      <c r="E21" s="26">
        <v>19061013</v>
      </c>
      <c r="F21" s="26">
        <v>2269616</v>
      </c>
      <c r="G21" s="26">
        <v>1097976</v>
      </c>
      <c r="H21" s="26">
        <v>1572784</v>
      </c>
      <c r="I21" s="26">
        <v>4940376</v>
      </c>
      <c r="J21" s="26">
        <v>3337090</v>
      </c>
      <c r="K21" s="26">
        <v>2071997</v>
      </c>
      <c r="L21" s="26">
        <v>1463398</v>
      </c>
      <c r="M21" s="26">
        <v>6872485</v>
      </c>
      <c r="N21" s="26">
        <v>-428022</v>
      </c>
      <c r="O21" s="26">
        <v>969332</v>
      </c>
      <c r="P21" s="26">
        <v>2106199</v>
      </c>
      <c r="Q21" s="26">
        <v>2647509</v>
      </c>
      <c r="R21" s="26">
        <v>995043</v>
      </c>
      <c r="S21" s="26">
        <v>974546</v>
      </c>
      <c r="T21" s="26">
        <v>-983976</v>
      </c>
      <c r="U21" s="26">
        <v>985613</v>
      </c>
      <c r="V21" s="26">
        <v>15445983</v>
      </c>
      <c r="W21" s="26">
        <v>19061013</v>
      </c>
      <c r="X21" s="26">
        <v>-3615030</v>
      </c>
      <c r="Y21" s="106">
        <v>-18.97</v>
      </c>
      <c r="Z21" s="121">
        <v>19061013</v>
      </c>
    </row>
    <row r="22" spans="1:26" ht="13.5">
      <c r="A22" s="104" t="s">
        <v>90</v>
      </c>
      <c r="B22" s="102"/>
      <c r="C22" s="123"/>
      <c r="D22" s="124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07">
        <v>0</v>
      </c>
      <c r="Z22" s="123"/>
    </row>
    <row r="23" spans="1:26" ht="13.5">
      <c r="A23" s="104" t="s">
        <v>91</v>
      </c>
      <c r="B23" s="102"/>
      <c r="C23" s="121"/>
      <c r="D23" s="122">
        <v>8819807</v>
      </c>
      <c r="E23" s="26">
        <v>8819807</v>
      </c>
      <c r="F23" s="26">
        <v>752801</v>
      </c>
      <c r="G23" s="26">
        <v>753415</v>
      </c>
      <c r="H23" s="26">
        <v>753437</v>
      </c>
      <c r="I23" s="26">
        <v>2259653</v>
      </c>
      <c r="J23" s="26">
        <v>753547</v>
      </c>
      <c r="K23" s="26">
        <v>753639</v>
      </c>
      <c r="L23" s="26">
        <v>753648</v>
      </c>
      <c r="M23" s="26">
        <v>2260834</v>
      </c>
      <c r="N23" s="26">
        <v>-753692</v>
      </c>
      <c r="O23" s="26">
        <v>753740</v>
      </c>
      <c r="P23" s="26">
        <v>753981</v>
      </c>
      <c r="Q23" s="26">
        <v>754029</v>
      </c>
      <c r="R23" s="26"/>
      <c r="S23" s="26"/>
      <c r="T23" s="26">
        <v>6781900</v>
      </c>
      <c r="U23" s="26">
        <v>6781900</v>
      </c>
      <c r="V23" s="26">
        <v>12056416</v>
      </c>
      <c r="W23" s="26">
        <v>8819807</v>
      </c>
      <c r="X23" s="26">
        <v>3236609</v>
      </c>
      <c r="Y23" s="106">
        <v>36.7</v>
      </c>
      <c r="Z23" s="121">
        <v>8819807</v>
      </c>
    </row>
    <row r="24" spans="1:26" ht="13.5">
      <c r="A24" s="101" t="s">
        <v>92</v>
      </c>
      <c r="B24" s="108" t="s">
        <v>93</v>
      </c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>
        <v>0</v>
      </c>
      <c r="Z24" s="119"/>
    </row>
    <row r="25" spans="1:26" ht="13.5">
      <c r="A25" s="109" t="s">
        <v>94</v>
      </c>
      <c r="B25" s="110" t="s">
        <v>95</v>
      </c>
      <c r="C25" s="138">
        <f aca="true" t="shared" si="4" ref="C25:X25">+C5+C9+C15+C19+C24</f>
        <v>0</v>
      </c>
      <c r="D25" s="139">
        <f t="shared" si="4"/>
        <v>155202608</v>
      </c>
      <c r="E25" s="39">
        <f t="shared" si="4"/>
        <v>155202608</v>
      </c>
      <c r="F25" s="39">
        <f t="shared" si="4"/>
        <v>52013225</v>
      </c>
      <c r="G25" s="39">
        <f t="shared" si="4"/>
        <v>3914363</v>
      </c>
      <c r="H25" s="39">
        <f t="shared" si="4"/>
        <v>4360246</v>
      </c>
      <c r="I25" s="39">
        <f t="shared" si="4"/>
        <v>60287834</v>
      </c>
      <c r="J25" s="39">
        <f t="shared" si="4"/>
        <v>5059974</v>
      </c>
      <c r="K25" s="39">
        <f t="shared" si="4"/>
        <v>73902796</v>
      </c>
      <c r="L25" s="39">
        <f t="shared" si="4"/>
        <v>3177235</v>
      </c>
      <c r="M25" s="39">
        <f t="shared" si="4"/>
        <v>82140005</v>
      </c>
      <c r="N25" s="39">
        <f t="shared" si="4"/>
        <v>29574108</v>
      </c>
      <c r="O25" s="39">
        <f t="shared" si="4"/>
        <v>2969069</v>
      </c>
      <c r="P25" s="39">
        <f t="shared" si="4"/>
        <v>32840654</v>
      </c>
      <c r="Q25" s="39">
        <f t="shared" si="4"/>
        <v>65383831</v>
      </c>
      <c r="R25" s="39">
        <f t="shared" si="4"/>
        <v>2054092</v>
      </c>
      <c r="S25" s="39">
        <f t="shared" si="4"/>
        <v>1277643</v>
      </c>
      <c r="T25" s="39">
        <f t="shared" si="4"/>
        <v>3354257</v>
      </c>
      <c r="U25" s="39">
        <f t="shared" si="4"/>
        <v>6685992</v>
      </c>
      <c r="V25" s="39">
        <f t="shared" si="4"/>
        <v>214497662</v>
      </c>
      <c r="W25" s="39">
        <f t="shared" si="4"/>
        <v>155202608</v>
      </c>
      <c r="X25" s="39">
        <f t="shared" si="4"/>
        <v>59295054</v>
      </c>
      <c r="Y25" s="140">
        <f>+IF(W25&lt;&gt;0,+(X25/W25)*100,0)</f>
        <v>38.20493403049</v>
      </c>
      <c r="Z25" s="138">
        <f>+Z5+Z9+Z15+Z19+Z24</f>
        <v>155202608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121"/>
    </row>
    <row r="27" spans="1:26" ht="13.5">
      <c r="A27" s="112" t="s">
        <v>96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121"/>
    </row>
    <row r="28" spans="1:26" ht="13.5">
      <c r="A28" s="101" t="s">
        <v>73</v>
      </c>
      <c r="B28" s="102"/>
      <c r="C28" s="119">
        <f aca="true" t="shared" si="5" ref="C28:X28">SUM(C29:C31)</f>
        <v>0</v>
      </c>
      <c r="D28" s="120">
        <f t="shared" si="5"/>
        <v>89945192</v>
      </c>
      <c r="E28" s="66">
        <f t="shared" si="5"/>
        <v>89945192</v>
      </c>
      <c r="F28" s="66">
        <f t="shared" si="5"/>
        <v>3667039</v>
      </c>
      <c r="G28" s="66">
        <f t="shared" si="5"/>
        <v>5597261</v>
      </c>
      <c r="H28" s="66">
        <f t="shared" si="5"/>
        <v>4975098</v>
      </c>
      <c r="I28" s="66">
        <f t="shared" si="5"/>
        <v>14239398</v>
      </c>
      <c r="J28" s="66">
        <f t="shared" si="5"/>
        <v>6111520</v>
      </c>
      <c r="K28" s="66">
        <f t="shared" si="5"/>
        <v>19397219</v>
      </c>
      <c r="L28" s="66">
        <f t="shared" si="5"/>
        <v>8700964</v>
      </c>
      <c r="M28" s="66">
        <f t="shared" si="5"/>
        <v>34209703</v>
      </c>
      <c r="N28" s="66">
        <f t="shared" si="5"/>
        <v>6956510</v>
      </c>
      <c r="O28" s="66">
        <f t="shared" si="5"/>
        <v>11911526</v>
      </c>
      <c r="P28" s="66">
        <f t="shared" si="5"/>
        <v>5822427</v>
      </c>
      <c r="Q28" s="66">
        <f t="shared" si="5"/>
        <v>24690463</v>
      </c>
      <c r="R28" s="66">
        <f t="shared" si="5"/>
        <v>3832557</v>
      </c>
      <c r="S28" s="66">
        <f t="shared" si="5"/>
        <v>12799134</v>
      </c>
      <c r="T28" s="66">
        <f t="shared" si="5"/>
        <v>10773112</v>
      </c>
      <c r="U28" s="66">
        <f t="shared" si="5"/>
        <v>27404803</v>
      </c>
      <c r="V28" s="66">
        <f t="shared" si="5"/>
        <v>100544367</v>
      </c>
      <c r="W28" s="66">
        <f t="shared" si="5"/>
        <v>89945192</v>
      </c>
      <c r="X28" s="66">
        <f t="shared" si="5"/>
        <v>10599175</v>
      </c>
      <c r="Y28" s="103">
        <f>+IF(W28&lt;&gt;0,+(X28/W28)*100,0)</f>
        <v>11.784037327976353</v>
      </c>
      <c r="Z28" s="119">
        <f>SUM(Z29:Z31)</f>
        <v>89945192</v>
      </c>
    </row>
    <row r="29" spans="1:26" ht="13.5">
      <c r="A29" s="104" t="s">
        <v>74</v>
      </c>
      <c r="B29" s="102"/>
      <c r="C29" s="121"/>
      <c r="D29" s="122">
        <v>27096964</v>
      </c>
      <c r="E29" s="26">
        <v>27096964</v>
      </c>
      <c r="F29" s="26">
        <v>1509302</v>
      </c>
      <c r="G29" s="26">
        <v>2750642</v>
      </c>
      <c r="H29" s="26">
        <v>2270375</v>
      </c>
      <c r="I29" s="26">
        <v>6530319</v>
      </c>
      <c r="J29" s="26">
        <v>2488184</v>
      </c>
      <c r="K29" s="26">
        <v>3559802</v>
      </c>
      <c r="L29" s="26">
        <v>2599765</v>
      </c>
      <c r="M29" s="26">
        <v>8647751</v>
      </c>
      <c r="N29" s="26">
        <v>2167253</v>
      </c>
      <c r="O29" s="26">
        <v>2058583</v>
      </c>
      <c r="P29" s="26">
        <v>1753406</v>
      </c>
      <c r="Q29" s="26">
        <v>5979242</v>
      </c>
      <c r="R29" s="26">
        <v>1562622</v>
      </c>
      <c r="S29" s="26">
        <v>6435428</v>
      </c>
      <c r="T29" s="26">
        <v>4276292</v>
      </c>
      <c r="U29" s="26">
        <v>12274342</v>
      </c>
      <c r="V29" s="26">
        <v>33431654</v>
      </c>
      <c r="W29" s="26">
        <v>27096964</v>
      </c>
      <c r="X29" s="26">
        <v>6334690</v>
      </c>
      <c r="Y29" s="106">
        <v>23.38</v>
      </c>
      <c r="Z29" s="121">
        <v>27096964</v>
      </c>
    </row>
    <row r="30" spans="1:26" ht="13.5">
      <c r="A30" s="104" t="s">
        <v>75</v>
      </c>
      <c r="B30" s="102"/>
      <c r="C30" s="123"/>
      <c r="D30" s="124">
        <v>32008290</v>
      </c>
      <c r="E30" s="125">
        <v>32008290</v>
      </c>
      <c r="F30" s="125">
        <v>595378</v>
      </c>
      <c r="G30" s="125">
        <v>747510</v>
      </c>
      <c r="H30" s="125">
        <v>699912</v>
      </c>
      <c r="I30" s="125">
        <v>2042800</v>
      </c>
      <c r="J30" s="125">
        <v>1935842</v>
      </c>
      <c r="K30" s="125">
        <v>13537905</v>
      </c>
      <c r="L30" s="125">
        <v>3549424</v>
      </c>
      <c r="M30" s="125">
        <v>19023171</v>
      </c>
      <c r="N30" s="125">
        <v>678900</v>
      </c>
      <c r="O30" s="125">
        <v>6583971</v>
      </c>
      <c r="P30" s="125">
        <v>1919405</v>
      </c>
      <c r="Q30" s="125">
        <v>9182276</v>
      </c>
      <c r="R30" s="125">
        <v>648762</v>
      </c>
      <c r="S30" s="125">
        <v>2835873</v>
      </c>
      <c r="T30" s="125">
        <v>2652298</v>
      </c>
      <c r="U30" s="125">
        <v>6136933</v>
      </c>
      <c r="V30" s="125">
        <v>36385180</v>
      </c>
      <c r="W30" s="125">
        <v>32008290</v>
      </c>
      <c r="X30" s="125">
        <v>4376890</v>
      </c>
      <c r="Y30" s="107">
        <v>13.67</v>
      </c>
      <c r="Z30" s="123">
        <v>32008290</v>
      </c>
    </row>
    <row r="31" spans="1:26" ht="13.5">
      <c r="A31" s="104" t="s">
        <v>76</v>
      </c>
      <c r="B31" s="102"/>
      <c r="C31" s="121"/>
      <c r="D31" s="122">
        <v>30839938</v>
      </c>
      <c r="E31" s="26">
        <v>30839938</v>
      </c>
      <c r="F31" s="26">
        <v>1562359</v>
      </c>
      <c r="G31" s="26">
        <v>2099109</v>
      </c>
      <c r="H31" s="26">
        <v>2004811</v>
      </c>
      <c r="I31" s="26">
        <v>5666279</v>
      </c>
      <c r="J31" s="26">
        <v>1687494</v>
      </c>
      <c r="K31" s="26">
        <v>2299512</v>
      </c>
      <c r="L31" s="26">
        <v>2551775</v>
      </c>
      <c r="M31" s="26">
        <v>6538781</v>
      </c>
      <c r="N31" s="26">
        <v>4110357</v>
      </c>
      <c r="O31" s="26">
        <v>3268972</v>
      </c>
      <c r="P31" s="26">
        <v>2149616</v>
      </c>
      <c r="Q31" s="26">
        <v>9528945</v>
      </c>
      <c r="R31" s="26">
        <v>1621173</v>
      </c>
      <c r="S31" s="26">
        <v>3527833</v>
      </c>
      <c r="T31" s="26">
        <v>3844522</v>
      </c>
      <c r="U31" s="26">
        <v>8993528</v>
      </c>
      <c r="V31" s="26">
        <v>30727533</v>
      </c>
      <c r="W31" s="26">
        <v>30839938</v>
      </c>
      <c r="X31" s="26">
        <v>-112405</v>
      </c>
      <c r="Y31" s="106">
        <v>-0.36</v>
      </c>
      <c r="Z31" s="121">
        <v>30839938</v>
      </c>
    </row>
    <row r="32" spans="1:26" ht="13.5">
      <c r="A32" s="101" t="s">
        <v>77</v>
      </c>
      <c r="B32" s="102"/>
      <c r="C32" s="119">
        <f aca="true" t="shared" si="6" ref="C32:X32">SUM(C33:C37)</f>
        <v>0</v>
      </c>
      <c r="D32" s="120">
        <f t="shared" si="6"/>
        <v>4666886</v>
      </c>
      <c r="E32" s="66">
        <f t="shared" si="6"/>
        <v>4666886</v>
      </c>
      <c r="F32" s="66">
        <f t="shared" si="6"/>
        <v>233150</v>
      </c>
      <c r="G32" s="66">
        <f t="shared" si="6"/>
        <v>714201</v>
      </c>
      <c r="H32" s="66">
        <f t="shared" si="6"/>
        <v>236074</v>
      </c>
      <c r="I32" s="66">
        <f t="shared" si="6"/>
        <v>1183425</v>
      </c>
      <c r="J32" s="66">
        <f t="shared" si="6"/>
        <v>428212</v>
      </c>
      <c r="K32" s="66">
        <f t="shared" si="6"/>
        <v>478455</v>
      </c>
      <c r="L32" s="66">
        <f t="shared" si="6"/>
        <v>214680</v>
      </c>
      <c r="M32" s="66">
        <f t="shared" si="6"/>
        <v>1121347</v>
      </c>
      <c r="N32" s="66">
        <f t="shared" si="6"/>
        <v>391421</v>
      </c>
      <c r="O32" s="66">
        <f t="shared" si="6"/>
        <v>227714</v>
      </c>
      <c r="P32" s="66">
        <f t="shared" si="6"/>
        <v>259706</v>
      </c>
      <c r="Q32" s="66">
        <f t="shared" si="6"/>
        <v>878841</v>
      </c>
      <c r="R32" s="66">
        <f t="shared" si="6"/>
        <v>277431</v>
      </c>
      <c r="S32" s="66">
        <f t="shared" si="6"/>
        <v>507283</v>
      </c>
      <c r="T32" s="66">
        <f t="shared" si="6"/>
        <v>307767</v>
      </c>
      <c r="U32" s="66">
        <f t="shared" si="6"/>
        <v>1092481</v>
      </c>
      <c r="V32" s="66">
        <f t="shared" si="6"/>
        <v>4276094</v>
      </c>
      <c r="W32" s="66">
        <f t="shared" si="6"/>
        <v>4666886</v>
      </c>
      <c r="X32" s="66">
        <f t="shared" si="6"/>
        <v>-390792</v>
      </c>
      <c r="Y32" s="103">
        <f>+IF(W32&lt;&gt;0,+(X32/W32)*100,0)</f>
        <v>-8.373720720840407</v>
      </c>
      <c r="Z32" s="119">
        <f>SUM(Z33:Z37)</f>
        <v>4666886</v>
      </c>
    </row>
    <row r="33" spans="1:26" ht="13.5">
      <c r="A33" s="104" t="s">
        <v>78</v>
      </c>
      <c r="B33" s="102"/>
      <c r="C33" s="121"/>
      <c r="D33" s="122">
        <v>2186785</v>
      </c>
      <c r="E33" s="26">
        <v>2186785</v>
      </c>
      <c r="F33" s="26">
        <v>102459</v>
      </c>
      <c r="G33" s="26">
        <v>136453</v>
      </c>
      <c r="H33" s="26">
        <v>109431</v>
      </c>
      <c r="I33" s="26">
        <v>348343</v>
      </c>
      <c r="J33" s="26">
        <v>104471</v>
      </c>
      <c r="K33" s="26">
        <v>124299</v>
      </c>
      <c r="L33" s="26">
        <v>99812</v>
      </c>
      <c r="M33" s="26">
        <v>328582</v>
      </c>
      <c r="N33" s="26">
        <v>267397</v>
      </c>
      <c r="O33" s="26">
        <v>112128</v>
      </c>
      <c r="P33" s="26">
        <v>129672</v>
      </c>
      <c r="Q33" s="26">
        <v>509197</v>
      </c>
      <c r="R33" s="26">
        <v>139944</v>
      </c>
      <c r="S33" s="26">
        <v>112705</v>
      </c>
      <c r="T33" s="26">
        <v>195717</v>
      </c>
      <c r="U33" s="26">
        <v>448366</v>
      </c>
      <c r="V33" s="26">
        <v>1634488</v>
      </c>
      <c r="W33" s="26">
        <v>2186785</v>
      </c>
      <c r="X33" s="26">
        <v>-552297</v>
      </c>
      <c r="Y33" s="106">
        <v>-25.26</v>
      </c>
      <c r="Z33" s="121">
        <v>2186785</v>
      </c>
    </row>
    <row r="34" spans="1:26" ht="13.5">
      <c r="A34" s="104" t="s">
        <v>79</v>
      </c>
      <c r="B34" s="102"/>
      <c r="C34" s="121"/>
      <c r="D34" s="122">
        <v>1203108</v>
      </c>
      <c r="E34" s="26">
        <v>1203108</v>
      </c>
      <c r="F34" s="26">
        <v>58603</v>
      </c>
      <c r="G34" s="26">
        <v>478372</v>
      </c>
      <c r="H34" s="26">
        <v>60794</v>
      </c>
      <c r="I34" s="26">
        <v>597769</v>
      </c>
      <c r="J34" s="26">
        <v>264264</v>
      </c>
      <c r="K34" s="26">
        <v>281464</v>
      </c>
      <c r="L34" s="26">
        <v>54934</v>
      </c>
      <c r="M34" s="26">
        <v>600662</v>
      </c>
      <c r="N34" s="26">
        <v>55532</v>
      </c>
      <c r="O34" s="26">
        <v>53216</v>
      </c>
      <c r="P34" s="26">
        <v>71599</v>
      </c>
      <c r="Q34" s="26">
        <v>180347</v>
      </c>
      <c r="R34" s="26">
        <v>63604</v>
      </c>
      <c r="S34" s="26">
        <v>273342</v>
      </c>
      <c r="T34" s="26">
        <v>53791</v>
      </c>
      <c r="U34" s="26">
        <v>390737</v>
      </c>
      <c r="V34" s="26">
        <v>1769515</v>
      </c>
      <c r="W34" s="26">
        <v>1203108</v>
      </c>
      <c r="X34" s="26">
        <v>566407</v>
      </c>
      <c r="Y34" s="106">
        <v>47.08</v>
      </c>
      <c r="Z34" s="121">
        <v>1203108</v>
      </c>
    </row>
    <row r="35" spans="1:26" ht="13.5">
      <c r="A35" s="104" t="s">
        <v>80</v>
      </c>
      <c r="B35" s="102"/>
      <c r="C35" s="121"/>
      <c r="D35" s="122">
        <v>853510</v>
      </c>
      <c r="E35" s="26">
        <v>853510</v>
      </c>
      <c r="F35" s="26">
        <v>50912</v>
      </c>
      <c r="G35" s="26">
        <v>69618</v>
      </c>
      <c r="H35" s="26">
        <v>44187</v>
      </c>
      <c r="I35" s="26">
        <v>164717</v>
      </c>
      <c r="J35" s="26">
        <v>36804</v>
      </c>
      <c r="K35" s="26">
        <v>54630</v>
      </c>
      <c r="L35" s="26">
        <v>41872</v>
      </c>
      <c r="M35" s="26">
        <v>133306</v>
      </c>
      <c r="N35" s="26">
        <v>50266</v>
      </c>
      <c r="O35" s="26">
        <v>44145</v>
      </c>
      <c r="P35" s="26">
        <v>38717</v>
      </c>
      <c r="Q35" s="26">
        <v>133128</v>
      </c>
      <c r="R35" s="26">
        <v>47310</v>
      </c>
      <c r="S35" s="26">
        <v>38988</v>
      </c>
      <c r="T35" s="26">
        <v>40036</v>
      </c>
      <c r="U35" s="26">
        <v>126334</v>
      </c>
      <c r="V35" s="26">
        <v>557485</v>
      </c>
      <c r="W35" s="26">
        <v>853510</v>
      </c>
      <c r="X35" s="26">
        <v>-296025</v>
      </c>
      <c r="Y35" s="106">
        <v>-34.68</v>
      </c>
      <c r="Z35" s="121">
        <v>853510</v>
      </c>
    </row>
    <row r="36" spans="1:26" ht="13.5">
      <c r="A36" s="104" t="s">
        <v>81</v>
      </c>
      <c r="B36" s="102"/>
      <c r="C36" s="121"/>
      <c r="D36" s="12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>
        <v>0</v>
      </c>
      <c r="Z36" s="121"/>
    </row>
    <row r="37" spans="1:26" ht="13.5">
      <c r="A37" s="104" t="s">
        <v>82</v>
      </c>
      <c r="B37" s="102"/>
      <c r="C37" s="123"/>
      <c r="D37" s="124">
        <v>423483</v>
      </c>
      <c r="E37" s="125">
        <v>423483</v>
      </c>
      <c r="F37" s="125">
        <v>21176</v>
      </c>
      <c r="G37" s="125">
        <v>29758</v>
      </c>
      <c r="H37" s="125">
        <v>21662</v>
      </c>
      <c r="I37" s="125">
        <v>72596</v>
      </c>
      <c r="J37" s="125">
        <v>22673</v>
      </c>
      <c r="K37" s="125">
        <v>18062</v>
      </c>
      <c r="L37" s="125">
        <v>18062</v>
      </c>
      <c r="M37" s="125">
        <v>58797</v>
      </c>
      <c r="N37" s="125">
        <v>18226</v>
      </c>
      <c r="O37" s="125">
        <v>18225</v>
      </c>
      <c r="P37" s="125">
        <v>19718</v>
      </c>
      <c r="Q37" s="125">
        <v>56169</v>
      </c>
      <c r="R37" s="125">
        <v>26573</v>
      </c>
      <c r="S37" s="125">
        <v>82248</v>
      </c>
      <c r="T37" s="125">
        <v>18223</v>
      </c>
      <c r="U37" s="125">
        <v>127044</v>
      </c>
      <c r="V37" s="125">
        <v>314606</v>
      </c>
      <c r="W37" s="125">
        <v>423483</v>
      </c>
      <c r="X37" s="125">
        <v>-108877</v>
      </c>
      <c r="Y37" s="107">
        <v>-25.71</v>
      </c>
      <c r="Z37" s="123">
        <v>423483</v>
      </c>
    </row>
    <row r="38" spans="1:26" ht="13.5">
      <c r="A38" s="101" t="s">
        <v>83</v>
      </c>
      <c r="B38" s="108"/>
      <c r="C38" s="119">
        <f aca="true" t="shared" si="7" ref="C38:X38">SUM(C39:C41)</f>
        <v>0</v>
      </c>
      <c r="D38" s="120">
        <f t="shared" si="7"/>
        <v>2237128</v>
      </c>
      <c r="E38" s="66">
        <f t="shared" si="7"/>
        <v>2237128</v>
      </c>
      <c r="F38" s="66">
        <f t="shared" si="7"/>
        <v>197812</v>
      </c>
      <c r="G38" s="66">
        <f t="shared" si="7"/>
        <v>225511</v>
      </c>
      <c r="H38" s="66">
        <f t="shared" si="7"/>
        <v>215441</v>
      </c>
      <c r="I38" s="66">
        <f t="shared" si="7"/>
        <v>638764</v>
      </c>
      <c r="J38" s="66">
        <f t="shared" si="7"/>
        <v>207606</v>
      </c>
      <c r="K38" s="66">
        <f t="shared" si="7"/>
        <v>250031</v>
      </c>
      <c r="L38" s="66">
        <f t="shared" si="7"/>
        <v>343756</v>
      </c>
      <c r="M38" s="66">
        <f t="shared" si="7"/>
        <v>801393</v>
      </c>
      <c r="N38" s="66">
        <f t="shared" si="7"/>
        <v>264553</v>
      </c>
      <c r="O38" s="66">
        <f t="shared" si="7"/>
        <v>250385</v>
      </c>
      <c r="P38" s="66">
        <f t="shared" si="7"/>
        <v>315947</v>
      </c>
      <c r="Q38" s="66">
        <f t="shared" si="7"/>
        <v>830885</v>
      </c>
      <c r="R38" s="66">
        <f t="shared" si="7"/>
        <v>255520</v>
      </c>
      <c r="S38" s="66">
        <f t="shared" si="7"/>
        <v>255486</v>
      </c>
      <c r="T38" s="66">
        <f t="shared" si="7"/>
        <v>721577</v>
      </c>
      <c r="U38" s="66">
        <f t="shared" si="7"/>
        <v>1232583</v>
      </c>
      <c r="V38" s="66">
        <f t="shared" si="7"/>
        <v>3503625</v>
      </c>
      <c r="W38" s="66">
        <f t="shared" si="7"/>
        <v>2237128</v>
      </c>
      <c r="X38" s="66">
        <f t="shared" si="7"/>
        <v>1266497</v>
      </c>
      <c r="Y38" s="103">
        <f>+IF(W38&lt;&gt;0,+(X38/W38)*100,0)</f>
        <v>56.612630122192385</v>
      </c>
      <c r="Z38" s="119">
        <f>SUM(Z39:Z41)</f>
        <v>2237128</v>
      </c>
    </row>
    <row r="39" spans="1:26" ht="13.5">
      <c r="A39" s="104" t="s">
        <v>84</v>
      </c>
      <c r="B39" s="102"/>
      <c r="C39" s="121"/>
      <c r="D39" s="12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106">
        <v>0</v>
      </c>
      <c r="Z39" s="121"/>
    </row>
    <row r="40" spans="1:26" ht="13.5">
      <c r="A40" s="104" t="s">
        <v>85</v>
      </c>
      <c r="B40" s="102"/>
      <c r="C40" s="121"/>
      <c r="D40" s="122">
        <v>2237128</v>
      </c>
      <c r="E40" s="26">
        <v>2237128</v>
      </c>
      <c r="F40" s="26">
        <v>197812</v>
      </c>
      <c r="G40" s="26">
        <v>225511</v>
      </c>
      <c r="H40" s="26">
        <v>215441</v>
      </c>
      <c r="I40" s="26">
        <v>638764</v>
      </c>
      <c r="J40" s="26">
        <v>207606</v>
      </c>
      <c r="K40" s="26">
        <v>250031</v>
      </c>
      <c r="L40" s="26">
        <v>343756</v>
      </c>
      <c r="M40" s="26">
        <v>801393</v>
      </c>
      <c r="N40" s="26">
        <v>264553</v>
      </c>
      <c r="O40" s="26">
        <v>250385</v>
      </c>
      <c r="P40" s="26">
        <v>315947</v>
      </c>
      <c r="Q40" s="26">
        <v>830885</v>
      </c>
      <c r="R40" s="26">
        <v>255520</v>
      </c>
      <c r="S40" s="26">
        <v>255486</v>
      </c>
      <c r="T40" s="26">
        <v>721577</v>
      </c>
      <c r="U40" s="26">
        <v>1232583</v>
      </c>
      <c r="V40" s="26">
        <v>3503625</v>
      </c>
      <c r="W40" s="26">
        <v>2237128</v>
      </c>
      <c r="X40" s="26">
        <v>1266497</v>
      </c>
      <c r="Y40" s="106">
        <v>56.61</v>
      </c>
      <c r="Z40" s="121">
        <v>2237128</v>
      </c>
    </row>
    <row r="41" spans="1:26" ht="13.5">
      <c r="A41" s="104" t="s">
        <v>86</v>
      </c>
      <c r="B41" s="102"/>
      <c r="C41" s="121"/>
      <c r="D41" s="12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>
        <v>0</v>
      </c>
      <c r="Z41" s="121"/>
    </row>
    <row r="42" spans="1:26" ht="13.5">
      <c r="A42" s="101" t="s">
        <v>87</v>
      </c>
      <c r="B42" s="108"/>
      <c r="C42" s="119">
        <f aca="true" t="shared" si="8" ref="C42:X42">SUM(C43:C46)</f>
        <v>0</v>
      </c>
      <c r="D42" s="120">
        <f t="shared" si="8"/>
        <v>57469345</v>
      </c>
      <c r="E42" s="66">
        <f t="shared" si="8"/>
        <v>57469345</v>
      </c>
      <c r="F42" s="66">
        <f t="shared" si="8"/>
        <v>88670</v>
      </c>
      <c r="G42" s="66">
        <f t="shared" si="8"/>
        <v>4112656</v>
      </c>
      <c r="H42" s="66">
        <f t="shared" si="8"/>
        <v>81968</v>
      </c>
      <c r="I42" s="66">
        <f t="shared" si="8"/>
        <v>4283294</v>
      </c>
      <c r="J42" s="66">
        <f t="shared" si="8"/>
        <v>3075438</v>
      </c>
      <c r="K42" s="66">
        <f t="shared" si="8"/>
        <v>5356653</v>
      </c>
      <c r="L42" s="66">
        <f t="shared" si="8"/>
        <v>3790502</v>
      </c>
      <c r="M42" s="66">
        <f t="shared" si="8"/>
        <v>12222593</v>
      </c>
      <c r="N42" s="66">
        <f t="shared" si="8"/>
        <v>1019412</v>
      </c>
      <c r="O42" s="66">
        <f t="shared" si="8"/>
        <v>4047176</v>
      </c>
      <c r="P42" s="66">
        <f t="shared" si="8"/>
        <v>1002540</v>
      </c>
      <c r="Q42" s="66">
        <f t="shared" si="8"/>
        <v>6069128</v>
      </c>
      <c r="R42" s="66">
        <f t="shared" si="8"/>
        <v>7398041</v>
      </c>
      <c r="S42" s="66">
        <f t="shared" si="8"/>
        <v>466114</v>
      </c>
      <c r="T42" s="66">
        <f t="shared" si="8"/>
        <v>7906041</v>
      </c>
      <c r="U42" s="66">
        <f t="shared" si="8"/>
        <v>15770196</v>
      </c>
      <c r="V42" s="66">
        <f t="shared" si="8"/>
        <v>38345211</v>
      </c>
      <c r="W42" s="66">
        <f t="shared" si="8"/>
        <v>57469345</v>
      </c>
      <c r="X42" s="66">
        <f t="shared" si="8"/>
        <v>-19124134</v>
      </c>
      <c r="Y42" s="103">
        <f>+IF(W42&lt;&gt;0,+(X42/W42)*100,0)</f>
        <v>-33.277104515459506</v>
      </c>
      <c r="Z42" s="119">
        <f>SUM(Z43:Z46)</f>
        <v>57469345</v>
      </c>
    </row>
    <row r="43" spans="1:26" ht="13.5">
      <c r="A43" s="104" t="s">
        <v>88</v>
      </c>
      <c r="B43" s="102"/>
      <c r="C43" s="121"/>
      <c r="D43" s="122">
        <v>6792996</v>
      </c>
      <c r="E43" s="26">
        <v>6792996</v>
      </c>
      <c r="F43" s="26">
        <v>29850</v>
      </c>
      <c r="G43" s="26">
        <v>680021</v>
      </c>
      <c r="H43" s="26">
        <v>32884</v>
      </c>
      <c r="I43" s="26">
        <v>742755</v>
      </c>
      <c r="J43" s="26">
        <v>312192</v>
      </c>
      <c r="K43" s="26">
        <v>385138</v>
      </c>
      <c r="L43" s="26">
        <v>366443</v>
      </c>
      <c r="M43" s="26">
        <v>1063773</v>
      </c>
      <c r="N43" s="26">
        <v>386945</v>
      </c>
      <c r="O43" s="26">
        <v>331522</v>
      </c>
      <c r="P43" s="26">
        <v>363190</v>
      </c>
      <c r="Q43" s="26">
        <v>1081657</v>
      </c>
      <c r="R43" s="26"/>
      <c r="S43" s="26">
        <v>375939</v>
      </c>
      <c r="T43" s="26">
        <v>718636</v>
      </c>
      <c r="U43" s="26">
        <v>1094575</v>
      </c>
      <c r="V43" s="26">
        <v>3982760</v>
      </c>
      <c r="W43" s="26">
        <v>6792996</v>
      </c>
      <c r="X43" s="26">
        <v>-2810236</v>
      </c>
      <c r="Y43" s="106">
        <v>-41.37</v>
      </c>
      <c r="Z43" s="121">
        <v>6792996</v>
      </c>
    </row>
    <row r="44" spans="1:26" ht="13.5">
      <c r="A44" s="104" t="s">
        <v>89</v>
      </c>
      <c r="B44" s="102"/>
      <c r="C44" s="121"/>
      <c r="D44" s="122">
        <v>43267349</v>
      </c>
      <c r="E44" s="26">
        <v>43267349</v>
      </c>
      <c r="F44" s="26">
        <v>58820</v>
      </c>
      <c r="G44" s="26">
        <v>2648915</v>
      </c>
      <c r="H44" s="26">
        <v>49084</v>
      </c>
      <c r="I44" s="26">
        <v>2756819</v>
      </c>
      <c r="J44" s="26">
        <v>2763246</v>
      </c>
      <c r="K44" s="26">
        <v>4971515</v>
      </c>
      <c r="L44" s="26">
        <v>3424059</v>
      </c>
      <c r="M44" s="26">
        <v>11158820</v>
      </c>
      <c r="N44" s="26">
        <v>45307</v>
      </c>
      <c r="O44" s="26">
        <v>3715654</v>
      </c>
      <c r="P44" s="26">
        <v>639350</v>
      </c>
      <c r="Q44" s="26">
        <v>4400311</v>
      </c>
      <c r="R44" s="26">
        <v>7398041</v>
      </c>
      <c r="S44" s="26">
        <v>90175</v>
      </c>
      <c r="T44" s="26">
        <v>7187405</v>
      </c>
      <c r="U44" s="26">
        <v>14675621</v>
      </c>
      <c r="V44" s="26">
        <v>32991571</v>
      </c>
      <c r="W44" s="26">
        <v>43267349</v>
      </c>
      <c r="X44" s="26">
        <v>-10275778</v>
      </c>
      <c r="Y44" s="106">
        <v>-23.75</v>
      </c>
      <c r="Z44" s="121">
        <v>43267349</v>
      </c>
    </row>
    <row r="45" spans="1:26" ht="13.5">
      <c r="A45" s="104" t="s">
        <v>90</v>
      </c>
      <c r="B45" s="102"/>
      <c r="C45" s="123"/>
      <c r="D45" s="124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07">
        <v>0</v>
      </c>
      <c r="Z45" s="123"/>
    </row>
    <row r="46" spans="1:26" ht="13.5">
      <c r="A46" s="104" t="s">
        <v>91</v>
      </c>
      <c r="B46" s="102"/>
      <c r="C46" s="121"/>
      <c r="D46" s="122">
        <v>7409000</v>
      </c>
      <c r="E46" s="26">
        <v>7409000</v>
      </c>
      <c r="F46" s="26"/>
      <c r="G46" s="26">
        <v>783720</v>
      </c>
      <c r="H46" s="26"/>
      <c r="I46" s="26">
        <v>783720</v>
      </c>
      <c r="J46" s="26"/>
      <c r="K46" s="26"/>
      <c r="L46" s="26"/>
      <c r="M46" s="26"/>
      <c r="N46" s="26">
        <v>587160</v>
      </c>
      <c r="O46" s="26"/>
      <c r="P46" s="26"/>
      <c r="Q46" s="26">
        <v>587160</v>
      </c>
      <c r="R46" s="26"/>
      <c r="S46" s="26"/>
      <c r="T46" s="26"/>
      <c r="U46" s="26"/>
      <c r="V46" s="26">
        <v>1370880</v>
      </c>
      <c r="W46" s="26">
        <v>7409000</v>
      </c>
      <c r="X46" s="26">
        <v>-6038120</v>
      </c>
      <c r="Y46" s="106">
        <v>-81.5</v>
      </c>
      <c r="Z46" s="121">
        <v>7409000</v>
      </c>
    </row>
    <row r="47" spans="1:26" ht="13.5">
      <c r="A47" s="101" t="s">
        <v>92</v>
      </c>
      <c r="B47" s="108" t="s">
        <v>93</v>
      </c>
      <c r="C47" s="119"/>
      <c r="D47" s="120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103">
        <v>0</v>
      </c>
      <c r="Z47" s="119"/>
    </row>
    <row r="48" spans="1:26" ht="13.5">
      <c r="A48" s="109" t="s">
        <v>97</v>
      </c>
      <c r="B48" s="110" t="s">
        <v>98</v>
      </c>
      <c r="C48" s="138">
        <f aca="true" t="shared" si="9" ref="C48:X48">+C28+C32+C38+C42+C47</f>
        <v>0</v>
      </c>
      <c r="D48" s="139">
        <f t="shared" si="9"/>
        <v>154318551</v>
      </c>
      <c r="E48" s="39">
        <f t="shared" si="9"/>
        <v>154318551</v>
      </c>
      <c r="F48" s="39">
        <f t="shared" si="9"/>
        <v>4186671</v>
      </c>
      <c r="G48" s="39">
        <f t="shared" si="9"/>
        <v>10649629</v>
      </c>
      <c r="H48" s="39">
        <f t="shared" si="9"/>
        <v>5508581</v>
      </c>
      <c r="I48" s="39">
        <f t="shared" si="9"/>
        <v>20344881</v>
      </c>
      <c r="J48" s="39">
        <f t="shared" si="9"/>
        <v>9822776</v>
      </c>
      <c r="K48" s="39">
        <f t="shared" si="9"/>
        <v>25482358</v>
      </c>
      <c r="L48" s="39">
        <f t="shared" si="9"/>
        <v>13049902</v>
      </c>
      <c r="M48" s="39">
        <f t="shared" si="9"/>
        <v>48355036</v>
      </c>
      <c r="N48" s="39">
        <f t="shared" si="9"/>
        <v>8631896</v>
      </c>
      <c r="O48" s="39">
        <f t="shared" si="9"/>
        <v>16436801</v>
      </c>
      <c r="P48" s="39">
        <f t="shared" si="9"/>
        <v>7400620</v>
      </c>
      <c r="Q48" s="39">
        <f t="shared" si="9"/>
        <v>32469317</v>
      </c>
      <c r="R48" s="39">
        <f t="shared" si="9"/>
        <v>11763549</v>
      </c>
      <c r="S48" s="39">
        <f t="shared" si="9"/>
        <v>14028017</v>
      </c>
      <c r="T48" s="39">
        <f t="shared" si="9"/>
        <v>19708497</v>
      </c>
      <c r="U48" s="39">
        <f t="shared" si="9"/>
        <v>45500063</v>
      </c>
      <c r="V48" s="39">
        <f t="shared" si="9"/>
        <v>146669297</v>
      </c>
      <c r="W48" s="39">
        <f t="shared" si="9"/>
        <v>154318551</v>
      </c>
      <c r="X48" s="39">
        <f t="shared" si="9"/>
        <v>-7649254</v>
      </c>
      <c r="Y48" s="140">
        <f>+IF(W48&lt;&gt;0,+(X48/W48)*100,0)</f>
        <v>-4.956794857411537</v>
      </c>
      <c r="Z48" s="138">
        <f>+Z28+Z32+Z38+Z42+Z47</f>
        <v>154318551</v>
      </c>
    </row>
    <row r="49" spans="1:26" ht="13.5">
      <c r="A49" s="114" t="s">
        <v>48</v>
      </c>
      <c r="B49" s="115"/>
      <c r="C49" s="141">
        <f aca="true" t="shared" si="10" ref="C49:X49">+C25-C48</f>
        <v>0</v>
      </c>
      <c r="D49" s="142">
        <f t="shared" si="10"/>
        <v>884057</v>
      </c>
      <c r="E49" s="143">
        <f t="shared" si="10"/>
        <v>884057</v>
      </c>
      <c r="F49" s="143">
        <f t="shared" si="10"/>
        <v>47826554</v>
      </c>
      <c r="G49" s="143">
        <f t="shared" si="10"/>
        <v>-6735266</v>
      </c>
      <c r="H49" s="143">
        <f t="shared" si="10"/>
        <v>-1148335</v>
      </c>
      <c r="I49" s="143">
        <f t="shared" si="10"/>
        <v>39942953</v>
      </c>
      <c r="J49" s="143">
        <f t="shared" si="10"/>
        <v>-4762802</v>
      </c>
      <c r="K49" s="143">
        <f t="shared" si="10"/>
        <v>48420438</v>
      </c>
      <c r="L49" s="143">
        <f t="shared" si="10"/>
        <v>-9872667</v>
      </c>
      <c r="M49" s="143">
        <f t="shared" si="10"/>
        <v>33784969</v>
      </c>
      <c r="N49" s="143">
        <f t="shared" si="10"/>
        <v>20942212</v>
      </c>
      <c r="O49" s="143">
        <f t="shared" si="10"/>
        <v>-13467732</v>
      </c>
      <c r="P49" s="143">
        <f t="shared" si="10"/>
        <v>25440034</v>
      </c>
      <c r="Q49" s="143">
        <f t="shared" si="10"/>
        <v>32914514</v>
      </c>
      <c r="R49" s="143">
        <f t="shared" si="10"/>
        <v>-9709457</v>
      </c>
      <c r="S49" s="143">
        <f t="shared" si="10"/>
        <v>-12750374</v>
      </c>
      <c r="T49" s="143">
        <f t="shared" si="10"/>
        <v>-16354240</v>
      </c>
      <c r="U49" s="143">
        <f t="shared" si="10"/>
        <v>-38814071</v>
      </c>
      <c r="V49" s="143">
        <f t="shared" si="10"/>
        <v>67828365</v>
      </c>
      <c r="W49" s="143">
        <f>IF(E25=E48,0,W25-W48)</f>
        <v>884057</v>
      </c>
      <c r="X49" s="143">
        <f t="shared" si="10"/>
        <v>66944308</v>
      </c>
      <c r="Y49" s="144">
        <f>+IF(W49&lt;&gt;0,+(X49/W49)*100,0)</f>
        <v>7572.3972549281325</v>
      </c>
      <c r="Z49" s="141">
        <f>+Z25-Z48</f>
        <v>884057</v>
      </c>
    </row>
    <row r="50" spans="1:26" ht="13.5">
      <c r="A50" s="116" t="s">
        <v>219</v>
      </c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</row>
    <row r="51" spans="1:26" ht="13.5">
      <c r="A51" s="117" t="s">
        <v>220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</row>
    <row r="52" spans="1:26" ht="13.5">
      <c r="A52" s="118" t="s">
        <v>221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</row>
    <row r="53" spans="1:26" ht="13.5">
      <c r="A53" s="117" t="s">
        <v>222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</row>
    <row r="54" spans="1:26" ht="24.75" customHeight="1">
      <c r="A54" s="147" t="s">
        <v>223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</row>
    <row r="55" spans="1:26" ht="13.5">
      <c r="A55" s="84"/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4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</row>
    <row r="59" spans="1:26" ht="13.5">
      <c r="A59" s="84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</row>
    <row r="60" spans="1:26" ht="13.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</row>
  </sheetData>
  <sheetProtection/>
  <mergeCells count="6">
    <mergeCell ref="A1:Z1"/>
    <mergeCell ref="D2:Z2"/>
    <mergeCell ref="A51:Z51"/>
    <mergeCell ref="A52:Z52"/>
    <mergeCell ref="A53:Z53"/>
    <mergeCell ref="A54:Z54"/>
  </mergeCells>
  <printOptions horizontalCentered="1"/>
  <pageMargins left="0.551181102362205" right="0.551181102362205" top="0.590551181102362" bottom="0.31" header="0.31496062992126" footer="0.31496062992126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100</v>
      </c>
      <c r="B4" s="155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134"/>
    </row>
    <row r="5" spans="1:26" ht="13.5">
      <c r="A5" s="157" t="s">
        <v>30</v>
      </c>
      <c r="B5" s="158" t="s">
        <v>95</v>
      </c>
      <c r="C5" s="121">
        <v>0</v>
      </c>
      <c r="D5" s="122">
        <v>1205138</v>
      </c>
      <c r="E5" s="26">
        <v>1205138</v>
      </c>
      <c r="F5" s="26">
        <v>100524</v>
      </c>
      <c r="G5" s="26">
        <v>100324</v>
      </c>
      <c r="H5" s="26">
        <v>100424</v>
      </c>
      <c r="I5" s="26">
        <v>301272</v>
      </c>
      <c r="J5" s="26">
        <v>100324</v>
      </c>
      <c r="K5" s="26">
        <v>100324</v>
      </c>
      <c r="L5" s="26">
        <v>100324</v>
      </c>
      <c r="M5" s="26">
        <v>300972</v>
      </c>
      <c r="N5" s="26">
        <v>30467</v>
      </c>
      <c r="O5" s="26">
        <v>100324</v>
      </c>
      <c r="P5" s="26">
        <v>100324</v>
      </c>
      <c r="Q5" s="26">
        <v>231115</v>
      </c>
      <c r="R5" s="26">
        <v>100324</v>
      </c>
      <c r="S5" s="26">
        <v>231114</v>
      </c>
      <c r="T5" s="26">
        <v>-100323</v>
      </c>
      <c r="U5" s="26">
        <v>231115</v>
      </c>
      <c r="V5" s="26">
        <v>1064474</v>
      </c>
      <c r="W5" s="26">
        <v>1205138</v>
      </c>
      <c r="X5" s="26">
        <v>-140664</v>
      </c>
      <c r="Y5" s="106">
        <v>-11.67</v>
      </c>
      <c r="Z5" s="121">
        <v>1205138</v>
      </c>
    </row>
    <row r="6" spans="1:26" ht="13.5">
      <c r="A6" s="157" t="s">
        <v>101</v>
      </c>
      <c r="B6" s="158"/>
      <c r="C6" s="121">
        <v>0</v>
      </c>
      <c r="D6" s="122">
        <v>0</v>
      </c>
      <c r="E6" s="26">
        <v>0</v>
      </c>
      <c r="F6" s="26">
        <v>0</v>
      </c>
      <c r="G6" s="26">
        <v>0</v>
      </c>
      <c r="H6" s="26">
        <v>0</v>
      </c>
      <c r="I6" s="26">
        <v>0</v>
      </c>
      <c r="J6" s="26">
        <v>0</v>
      </c>
      <c r="K6" s="26">
        <v>0</v>
      </c>
      <c r="L6" s="26">
        <v>0</v>
      </c>
      <c r="M6" s="26">
        <v>0</v>
      </c>
      <c r="N6" s="26">
        <v>0</v>
      </c>
      <c r="O6" s="26">
        <v>0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  <c r="U6" s="26">
        <v>0</v>
      </c>
      <c r="V6" s="26">
        <v>0</v>
      </c>
      <c r="W6" s="26">
        <v>0</v>
      </c>
      <c r="X6" s="26">
        <v>0</v>
      </c>
      <c r="Y6" s="106">
        <v>0</v>
      </c>
      <c r="Z6" s="121">
        <v>0</v>
      </c>
    </row>
    <row r="7" spans="1:26" ht="13.5">
      <c r="A7" s="159" t="s">
        <v>102</v>
      </c>
      <c r="B7" s="158" t="s">
        <v>95</v>
      </c>
      <c r="C7" s="121">
        <v>0</v>
      </c>
      <c r="D7" s="122">
        <v>0</v>
      </c>
      <c r="E7" s="26"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106">
        <v>0</v>
      </c>
      <c r="Z7" s="121">
        <v>0</v>
      </c>
    </row>
    <row r="8" spans="1:26" ht="13.5">
      <c r="A8" s="159" t="s">
        <v>103</v>
      </c>
      <c r="B8" s="158" t="s">
        <v>95</v>
      </c>
      <c r="C8" s="121">
        <v>0</v>
      </c>
      <c r="D8" s="122">
        <v>14483013</v>
      </c>
      <c r="E8" s="26">
        <v>14483013</v>
      </c>
      <c r="F8" s="26">
        <v>1125616</v>
      </c>
      <c r="G8" s="26">
        <v>1097976</v>
      </c>
      <c r="H8" s="26">
        <v>1572784</v>
      </c>
      <c r="I8" s="26">
        <v>3796376</v>
      </c>
      <c r="J8" s="26">
        <v>2192090</v>
      </c>
      <c r="K8" s="26">
        <v>2071997</v>
      </c>
      <c r="L8" s="26">
        <v>1463398</v>
      </c>
      <c r="M8" s="26">
        <v>5727485</v>
      </c>
      <c r="N8" s="26">
        <v>-428022</v>
      </c>
      <c r="O8" s="26">
        <v>969332</v>
      </c>
      <c r="P8" s="26">
        <v>961199</v>
      </c>
      <c r="Q8" s="26">
        <v>1502509</v>
      </c>
      <c r="R8" s="26">
        <v>995043</v>
      </c>
      <c r="S8" s="26">
        <v>974546</v>
      </c>
      <c r="T8" s="26">
        <v>-983976</v>
      </c>
      <c r="U8" s="26">
        <v>985613</v>
      </c>
      <c r="V8" s="26">
        <v>12011983</v>
      </c>
      <c r="W8" s="26">
        <v>14483013</v>
      </c>
      <c r="X8" s="26">
        <v>-2471030</v>
      </c>
      <c r="Y8" s="106">
        <v>-17.06</v>
      </c>
      <c r="Z8" s="121">
        <v>14483013</v>
      </c>
    </row>
    <row r="9" spans="1:26" ht="13.5">
      <c r="A9" s="159" t="s">
        <v>104</v>
      </c>
      <c r="B9" s="158" t="s">
        <v>95</v>
      </c>
      <c r="C9" s="121">
        <v>0</v>
      </c>
      <c r="D9" s="122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106">
        <v>0</v>
      </c>
      <c r="Z9" s="121">
        <v>0</v>
      </c>
    </row>
    <row r="10" spans="1:26" ht="13.5">
      <c r="A10" s="159" t="s">
        <v>105</v>
      </c>
      <c r="B10" s="158" t="s">
        <v>95</v>
      </c>
      <c r="C10" s="121">
        <v>0</v>
      </c>
      <c r="D10" s="122">
        <v>8819807</v>
      </c>
      <c r="E10" s="20">
        <v>8819807</v>
      </c>
      <c r="F10" s="20">
        <v>752801</v>
      </c>
      <c r="G10" s="20">
        <v>753415</v>
      </c>
      <c r="H10" s="20">
        <v>753437</v>
      </c>
      <c r="I10" s="20">
        <v>2259653</v>
      </c>
      <c r="J10" s="20">
        <v>753547</v>
      </c>
      <c r="K10" s="20">
        <v>753639</v>
      </c>
      <c r="L10" s="20">
        <v>753648</v>
      </c>
      <c r="M10" s="20">
        <v>2260834</v>
      </c>
      <c r="N10" s="20">
        <v>-753692</v>
      </c>
      <c r="O10" s="20">
        <v>753740</v>
      </c>
      <c r="P10" s="20">
        <v>753981</v>
      </c>
      <c r="Q10" s="20">
        <v>754029</v>
      </c>
      <c r="R10" s="20">
        <v>0</v>
      </c>
      <c r="S10" s="20">
        <v>0</v>
      </c>
      <c r="T10" s="20">
        <v>6781900</v>
      </c>
      <c r="U10" s="20">
        <v>6781900</v>
      </c>
      <c r="V10" s="20">
        <v>12056416</v>
      </c>
      <c r="W10" s="20">
        <v>8819807</v>
      </c>
      <c r="X10" s="20">
        <v>3236609</v>
      </c>
      <c r="Y10" s="160">
        <v>36.7</v>
      </c>
      <c r="Z10" s="96">
        <v>8819807</v>
      </c>
    </row>
    <row r="11" spans="1:26" ht="13.5">
      <c r="A11" s="159" t="s">
        <v>106</v>
      </c>
      <c r="B11" s="161"/>
      <c r="C11" s="121">
        <v>0</v>
      </c>
      <c r="D11" s="122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106">
        <v>0</v>
      </c>
      <c r="Z11" s="121">
        <v>0</v>
      </c>
    </row>
    <row r="12" spans="1:26" ht="13.5">
      <c r="A12" s="159" t="s">
        <v>107</v>
      </c>
      <c r="B12" s="161"/>
      <c r="C12" s="121">
        <v>0</v>
      </c>
      <c r="D12" s="122">
        <v>0</v>
      </c>
      <c r="E12" s="26">
        <v>0</v>
      </c>
      <c r="F12" s="26">
        <v>3000</v>
      </c>
      <c r="G12" s="26">
        <v>2400</v>
      </c>
      <c r="H12" s="26">
        <v>1200</v>
      </c>
      <c r="I12" s="26">
        <v>6600</v>
      </c>
      <c r="J12" s="26">
        <v>1800</v>
      </c>
      <c r="K12" s="26">
        <v>2800</v>
      </c>
      <c r="L12" s="26">
        <v>1500</v>
      </c>
      <c r="M12" s="26">
        <v>6100</v>
      </c>
      <c r="N12" s="26">
        <v>-2253</v>
      </c>
      <c r="O12" s="26">
        <v>2516</v>
      </c>
      <c r="P12" s="26">
        <v>1726</v>
      </c>
      <c r="Q12" s="26">
        <v>1989</v>
      </c>
      <c r="R12" s="26">
        <v>4242</v>
      </c>
      <c r="S12" s="26">
        <v>526</v>
      </c>
      <c r="T12" s="26">
        <v>-1200</v>
      </c>
      <c r="U12" s="26">
        <v>3568</v>
      </c>
      <c r="V12" s="26">
        <v>18257</v>
      </c>
      <c r="W12" s="26">
        <v>0</v>
      </c>
      <c r="X12" s="26">
        <v>18257</v>
      </c>
      <c r="Y12" s="106">
        <v>0</v>
      </c>
      <c r="Z12" s="121">
        <v>0</v>
      </c>
    </row>
    <row r="13" spans="1:26" ht="13.5">
      <c r="A13" s="157" t="s">
        <v>108</v>
      </c>
      <c r="B13" s="161"/>
      <c r="C13" s="121">
        <v>0</v>
      </c>
      <c r="D13" s="122">
        <v>718443</v>
      </c>
      <c r="E13" s="26">
        <v>718443</v>
      </c>
      <c r="F13" s="26">
        <v>6738</v>
      </c>
      <c r="G13" s="26">
        <v>20286</v>
      </c>
      <c r="H13" s="26">
        <v>205810</v>
      </c>
      <c r="I13" s="26">
        <v>232834</v>
      </c>
      <c r="J13" s="26">
        <v>136642</v>
      </c>
      <c r="K13" s="26">
        <v>68794</v>
      </c>
      <c r="L13" s="26">
        <v>47962</v>
      </c>
      <c r="M13" s="26">
        <v>253398</v>
      </c>
      <c r="N13" s="26">
        <v>-76516</v>
      </c>
      <c r="O13" s="26">
        <v>70809</v>
      </c>
      <c r="P13" s="26">
        <v>54637</v>
      </c>
      <c r="Q13" s="26">
        <v>48930</v>
      </c>
      <c r="R13" s="26">
        <v>62339</v>
      </c>
      <c r="S13" s="26">
        <v>71417</v>
      </c>
      <c r="T13" s="26">
        <v>-61961</v>
      </c>
      <c r="U13" s="26">
        <v>71795</v>
      </c>
      <c r="V13" s="26">
        <v>606957</v>
      </c>
      <c r="W13" s="26">
        <v>718443</v>
      </c>
      <c r="X13" s="26">
        <v>-111486</v>
      </c>
      <c r="Y13" s="106">
        <v>-15.52</v>
      </c>
      <c r="Z13" s="121">
        <v>718443</v>
      </c>
    </row>
    <row r="14" spans="1:26" ht="13.5">
      <c r="A14" s="157" t="s">
        <v>109</v>
      </c>
      <c r="B14" s="161"/>
      <c r="C14" s="121">
        <v>0</v>
      </c>
      <c r="D14" s="122">
        <v>3145881</v>
      </c>
      <c r="E14" s="26">
        <v>3145881</v>
      </c>
      <c r="F14" s="26">
        <v>661590</v>
      </c>
      <c r="G14" s="26">
        <v>683596</v>
      </c>
      <c r="H14" s="26">
        <v>707043</v>
      </c>
      <c r="I14" s="26">
        <v>2052229</v>
      </c>
      <c r="J14" s="26">
        <v>730191</v>
      </c>
      <c r="K14" s="26">
        <v>733994</v>
      </c>
      <c r="L14" s="26">
        <v>791836</v>
      </c>
      <c r="M14" s="26">
        <v>2256021</v>
      </c>
      <c r="N14" s="26">
        <v>-820015</v>
      </c>
      <c r="O14" s="26">
        <v>847808</v>
      </c>
      <c r="P14" s="26">
        <v>870154</v>
      </c>
      <c r="Q14" s="26">
        <v>897947</v>
      </c>
      <c r="R14" s="26">
        <v>891804</v>
      </c>
      <c r="S14" s="26">
        <v>0</v>
      </c>
      <c r="T14" s="26">
        <v>-1706882</v>
      </c>
      <c r="U14" s="26">
        <v>-815078</v>
      </c>
      <c r="V14" s="26">
        <v>4391119</v>
      </c>
      <c r="W14" s="26">
        <v>3145881</v>
      </c>
      <c r="X14" s="26">
        <v>1245238</v>
      </c>
      <c r="Y14" s="106">
        <v>39.58</v>
      </c>
      <c r="Z14" s="121">
        <v>3145881</v>
      </c>
    </row>
    <row r="15" spans="1:26" ht="13.5">
      <c r="A15" s="157" t="s">
        <v>110</v>
      </c>
      <c r="B15" s="161"/>
      <c r="C15" s="121">
        <v>0</v>
      </c>
      <c r="D15" s="122">
        <v>0</v>
      </c>
      <c r="E15" s="26"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106">
        <v>0</v>
      </c>
      <c r="Z15" s="121">
        <v>0</v>
      </c>
    </row>
    <row r="16" spans="1:26" ht="13.5">
      <c r="A16" s="157" t="s">
        <v>111</v>
      </c>
      <c r="B16" s="161"/>
      <c r="C16" s="121">
        <v>0</v>
      </c>
      <c r="D16" s="122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106">
        <v>0</v>
      </c>
      <c r="Z16" s="121">
        <v>0</v>
      </c>
    </row>
    <row r="17" spans="1:26" ht="13.5">
      <c r="A17" s="157" t="s">
        <v>112</v>
      </c>
      <c r="B17" s="161"/>
      <c r="C17" s="121">
        <v>0</v>
      </c>
      <c r="D17" s="122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106">
        <v>0</v>
      </c>
      <c r="Z17" s="121">
        <v>0</v>
      </c>
    </row>
    <row r="18" spans="1:26" ht="13.5">
      <c r="A18" s="159" t="s">
        <v>113</v>
      </c>
      <c r="B18" s="158"/>
      <c r="C18" s="121">
        <v>0</v>
      </c>
      <c r="D18" s="122">
        <v>0</v>
      </c>
      <c r="E18" s="26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106">
        <v>0</v>
      </c>
      <c r="Z18" s="121">
        <v>0</v>
      </c>
    </row>
    <row r="19" spans="1:26" ht="13.5">
      <c r="A19" s="157" t="s">
        <v>33</v>
      </c>
      <c r="B19" s="161"/>
      <c r="C19" s="121">
        <v>0</v>
      </c>
      <c r="D19" s="122">
        <v>126737000</v>
      </c>
      <c r="E19" s="26">
        <v>126737000</v>
      </c>
      <c r="F19" s="26">
        <v>49341100</v>
      </c>
      <c r="G19" s="26">
        <v>1000000</v>
      </c>
      <c r="H19" s="26">
        <v>1000000</v>
      </c>
      <c r="I19" s="26">
        <v>51341100</v>
      </c>
      <c r="J19" s="26">
        <v>1145000</v>
      </c>
      <c r="K19" s="26">
        <v>70167680</v>
      </c>
      <c r="L19" s="26">
        <v>0</v>
      </c>
      <c r="M19" s="26">
        <v>71312680</v>
      </c>
      <c r="N19" s="26">
        <v>31610000</v>
      </c>
      <c r="O19" s="26">
        <v>0</v>
      </c>
      <c r="P19" s="26">
        <v>30063261</v>
      </c>
      <c r="Q19" s="26">
        <v>61673261</v>
      </c>
      <c r="R19" s="26">
        <v>0</v>
      </c>
      <c r="S19" s="26">
        <v>0</v>
      </c>
      <c r="T19" s="26">
        <v>-509200</v>
      </c>
      <c r="U19" s="26">
        <v>-509200</v>
      </c>
      <c r="V19" s="26">
        <v>183817841</v>
      </c>
      <c r="W19" s="26">
        <v>126737000</v>
      </c>
      <c r="X19" s="26">
        <v>57080841</v>
      </c>
      <c r="Y19" s="106">
        <v>45.04</v>
      </c>
      <c r="Z19" s="121">
        <v>126737000</v>
      </c>
    </row>
    <row r="20" spans="1:26" ht="13.5">
      <c r="A20" s="157" t="s">
        <v>34</v>
      </c>
      <c r="B20" s="161" t="s">
        <v>95</v>
      </c>
      <c r="C20" s="121">
        <v>0</v>
      </c>
      <c r="D20" s="122">
        <v>93326</v>
      </c>
      <c r="E20" s="20">
        <v>93326</v>
      </c>
      <c r="F20" s="20">
        <v>21856</v>
      </c>
      <c r="G20" s="20">
        <v>256366</v>
      </c>
      <c r="H20" s="20">
        <v>19548</v>
      </c>
      <c r="I20" s="20">
        <v>297770</v>
      </c>
      <c r="J20" s="20">
        <v>380</v>
      </c>
      <c r="K20" s="20">
        <v>3568</v>
      </c>
      <c r="L20" s="20">
        <v>18567</v>
      </c>
      <c r="M20" s="20">
        <v>22515</v>
      </c>
      <c r="N20" s="20">
        <v>14139</v>
      </c>
      <c r="O20" s="20">
        <v>224540</v>
      </c>
      <c r="P20" s="20">
        <v>35372</v>
      </c>
      <c r="Q20" s="20">
        <v>274051</v>
      </c>
      <c r="R20" s="20">
        <v>340</v>
      </c>
      <c r="S20" s="20">
        <v>40</v>
      </c>
      <c r="T20" s="20">
        <v>-64101</v>
      </c>
      <c r="U20" s="20">
        <v>-63721</v>
      </c>
      <c r="V20" s="20">
        <v>530615</v>
      </c>
      <c r="W20" s="20">
        <v>93326</v>
      </c>
      <c r="X20" s="20">
        <v>437289</v>
      </c>
      <c r="Y20" s="160">
        <v>468.56</v>
      </c>
      <c r="Z20" s="96">
        <v>93326</v>
      </c>
    </row>
    <row r="21" spans="1:26" ht="13.5">
      <c r="A21" s="157" t="s">
        <v>114</v>
      </c>
      <c r="B21" s="161"/>
      <c r="C21" s="121">
        <v>0</v>
      </c>
      <c r="D21" s="122">
        <v>0</v>
      </c>
      <c r="E21" s="26">
        <v>0</v>
      </c>
      <c r="F21" s="26">
        <v>0</v>
      </c>
      <c r="G21" s="26">
        <v>0</v>
      </c>
      <c r="H21" s="48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48">
        <v>0</v>
      </c>
      <c r="P21" s="26">
        <v>0</v>
      </c>
      <c r="Q21" s="26">
        <v>0</v>
      </c>
      <c r="R21" s="26">
        <v>0</v>
      </c>
      <c r="S21" s="26">
        <v>0</v>
      </c>
      <c r="T21" s="26">
        <v>0</v>
      </c>
      <c r="U21" s="26">
        <v>0</v>
      </c>
      <c r="V21" s="48">
        <v>0</v>
      </c>
      <c r="W21" s="26">
        <v>0</v>
      </c>
      <c r="X21" s="26">
        <v>0</v>
      </c>
      <c r="Y21" s="106">
        <v>0</v>
      </c>
      <c r="Z21" s="121">
        <v>0</v>
      </c>
    </row>
    <row r="22" spans="1:26" ht="24.75" customHeight="1">
      <c r="A22" s="162" t="s">
        <v>35</v>
      </c>
      <c r="B22" s="163"/>
      <c r="C22" s="164">
        <f aca="true" t="shared" si="0" ref="C22:X22">SUM(C5:C21)</f>
        <v>0</v>
      </c>
      <c r="D22" s="165">
        <f t="shared" si="0"/>
        <v>155202608</v>
      </c>
      <c r="E22" s="166">
        <f t="shared" si="0"/>
        <v>155202608</v>
      </c>
      <c r="F22" s="166">
        <f t="shared" si="0"/>
        <v>52013225</v>
      </c>
      <c r="G22" s="166">
        <f t="shared" si="0"/>
        <v>3914363</v>
      </c>
      <c r="H22" s="166">
        <f t="shared" si="0"/>
        <v>4360246</v>
      </c>
      <c r="I22" s="166">
        <f t="shared" si="0"/>
        <v>60287834</v>
      </c>
      <c r="J22" s="166">
        <f t="shared" si="0"/>
        <v>5059974</v>
      </c>
      <c r="K22" s="166">
        <f t="shared" si="0"/>
        <v>73902796</v>
      </c>
      <c r="L22" s="166">
        <f t="shared" si="0"/>
        <v>3177235</v>
      </c>
      <c r="M22" s="166">
        <f t="shared" si="0"/>
        <v>82140005</v>
      </c>
      <c r="N22" s="166">
        <f t="shared" si="0"/>
        <v>29574108</v>
      </c>
      <c r="O22" s="166">
        <f t="shared" si="0"/>
        <v>2969069</v>
      </c>
      <c r="P22" s="166">
        <f t="shared" si="0"/>
        <v>32840654</v>
      </c>
      <c r="Q22" s="166">
        <f t="shared" si="0"/>
        <v>65383831</v>
      </c>
      <c r="R22" s="166">
        <f t="shared" si="0"/>
        <v>2054092</v>
      </c>
      <c r="S22" s="166">
        <f t="shared" si="0"/>
        <v>1277643</v>
      </c>
      <c r="T22" s="166">
        <f t="shared" si="0"/>
        <v>3354257</v>
      </c>
      <c r="U22" s="166">
        <f t="shared" si="0"/>
        <v>6685992</v>
      </c>
      <c r="V22" s="166">
        <f t="shared" si="0"/>
        <v>214497662</v>
      </c>
      <c r="W22" s="166">
        <f t="shared" si="0"/>
        <v>155202608</v>
      </c>
      <c r="X22" s="166">
        <f t="shared" si="0"/>
        <v>59295054</v>
      </c>
      <c r="Y22" s="167">
        <f>+IF(W22&lt;&gt;0,+(X22/W22)*100,0)</f>
        <v>38.20493403049</v>
      </c>
      <c r="Z22" s="164">
        <f>SUM(Z5:Z21)</f>
        <v>155202608</v>
      </c>
    </row>
    <row r="23" spans="1:26" ht="4.5" customHeight="1">
      <c r="A23" s="111"/>
      <c r="B23" s="161"/>
      <c r="C23" s="96"/>
      <c r="D23" s="95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160"/>
      <c r="Z23" s="96"/>
    </row>
    <row r="24" spans="1:26" ht="13.5">
      <c r="A24" s="112" t="s">
        <v>115</v>
      </c>
      <c r="B24" s="168"/>
      <c r="C24" s="96"/>
      <c r="D24" s="95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160"/>
      <c r="Z24" s="96"/>
    </row>
    <row r="25" spans="1:26" ht="13.5">
      <c r="A25" s="159" t="s">
        <v>116</v>
      </c>
      <c r="B25" s="158" t="s">
        <v>95</v>
      </c>
      <c r="C25" s="121">
        <v>0</v>
      </c>
      <c r="D25" s="122">
        <v>30001493</v>
      </c>
      <c r="E25" s="26">
        <v>30001493</v>
      </c>
      <c r="F25" s="26">
        <v>2508089</v>
      </c>
      <c r="G25" s="26">
        <v>3003101</v>
      </c>
      <c r="H25" s="26">
        <v>2455163</v>
      </c>
      <c r="I25" s="26">
        <v>7966353</v>
      </c>
      <c r="J25" s="26">
        <v>2464164</v>
      </c>
      <c r="K25" s="26">
        <v>2890959</v>
      </c>
      <c r="L25" s="26">
        <v>2431883</v>
      </c>
      <c r="M25" s="26">
        <v>7787006</v>
      </c>
      <c r="N25" s="26">
        <v>2540185</v>
      </c>
      <c r="O25" s="26">
        <v>2534630</v>
      </c>
      <c r="P25" s="26">
        <v>2459317</v>
      </c>
      <c r="Q25" s="26">
        <v>7534132</v>
      </c>
      <c r="R25" s="26">
        <v>2577690</v>
      </c>
      <c r="S25" s="26">
        <v>2472400</v>
      </c>
      <c r="T25" s="26">
        <v>2719775</v>
      </c>
      <c r="U25" s="26">
        <v>7769865</v>
      </c>
      <c r="V25" s="26">
        <v>31057356</v>
      </c>
      <c r="W25" s="26">
        <v>30001493</v>
      </c>
      <c r="X25" s="26">
        <v>1055863</v>
      </c>
      <c r="Y25" s="106">
        <v>3.52</v>
      </c>
      <c r="Z25" s="121">
        <v>30001493</v>
      </c>
    </row>
    <row r="26" spans="1:26" ht="13.5">
      <c r="A26" s="159" t="s">
        <v>37</v>
      </c>
      <c r="B26" s="158"/>
      <c r="C26" s="121">
        <v>0</v>
      </c>
      <c r="D26" s="122">
        <v>12129671</v>
      </c>
      <c r="E26" s="26">
        <v>12129671</v>
      </c>
      <c r="F26" s="26">
        <v>914297</v>
      </c>
      <c r="G26" s="26">
        <v>914284</v>
      </c>
      <c r="H26" s="26">
        <v>914275</v>
      </c>
      <c r="I26" s="26">
        <v>2742856</v>
      </c>
      <c r="J26" s="26">
        <v>914268</v>
      </c>
      <c r="K26" s="26">
        <v>900269</v>
      </c>
      <c r="L26" s="26">
        <v>900272</v>
      </c>
      <c r="M26" s="26">
        <v>2714809</v>
      </c>
      <c r="N26" s="26">
        <v>1210222</v>
      </c>
      <c r="O26" s="26">
        <v>944494</v>
      </c>
      <c r="P26" s="26">
        <v>945151</v>
      </c>
      <c r="Q26" s="26">
        <v>3099867</v>
      </c>
      <c r="R26" s="26">
        <v>974308</v>
      </c>
      <c r="S26" s="26">
        <v>959599</v>
      </c>
      <c r="T26" s="26">
        <v>1083941</v>
      </c>
      <c r="U26" s="26">
        <v>3017848</v>
      </c>
      <c r="V26" s="26">
        <v>11575380</v>
      </c>
      <c r="W26" s="26">
        <v>12129671</v>
      </c>
      <c r="X26" s="26">
        <v>-554291</v>
      </c>
      <c r="Y26" s="106">
        <v>-4.57</v>
      </c>
      <c r="Z26" s="121">
        <v>12129671</v>
      </c>
    </row>
    <row r="27" spans="1:26" ht="13.5">
      <c r="A27" s="159" t="s">
        <v>117</v>
      </c>
      <c r="B27" s="158" t="s">
        <v>98</v>
      </c>
      <c r="C27" s="121">
        <v>0</v>
      </c>
      <c r="D27" s="122">
        <v>0</v>
      </c>
      <c r="E27" s="26">
        <v>0</v>
      </c>
      <c r="F27" s="26">
        <v>0</v>
      </c>
      <c r="G27" s="26">
        <v>0</v>
      </c>
      <c r="H27" s="26">
        <v>0</v>
      </c>
      <c r="I27" s="26">
        <v>0</v>
      </c>
      <c r="J27" s="26">
        <v>0</v>
      </c>
      <c r="K27" s="26">
        <v>0</v>
      </c>
      <c r="L27" s="26">
        <v>0</v>
      </c>
      <c r="M27" s="26">
        <v>0</v>
      </c>
      <c r="N27" s="26">
        <v>0</v>
      </c>
      <c r="O27" s="26">
        <v>5181030</v>
      </c>
      <c r="P27" s="26">
        <v>0</v>
      </c>
      <c r="Q27" s="26">
        <v>5181030</v>
      </c>
      <c r="R27" s="26">
        <v>0</v>
      </c>
      <c r="S27" s="26">
        <v>0</v>
      </c>
      <c r="T27" s="26">
        <v>0</v>
      </c>
      <c r="U27" s="26">
        <v>0</v>
      </c>
      <c r="V27" s="26">
        <v>5181030</v>
      </c>
      <c r="W27" s="26">
        <v>0</v>
      </c>
      <c r="X27" s="26">
        <v>5181030</v>
      </c>
      <c r="Y27" s="106">
        <v>0</v>
      </c>
      <c r="Z27" s="121">
        <v>0</v>
      </c>
    </row>
    <row r="28" spans="1:26" ht="13.5">
      <c r="A28" s="159" t="s">
        <v>38</v>
      </c>
      <c r="B28" s="158" t="s">
        <v>95</v>
      </c>
      <c r="C28" s="121">
        <v>0</v>
      </c>
      <c r="D28" s="122">
        <v>7323997</v>
      </c>
      <c r="E28" s="26">
        <v>7323997</v>
      </c>
      <c r="F28" s="26">
        <v>0</v>
      </c>
      <c r="G28" s="26">
        <v>0</v>
      </c>
      <c r="H28" s="26">
        <v>0</v>
      </c>
      <c r="I28" s="26">
        <v>0</v>
      </c>
      <c r="J28" s="26">
        <v>0</v>
      </c>
      <c r="K28" s="26">
        <v>0</v>
      </c>
      <c r="L28" s="26">
        <v>610333</v>
      </c>
      <c r="M28" s="26">
        <v>610333</v>
      </c>
      <c r="N28" s="26">
        <v>661157</v>
      </c>
      <c r="O28" s="26">
        <v>661157</v>
      </c>
      <c r="P28" s="26">
        <v>0</v>
      </c>
      <c r="Q28" s="26">
        <v>1322314</v>
      </c>
      <c r="R28" s="26">
        <v>0</v>
      </c>
      <c r="S28" s="26">
        <v>0</v>
      </c>
      <c r="T28" s="26">
        <v>0</v>
      </c>
      <c r="U28" s="26">
        <v>0</v>
      </c>
      <c r="V28" s="26">
        <v>1932647</v>
      </c>
      <c r="W28" s="26">
        <v>7323997</v>
      </c>
      <c r="X28" s="26">
        <v>-5391350</v>
      </c>
      <c r="Y28" s="106">
        <v>-73.61</v>
      </c>
      <c r="Z28" s="121">
        <v>7323997</v>
      </c>
    </row>
    <row r="29" spans="1:26" ht="13.5">
      <c r="A29" s="159" t="s">
        <v>39</v>
      </c>
      <c r="B29" s="158"/>
      <c r="C29" s="121">
        <v>0</v>
      </c>
      <c r="D29" s="122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106">
        <v>0</v>
      </c>
      <c r="Z29" s="121">
        <v>0</v>
      </c>
    </row>
    <row r="30" spans="1:26" ht="13.5">
      <c r="A30" s="159" t="s">
        <v>118</v>
      </c>
      <c r="B30" s="158" t="s">
        <v>95</v>
      </c>
      <c r="C30" s="121">
        <v>0</v>
      </c>
      <c r="D30" s="122">
        <v>35621077</v>
      </c>
      <c r="E30" s="26">
        <v>35621077</v>
      </c>
      <c r="F30" s="26">
        <v>0</v>
      </c>
      <c r="G30" s="26">
        <v>2543860</v>
      </c>
      <c r="H30" s="26">
        <v>0</v>
      </c>
      <c r="I30" s="26">
        <v>2543860</v>
      </c>
      <c r="J30" s="26">
        <v>2543860</v>
      </c>
      <c r="K30" s="26">
        <v>4450086</v>
      </c>
      <c r="L30" s="26">
        <v>2543860</v>
      </c>
      <c r="M30" s="26">
        <v>9537806</v>
      </c>
      <c r="N30" s="26">
        <v>0</v>
      </c>
      <c r="O30" s="26">
        <v>2982456</v>
      </c>
      <c r="P30" s="26">
        <v>0</v>
      </c>
      <c r="Q30" s="26">
        <v>2982456</v>
      </c>
      <c r="R30" s="26">
        <v>7363199</v>
      </c>
      <c r="S30" s="26">
        <v>0</v>
      </c>
      <c r="T30" s="26">
        <v>6031849</v>
      </c>
      <c r="U30" s="26">
        <v>13395048</v>
      </c>
      <c r="V30" s="26">
        <v>28459170</v>
      </c>
      <c r="W30" s="26">
        <v>35621077</v>
      </c>
      <c r="X30" s="26">
        <v>-7161907</v>
      </c>
      <c r="Y30" s="106">
        <v>-20.11</v>
      </c>
      <c r="Z30" s="121">
        <v>35621077</v>
      </c>
    </row>
    <row r="31" spans="1:26" ht="13.5">
      <c r="A31" s="159" t="s">
        <v>119</v>
      </c>
      <c r="B31" s="158" t="s">
        <v>120</v>
      </c>
      <c r="C31" s="121">
        <v>0</v>
      </c>
      <c r="D31" s="122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6">
        <v>0</v>
      </c>
      <c r="P31" s="26">
        <v>0</v>
      </c>
      <c r="Q31" s="26">
        <v>0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106">
        <v>0</v>
      </c>
      <c r="Z31" s="121">
        <v>0</v>
      </c>
    </row>
    <row r="32" spans="1:26" ht="13.5">
      <c r="A32" s="159" t="s">
        <v>121</v>
      </c>
      <c r="B32" s="158"/>
      <c r="C32" s="121">
        <v>0</v>
      </c>
      <c r="D32" s="122">
        <v>9513000</v>
      </c>
      <c r="E32" s="26">
        <v>9513000</v>
      </c>
      <c r="F32" s="26">
        <v>214201</v>
      </c>
      <c r="G32" s="26">
        <v>164000</v>
      </c>
      <c r="H32" s="26">
        <v>164000</v>
      </c>
      <c r="I32" s="26">
        <v>542201</v>
      </c>
      <c r="J32" s="26">
        <v>164000</v>
      </c>
      <c r="K32" s="26">
        <v>186960</v>
      </c>
      <c r="L32" s="26">
        <v>175509</v>
      </c>
      <c r="M32" s="26">
        <v>526469</v>
      </c>
      <c r="N32" s="26">
        <v>783160</v>
      </c>
      <c r="O32" s="26">
        <v>0</v>
      </c>
      <c r="P32" s="26">
        <v>392000</v>
      </c>
      <c r="Q32" s="26">
        <v>1175160</v>
      </c>
      <c r="R32" s="26">
        <v>0</v>
      </c>
      <c r="S32" s="26">
        <v>196000</v>
      </c>
      <c r="T32" s="26">
        <v>0</v>
      </c>
      <c r="U32" s="26">
        <v>196000</v>
      </c>
      <c r="V32" s="26">
        <v>2439830</v>
      </c>
      <c r="W32" s="26">
        <v>9513000</v>
      </c>
      <c r="X32" s="26">
        <v>-7073170</v>
      </c>
      <c r="Y32" s="106">
        <v>-74.35</v>
      </c>
      <c r="Z32" s="121">
        <v>9513000</v>
      </c>
    </row>
    <row r="33" spans="1:26" ht="13.5">
      <c r="A33" s="159" t="s">
        <v>41</v>
      </c>
      <c r="B33" s="158"/>
      <c r="C33" s="121">
        <v>0</v>
      </c>
      <c r="D33" s="122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106">
        <v>0</v>
      </c>
      <c r="Z33" s="121">
        <v>0</v>
      </c>
    </row>
    <row r="34" spans="1:26" ht="13.5">
      <c r="A34" s="159" t="s">
        <v>42</v>
      </c>
      <c r="B34" s="158" t="s">
        <v>122</v>
      </c>
      <c r="C34" s="121">
        <v>0</v>
      </c>
      <c r="D34" s="122">
        <v>59729313</v>
      </c>
      <c r="E34" s="26">
        <v>59729313</v>
      </c>
      <c r="F34" s="26">
        <v>550084</v>
      </c>
      <c r="G34" s="26">
        <v>4024384</v>
      </c>
      <c r="H34" s="26">
        <v>1975143</v>
      </c>
      <c r="I34" s="26">
        <v>6549611</v>
      </c>
      <c r="J34" s="26">
        <v>3736484</v>
      </c>
      <c r="K34" s="26">
        <v>17054084</v>
      </c>
      <c r="L34" s="26">
        <v>6388045</v>
      </c>
      <c r="M34" s="26">
        <v>27178613</v>
      </c>
      <c r="N34" s="26">
        <v>3437172</v>
      </c>
      <c r="O34" s="26">
        <v>4133034</v>
      </c>
      <c r="P34" s="26">
        <v>3604152</v>
      </c>
      <c r="Q34" s="26">
        <v>11174358</v>
      </c>
      <c r="R34" s="26">
        <v>848352</v>
      </c>
      <c r="S34" s="26">
        <v>10400018</v>
      </c>
      <c r="T34" s="26">
        <v>9872932</v>
      </c>
      <c r="U34" s="26">
        <v>21121302</v>
      </c>
      <c r="V34" s="26">
        <v>66023884</v>
      </c>
      <c r="W34" s="26">
        <v>59729313</v>
      </c>
      <c r="X34" s="26">
        <v>6294571</v>
      </c>
      <c r="Y34" s="106">
        <v>10.54</v>
      </c>
      <c r="Z34" s="121">
        <v>59729313</v>
      </c>
    </row>
    <row r="35" spans="1:26" ht="13.5">
      <c r="A35" s="157" t="s">
        <v>123</v>
      </c>
      <c r="B35" s="161"/>
      <c r="C35" s="121">
        <v>0</v>
      </c>
      <c r="D35" s="122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106">
        <v>0</v>
      </c>
      <c r="Z35" s="121">
        <v>0</v>
      </c>
    </row>
    <row r="36" spans="1:26" ht="12.75">
      <c r="A36" s="169" t="s">
        <v>43</v>
      </c>
      <c r="B36" s="163"/>
      <c r="C36" s="164">
        <f aca="true" t="shared" si="1" ref="C36:X36">SUM(C25:C35)</f>
        <v>0</v>
      </c>
      <c r="D36" s="165">
        <f t="shared" si="1"/>
        <v>154318551</v>
      </c>
      <c r="E36" s="166">
        <f t="shared" si="1"/>
        <v>154318551</v>
      </c>
      <c r="F36" s="166">
        <f t="shared" si="1"/>
        <v>4186671</v>
      </c>
      <c r="G36" s="166">
        <f t="shared" si="1"/>
        <v>10649629</v>
      </c>
      <c r="H36" s="166">
        <f t="shared" si="1"/>
        <v>5508581</v>
      </c>
      <c r="I36" s="166">
        <f t="shared" si="1"/>
        <v>20344881</v>
      </c>
      <c r="J36" s="166">
        <f t="shared" si="1"/>
        <v>9822776</v>
      </c>
      <c r="K36" s="166">
        <f t="shared" si="1"/>
        <v>25482358</v>
      </c>
      <c r="L36" s="166">
        <f t="shared" si="1"/>
        <v>13049902</v>
      </c>
      <c r="M36" s="166">
        <f t="shared" si="1"/>
        <v>48355036</v>
      </c>
      <c r="N36" s="166">
        <f t="shared" si="1"/>
        <v>8631896</v>
      </c>
      <c r="O36" s="166">
        <f t="shared" si="1"/>
        <v>16436801</v>
      </c>
      <c r="P36" s="166">
        <f t="shared" si="1"/>
        <v>7400620</v>
      </c>
      <c r="Q36" s="166">
        <f t="shared" si="1"/>
        <v>32469317</v>
      </c>
      <c r="R36" s="166">
        <f t="shared" si="1"/>
        <v>11763549</v>
      </c>
      <c r="S36" s="166">
        <f t="shared" si="1"/>
        <v>14028017</v>
      </c>
      <c r="T36" s="166">
        <f t="shared" si="1"/>
        <v>19708497</v>
      </c>
      <c r="U36" s="166">
        <f t="shared" si="1"/>
        <v>45500063</v>
      </c>
      <c r="V36" s="166">
        <f t="shared" si="1"/>
        <v>146669297</v>
      </c>
      <c r="W36" s="166">
        <f t="shared" si="1"/>
        <v>154318551</v>
      </c>
      <c r="X36" s="166">
        <f t="shared" si="1"/>
        <v>-7649254</v>
      </c>
      <c r="Y36" s="167">
        <f>+IF(W36&lt;&gt;0,+(X36/W36)*100,0)</f>
        <v>-4.956794857411537</v>
      </c>
      <c r="Z36" s="164">
        <f>SUM(Z25:Z35)</f>
        <v>154318551</v>
      </c>
    </row>
    <row r="37" spans="1:26" ht="4.5" customHeight="1">
      <c r="A37" s="111"/>
      <c r="B37" s="161"/>
      <c r="C37" s="170"/>
      <c r="D37" s="171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3"/>
      <c r="Z37" s="170"/>
    </row>
    <row r="38" spans="1:26" ht="13.5">
      <c r="A38" s="174" t="s">
        <v>44</v>
      </c>
      <c r="B38" s="161"/>
      <c r="C38" s="175">
        <f aca="true" t="shared" si="2" ref="C38:X38">+C22-C36</f>
        <v>0</v>
      </c>
      <c r="D38" s="176">
        <f t="shared" si="2"/>
        <v>884057</v>
      </c>
      <c r="E38" s="72">
        <f t="shared" si="2"/>
        <v>884057</v>
      </c>
      <c r="F38" s="72">
        <f t="shared" si="2"/>
        <v>47826554</v>
      </c>
      <c r="G38" s="72">
        <f t="shared" si="2"/>
        <v>-6735266</v>
      </c>
      <c r="H38" s="72">
        <f t="shared" si="2"/>
        <v>-1148335</v>
      </c>
      <c r="I38" s="72">
        <f t="shared" si="2"/>
        <v>39942953</v>
      </c>
      <c r="J38" s="72">
        <f t="shared" si="2"/>
        <v>-4762802</v>
      </c>
      <c r="K38" s="72">
        <f t="shared" si="2"/>
        <v>48420438</v>
      </c>
      <c r="L38" s="72">
        <f t="shared" si="2"/>
        <v>-9872667</v>
      </c>
      <c r="M38" s="72">
        <f t="shared" si="2"/>
        <v>33784969</v>
      </c>
      <c r="N38" s="72">
        <f t="shared" si="2"/>
        <v>20942212</v>
      </c>
      <c r="O38" s="72">
        <f t="shared" si="2"/>
        <v>-13467732</v>
      </c>
      <c r="P38" s="72">
        <f t="shared" si="2"/>
        <v>25440034</v>
      </c>
      <c r="Q38" s="72">
        <f t="shared" si="2"/>
        <v>32914514</v>
      </c>
      <c r="R38" s="72">
        <f t="shared" si="2"/>
        <v>-9709457</v>
      </c>
      <c r="S38" s="72">
        <f t="shared" si="2"/>
        <v>-12750374</v>
      </c>
      <c r="T38" s="72">
        <f t="shared" si="2"/>
        <v>-16354240</v>
      </c>
      <c r="U38" s="72">
        <f t="shared" si="2"/>
        <v>-38814071</v>
      </c>
      <c r="V38" s="72">
        <f t="shared" si="2"/>
        <v>67828365</v>
      </c>
      <c r="W38" s="72">
        <f>IF(E22=E36,0,W22-W36)</f>
        <v>884057</v>
      </c>
      <c r="X38" s="72">
        <f t="shared" si="2"/>
        <v>66944308</v>
      </c>
      <c r="Y38" s="177">
        <f>+IF(W38&lt;&gt;0,+(X38/W38)*100,0)</f>
        <v>7572.3972549281325</v>
      </c>
      <c r="Z38" s="175">
        <f>+Z22-Z36</f>
        <v>884057</v>
      </c>
    </row>
    <row r="39" spans="1:26" ht="13.5">
      <c r="A39" s="157" t="s">
        <v>45</v>
      </c>
      <c r="B39" s="161"/>
      <c r="C39" s="121">
        <v>0</v>
      </c>
      <c r="D39" s="122">
        <v>0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26">
        <v>0</v>
      </c>
      <c r="U39" s="26">
        <v>0</v>
      </c>
      <c r="V39" s="26">
        <v>0</v>
      </c>
      <c r="W39" s="26">
        <v>0</v>
      </c>
      <c r="X39" s="26">
        <v>0</v>
      </c>
      <c r="Y39" s="106">
        <v>0</v>
      </c>
      <c r="Z39" s="121">
        <v>0</v>
      </c>
    </row>
    <row r="40" spans="1:26" ht="13.5">
      <c r="A40" s="157" t="s">
        <v>124</v>
      </c>
      <c r="B40" s="161" t="s">
        <v>125</v>
      </c>
      <c r="C40" s="96">
        <v>0</v>
      </c>
      <c r="D40" s="122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160">
        <v>0</v>
      </c>
      <c r="Z40" s="96">
        <v>0</v>
      </c>
    </row>
    <row r="41" spans="1:26" ht="13.5">
      <c r="A41" s="157" t="s">
        <v>126</v>
      </c>
      <c r="B41" s="161"/>
      <c r="C41" s="123">
        <v>0</v>
      </c>
      <c r="D41" s="122">
        <v>0</v>
      </c>
      <c r="E41" s="26">
        <v>0</v>
      </c>
      <c r="F41" s="178">
        <v>0</v>
      </c>
      <c r="G41" s="178">
        <v>0</v>
      </c>
      <c r="H41" s="178">
        <v>0</v>
      </c>
      <c r="I41" s="26">
        <v>0</v>
      </c>
      <c r="J41" s="178">
        <v>0</v>
      </c>
      <c r="K41" s="178">
        <v>0</v>
      </c>
      <c r="L41" s="26">
        <v>0</v>
      </c>
      <c r="M41" s="178">
        <v>0</v>
      </c>
      <c r="N41" s="178">
        <v>0</v>
      </c>
      <c r="O41" s="178">
        <v>0</v>
      </c>
      <c r="P41" s="26">
        <v>0</v>
      </c>
      <c r="Q41" s="178">
        <v>0</v>
      </c>
      <c r="R41" s="178">
        <v>0</v>
      </c>
      <c r="S41" s="26">
        <v>0</v>
      </c>
      <c r="T41" s="178">
        <v>0</v>
      </c>
      <c r="U41" s="178">
        <v>0</v>
      </c>
      <c r="V41" s="178">
        <v>0</v>
      </c>
      <c r="W41" s="26">
        <v>0</v>
      </c>
      <c r="X41" s="178">
        <v>0</v>
      </c>
      <c r="Y41" s="179">
        <v>0</v>
      </c>
      <c r="Z41" s="180">
        <v>0</v>
      </c>
    </row>
    <row r="42" spans="1:26" ht="24.75" customHeight="1">
      <c r="A42" s="181" t="s">
        <v>46</v>
      </c>
      <c r="B42" s="161"/>
      <c r="C42" s="182">
        <f aca="true" t="shared" si="3" ref="C42:X42">SUM(C38:C41)</f>
        <v>0</v>
      </c>
      <c r="D42" s="183">
        <f t="shared" si="3"/>
        <v>884057</v>
      </c>
      <c r="E42" s="54">
        <f t="shared" si="3"/>
        <v>884057</v>
      </c>
      <c r="F42" s="54">
        <f t="shared" si="3"/>
        <v>47826554</v>
      </c>
      <c r="G42" s="54">
        <f t="shared" si="3"/>
        <v>-6735266</v>
      </c>
      <c r="H42" s="54">
        <f t="shared" si="3"/>
        <v>-1148335</v>
      </c>
      <c r="I42" s="54">
        <f t="shared" si="3"/>
        <v>39942953</v>
      </c>
      <c r="J42" s="54">
        <f t="shared" si="3"/>
        <v>-4762802</v>
      </c>
      <c r="K42" s="54">
        <f t="shared" si="3"/>
        <v>48420438</v>
      </c>
      <c r="L42" s="54">
        <f t="shared" si="3"/>
        <v>-9872667</v>
      </c>
      <c r="M42" s="54">
        <f t="shared" si="3"/>
        <v>33784969</v>
      </c>
      <c r="N42" s="54">
        <f t="shared" si="3"/>
        <v>20942212</v>
      </c>
      <c r="O42" s="54">
        <f t="shared" si="3"/>
        <v>-13467732</v>
      </c>
      <c r="P42" s="54">
        <f t="shared" si="3"/>
        <v>25440034</v>
      </c>
      <c r="Q42" s="54">
        <f t="shared" si="3"/>
        <v>32914514</v>
      </c>
      <c r="R42" s="54">
        <f t="shared" si="3"/>
        <v>-9709457</v>
      </c>
      <c r="S42" s="54">
        <f t="shared" si="3"/>
        <v>-12750374</v>
      </c>
      <c r="T42" s="54">
        <f t="shared" si="3"/>
        <v>-16354240</v>
      </c>
      <c r="U42" s="54">
        <f t="shared" si="3"/>
        <v>-38814071</v>
      </c>
      <c r="V42" s="54">
        <f t="shared" si="3"/>
        <v>67828365</v>
      </c>
      <c r="W42" s="54">
        <f t="shared" si="3"/>
        <v>884057</v>
      </c>
      <c r="X42" s="54">
        <f t="shared" si="3"/>
        <v>66944308</v>
      </c>
      <c r="Y42" s="184">
        <f>+IF(W42&lt;&gt;0,+(X42/W42)*100,0)</f>
        <v>7572.3972549281325</v>
      </c>
      <c r="Z42" s="182">
        <f>SUM(Z38:Z41)</f>
        <v>884057</v>
      </c>
    </row>
    <row r="43" spans="1:26" ht="13.5">
      <c r="A43" s="157" t="s">
        <v>127</v>
      </c>
      <c r="B43" s="161"/>
      <c r="C43" s="123">
        <v>0</v>
      </c>
      <c r="D43" s="124">
        <v>0</v>
      </c>
      <c r="E43" s="125">
        <v>0</v>
      </c>
      <c r="F43" s="125">
        <v>0</v>
      </c>
      <c r="G43" s="125">
        <v>0</v>
      </c>
      <c r="H43" s="125">
        <v>0</v>
      </c>
      <c r="I43" s="125">
        <v>0</v>
      </c>
      <c r="J43" s="125">
        <v>0</v>
      </c>
      <c r="K43" s="125">
        <v>0</v>
      </c>
      <c r="L43" s="125">
        <v>0</v>
      </c>
      <c r="M43" s="125">
        <v>0</v>
      </c>
      <c r="N43" s="125">
        <v>0</v>
      </c>
      <c r="O43" s="125">
        <v>0</v>
      </c>
      <c r="P43" s="125">
        <v>0</v>
      </c>
      <c r="Q43" s="125">
        <v>0</v>
      </c>
      <c r="R43" s="125">
        <v>0</v>
      </c>
      <c r="S43" s="125">
        <v>0</v>
      </c>
      <c r="T43" s="125">
        <v>0</v>
      </c>
      <c r="U43" s="125">
        <v>0</v>
      </c>
      <c r="V43" s="125">
        <v>0</v>
      </c>
      <c r="W43" s="125">
        <v>0</v>
      </c>
      <c r="X43" s="125">
        <v>0</v>
      </c>
      <c r="Y43" s="107">
        <v>0</v>
      </c>
      <c r="Z43" s="123">
        <v>0</v>
      </c>
    </row>
    <row r="44" spans="1:26" ht="13.5">
      <c r="A44" s="185" t="s">
        <v>128</v>
      </c>
      <c r="B44" s="161"/>
      <c r="C44" s="186">
        <f aca="true" t="shared" si="4" ref="C44:X44">+C42-C43</f>
        <v>0</v>
      </c>
      <c r="D44" s="187">
        <f t="shared" si="4"/>
        <v>884057</v>
      </c>
      <c r="E44" s="43">
        <f t="shared" si="4"/>
        <v>884057</v>
      </c>
      <c r="F44" s="43">
        <f t="shared" si="4"/>
        <v>47826554</v>
      </c>
      <c r="G44" s="43">
        <f t="shared" si="4"/>
        <v>-6735266</v>
      </c>
      <c r="H44" s="43">
        <f t="shared" si="4"/>
        <v>-1148335</v>
      </c>
      <c r="I44" s="43">
        <f t="shared" si="4"/>
        <v>39942953</v>
      </c>
      <c r="J44" s="43">
        <f t="shared" si="4"/>
        <v>-4762802</v>
      </c>
      <c r="K44" s="43">
        <f t="shared" si="4"/>
        <v>48420438</v>
      </c>
      <c r="L44" s="43">
        <f t="shared" si="4"/>
        <v>-9872667</v>
      </c>
      <c r="M44" s="43">
        <f t="shared" si="4"/>
        <v>33784969</v>
      </c>
      <c r="N44" s="43">
        <f t="shared" si="4"/>
        <v>20942212</v>
      </c>
      <c r="O44" s="43">
        <f t="shared" si="4"/>
        <v>-13467732</v>
      </c>
      <c r="P44" s="43">
        <f t="shared" si="4"/>
        <v>25440034</v>
      </c>
      <c r="Q44" s="43">
        <f t="shared" si="4"/>
        <v>32914514</v>
      </c>
      <c r="R44" s="43">
        <f t="shared" si="4"/>
        <v>-9709457</v>
      </c>
      <c r="S44" s="43">
        <f t="shared" si="4"/>
        <v>-12750374</v>
      </c>
      <c r="T44" s="43">
        <f t="shared" si="4"/>
        <v>-16354240</v>
      </c>
      <c r="U44" s="43">
        <f t="shared" si="4"/>
        <v>-38814071</v>
      </c>
      <c r="V44" s="43">
        <f t="shared" si="4"/>
        <v>67828365</v>
      </c>
      <c r="W44" s="43">
        <f t="shared" si="4"/>
        <v>884057</v>
      </c>
      <c r="X44" s="43">
        <f t="shared" si="4"/>
        <v>66944308</v>
      </c>
      <c r="Y44" s="188">
        <f>+IF(W44&lt;&gt;0,+(X44/W44)*100,0)</f>
        <v>7572.3972549281325</v>
      </c>
      <c r="Z44" s="186">
        <f>+Z42-Z43</f>
        <v>884057</v>
      </c>
    </row>
    <row r="45" spans="1:26" ht="13.5">
      <c r="A45" s="157" t="s">
        <v>129</v>
      </c>
      <c r="B45" s="161"/>
      <c r="C45" s="123">
        <v>0</v>
      </c>
      <c r="D45" s="124">
        <v>0</v>
      </c>
      <c r="E45" s="125">
        <v>0</v>
      </c>
      <c r="F45" s="125">
        <v>0</v>
      </c>
      <c r="G45" s="125">
        <v>0</v>
      </c>
      <c r="H45" s="125">
        <v>0</v>
      </c>
      <c r="I45" s="189">
        <v>0</v>
      </c>
      <c r="J45" s="125">
        <v>0</v>
      </c>
      <c r="K45" s="125">
        <v>0</v>
      </c>
      <c r="L45" s="125">
        <v>0</v>
      </c>
      <c r="M45" s="125">
        <v>0</v>
      </c>
      <c r="N45" s="125">
        <v>0</v>
      </c>
      <c r="O45" s="125">
        <v>0</v>
      </c>
      <c r="P45" s="189">
        <v>0</v>
      </c>
      <c r="Q45" s="125">
        <v>0</v>
      </c>
      <c r="R45" s="125">
        <v>0</v>
      </c>
      <c r="S45" s="125">
        <v>0</v>
      </c>
      <c r="T45" s="125">
        <v>0</v>
      </c>
      <c r="U45" s="125">
        <v>0</v>
      </c>
      <c r="V45" s="125">
        <v>0</v>
      </c>
      <c r="W45" s="189">
        <v>0</v>
      </c>
      <c r="X45" s="125">
        <v>0</v>
      </c>
      <c r="Y45" s="107">
        <v>0</v>
      </c>
      <c r="Z45" s="123">
        <v>0</v>
      </c>
    </row>
    <row r="46" spans="1:26" ht="13.5">
      <c r="A46" s="185" t="s">
        <v>130</v>
      </c>
      <c r="B46" s="161"/>
      <c r="C46" s="182">
        <f aca="true" t="shared" si="5" ref="C46:X46">SUM(C44:C45)</f>
        <v>0</v>
      </c>
      <c r="D46" s="183">
        <f t="shared" si="5"/>
        <v>884057</v>
      </c>
      <c r="E46" s="54">
        <f t="shared" si="5"/>
        <v>884057</v>
      </c>
      <c r="F46" s="54">
        <f t="shared" si="5"/>
        <v>47826554</v>
      </c>
      <c r="G46" s="54">
        <f t="shared" si="5"/>
        <v>-6735266</v>
      </c>
      <c r="H46" s="54">
        <f t="shared" si="5"/>
        <v>-1148335</v>
      </c>
      <c r="I46" s="54">
        <f t="shared" si="5"/>
        <v>39942953</v>
      </c>
      <c r="J46" s="54">
        <f t="shared" si="5"/>
        <v>-4762802</v>
      </c>
      <c r="K46" s="54">
        <f t="shared" si="5"/>
        <v>48420438</v>
      </c>
      <c r="L46" s="54">
        <f t="shared" si="5"/>
        <v>-9872667</v>
      </c>
      <c r="M46" s="54">
        <f t="shared" si="5"/>
        <v>33784969</v>
      </c>
      <c r="N46" s="54">
        <f t="shared" si="5"/>
        <v>20942212</v>
      </c>
      <c r="O46" s="54">
        <f t="shared" si="5"/>
        <v>-13467732</v>
      </c>
      <c r="P46" s="54">
        <f t="shared" si="5"/>
        <v>25440034</v>
      </c>
      <c r="Q46" s="54">
        <f t="shared" si="5"/>
        <v>32914514</v>
      </c>
      <c r="R46" s="54">
        <f t="shared" si="5"/>
        <v>-9709457</v>
      </c>
      <c r="S46" s="54">
        <f t="shared" si="5"/>
        <v>-12750374</v>
      </c>
      <c r="T46" s="54">
        <f t="shared" si="5"/>
        <v>-16354240</v>
      </c>
      <c r="U46" s="54">
        <f t="shared" si="5"/>
        <v>-38814071</v>
      </c>
      <c r="V46" s="54">
        <f t="shared" si="5"/>
        <v>67828365</v>
      </c>
      <c r="W46" s="54">
        <f t="shared" si="5"/>
        <v>884057</v>
      </c>
      <c r="X46" s="54">
        <f t="shared" si="5"/>
        <v>66944308</v>
      </c>
      <c r="Y46" s="184">
        <f>+IF(W46&lt;&gt;0,+(X46/W46)*100,0)</f>
        <v>7572.3972549281325</v>
      </c>
      <c r="Z46" s="182">
        <f>SUM(Z44:Z45)</f>
        <v>884057</v>
      </c>
    </row>
    <row r="47" spans="1:26" ht="13.5">
      <c r="A47" s="190" t="s">
        <v>47</v>
      </c>
      <c r="B47" s="161" t="s">
        <v>131</v>
      </c>
      <c r="C47" s="123">
        <v>0</v>
      </c>
      <c r="D47" s="124">
        <v>0</v>
      </c>
      <c r="E47" s="125">
        <v>0</v>
      </c>
      <c r="F47" s="26">
        <v>0</v>
      </c>
      <c r="G47" s="26">
        <v>0</v>
      </c>
      <c r="H47" s="48">
        <v>0</v>
      </c>
      <c r="I47" s="26">
        <v>0</v>
      </c>
      <c r="J47" s="26">
        <v>0</v>
      </c>
      <c r="K47" s="26">
        <v>0</v>
      </c>
      <c r="L47" s="125">
        <v>0</v>
      </c>
      <c r="M47" s="26">
        <v>0</v>
      </c>
      <c r="N47" s="26">
        <v>0</v>
      </c>
      <c r="O47" s="48">
        <v>0</v>
      </c>
      <c r="P47" s="26">
        <v>0</v>
      </c>
      <c r="Q47" s="26">
        <v>0</v>
      </c>
      <c r="R47" s="26">
        <v>0</v>
      </c>
      <c r="S47" s="125">
        <v>0</v>
      </c>
      <c r="T47" s="26">
        <v>0</v>
      </c>
      <c r="U47" s="26">
        <v>0</v>
      </c>
      <c r="V47" s="48">
        <v>0</v>
      </c>
      <c r="W47" s="26">
        <v>0</v>
      </c>
      <c r="X47" s="26">
        <v>0</v>
      </c>
      <c r="Y47" s="106">
        <v>0</v>
      </c>
      <c r="Z47" s="121">
        <v>0</v>
      </c>
    </row>
    <row r="48" spans="1:26" ht="13.5">
      <c r="A48" s="191" t="s">
        <v>48</v>
      </c>
      <c r="B48" s="192"/>
      <c r="C48" s="193">
        <f aca="true" t="shared" si="6" ref="C48:X48">SUM(C46:C47)</f>
        <v>0</v>
      </c>
      <c r="D48" s="194">
        <f t="shared" si="6"/>
        <v>884057</v>
      </c>
      <c r="E48" s="195">
        <f t="shared" si="6"/>
        <v>884057</v>
      </c>
      <c r="F48" s="195">
        <f t="shared" si="6"/>
        <v>47826554</v>
      </c>
      <c r="G48" s="196">
        <f t="shared" si="6"/>
        <v>-6735266</v>
      </c>
      <c r="H48" s="196">
        <f t="shared" si="6"/>
        <v>-1148335</v>
      </c>
      <c r="I48" s="196">
        <f t="shared" si="6"/>
        <v>39942953</v>
      </c>
      <c r="J48" s="196">
        <f t="shared" si="6"/>
        <v>-4762802</v>
      </c>
      <c r="K48" s="196">
        <f t="shared" si="6"/>
        <v>48420438</v>
      </c>
      <c r="L48" s="195">
        <f t="shared" si="6"/>
        <v>-9872667</v>
      </c>
      <c r="M48" s="195">
        <f t="shared" si="6"/>
        <v>33784969</v>
      </c>
      <c r="N48" s="196">
        <f t="shared" si="6"/>
        <v>20942212</v>
      </c>
      <c r="O48" s="196">
        <f t="shared" si="6"/>
        <v>-13467732</v>
      </c>
      <c r="P48" s="196">
        <f t="shared" si="6"/>
        <v>25440034</v>
      </c>
      <c r="Q48" s="196">
        <f t="shared" si="6"/>
        <v>32914514</v>
      </c>
      <c r="R48" s="196">
        <f t="shared" si="6"/>
        <v>-9709457</v>
      </c>
      <c r="S48" s="195">
        <f t="shared" si="6"/>
        <v>-12750374</v>
      </c>
      <c r="T48" s="195">
        <f t="shared" si="6"/>
        <v>-16354240</v>
      </c>
      <c r="U48" s="196">
        <f t="shared" si="6"/>
        <v>-38814071</v>
      </c>
      <c r="V48" s="196">
        <f t="shared" si="6"/>
        <v>67828365</v>
      </c>
      <c r="W48" s="196">
        <f t="shared" si="6"/>
        <v>884057</v>
      </c>
      <c r="X48" s="196">
        <f t="shared" si="6"/>
        <v>66944308</v>
      </c>
      <c r="Y48" s="197">
        <f>+IF(W48&lt;&gt;0,+(X48/W48)*100,0)</f>
        <v>7572.3972549281325</v>
      </c>
      <c r="Z48" s="198">
        <f>SUM(Z46:Z47)</f>
        <v>884057</v>
      </c>
    </row>
    <row r="49" spans="1:26" ht="13.5">
      <c r="A49" s="149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199" t="s">
        <v>225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150" t="s">
        <v>226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150" t="s">
        <v>227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150" t="s">
        <v>228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150" t="s">
        <v>229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  <row r="55" spans="1:26" ht="13.5">
      <c r="A55" s="150" t="s">
        <v>230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</row>
    <row r="56" spans="1:26" ht="13.5">
      <c r="A56" s="150" t="s">
        <v>231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</row>
    <row r="57" spans="1:26" ht="13.5">
      <c r="A57" s="150" t="s">
        <v>232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</row>
    <row r="58" spans="1:26" ht="13.5">
      <c r="A58" s="14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>
      <c r="A59" s="15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>
      <c r="A60" s="15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>
      <c r="A61" s="15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>
      <c r="A62" s="153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>
      <c r="A63" s="153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</sheetData>
  <sheetProtection/>
  <mergeCells count="2">
    <mergeCell ref="A1:Z1"/>
    <mergeCell ref="D2:Z2"/>
  </mergeCells>
  <printOptions horizontalCentered="1"/>
  <pageMargins left="0.551181102362205" right="0.22" top="0.51" bottom="0.31" header="0.31496062992126" footer="0.31496062992126"/>
  <pageSetup horizontalDpi="300" verticalDpi="3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126" t="s">
        <v>132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</row>
    <row r="2" spans="1:26" ht="24.75" customHeight="1">
      <c r="A2" s="127" t="s">
        <v>1</v>
      </c>
      <c r="B2" s="100" t="s">
        <v>224</v>
      </c>
      <c r="C2" s="87" t="s">
        <v>2</v>
      </c>
      <c r="D2" s="201" t="s">
        <v>3</v>
      </c>
      <c r="E2" s="202"/>
      <c r="F2" s="203"/>
      <c r="G2" s="203"/>
      <c r="H2" s="203"/>
      <c r="I2" s="203"/>
      <c r="J2" s="203"/>
      <c r="K2" s="203"/>
      <c r="L2" s="202"/>
      <c r="M2" s="203"/>
      <c r="N2" s="203"/>
      <c r="O2" s="203"/>
      <c r="P2" s="203"/>
      <c r="Q2" s="203"/>
      <c r="R2" s="203"/>
      <c r="S2" s="202"/>
      <c r="T2" s="203"/>
      <c r="U2" s="203"/>
      <c r="V2" s="203"/>
      <c r="W2" s="203"/>
      <c r="X2" s="203"/>
      <c r="Y2" s="203"/>
      <c r="Z2" s="204"/>
    </row>
    <row r="3" spans="1:26" ht="24.75" customHeight="1">
      <c r="A3" s="131" t="s">
        <v>4</v>
      </c>
      <c r="B3" s="132" t="s">
        <v>71</v>
      </c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112" t="s">
        <v>133</v>
      </c>
      <c r="B4" s="102"/>
      <c r="C4" s="134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56"/>
      <c r="Z4" s="205"/>
    </row>
    <row r="5" spans="1:26" ht="13.5">
      <c r="A5" s="101" t="s">
        <v>73</v>
      </c>
      <c r="B5" s="102"/>
      <c r="C5" s="119">
        <f aca="true" t="shared" si="0" ref="C5:X5">SUM(C6:C8)</f>
        <v>0</v>
      </c>
      <c r="D5" s="120">
        <f t="shared" si="0"/>
        <v>1000000</v>
      </c>
      <c r="E5" s="66">
        <f t="shared" si="0"/>
        <v>1000000</v>
      </c>
      <c r="F5" s="66">
        <f t="shared" si="0"/>
        <v>0</v>
      </c>
      <c r="G5" s="66">
        <f t="shared" si="0"/>
        <v>0</v>
      </c>
      <c r="H5" s="66">
        <f t="shared" si="0"/>
        <v>0</v>
      </c>
      <c r="I5" s="66">
        <f t="shared" si="0"/>
        <v>0</v>
      </c>
      <c r="J5" s="66">
        <f t="shared" si="0"/>
        <v>2516003</v>
      </c>
      <c r="K5" s="66">
        <f t="shared" si="0"/>
        <v>0</v>
      </c>
      <c r="L5" s="66">
        <f t="shared" si="0"/>
        <v>0</v>
      </c>
      <c r="M5" s="66">
        <f t="shared" si="0"/>
        <v>2516003</v>
      </c>
      <c r="N5" s="66">
        <f t="shared" si="0"/>
        <v>1860363</v>
      </c>
      <c r="O5" s="66">
        <f t="shared" si="0"/>
        <v>0</v>
      </c>
      <c r="P5" s="66">
        <f t="shared" si="0"/>
        <v>469348</v>
      </c>
      <c r="Q5" s="66">
        <f t="shared" si="0"/>
        <v>2329711</v>
      </c>
      <c r="R5" s="66">
        <f t="shared" si="0"/>
        <v>0</v>
      </c>
      <c r="S5" s="66">
        <f t="shared" si="0"/>
        <v>0</v>
      </c>
      <c r="T5" s="66">
        <f t="shared" si="0"/>
        <v>-4232473</v>
      </c>
      <c r="U5" s="66">
        <f t="shared" si="0"/>
        <v>-4232473</v>
      </c>
      <c r="V5" s="66">
        <f t="shared" si="0"/>
        <v>613241</v>
      </c>
      <c r="W5" s="66">
        <f t="shared" si="0"/>
        <v>1000000</v>
      </c>
      <c r="X5" s="66">
        <f t="shared" si="0"/>
        <v>-386759</v>
      </c>
      <c r="Y5" s="103">
        <f>+IF(W5&lt;&gt;0,+(X5/W5)*100,0)</f>
        <v>-38.6759</v>
      </c>
      <c r="Z5" s="119">
        <f>SUM(Z6:Z8)</f>
        <v>1000000</v>
      </c>
    </row>
    <row r="6" spans="1:26" ht="13.5">
      <c r="A6" s="104" t="s">
        <v>74</v>
      </c>
      <c r="B6" s="102"/>
      <c r="C6" s="121"/>
      <c r="D6" s="122">
        <v>1000000</v>
      </c>
      <c r="E6" s="26">
        <v>1000000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>
        <v>1000000</v>
      </c>
      <c r="X6" s="26">
        <v>-1000000</v>
      </c>
      <c r="Y6" s="106">
        <v>-100</v>
      </c>
      <c r="Z6" s="28">
        <v>1000000</v>
      </c>
    </row>
    <row r="7" spans="1:26" ht="13.5">
      <c r="A7" s="104" t="s">
        <v>75</v>
      </c>
      <c r="B7" s="102"/>
      <c r="C7" s="123"/>
      <c r="D7" s="124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07"/>
      <c r="Z7" s="200"/>
    </row>
    <row r="8" spans="1:26" ht="13.5">
      <c r="A8" s="104" t="s">
        <v>76</v>
      </c>
      <c r="B8" s="102"/>
      <c r="C8" s="121"/>
      <c r="D8" s="122"/>
      <c r="E8" s="26"/>
      <c r="F8" s="26"/>
      <c r="G8" s="26"/>
      <c r="H8" s="26"/>
      <c r="I8" s="26"/>
      <c r="J8" s="26">
        <v>2516003</v>
      </c>
      <c r="K8" s="26"/>
      <c r="L8" s="26"/>
      <c r="M8" s="26">
        <v>2516003</v>
      </c>
      <c r="N8" s="26">
        <v>1860363</v>
      </c>
      <c r="O8" s="26"/>
      <c r="P8" s="26">
        <v>469348</v>
      </c>
      <c r="Q8" s="26">
        <v>2329711</v>
      </c>
      <c r="R8" s="26"/>
      <c r="S8" s="26"/>
      <c r="T8" s="26">
        <v>-4232473</v>
      </c>
      <c r="U8" s="26">
        <v>-4232473</v>
      </c>
      <c r="V8" s="26">
        <v>613241</v>
      </c>
      <c r="W8" s="26"/>
      <c r="X8" s="26">
        <v>613241</v>
      </c>
      <c r="Y8" s="106"/>
      <c r="Z8" s="28"/>
    </row>
    <row r="9" spans="1:26" ht="13.5">
      <c r="A9" s="101" t="s">
        <v>77</v>
      </c>
      <c r="B9" s="102"/>
      <c r="C9" s="119">
        <f aca="true" t="shared" si="1" ref="C9:X9">SUM(C10:C14)</f>
        <v>0</v>
      </c>
      <c r="D9" s="120">
        <f t="shared" si="1"/>
        <v>1500000</v>
      </c>
      <c r="E9" s="66">
        <f t="shared" si="1"/>
        <v>1500000</v>
      </c>
      <c r="F9" s="66">
        <f t="shared" si="1"/>
        <v>0</v>
      </c>
      <c r="G9" s="66">
        <f t="shared" si="1"/>
        <v>0</v>
      </c>
      <c r="H9" s="66">
        <f t="shared" si="1"/>
        <v>0</v>
      </c>
      <c r="I9" s="66">
        <f t="shared" si="1"/>
        <v>0</v>
      </c>
      <c r="J9" s="66">
        <f t="shared" si="1"/>
        <v>134720</v>
      </c>
      <c r="K9" s="66">
        <f t="shared" si="1"/>
        <v>0</v>
      </c>
      <c r="L9" s="66">
        <f t="shared" si="1"/>
        <v>0</v>
      </c>
      <c r="M9" s="66">
        <f t="shared" si="1"/>
        <v>134720</v>
      </c>
      <c r="N9" s="66">
        <f t="shared" si="1"/>
        <v>0</v>
      </c>
      <c r="O9" s="66">
        <f t="shared" si="1"/>
        <v>0</v>
      </c>
      <c r="P9" s="66">
        <f t="shared" si="1"/>
        <v>0</v>
      </c>
      <c r="Q9" s="66">
        <f t="shared" si="1"/>
        <v>0</v>
      </c>
      <c r="R9" s="66">
        <f t="shared" si="1"/>
        <v>50500</v>
      </c>
      <c r="S9" s="66">
        <f t="shared" si="1"/>
        <v>1656852</v>
      </c>
      <c r="T9" s="66">
        <f t="shared" si="1"/>
        <v>696381</v>
      </c>
      <c r="U9" s="66">
        <f t="shared" si="1"/>
        <v>2403733</v>
      </c>
      <c r="V9" s="66">
        <f t="shared" si="1"/>
        <v>2538453</v>
      </c>
      <c r="W9" s="66">
        <f t="shared" si="1"/>
        <v>1500000</v>
      </c>
      <c r="X9" s="66">
        <f t="shared" si="1"/>
        <v>1038453</v>
      </c>
      <c r="Y9" s="103">
        <f>+IF(W9&lt;&gt;0,+(X9/W9)*100,0)</f>
        <v>69.2302</v>
      </c>
      <c r="Z9" s="68">
        <f>SUM(Z10:Z14)</f>
        <v>1500000</v>
      </c>
    </row>
    <row r="10" spans="1:26" ht="13.5">
      <c r="A10" s="104" t="s">
        <v>78</v>
      </c>
      <c r="B10" s="102"/>
      <c r="C10" s="121"/>
      <c r="D10" s="122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>
        <v>50500</v>
      </c>
      <c r="S10" s="26">
        <v>1656852</v>
      </c>
      <c r="T10" s="26">
        <v>696381</v>
      </c>
      <c r="U10" s="26">
        <v>2403733</v>
      </c>
      <c r="V10" s="26">
        <v>2403733</v>
      </c>
      <c r="W10" s="26"/>
      <c r="X10" s="26">
        <v>2403733</v>
      </c>
      <c r="Y10" s="106"/>
      <c r="Z10" s="28"/>
    </row>
    <row r="11" spans="1:26" ht="13.5">
      <c r="A11" s="104" t="s">
        <v>79</v>
      </c>
      <c r="B11" s="102"/>
      <c r="C11" s="121"/>
      <c r="D11" s="122">
        <v>1500000</v>
      </c>
      <c r="E11" s="26">
        <v>1500000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>
        <v>1500000</v>
      </c>
      <c r="X11" s="26">
        <v>-1500000</v>
      </c>
      <c r="Y11" s="106">
        <v>-100</v>
      </c>
      <c r="Z11" s="28">
        <v>1500000</v>
      </c>
    </row>
    <row r="12" spans="1:26" ht="13.5">
      <c r="A12" s="104" t="s">
        <v>80</v>
      </c>
      <c r="B12" s="102"/>
      <c r="C12" s="121"/>
      <c r="D12" s="122"/>
      <c r="E12" s="26"/>
      <c r="F12" s="26"/>
      <c r="G12" s="26"/>
      <c r="H12" s="26"/>
      <c r="I12" s="26"/>
      <c r="J12" s="26">
        <v>134720</v>
      </c>
      <c r="K12" s="26"/>
      <c r="L12" s="26"/>
      <c r="M12" s="26">
        <v>134720</v>
      </c>
      <c r="N12" s="26"/>
      <c r="O12" s="26"/>
      <c r="P12" s="26"/>
      <c r="Q12" s="26"/>
      <c r="R12" s="26"/>
      <c r="S12" s="26"/>
      <c r="T12" s="26"/>
      <c r="U12" s="26"/>
      <c r="V12" s="26">
        <v>134720</v>
      </c>
      <c r="W12" s="26"/>
      <c r="X12" s="26">
        <v>134720</v>
      </c>
      <c r="Y12" s="106"/>
      <c r="Z12" s="28"/>
    </row>
    <row r="13" spans="1:26" ht="13.5">
      <c r="A13" s="104" t="s">
        <v>81</v>
      </c>
      <c r="B13" s="102"/>
      <c r="C13" s="121"/>
      <c r="D13" s="122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104" t="s">
        <v>82</v>
      </c>
      <c r="B14" s="102"/>
      <c r="C14" s="123"/>
      <c r="D14" s="124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07"/>
      <c r="Z14" s="200"/>
    </row>
    <row r="15" spans="1:26" ht="13.5">
      <c r="A15" s="101" t="s">
        <v>83</v>
      </c>
      <c r="B15" s="108"/>
      <c r="C15" s="119">
        <f aca="true" t="shared" si="2" ref="C15:X15">SUM(C16:C18)</f>
        <v>0</v>
      </c>
      <c r="D15" s="120">
        <f t="shared" si="2"/>
        <v>8000000</v>
      </c>
      <c r="E15" s="66">
        <f t="shared" si="2"/>
        <v>8000000</v>
      </c>
      <c r="F15" s="66">
        <f t="shared" si="2"/>
        <v>0</v>
      </c>
      <c r="G15" s="66">
        <f t="shared" si="2"/>
        <v>0</v>
      </c>
      <c r="H15" s="66">
        <f t="shared" si="2"/>
        <v>0</v>
      </c>
      <c r="I15" s="66">
        <f t="shared" si="2"/>
        <v>0</v>
      </c>
      <c r="J15" s="66">
        <f t="shared" si="2"/>
        <v>0</v>
      </c>
      <c r="K15" s="66">
        <f t="shared" si="2"/>
        <v>0</v>
      </c>
      <c r="L15" s="66">
        <f t="shared" si="2"/>
        <v>0</v>
      </c>
      <c r="M15" s="66">
        <f t="shared" si="2"/>
        <v>0</v>
      </c>
      <c r="N15" s="66">
        <f t="shared" si="2"/>
        <v>0</v>
      </c>
      <c r="O15" s="66">
        <f t="shared" si="2"/>
        <v>0</v>
      </c>
      <c r="P15" s="66">
        <f t="shared" si="2"/>
        <v>0</v>
      </c>
      <c r="Q15" s="66">
        <f t="shared" si="2"/>
        <v>0</v>
      </c>
      <c r="R15" s="66">
        <f t="shared" si="2"/>
        <v>0</v>
      </c>
      <c r="S15" s="66">
        <f t="shared" si="2"/>
        <v>0</v>
      </c>
      <c r="T15" s="66">
        <f t="shared" si="2"/>
        <v>0</v>
      </c>
      <c r="U15" s="66">
        <f t="shared" si="2"/>
        <v>0</v>
      </c>
      <c r="V15" s="66">
        <f t="shared" si="2"/>
        <v>0</v>
      </c>
      <c r="W15" s="66">
        <f t="shared" si="2"/>
        <v>8000000</v>
      </c>
      <c r="X15" s="66">
        <f t="shared" si="2"/>
        <v>-8000000</v>
      </c>
      <c r="Y15" s="103">
        <f>+IF(W15&lt;&gt;0,+(X15/W15)*100,0)</f>
        <v>-100</v>
      </c>
      <c r="Z15" s="68">
        <f>SUM(Z16:Z18)</f>
        <v>8000000</v>
      </c>
    </row>
    <row r="16" spans="1:26" ht="13.5">
      <c r="A16" s="104" t="s">
        <v>84</v>
      </c>
      <c r="B16" s="102"/>
      <c r="C16" s="121"/>
      <c r="D16" s="122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104" t="s">
        <v>85</v>
      </c>
      <c r="B17" s="102"/>
      <c r="C17" s="121"/>
      <c r="D17" s="122">
        <v>8000000</v>
      </c>
      <c r="E17" s="26">
        <v>8000000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>
        <v>8000000</v>
      </c>
      <c r="X17" s="26">
        <v>-8000000</v>
      </c>
      <c r="Y17" s="106">
        <v>-100</v>
      </c>
      <c r="Z17" s="28">
        <v>8000000</v>
      </c>
    </row>
    <row r="18" spans="1:26" ht="13.5">
      <c r="A18" s="104" t="s">
        <v>86</v>
      </c>
      <c r="B18" s="102"/>
      <c r="C18" s="121"/>
      <c r="D18" s="12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101" t="s">
        <v>87</v>
      </c>
      <c r="B19" s="108"/>
      <c r="C19" s="119">
        <f aca="true" t="shared" si="3" ref="C19:X19">SUM(C20:C23)</f>
        <v>0</v>
      </c>
      <c r="D19" s="120">
        <f t="shared" si="3"/>
        <v>77000000</v>
      </c>
      <c r="E19" s="66">
        <f t="shared" si="3"/>
        <v>77000000</v>
      </c>
      <c r="F19" s="66">
        <f t="shared" si="3"/>
        <v>0</v>
      </c>
      <c r="G19" s="66">
        <f t="shared" si="3"/>
        <v>8746519</v>
      </c>
      <c r="H19" s="66">
        <f t="shared" si="3"/>
        <v>4160598</v>
      </c>
      <c r="I19" s="66">
        <f t="shared" si="3"/>
        <v>12907117</v>
      </c>
      <c r="J19" s="66">
        <f t="shared" si="3"/>
        <v>457951</v>
      </c>
      <c r="K19" s="66">
        <f t="shared" si="3"/>
        <v>7500147</v>
      </c>
      <c r="L19" s="66">
        <f t="shared" si="3"/>
        <v>1092590</v>
      </c>
      <c r="M19" s="66">
        <f t="shared" si="3"/>
        <v>9050688</v>
      </c>
      <c r="N19" s="66">
        <f t="shared" si="3"/>
        <v>429104</v>
      </c>
      <c r="O19" s="66">
        <f t="shared" si="3"/>
        <v>1880268</v>
      </c>
      <c r="P19" s="66">
        <f t="shared" si="3"/>
        <v>5679629</v>
      </c>
      <c r="Q19" s="66">
        <f t="shared" si="3"/>
        <v>7989001</v>
      </c>
      <c r="R19" s="66">
        <f t="shared" si="3"/>
        <v>528056</v>
      </c>
      <c r="S19" s="66">
        <f t="shared" si="3"/>
        <v>5358133</v>
      </c>
      <c r="T19" s="66">
        <f t="shared" si="3"/>
        <v>9436343</v>
      </c>
      <c r="U19" s="66">
        <f t="shared" si="3"/>
        <v>15322532</v>
      </c>
      <c r="V19" s="66">
        <f t="shared" si="3"/>
        <v>45269338</v>
      </c>
      <c r="W19" s="66">
        <f t="shared" si="3"/>
        <v>77000000</v>
      </c>
      <c r="X19" s="66">
        <f t="shared" si="3"/>
        <v>-31730662</v>
      </c>
      <c r="Y19" s="103">
        <f>+IF(W19&lt;&gt;0,+(X19/W19)*100,0)</f>
        <v>-41.20865194805195</v>
      </c>
      <c r="Z19" s="68">
        <f>SUM(Z20:Z23)</f>
        <v>77000000</v>
      </c>
    </row>
    <row r="20" spans="1:26" ht="13.5">
      <c r="A20" s="104" t="s">
        <v>88</v>
      </c>
      <c r="B20" s="102"/>
      <c r="C20" s="121"/>
      <c r="D20" s="12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104" t="s">
        <v>89</v>
      </c>
      <c r="B21" s="102"/>
      <c r="C21" s="121"/>
      <c r="D21" s="122">
        <v>42800000</v>
      </c>
      <c r="E21" s="26">
        <v>42800000</v>
      </c>
      <c r="F21" s="26"/>
      <c r="G21" s="26">
        <v>3221499</v>
      </c>
      <c r="H21" s="26">
        <v>1129227</v>
      </c>
      <c r="I21" s="26">
        <v>4350726</v>
      </c>
      <c r="J21" s="26">
        <v>349503</v>
      </c>
      <c r="K21" s="26">
        <v>3674809</v>
      </c>
      <c r="L21" s="26">
        <v>940796</v>
      </c>
      <c r="M21" s="26">
        <v>4965108</v>
      </c>
      <c r="N21" s="26"/>
      <c r="O21" s="26">
        <v>1112547</v>
      </c>
      <c r="P21" s="26">
        <v>2789464</v>
      </c>
      <c r="Q21" s="26">
        <v>3902011</v>
      </c>
      <c r="R21" s="26"/>
      <c r="S21" s="26">
        <v>4123213</v>
      </c>
      <c r="T21" s="26">
        <v>5275108</v>
      </c>
      <c r="U21" s="26">
        <v>9398321</v>
      </c>
      <c r="V21" s="26">
        <v>22616166</v>
      </c>
      <c r="W21" s="26">
        <v>42800000</v>
      </c>
      <c r="X21" s="26">
        <v>-20183834</v>
      </c>
      <c r="Y21" s="106">
        <v>-47.16</v>
      </c>
      <c r="Z21" s="28">
        <v>42800000</v>
      </c>
    </row>
    <row r="22" spans="1:26" ht="13.5">
      <c r="A22" s="104" t="s">
        <v>90</v>
      </c>
      <c r="B22" s="102"/>
      <c r="C22" s="123"/>
      <c r="D22" s="124">
        <v>34200000</v>
      </c>
      <c r="E22" s="125">
        <v>34200000</v>
      </c>
      <c r="F22" s="125"/>
      <c r="G22" s="125">
        <v>5525020</v>
      </c>
      <c r="H22" s="125">
        <v>3031371</v>
      </c>
      <c r="I22" s="125">
        <v>8556391</v>
      </c>
      <c r="J22" s="125">
        <v>108448</v>
      </c>
      <c r="K22" s="125">
        <v>3825338</v>
      </c>
      <c r="L22" s="125">
        <v>151794</v>
      </c>
      <c r="M22" s="125">
        <v>4085580</v>
      </c>
      <c r="N22" s="125">
        <v>429104</v>
      </c>
      <c r="O22" s="125">
        <v>767721</v>
      </c>
      <c r="P22" s="125">
        <v>2890165</v>
      </c>
      <c r="Q22" s="125">
        <v>4086990</v>
      </c>
      <c r="R22" s="125">
        <v>528056</v>
      </c>
      <c r="S22" s="125">
        <v>1234920</v>
      </c>
      <c r="T22" s="125">
        <v>4161235</v>
      </c>
      <c r="U22" s="125">
        <v>5924211</v>
      </c>
      <c r="V22" s="125">
        <v>22653172</v>
      </c>
      <c r="W22" s="125">
        <v>34200000</v>
      </c>
      <c r="X22" s="125">
        <v>-11546828</v>
      </c>
      <c r="Y22" s="107">
        <v>-33.76</v>
      </c>
      <c r="Z22" s="200">
        <v>34200000</v>
      </c>
    </row>
    <row r="23" spans="1:26" ht="13.5">
      <c r="A23" s="104" t="s">
        <v>91</v>
      </c>
      <c r="B23" s="102"/>
      <c r="C23" s="121"/>
      <c r="D23" s="12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101" t="s">
        <v>92</v>
      </c>
      <c r="B24" s="108"/>
      <c r="C24" s="119"/>
      <c r="D24" s="120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103"/>
      <c r="Z24" s="68"/>
    </row>
    <row r="25" spans="1:26" ht="13.5">
      <c r="A25" s="114" t="s">
        <v>134</v>
      </c>
      <c r="B25" s="115" t="s">
        <v>98</v>
      </c>
      <c r="C25" s="193">
        <f aca="true" t="shared" si="4" ref="C25:X25">+C5+C9+C15+C19+C24</f>
        <v>0</v>
      </c>
      <c r="D25" s="206">
        <f t="shared" si="4"/>
        <v>87500000</v>
      </c>
      <c r="E25" s="195">
        <f t="shared" si="4"/>
        <v>87500000</v>
      </c>
      <c r="F25" s="195">
        <f t="shared" si="4"/>
        <v>0</v>
      </c>
      <c r="G25" s="195">
        <f t="shared" si="4"/>
        <v>8746519</v>
      </c>
      <c r="H25" s="195">
        <f t="shared" si="4"/>
        <v>4160598</v>
      </c>
      <c r="I25" s="195">
        <f t="shared" si="4"/>
        <v>12907117</v>
      </c>
      <c r="J25" s="195">
        <f t="shared" si="4"/>
        <v>3108674</v>
      </c>
      <c r="K25" s="195">
        <f t="shared" si="4"/>
        <v>7500147</v>
      </c>
      <c r="L25" s="195">
        <f t="shared" si="4"/>
        <v>1092590</v>
      </c>
      <c r="M25" s="195">
        <f t="shared" si="4"/>
        <v>11701411</v>
      </c>
      <c r="N25" s="195">
        <f t="shared" si="4"/>
        <v>2289467</v>
      </c>
      <c r="O25" s="195">
        <f t="shared" si="4"/>
        <v>1880268</v>
      </c>
      <c r="P25" s="195">
        <f t="shared" si="4"/>
        <v>6148977</v>
      </c>
      <c r="Q25" s="195">
        <f t="shared" si="4"/>
        <v>10318712</v>
      </c>
      <c r="R25" s="195">
        <f t="shared" si="4"/>
        <v>578556</v>
      </c>
      <c r="S25" s="195">
        <f t="shared" si="4"/>
        <v>7014985</v>
      </c>
      <c r="T25" s="195">
        <f t="shared" si="4"/>
        <v>5900251</v>
      </c>
      <c r="U25" s="195">
        <f t="shared" si="4"/>
        <v>13493792</v>
      </c>
      <c r="V25" s="195">
        <f t="shared" si="4"/>
        <v>48421032</v>
      </c>
      <c r="W25" s="195">
        <f t="shared" si="4"/>
        <v>87500000</v>
      </c>
      <c r="X25" s="195">
        <f t="shared" si="4"/>
        <v>-39078968</v>
      </c>
      <c r="Y25" s="207">
        <f>+IF(W25&lt;&gt;0,+(X25/W25)*100,0)</f>
        <v>-44.661677714285716</v>
      </c>
      <c r="Z25" s="208">
        <f>+Z5+Z9+Z15+Z19+Z24</f>
        <v>87500000</v>
      </c>
    </row>
    <row r="26" spans="1:26" ht="4.5" customHeight="1">
      <c r="A26" s="111"/>
      <c r="B26" s="102"/>
      <c r="C26" s="121"/>
      <c r="D26" s="12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09" t="s">
        <v>135</v>
      </c>
      <c r="B27" s="113"/>
      <c r="C27" s="121"/>
      <c r="D27" s="122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0" t="s">
        <v>136</v>
      </c>
      <c r="B28" s="102"/>
      <c r="C28" s="121"/>
      <c r="D28" s="122">
        <v>85500000</v>
      </c>
      <c r="E28" s="26">
        <v>85500000</v>
      </c>
      <c r="F28" s="26"/>
      <c r="G28" s="26">
        <v>8746519</v>
      </c>
      <c r="H28" s="26">
        <v>4160598</v>
      </c>
      <c r="I28" s="26">
        <v>12907117</v>
      </c>
      <c r="J28" s="26">
        <v>592671</v>
      </c>
      <c r="K28" s="26">
        <v>7500147</v>
      </c>
      <c r="L28" s="26">
        <v>1092590</v>
      </c>
      <c r="M28" s="26">
        <v>9185408</v>
      </c>
      <c r="N28" s="26">
        <v>429104</v>
      </c>
      <c r="O28" s="26">
        <v>1880268</v>
      </c>
      <c r="P28" s="26">
        <v>5679629</v>
      </c>
      <c r="Q28" s="26">
        <v>7989001</v>
      </c>
      <c r="R28" s="26">
        <v>578556</v>
      </c>
      <c r="S28" s="26">
        <v>7014985</v>
      </c>
      <c r="T28" s="26">
        <v>10132724</v>
      </c>
      <c r="U28" s="26">
        <v>17726265</v>
      </c>
      <c r="V28" s="26">
        <v>47807791</v>
      </c>
      <c r="W28" s="26">
        <v>85500000</v>
      </c>
      <c r="X28" s="26">
        <v>-37692209</v>
      </c>
      <c r="Y28" s="106">
        <v>-44.08</v>
      </c>
      <c r="Z28" s="121">
        <v>85500000</v>
      </c>
    </row>
    <row r="29" spans="1:26" ht="13.5">
      <c r="A29" s="210" t="s">
        <v>137</v>
      </c>
      <c r="B29" s="102"/>
      <c r="C29" s="121"/>
      <c r="D29" s="12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10" t="s">
        <v>138</v>
      </c>
      <c r="B30" s="102"/>
      <c r="C30" s="123"/>
      <c r="D30" s="124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07"/>
      <c r="Z30" s="200"/>
    </row>
    <row r="31" spans="1:26" ht="13.5">
      <c r="A31" s="211" t="s">
        <v>139</v>
      </c>
      <c r="B31" s="102"/>
      <c r="C31" s="121"/>
      <c r="D31" s="122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12" t="s">
        <v>45</v>
      </c>
      <c r="B32" s="102" t="s">
        <v>93</v>
      </c>
      <c r="C32" s="186">
        <f aca="true" t="shared" si="5" ref="C32:X32">SUM(C28:C31)</f>
        <v>0</v>
      </c>
      <c r="D32" s="187">
        <f t="shared" si="5"/>
        <v>85500000</v>
      </c>
      <c r="E32" s="43">
        <f t="shared" si="5"/>
        <v>85500000</v>
      </c>
      <c r="F32" s="43">
        <f t="shared" si="5"/>
        <v>0</v>
      </c>
      <c r="G32" s="43">
        <f t="shared" si="5"/>
        <v>8746519</v>
      </c>
      <c r="H32" s="43">
        <f t="shared" si="5"/>
        <v>4160598</v>
      </c>
      <c r="I32" s="43">
        <f t="shared" si="5"/>
        <v>12907117</v>
      </c>
      <c r="J32" s="43">
        <f t="shared" si="5"/>
        <v>592671</v>
      </c>
      <c r="K32" s="43">
        <f t="shared" si="5"/>
        <v>7500147</v>
      </c>
      <c r="L32" s="43">
        <f t="shared" si="5"/>
        <v>1092590</v>
      </c>
      <c r="M32" s="43">
        <f t="shared" si="5"/>
        <v>9185408</v>
      </c>
      <c r="N32" s="43">
        <f t="shared" si="5"/>
        <v>429104</v>
      </c>
      <c r="O32" s="43">
        <f t="shared" si="5"/>
        <v>1880268</v>
      </c>
      <c r="P32" s="43">
        <f t="shared" si="5"/>
        <v>5679629</v>
      </c>
      <c r="Q32" s="43">
        <f t="shared" si="5"/>
        <v>7989001</v>
      </c>
      <c r="R32" s="43">
        <f t="shared" si="5"/>
        <v>578556</v>
      </c>
      <c r="S32" s="43">
        <f t="shared" si="5"/>
        <v>7014985</v>
      </c>
      <c r="T32" s="43">
        <f t="shared" si="5"/>
        <v>10132724</v>
      </c>
      <c r="U32" s="43">
        <f t="shared" si="5"/>
        <v>17726265</v>
      </c>
      <c r="V32" s="43">
        <f t="shared" si="5"/>
        <v>47807791</v>
      </c>
      <c r="W32" s="43">
        <f t="shared" si="5"/>
        <v>85500000</v>
      </c>
      <c r="X32" s="43">
        <f t="shared" si="5"/>
        <v>-37692209</v>
      </c>
      <c r="Y32" s="188">
        <f>+IF(W32&lt;&gt;0,+(X32/W32)*100,0)</f>
        <v>-44.084454970760234</v>
      </c>
      <c r="Z32" s="45">
        <f>SUM(Z28:Z31)</f>
        <v>85500000</v>
      </c>
    </row>
    <row r="33" spans="1:26" ht="13.5">
      <c r="A33" s="213" t="s">
        <v>50</v>
      </c>
      <c r="B33" s="102" t="s">
        <v>140</v>
      </c>
      <c r="C33" s="121"/>
      <c r="D33" s="12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13" t="s">
        <v>51</v>
      </c>
      <c r="B34" s="102" t="s">
        <v>125</v>
      </c>
      <c r="C34" s="121"/>
      <c r="D34" s="122"/>
      <c r="E34" s="26"/>
      <c r="F34" s="26"/>
      <c r="G34" s="26"/>
      <c r="H34" s="26"/>
      <c r="I34" s="26"/>
      <c r="J34" s="26"/>
      <c r="K34" s="26"/>
      <c r="L34" s="26"/>
      <c r="M34" s="26"/>
      <c r="N34" s="26">
        <v>1854970</v>
      </c>
      <c r="O34" s="26"/>
      <c r="P34" s="26"/>
      <c r="Q34" s="26">
        <v>1854970</v>
      </c>
      <c r="R34" s="26"/>
      <c r="S34" s="26"/>
      <c r="T34" s="26">
        <v>-4370973</v>
      </c>
      <c r="U34" s="26">
        <v>-4370973</v>
      </c>
      <c r="V34" s="26">
        <v>-2516003</v>
      </c>
      <c r="W34" s="26"/>
      <c r="X34" s="26">
        <v>-2516003</v>
      </c>
      <c r="Y34" s="106"/>
      <c r="Z34" s="28"/>
    </row>
    <row r="35" spans="1:26" ht="13.5">
      <c r="A35" s="213" t="s">
        <v>52</v>
      </c>
      <c r="B35" s="102"/>
      <c r="C35" s="121"/>
      <c r="D35" s="122">
        <v>2000000</v>
      </c>
      <c r="E35" s="26">
        <v>2000000</v>
      </c>
      <c r="F35" s="26"/>
      <c r="G35" s="26"/>
      <c r="H35" s="26"/>
      <c r="I35" s="26"/>
      <c r="J35" s="26">
        <v>2516003</v>
      </c>
      <c r="K35" s="26"/>
      <c r="L35" s="26"/>
      <c r="M35" s="26">
        <v>2516003</v>
      </c>
      <c r="N35" s="26">
        <v>5393</v>
      </c>
      <c r="O35" s="26"/>
      <c r="P35" s="26">
        <v>469348</v>
      </c>
      <c r="Q35" s="26">
        <v>474741</v>
      </c>
      <c r="R35" s="26"/>
      <c r="S35" s="26"/>
      <c r="T35" s="26">
        <v>138500</v>
      </c>
      <c r="U35" s="26">
        <v>138500</v>
      </c>
      <c r="V35" s="26">
        <v>3129244</v>
      </c>
      <c r="W35" s="26">
        <v>2000000</v>
      </c>
      <c r="X35" s="26">
        <v>1129244</v>
      </c>
      <c r="Y35" s="106">
        <v>56.46</v>
      </c>
      <c r="Z35" s="28">
        <v>2000000</v>
      </c>
    </row>
    <row r="36" spans="1:26" ht="13.5">
      <c r="A36" s="214" t="s">
        <v>141</v>
      </c>
      <c r="B36" s="115" t="s">
        <v>131</v>
      </c>
      <c r="C36" s="198">
        <f aca="true" t="shared" si="6" ref="C36:X36">SUM(C32:C35)</f>
        <v>0</v>
      </c>
      <c r="D36" s="194">
        <f t="shared" si="6"/>
        <v>87500000</v>
      </c>
      <c r="E36" s="196">
        <f t="shared" si="6"/>
        <v>87500000</v>
      </c>
      <c r="F36" s="196">
        <f t="shared" si="6"/>
        <v>0</v>
      </c>
      <c r="G36" s="196">
        <f t="shared" si="6"/>
        <v>8746519</v>
      </c>
      <c r="H36" s="196">
        <f t="shared" si="6"/>
        <v>4160598</v>
      </c>
      <c r="I36" s="196">
        <f t="shared" si="6"/>
        <v>12907117</v>
      </c>
      <c r="J36" s="196">
        <f t="shared" si="6"/>
        <v>3108674</v>
      </c>
      <c r="K36" s="196">
        <f t="shared" si="6"/>
        <v>7500147</v>
      </c>
      <c r="L36" s="196">
        <f t="shared" si="6"/>
        <v>1092590</v>
      </c>
      <c r="M36" s="196">
        <f t="shared" si="6"/>
        <v>11701411</v>
      </c>
      <c r="N36" s="196">
        <f t="shared" si="6"/>
        <v>2289467</v>
      </c>
      <c r="O36" s="196">
        <f t="shared" si="6"/>
        <v>1880268</v>
      </c>
      <c r="P36" s="196">
        <f t="shared" si="6"/>
        <v>6148977</v>
      </c>
      <c r="Q36" s="196">
        <f t="shared" si="6"/>
        <v>10318712</v>
      </c>
      <c r="R36" s="196">
        <f t="shared" si="6"/>
        <v>578556</v>
      </c>
      <c r="S36" s="196">
        <f t="shared" si="6"/>
        <v>7014985</v>
      </c>
      <c r="T36" s="196">
        <f t="shared" si="6"/>
        <v>5900251</v>
      </c>
      <c r="U36" s="196">
        <f t="shared" si="6"/>
        <v>13493792</v>
      </c>
      <c r="V36" s="196">
        <f t="shared" si="6"/>
        <v>48421032</v>
      </c>
      <c r="W36" s="196">
        <f t="shared" si="6"/>
        <v>87500000</v>
      </c>
      <c r="X36" s="196">
        <f t="shared" si="6"/>
        <v>-39078968</v>
      </c>
      <c r="Y36" s="197">
        <f>+IF(W36&lt;&gt;0,+(X36/W36)*100,0)</f>
        <v>-44.661677714285716</v>
      </c>
      <c r="Z36" s="215">
        <f>SUM(Z32:Z35)</f>
        <v>87500000</v>
      </c>
    </row>
    <row r="37" spans="1:26" ht="13.5">
      <c r="A37" s="116" t="s">
        <v>219</v>
      </c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  <row r="38" spans="1:26" ht="13.5">
      <c r="A38" s="84" t="s">
        <v>233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ht="13.5">
      <c r="A39" s="84" t="s">
        <v>234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235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236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ht="13.5">
      <c r="A42" s="84" t="s">
        <v>237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ht="13.5">
      <c r="A43" s="84" t="s">
        <v>238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</row>
    <row r="44" spans="1:26" ht="13.5">
      <c r="A44" s="84" t="s">
        <v>239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</row>
    <row r="45" spans="1:26" ht="13.5">
      <c r="A45" s="84" t="s">
        <v>240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</row>
  </sheetData>
  <sheetProtection/>
  <mergeCells count="1">
    <mergeCell ref="A1:Z1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142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54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33" t="s">
        <v>5</v>
      </c>
      <c r="D3" s="13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143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144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145</v>
      </c>
      <c r="B6" s="158"/>
      <c r="C6" s="121"/>
      <c r="D6" s="25"/>
      <c r="E6" s="26"/>
      <c r="F6" s="26">
        <v>36940487</v>
      </c>
      <c r="G6" s="26"/>
      <c r="H6" s="26"/>
      <c r="I6" s="26">
        <v>36940487</v>
      </c>
      <c r="J6" s="26">
        <v>5647622</v>
      </c>
      <c r="K6" s="26">
        <v>46410991</v>
      </c>
      <c r="L6" s="26"/>
      <c r="M6" s="26">
        <v>52058613</v>
      </c>
      <c r="N6" s="26"/>
      <c r="O6" s="26"/>
      <c r="P6" s="26">
        <v>30348551</v>
      </c>
      <c r="Q6" s="26">
        <v>30348551</v>
      </c>
      <c r="R6" s="26"/>
      <c r="S6" s="26"/>
      <c r="T6" s="26"/>
      <c r="U6" s="26"/>
      <c r="V6" s="26">
        <v>119347651</v>
      </c>
      <c r="W6" s="26"/>
      <c r="X6" s="26">
        <v>119347651</v>
      </c>
      <c r="Y6" s="106"/>
      <c r="Z6" s="28"/>
    </row>
    <row r="7" spans="1:26" ht="13.5">
      <c r="A7" s="225" t="s">
        <v>146</v>
      </c>
      <c r="B7" s="158" t="s">
        <v>71</v>
      </c>
      <c r="C7" s="121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106"/>
      <c r="Z7" s="28"/>
    </row>
    <row r="8" spans="1:26" ht="13.5">
      <c r="A8" s="225" t="s">
        <v>147</v>
      </c>
      <c r="B8" s="158" t="s">
        <v>71</v>
      </c>
      <c r="C8" s="121"/>
      <c r="D8" s="25"/>
      <c r="E8" s="26"/>
      <c r="F8" s="26">
        <v>2879715</v>
      </c>
      <c r="G8" s="26">
        <v>2885553</v>
      </c>
      <c r="H8" s="26">
        <v>3450447</v>
      </c>
      <c r="I8" s="26">
        <v>9215715</v>
      </c>
      <c r="J8" s="26">
        <v>-4260</v>
      </c>
      <c r="K8" s="26">
        <v>8206442</v>
      </c>
      <c r="L8" s="26">
        <v>3408953</v>
      </c>
      <c r="M8" s="26">
        <v>11611135</v>
      </c>
      <c r="N8" s="26">
        <v>1888714</v>
      </c>
      <c r="O8" s="26">
        <v>2485282</v>
      </c>
      <c r="P8" s="26">
        <v>2904604</v>
      </c>
      <c r="Q8" s="26">
        <v>7278600</v>
      </c>
      <c r="R8" s="26">
        <v>1784057</v>
      </c>
      <c r="S8" s="26">
        <v>1206734</v>
      </c>
      <c r="T8" s="26">
        <v>-6531001</v>
      </c>
      <c r="U8" s="26">
        <v>-3540210</v>
      </c>
      <c r="V8" s="26">
        <v>24565240</v>
      </c>
      <c r="W8" s="26"/>
      <c r="X8" s="26">
        <v>24565240</v>
      </c>
      <c r="Y8" s="106"/>
      <c r="Z8" s="28"/>
    </row>
    <row r="9" spans="1:26" ht="13.5">
      <c r="A9" s="225" t="s">
        <v>148</v>
      </c>
      <c r="B9" s="158"/>
      <c r="C9" s="121"/>
      <c r="D9" s="25"/>
      <c r="E9" s="26"/>
      <c r="F9" s="26"/>
      <c r="G9" s="26">
        <v>1694040</v>
      </c>
      <c r="H9" s="26"/>
      <c r="I9" s="26">
        <v>1694040</v>
      </c>
      <c r="J9" s="26"/>
      <c r="K9" s="26"/>
      <c r="L9" s="26">
        <v>630890</v>
      </c>
      <c r="M9" s="26">
        <v>630890</v>
      </c>
      <c r="N9" s="26"/>
      <c r="O9" s="26">
        <v>28756</v>
      </c>
      <c r="P9" s="26">
        <v>80700</v>
      </c>
      <c r="Q9" s="26">
        <v>109456</v>
      </c>
      <c r="R9" s="26">
        <v>1640146</v>
      </c>
      <c r="S9" s="26">
        <v>1011079</v>
      </c>
      <c r="T9" s="26">
        <v>2038807</v>
      </c>
      <c r="U9" s="26">
        <v>4690032</v>
      </c>
      <c r="V9" s="26">
        <v>7124418</v>
      </c>
      <c r="W9" s="26"/>
      <c r="X9" s="26">
        <v>7124418</v>
      </c>
      <c r="Y9" s="106"/>
      <c r="Z9" s="28"/>
    </row>
    <row r="10" spans="1:26" ht="13.5">
      <c r="A10" s="225" t="s">
        <v>149</v>
      </c>
      <c r="B10" s="158"/>
      <c r="C10" s="121"/>
      <c r="D10" s="25"/>
      <c r="E10" s="26"/>
      <c r="F10" s="125"/>
      <c r="G10" s="125"/>
      <c r="H10" s="125"/>
      <c r="I10" s="26"/>
      <c r="J10" s="125"/>
      <c r="K10" s="125"/>
      <c r="L10" s="26"/>
      <c r="M10" s="125"/>
      <c r="N10" s="125"/>
      <c r="O10" s="125"/>
      <c r="P10" s="26"/>
      <c r="Q10" s="125"/>
      <c r="R10" s="125"/>
      <c r="S10" s="26"/>
      <c r="T10" s="125"/>
      <c r="U10" s="125"/>
      <c r="V10" s="125"/>
      <c r="W10" s="26"/>
      <c r="X10" s="125"/>
      <c r="Y10" s="107"/>
      <c r="Z10" s="200"/>
    </row>
    <row r="11" spans="1:26" ht="13.5">
      <c r="A11" s="225" t="s">
        <v>150</v>
      </c>
      <c r="B11" s="158" t="s">
        <v>95</v>
      </c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6" t="s">
        <v>55</v>
      </c>
      <c r="B12" s="227"/>
      <c r="C12" s="138">
        <f aca="true" t="shared" si="0" ref="C12:X12">SUM(C6:C11)</f>
        <v>0</v>
      </c>
      <c r="D12" s="38">
        <f t="shared" si="0"/>
        <v>0</v>
      </c>
      <c r="E12" s="39">
        <f t="shared" si="0"/>
        <v>0</v>
      </c>
      <c r="F12" s="39">
        <f t="shared" si="0"/>
        <v>39820202</v>
      </c>
      <c r="G12" s="39">
        <f t="shared" si="0"/>
        <v>4579593</v>
      </c>
      <c r="H12" s="39">
        <f t="shared" si="0"/>
        <v>3450447</v>
      </c>
      <c r="I12" s="39">
        <f t="shared" si="0"/>
        <v>47850242</v>
      </c>
      <c r="J12" s="39">
        <f t="shared" si="0"/>
        <v>5643362</v>
      </c>
      <c r="K12" s="39">
        <f t="shared" si="0"/>
        <v>54617433</v>
      </c>
      <c r="L12" s="39">
        <f t="shared" si="0"/>
        <v>4039843</v>
      </c>
      <c r="M12" s="39">
        <f t="shared" si="0"/>
        <v>64300638</v>
      </c>
      <c r="N12" s="39">
        <f t="shared" si="0"/>
        <v>1888714</v>
      </c>
      <c r="O12" s="39">
        <f t="shared" si="0"/>
        <v>2514038</v>
      </c>
      <c r="P12" s="39">
        <f t="shared" si="0"/>
        <v>33333855</v>
      </c>
      <c r="Q12" s="39">
        <f t="shared" si="0"/>
        <v>37736607</v>
      </c>
      <c r="R12" s="39">
        <f t="shared" si="0"/>
        <v>3424203</v>
      </c>
      <c r="S12" s="39">
        <f t="shared" si="0"/>
        <v>2217813</v>
      </c>
      <c r="T12" s="39">
        <f t="shared" si="0"/>
        <v>-4492194</v>
      </c>
      <c r="U12" s="39">
        <f t="shared" si="0"/>
        <v>1149822</v>
      </c>
      <c r="V12" s="39">
        <f t="shared" si="0"/>
        <v>151037309</v>
      </c>
      <c r="W12" s="39">
        <f t="shared" si="0"/>
        <v>0</v>
      </c>
      <c r="X12" s="39">
        <f t="shared" si="0"/>
        <v>151037309</v>
      </c>
      <c r="Y12" s="140">
        <f>+IF(W12&lt;&gt;0,+(X12/W12)*100,0)</f>
        <v>0</v>
      </c>
      <c r="Z12" s="40">
        <f>SUM(Z6:Z11)</f>
        <v>0</v>
      </c>
    </row>
    <row r="13" spans="1:26" ht="4.5" customHeight="1">
      <c r="A13" s="228"/>
      <c r="B13" s="158"/>
      <c r="C13" s="121"/>
      <c r="D13" s="2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106"/>
      <c r="Z13" s="28"/>
    </row>
    <row r="14" spans="1:26" ht="13.5">
      <c r="A14" s="218" t="s">
        <v>151</v>
      </c>
      <c r="B14" s="158"/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5" t="s">
        <v>152</v>
      </c>
      <c r="B15" s="158"/>
      <c r="C15" s="121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106"/>
      <c r="Z15" s="28"/>
    </row>
    <row r="16" spans="1:26" ht="13.5">
      <c r="A16" s="225" t="s">
        <v>153</v>
      </c>
      <c r="B16" s="158"/>
      <c r="C16" s="121"/>
      <c r="D16" s="25"/>
      <c r="E16" s="26"/>
      <c r="F16" s="125"/>
      <c r="G16" s="125"/>
      <c r="H16" s="125"/>
      <c r="I16" s="26"/>
      <c r="J16" s="125"/>
      <c r="K16" s="125"/>
      <c r="L16" s="26"/>
      <c r="M16" s="125"/>
      <c r="N16" s="125"/>
      <c r="O16" s="125"/>
      <c r="P16" s="26"/>
      <c r="Q16" s="125"/>
      <c r="R16" s="125"/>
      <c r="S16" s="26"/>
      <c r="T16" s="125"/>
      <c r="U16" s="125"/>
      <c r="V16" s="125"/>
      <c r="W16" s="26"/>
      <c r="X16" s="125"/>
      <c r="Y16" s="107"/>
      <c r="Z16" s="200"/>
    </row>
    <row r="17" spans="1:26" ht="13.5">
      <c r="A17" s="225" t="s">
        <v>154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25" t="s">
        <v>155</v>
      </c>
      <c r="B18" s="158"/>
      <c r="C18" s="121"/>
      <c r="D18" s="2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106"/>
      <c r="Z18" s="28"/>
    </row>
    <row r="19" spans="1:26" ht="13.5">
      <c r="A19" s="225" t="s">
        <v>156</v>
      </c>
      <c r="B19" s="158" t="s">
        <v>98</v>
      </c>
      <c r="C19" s="121"/>
      <c r="D19" s="25"/>
      <c r="E19" s="26"/>
      <c r="F19" s="26"/>
      <c r="G19" s="26">
        <v>9175623</v>
      </c>
      <c r="H19" s="26">
        <v>4160598</v>
      </c>
      <c r="I19" s="26">
        <v>13336221</v>
      </c>
      <c r="J19" s="26">
        <v>349503</v>
      </c>
      <c r="K19" s="26">
        <v>7207653</v>
      </c>
      <c r="L19" s="26">
        <v>482257</v>
      </c>
      <c r="M19" s="26">
        <v>8039413</v>
      </c>
      <c r="N19" s="26">
        <v>1199207</v>
      </c>
      <c r="O19" s="26">
        <v>1219112</v>
      </c>
      <c r="P19" s="26">
        <v>6148978</v>
      </c>
      <c r="Q19" s="26">
        <v>8567297</v>
      </c>
      <c r="R19" s="26">
        <v>578556</v>
      </c>
      <c r="S19" s="26">
        <v>7014985</v>
      </c>
      <c r="T19" s="26">
        <v>5900251</v>
      </c>
      <c r="U19" s="26">
        <v>13493792</v>
      </c>
      <c r="V19" s="26">
        <v>43436723</v>
      </c>
      <c r="W19" s="26"/>
      <c r="X19" s="26">
        <v>43436723</v>
      </c>
      <c r="Y19" s="106"/>
      <c r="Z19" s="28"/>
    </row>
    <row r="20" spans="1:26" ht="13.5">
      <c r="A20" s="225" t="s">
        <v>157</v>
      </c>
      <c r="B20" s="158"/>
      <c r="C20" s="121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158</v>
      </c>
      <c r="B21" s="158"/>
      <c r="C21" s="121"/>
      <c r="D21" s="2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106"/>
      <c r="Z21" s="28"/>
    </row>
    <row r="22" spans="1:26" ht="13.5">
      <c r="A22" s="225" t="s">
        <v>159</v>
      </c>
      <c r="B22" s="158"/>
      <c r="C22" s="121"/>
      <c r="D22" s="2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106"/>
      <c r="Z22" s="28"/>
    </row>
    <row r="23" spans="1:26" ht="13.5">
      <c r="A23" s="225" t="s">
        <v>160</v>
      </c>
      <c r="B23" s="158"/>
      <c r="C23" s="121"/>
      <c r="D23" s="25"/>
      <c r="E23" s="26"/>
      <c r="F23" s="125"/>
      <c r="G23" s="125"/>
      <c r="H23" s="125"/>
      <c r="I23" s="26"/>
      <c r="J23" s="125"/>
      <c r="K23" s="125"/>
      <c r="L23" s="26"/>
      <c r="M23" s="125"/>
      <c r="N23" s="125"/>
      <c r="O23" s="125"/>
      <c r="P23" s="26"/>
      <c r="Q23" s="125"/>
      <c r="R23" s="125"/>
      <c r="S23" s="26"/>
      <c r="T23" s="125"/>
      <c r="U23" s="125"/>
      <c r="V23" s="125"/>
      <c r="W23" s="26"/>
      <c r="X23" s="125"/>
      <c r="Y23" s="107"/>
      <c r="Z23" s="200"/>
    </row>
    <row r="24" spans="1:26" ht="13.5">
      <c r="A24" s="226" t="s">
        <v>56</v>
      </c>
      <c r="B24" s="229"/>
      <c r="C24" s="138">
        <f aca="true" t="shared" si="1" ref="C24:X24">SUM(C15:C23)</f>
        <v>0</v>
      </c>
      <c r="D24" s="42">
        <f t="shared" si="1"/>
        <v>0</v>
      </c>
      <c r="E24" s="43">
        <f t="shared" si="1"/>
        <v>0</v>
      </c>
      <c r="F24" s="43">
        <f t="shared" si="1"/>
        <v>0</v>
      </c>
      <c r="G24" s="43">
        <f t="shared" si="1"/>
        <v>9175623</v>
      </c>
      <c r="H24" s="43">
        <f t="shared" si="1"/>
        <v>4160598</v>
      </c>
      <c r="I24" s="43">
        <f t="shared" si="1"/>
        <v>13336221</v>
      </c>
      <c r="J24" s="43">
        <f t="shared" si="1"/>
        <v>349503</v>
      </c>
      <c r="K24" s="43">
        <f t="shared" si="1"/>
        <v>7207653</v>
      </c>
      <c r="L24" s="43">
        <f t="shared" si="1"/>
        <v>482257</v>
      </c>
      <c r="M24" s="43">
        <f t="shared" si="1"/>
        <v>8039413</v>
      </c>
      <c r="N24" s="43">
        <f t="shared" si="1"/>
        <v>1199207</v>
      </c>
      <c r="O24" s="43">
        <f t="shared" si="1"/>
        <v>1219112</v>
      </c>
      <c r="P24" s="43">
        <f t="shared" si="1"/>
        <v>6148978</v>
      </c>
      <c r="Q24" s="43">
        <f t="shared" si="1"/>
        <v>8567297</v>
      </c>
      <c r="R24" s="43">
        <f t="shared" si="1"/>
        <v>578556</v>
      </c>
      <c r="S24" s="43">
        <f t="shared" si="1"/>
        <v>7014985</v>
      </c>
      <c r="T24" s="43">
        <f t="shared" si="1"/>
        <v>5900251</v>
      </c>
      <c r="U24" s="43">
        <f t="shared" si="1"/>
        <v>13493792</v>
      </c>
      <c r="V24" s="43">
        <f t="shared" si="1"/>
        <v>43436723</v>
      </c>
      <c r="W24" s="43">
        <f t="shared" si="1"/>
        <v>0</v>
      </c>
      <c r="X24" s="43">
        <f t="shared" si="1"/>
        <v>43436723</v>
      </c>
      <c r="Y24" s="188">
        <f>+IF(W24&lt;&gt;0,+(X24/W24)*100,0)</f>
        <v>0</v>
      </c>
      <c r="Z24" s="45">
        <f>SUM(Z15:Z23)</f>
        <v>0</v>
      </c>
    </row>
    <row r="25" spans="1:26" ht="13.5">
      <c r="A25" s="226" t="s">
        <v>161</v>
      </c>
      <c r="B25" s="227"/>
      <c r="C25" s="138">
        <f aca="true" t="shared" si="2" ref="C25:X25">+C12+C24</f>
        <v>0</v>
      </c>
      <c r="D25" s="38">
        <f t="shared" si="2"/>
        <v>0</v>
      </c>
      <c r="E25" s="39">
        <f t="shared" si="2"/>
        <v>0</v>
      </c>
      <c r="F25" s="39">
        <f t="shared" si="2"/>
        <v>39820202</v>
      </c>
      <c r="G25" s="39">
        <f t="shared" si="2"/>
        <v>13755216</v>
      </c>
      <c r="H25" s="39">
        <f t="shared" si="2"/>
        <v>7611045</v>
      </c>
      <c r="I25" s="39">
        <f t="shared" si="2"/>
        <v>61186463</v>
      </c>
      <c r="J25" s="39">
        <f t="shared" si="2"/>
        <v>5992865</v>
      </c>
      <c r="K25" s="39">
        <f t="shared" si="2"/>
        <v>61825086</v>
      </c>
      <c r="L25" s="39">
        <f t="shared" si="2"/>
        <v>4522100</v>
      </c>
      <c r="M25" s="39">
        <f t="shared" si="2"/>
        <v>72340051</v>
      </c>
      <c r="N25" s="39">
        <f t="shared" si="2"/>
        <v>3087921</v>
      </c>
      <c r="O25" s="39">
        <f t="shared" si="2"/>
        <v>3733150</v>
      </c>
      <c r="P25" s="39">
        <f t="shared" si="2"/>
        <v>39482833</v>
      </c>
      <c r="Q25" s="39">
        <f t="shared" si="2"/>
        <v>46303904</v>
      </c>
      <c r="R25" s="39">
        <f t="shared" si="2"/>
        <v>4002759</v>
      </c>
      <c r="S25" s="39">
        <f t="shared" si="2"/>
        <v>9232798</v>
      </c>
      <c r="T25" s="39">
        <f t="shared" si="2"/>
        <v>1408057</v>
      </c>
      <c r="U25" s="39">
        <f t="shared" si="2"/>
        <v>14643614</v>
      </c>
      <c r="V25" s="39">
        <f t="shared" si="2"/>
        <v>194474032</v>
      </c>
      <c r="W25" s="39">
        <f t="shared" si="2"/>
        <v>0</v>
      </c>
      <c r="X25" s="39">
        <f t="shared" si="2"/>
        <v>194474032</v>
      </c>
      <c r="Y25" s="140">
        <f>+IF(W25&lt;&gt;0,+(X25/W25)*100,0)</f>
        <v>0</v>
      </c>
      <c r="Z25" s="40">
        <f>+Z12+Z24</f>
        <v>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162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163</v>
      </c>
      <c r="B28" s="230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164</v>
      </c>
      <c r="B29" s="158" t="s">
        <v>71</v>
      </c>
      <c r="C29" s="121"/>
      <c r="D29" s="25"/>
      <c r="E29" s="26"/>
      <c r="F29" s="26"/>
      <c r="G29" s="26">
        <v>1765691</v>
      </c>
      <c r="H29" s="26">
        <v>7701276</v>
      </c>
      <c r="I29" s="26">
        <v>9466967</v>
      </c>
      <c r="J29" s="26"/>
      <c r="K29" s="26"/>
      <c r="L29" s="26">
        <v>12461384</v>
      </c>
      <c r="M29" s="26">
        <v>12461384</v>
      </c>
      <c r="N29" s="26">
        <v>6411053</v>
      </c>
      <c r="O29" s="26">
        <v>13145895</v>
      </c>
      <c r="P29" s="26"/>
      <c r="Q29" s="26">
        <v>19556948</v>
      </c>
      <c r="R29" s="26">
        <v>18558898</v>
      </c>
      <c r="S29" s="26">
        <v>14270261</v>
      </c>
      <c r="T29" s="26">
        <v>23579842</v>
      </c>
      <c r="U29" s="26">
        <v>56409001</v>
      </c>
      <c r="V29" s="26">
        <v>97894300</v>
      </c>
      <c r="W29" s="26"/>
      <c r="X29" s="26">
        <v>97894300</v>
      </c>
      <c r="Y29" s="106"/>
      <c r="Z29" s="28"/>
    </row>
    <row r="30" spans="1:26" ht="13.5">
      <c r="A30" s="225" t="s">
        <v>51</v>
      </c>
      <c r="B30" s="158" t="s">
        <v>93</v>
      </c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165</v>
      </c>
      <c r="B31" s="158"/>
      <c r="C31" s="121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106"/>
      <c r="Z31" s="28"/>
    </row>
    <row r="32" spans="1:26" ht="13.5">
      <c r="A32" s="225" t="s">
        <v>166</v>
      </c>
      <c r="B32" s="158" t="s">
        <v>93</v>
      </c>
      <c r="C32" s="121"/>
      <c r="D32" s="25"/>
      <c r="E32" s="26"/>
      <c r="F32" s="26">
        <v>-8006353</v>
      </c>
      <c r="G32" s="26">
        <v>18724785</v>
      </c>
      <c r="H32" s="26">
        <v>-2311335</v>
      </c>
      <c r="I32" s="26">
        <v>8407097</v>
      </c>
      <c r="J32" s="26">
        <v>13488788</v>
      </c>
      <c r="K32" s="26">
        <v>33186761</v>
      </c>
      <c r="L32" s="26">
        <v>-696773</v>
      </c>
      <c r="M32" s="26">
        <v>45978776</v>
      </c>
      <c r="N32" s="26">
        <v>3272869</v>
      </c>
      <c r="O32" s="26">
        <v>-1126042</v>
      </c>
      <c r="P32" s="26">
        <v>14044781</v>
      </c>
      <c r="Q32" s="26">
        <v>16191608</v>
      </c>
      <c r="R32" s="26">
        <v>-4846684</v>
      </c>
      <c r="S32" s="26">
        <v>8910651</v>
      </c>
      <c r="T32" s="26">
        <v>890965</v>
      </c>
      <c r="U32" s="26">
        <v>4954932</v>
      </c>
      <c r="V32" s="26">
        <v>75532413</v>
      </c>
      <c r="W32" s="26"/>
      <c r="X32" s="26">
        <v>75532413</v>
      </c>
      <c r="Y32" s="106"/>
      <c r="Z32" s="28"/>
    </row>
    <row r="33" spans="1:26" ht="13.5">
      <c r="A33" s="225" t="s">
        <v>167</v>
      </c>
      <c r="B33" s="158"/>
      <c r="C33" s="121"/>
      <c r="D33" s="25"/>
      <c r="E33" s="26"/>
      <c r="F33" s="26"/>
      <c r="G33" s="26"/>
      <c r="H33" s="26"/>
      <c r="I33" s="26"/>
      <c r="J33" s="26"/>
      <c r="K33" s="26">
        <v>11094689</v>
      </c>
      <c r="L33" s="26">
        <v>2630154</v>
      </c>
      <c r="M33" s="26">
        <v>13724843</v>
      </c>
      <c r="N33" s="26">
        <v>2068104</v>
      </c>
      <c r="O33" s="26">
        <v>5181030</v>
      </c>
      <c r="P33" s="26"/>
      <c r="Q33" s="26">
        <v>7249134</v>
      </c>
      <c r="R33" s="26"/>
      <c r="S33" s="26">
        <v>-1197739</v>
      </c>
      <c r="T33" s="26"/>
      <c r="U33" s="26">
        <v>-1197739</v>
      </c>
      <c r="V33" s="26">
        <v>19776238</v>
      </c>
      <c r="W33" s="26"/>
      <c r="X33" s="26">
        <v>19776238</v>
      </c>
      <c r="Y33" s="106"/>
      <c r="Z33" s="28"/>
    </row>
    <row r="34" spans="1:26" ht="13.5">
      <c r="A34" s="226" t="s">
        <v>57</v>
      </c>
      <c r="B34" s="227"/>
      <c r="C34" s="138">
        <f aca="true" t="shared" si="3" ref="C34:X34">SUM(C29:C33)</f>
        <v>0</v>
      </c>
      <c r="D34" s="38">
        <f t="shared" si="3"/>
        <v>0</v>
      </c>
      <c r="E34" s="39">
        <f t="shared" si="3"/>
        <v>0</v>
      </c>
      <c r="F34" s="39">
        <f t="shared" si="3"/>
        <v>-8006353</v>
      </c>
      <c r="G34" s="39">
        <f t="shared" si="3"/>
        <v>20490476</v>
      </c>
      <c r="H34" s="39">
        <f t="shared" si="3"/>
        <v>5389941</v>
      </c>
      <c r="I34" s="39">
        <f t="shared" si="3"/>
        <v>17874064</v>
      </c>
      <c r="J34" s="39">
        <f t="shared" si="3"/>
        <v>13488788</v>
      </c>
      <c r="K34" s="39">
        <f t="shared" si="3"/>
        <v>44281450</v>
      </c>
      <c r="L34" s="39">
        <f t="shared" si="3"/>
        <v>14394765</v>
      </c>
      <c r="M34" s="39">
        <f t="shared" si="3"/>
        <v>72165003</v>
      </c>
      <c r="N34" s="39">
        <f t="shared" si="3"/>
        <v>11752026</v>
      </c>
      <c r="O34" s="39">
        <f t="shared" si="3"/>
        <v>17200883</v>
      </c>
      <c r="P34" s="39">
        <f t="shared" si="3"/>
        <v>14044781</v>
      </c>
      <c r="Q34" s="39">
        <f t="shared" si="3"/>
        <v>42997690</v>
      </c>
      <c r="R34" s="39">
        <f t="shared" si="3"/>
        <v>13712214</v>
      </c>
      <c r="S34" s="39">
        <f t="shared" si="3"/>
        <v>21983173</v>
      </c>
      <c r="T34" s="39">
        <f t="shared" si="3"/>
        <v>24470807</v>
      </c>
      <c r="U34" s="39">
        <f t="shared" si="3"/>
        <v>60166194</v>
      </c>
      <c r="V34" s="39">
        <f t="shared" si="3"/>
        <v>193202951</v>
      </c>
      <c r="W34" s="39">
        <f t="shared" si="3"/>
        <v>0</v>
      </c>
      <c r="X34" s="39">
        <f t="shared" si="3"/>
        <v>193202951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168</v>
      </c>
      <c r="B36" s="158"/>
      <c r="C36" s="121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106"/>
      <c r="Z36" s="28"/>
    </row>
    <row r="37" spans="1:26" ht="13.5">
      <c r="A37" s="225" t="s">
        <v>51</v>
      </c>
      <c r="B37" s="158"/>
      <c r="C37" s="121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106"/>
      <c r="Z37" s="28"/>
    </row>
    <row r="38" spans="1:26" ht="13.5">
      <c r="A38" s="225" t="s">
        <v>167</v>
      </c>
      <c r="B38" s="158"/>
      <c r="C38" s="121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106"/>
      <c r="Z38" s="28"/>
    </row>
    <row r="39" spans="1:26" ht="13.5">
      <c r="A39" s="226" t="s">
        <v>58</v>
      </c>
      <c r="B39" s="229"/>
      <c r="C39" s="138">
        <f aca="true" t="shared" si="4" ref="C39:X39">SUM(C37:C38)</f>
        <v>0</v>
      </c>
      <c r="D39" s="42">
        <f t="shared" si="4"/>
        <v>0</v>
      </c>
      <c r="E39" s="43">
        <f t="shared" si="4"/>
        <v>0</v>
      </c>
      <c r="F39" s="43">
        <f t="shared" si="4"/>
        <v>0</v>
      </c>
      <c r="G39" s="43">
        <f t="shared" si="4"/>
        <v>0</v>
      </c>
      <c r="H39" s="43">
        <f t="shared" si="4"/>
        <v>0</v>
      </c>
      <c r="I39" s="43">
        <f t="shared" si="4"/>
        <v>0</v>
      </c>
      <c r="J39" s="43">
        <f t="shared" si="4"/>
        <v>0</v>
      </c>
      <c r="K39" s="43">
        <f t="shared" si="4"/>
        <v>0</v>
      </c>
      <c r="L39" s="43">
        <f t="shared" si="4"/>
        <v>0</v>
      </c>
      <c r="M39" s="43">
        <f t="shared" si="4"/>
        <v>0</v>
      </c>
      <c r="N39" s="43">
        <f t="shared" si="4"/>
        <v>0</v>
      </c>
      <c r="O39" s="43">
        <f t="shared" si="4"/>
        <v>0</v>
      </c>
      <c r="P39" s="43">
        <f t="shared" si="4"/>
        <v>0</v>
      </c>
      <c r="Q39" s="43">
        <f t="shared" si="4"/>
        <v>0</v>
      </c>
      <c r="R39" s="43">
        <f t="shared" si="4"/>
        <v>0</v>
      </c>
      <c r="S39" s="43">
        <f t="shared" si="4"/>
        <v>0</v>
      </c>
      <c r="T39" s="43">
        <f t="shared" si="4"/>
        <v>0</v>
      </c>
      <c r="U39" s="43">
        <f t="shared" si="4"/>
        <v>0</v>
      </c>
      <c r="V39" s="43">
        <f t="shared" si="4"/>
        <v>0</v>
      </c>
      <c r="W39" s="43">
        <f t="shared" si="4"/>
        <v>0</v>
      </c>
      <c r="X39" s="43">
        <f t="shared" si="4"/>
        <v>0</v>
      </c>
      <c r="Y39" s="188">
        <f>+IF(W39&lt;&gt;0,+(X39/W39)*100,0)</f>
        <v>0</v>
      </c>
      <c r="Z39" s="45">
        <f>SUM(Z37:Z38)</f>
        <v>0</v>
      </c>
    </row>
    <row r="40" spans="1:26" ht="13.5">
      <c r="A40" s="226" t="s">
        <v>169</v>
      </c>
      <c r="B40" s="227"/>
      <c r="C40" s="138">
        <f aca="true" t="shared" si="5" ref="C40:X40">+C34+C39</f>
        <v>0</v>
      </c>
      <c r="D40" s="38">
        <f t="shared" si="5"/>
        <v>0</v>
      </c>
      <c r="E40" s="39">
        <f t="shared" si="5"/>
        <v>0</v>
      </c>
      <c r="F40" s="39">
        <f t="shared" si="5"/>
        <v>-8006353</v>
      </c>
      <c r="G40" s="39">
        <f t="shared" si="5"/>
        <v>20490476</v>
      </c>
      <c r="H40" s="39">
        <f t="shared" si="5"/>
        <v>5389941</v>
      </c>
      <c r="I40" s="39">
        <f t="shared" si="5"/>
        <v>17874064</v>
      </c>
      <c r="J40" s="39">
        <f t="shared" si="5"/>
        <v>13488788</v>
      </c>
      <c r="K40" s="39">
        <f t="shared" si="5"/>
        <v>44281450</v>
      </c>
      <c r="L40" s="39">
        <f t="shared" si="5"/>
        <v>14394765</v>
      </c>
      <c r="M40" s="39">
        <f t="shared" si="5"/>
        <v>72165003</v>
      </c>
      <c r="N40" s="39">
        <f t="shared" si="5"/>
        <v>11752026</v>
      </c>
      <c r="O40" s="39">
        <f t="shared" si="5"/>
        <v>17200883</v>
      </c>
      <c r="P40" s="39">
        <f t="shared" si="5"/>
        <v>14044781</v>
      </c>
      <c r="Q40" s="39">
        <f t="shared" si="5"/>
        <v>42997690</v>
      </c>
      <c r="R40" s="39">
        <f t="shared" si="5"/>
        <v>13712214</v>
      </c>
      <c r="S40" s="39">
        <f t="shared" si="5"/>
        <v>21983173</v>
      </c>
      <c r="T40" s="39">
        <f t="shared" si="5"/>
        <v>24470807</v>
      </c>
      <c r="U40" s="39">
        <f t="shared" si="5"/>
        <v>60166194</v>
      </c>
      <c r="V40" s="39">
        <f t="shared" si="5"/>
        <v>193202951</v>
      </c>
      <c r="W40" s="39">
        <f t="shared" si="5"/>
        <v>0</v>
      </c>
      <c r="X40" s="39">
        <f t="shared" si="5"/>
        <v>193202951</v>
      </c>
      <c r="Y40" s="140">
        <f>+IF(W40&lt;&gt;0,+(X40/W40)*100,0)</f>
        <v>0</v>
      </c>
      <c r="Z40" s="40">
        <f>+Z34+Z39</f>
        <v>0</v>
      </c>
    </row>
    <row r="41" spans="1:26" ht="4.5" customHeight="1">
      <c r="A41" s="228"/>
      <c r="B41" s="158"/>
      <c r="C41" s="121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106"/>
      <c r="Z41" s="28"/>
    </row>
    <row r="42" spans="1:26" ht="13.5">
      <c r="A42" s="231" t="s">
        <v>170</v>
      </c>
      <c r="B42" s="232" t="s">
        <v>140</v>
      </c>
      <c r="C42" s="233">
        <f aca="true" t="shared" si="6" ref="C42:X42">+C25-C40</f>
        <v>0</v>
      </c>
      <c r="D42" s="234">
        <f t="shared" si="6"/>
        <v>0</v>
      </c>
      <c r="E42" s="235">
        <f t="shared" si="6"/>
        <v>0</v>
      </c>
      <c r="F42" s="235">
        <f t="shared" si="6"/>
        <v>47826555</v>
      </c>
      <c r="G42" s="235">
        <f t="shared" si="6"/>
        <v>-6735260</v>
      </c>
      <c r="H42" s="235">
        <f t="shared" si="6"/>
        <v>2221104</v>
      </c>
      <c r="I42" s="235">
        <f t="shared" si="6"/>
        <v>43312399</v>
      </c>
      <c r="J42" s="235">
        <f t="shared" si="6"/>
        <v>-7495923</v>
      </c>
      <c r="K42" s="235">
        <f t="shared" si="6"/>
        <v>17543636</v>
      </c>
      <c r="L42" s="235">
        <f t="shared" si="6"/>
        <v>-9872665</v>
      </c>
      <c r="M42" s="235">
        <f t="shared" si="6"/>
        <v>175048</v>
      </c>
      <c r="N42" s="235">
        <f t="shared" si="6"/>
        <v>-8664105</v>
      </c>
      <c r="O42" s="235">
        <f t="shared" si="6"/>
        <v>-13467733</v>
      </c>
      <c r="P42" s="235">
        <f t="shared" si="6"/>
        <v>25438052</v>
      </c>
      <c r="Q42" s="235">
        <f t="shared" si="6"/>
        <v>3306214</v>
      </c>
      <c r="R42" s="235">
        <f t="shared" si="6"/>
        <v>-9709455</v>
      </c>
      <c r="S42" s="235">
        <f t="shared" si="6"/>
        <v>-12750375</v>
      </c>
      <c r="T42" s="235">
        <f t="shared" si="6"/>
        <v>-23062750</v>
      </c>
      <c r="U42" s="235">
        <f t="shared" si="6"/>
        <v>-45522580</v>
      </c>
      <c r="V42" s="235">
        <f t="shared" si="6"/>
        <v>1271081</v>
      </c>
      <c r="W42" s="235">
        <f t="shared" si="6"/>
        <v>0</v>
      </c>
      <c r="X42" s="235">
        <f t="shared" si="6"/>
        <v>1271081</v>
      </c>
      <c r="Y42" s="236">
        <f>+IF(W42&lt;&gt;0,+(X42/W42)*100,0)</f>
        <v>0</v>
      </c>
      <c r="Z42" s="237">
        <f>+Z25-Z40</f>
        <v>0</v>
      </c>
    </row>
    <row r="43" spans="1:26" ht="4.5" customHeight="1">
      <c r="A43" s="228"/>
      <c r="B43" s="158"/>
      <c r="C43" s="121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105"/>
      <c r="Z43" s="28"/>
    </row>
    <row r="44" spans="1:26" ht="13.5">
      <c r="A44" s="218" t="s">
        <v>171</v>
      </c>
      <c r="B44" s="158"/>
      <c r="C44" s="121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105"/>
      <c r="Z44" s="28"/>
    </row>
    <row r="45" spans="1:26" ht="13.5">
      <c r="A45" s="225" t="s">
        <v>172</v>
      </c>
      <c r="B45" s="158"/>
      <c r="C45" s="121"/>
      <c r="D45" s="25"/>
      <c r="E45" s="26"/>
      <c r="F45" s="26">
        <v>47826555</v>
      </c>
      <c r="G45" s="26">
        <v>-6735260</v>
      </c>
      <c r="H45" s="26">
        <v>2221104</v>
      </c>
      <c r="I45" s="26">
        <v>43312399</v>
      </c>
      <c r="J45" s="26">
        <v>-7495923</v>
      </c>
      <c r="K45" s="26">
        <v>17543636</v>
      </c>
      <c r="L45" s="26">
        <v>-9872665</v>
      </c>
      <c r="M45" s="26">
        <v>175048</v>
      </c>
      <c r="N45" s="26">
        <v>-8664105</v>
      </c>
      <c r="O45" s="26">
        <v>-13467733</v>
      </c>
      <c r="P45" s="26">
        <v>25438052</v>
      </c>
      <c r="Q45" s="26">
        <v>3306214</v>
      </c>
      <c r="R45" s="26">
        <v>-9709455</v>
      </c>
      <c r="S45" s="26">
        <v>-12750375</v>
      </c>
      <c r="T45" s="26">
        <v>-23062750</v>
      </c>
      <c r="U45" s="26">
        <v>-45522580</v>
      </c>
      <c r="V45" s="26">
        <v>1271081</v>
      </c>
      <c r="W45" s="26"/>
      <c r="X45" s="26">
        <v>1271081</v>
      </c>
      <c r="Y45" s="105"/>
      <c r="Z45" s="28"/>
    </row>
    <row r="46" spans="1:26" ht="13.5">
      <c r="A46" s="225" t="s">
        <v>173</v>
      </c>
      <c r="B46" s="158" t="s">
        <v>93</v>
      </c>
      <c r="C46" s="121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105"/>
      <c r="Z46" s="28"/>
    </row>
    <row r="47" spans="1:26" ht="13.5">
      <c r="A47" s="225" t="s">
        <v>174</v>
      </c>
      <c r="B47" s="158"/>
      <c r="C47" s="121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105"/>
      <c r="Z47" s="28"/>
    </row>
    <row r="48" spans="1:26" ht="13.5">
      <c r="A48" s="238" t="s">
        <v>175</v>
      </c>
      <c r="B48" s="239" t="s">
        <v>140</v>
      </c>
      <c r="C48" s="193">
        <f aca="true" t="shared" si="7" ref="C48:X48">SUM(C45:C47)</f>
        <v>0</v>
      </c>
      <c r="D48" s="240">
        <f t="shared" si="7"/>
        <v>0</v>
      </c>
      <c r="E48" s="195">
        <f t="shared" si="7"/>
        <v>0</v>
      </c>
      <c r="F48" s="195">
        <f t="shared" si="7"/>
        <v>47826555</v>
      </c>
      <c r="G48" s="195">
        <f t="shared" si="7"/>
        <v>-6735260</v>
      </c>
      <c r="H48" s="195">
        <f t="shared" si="7"/>
        <v>2221104</v>
      </c>
      <c r="I48" s="195">
        <f t="shared" si="7"/>
        <v>43312399</v>
      </c>
      <c r="J48" s="195">
        <f t="shared" si="7"/>
        <v>-7495923</v>
      </c>
      <c r="K48" s="195">
        <f t="shared" si="7"/>
        <v>17543636</v>
      </c>
      <c r="L48" s="195">
        <f t="shared" si="7"/>
        <v>-9872665</v>
      </c>
      <c r="M48" s="195">
        <f t="shared" si="7"/>
        <v>175048</v>
      </c>
      <c r="N48" s="195">
        <f t="shared" si="7"/>
        <v>-8664105</v>
      </c>
      <c r="O48" s="195">
        <f t="shared" si="7"/>
        <v>-13467733</v>
      </c>
      <c r="P48" s="195">
        <f t="shared" si="7"/>
        <v>25438052</v>
      </c>
      <c r="Q48" s="195">
        <f t="shared" si="7"/>
        <v>3306214</v>
      </c>
      <c r="R48" s="195">
        <f t="shared" si="7"/>
        <v>-9709455</v>
      </c>
      <c r="S48" s="195">
        <f t="shared" si="7"/>
        <v>-12750375</v>
      </c>
      <c r="T48" s="195">
        <f t="shared" si="7"/>
        <v>-23062750</v>
      </c>
      <c r="U48" s="195">
        <f t="shared" si="7"/>
        <v>-45522580</v>
      </c>
      <c r="V48" s="195">
        <f t="shared" si="7"/>
        <v>1271081</v>
      </c>
      <c r="W48" s="195">
        <f t="shared" si="7"/>
        <v>0</v>
      </c>
      <c r="X48" s="195">
        <f t="shared" si="7"/>
        <v>1271081</v>
      </c>
      <c r="Y48" s="241">
        <f>+IF(W48&lt;&gt;0,+(X48/W48)*100,0)</f>
        <v>0</v>
      </c>
      <c r="Z48" s="208">
        <f>SUM(Z45:Z47)</f>
        <v>0</v>
      </c>
    </row>
    <row r="49" spans="1:26" ht="13.5">
      <c r="A49" s="84" t="s">
        <v>219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ht="13.5">
      <c r="A50" s="84" t="s">
        <v>241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</row>
    <row r="51" spans="1:26" ht="13.5">
      <c r="A51" s="84" t="s">
        <v>242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</row>
    <row r="52" spans="1:26" ht="13.5">
      <c r="A52" s="84" t="s">
        <v>243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ht="13.5">
      <c r="A53" s="84" t="s">
        <v>244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</row>
    <row r="54" spans="1:26" ht="13.5">
      <c r="A54" s="84" t="s">
        <v>245</v>
      </c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216" t="s">
        <v>176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</row>
    <row r="2" spans="1:26" ht="24.75" customHeight="1">
      <c r="A2" s="127" t="s">
        <v>1</v>
      </c>
      <c r="B2" s="100" t="s">
        <v>224</v>
      </c>
      <c r="C2" s="87" t="s">
        <v>2</v>
      </c>
      <c r="D2" s="128" t="s">
        <v>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30"/>
    </row>
    <row r="3" spans="1:26" ht="24.75" customHeight="1">
      <c r="A3" s="131" t="s">
        <v>4</v>
      </c>
      <c r="B3" s="217"/>
      <c r="C3" s="16" t="s">
        <v>5</v>
      </c>
      <c r="D3" s="15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  <c r="K3" s="14" t="s">
        <v>13</v>
      </c>
      <c r="L3" s="14" t="s">
        <v>14</v>
      </c>
      <c r="M3" s="14" t="s">
        <v>15</v>
      </c>
      <c r="N3" s="14" t="s">
        <v>16</v>
      </c>
      <c r="O3" s="14" t="s">
        <v>17</v>
      </c>
      <c r="P3" s="14" t="s">
        <v>18</v>
      </c>
      <c r="Q3" s="14" t="s">
        <v>19</v>
      </c>
      <c r="R3" s="14" t="s">
        <v>20</v>
      </c>
      <c r="S3" s="14" t="s">
        <v>21</v>
      </c>
      <c r="T3" s="14" t="s">
        <v>22</v>
      </c>
      <c r="U3" s="14" t="s">
        <v>23</v>
      </c>
      <c r="V3" s="14" t="s">
        <v>24</v>
      </c>
      <c r="W3" s="14" t="s">
        <v>25</v>
      </c>
      <c r="X3" s="14" t="s">
        <v>26</v>
      </c>
      <c r="Y3" s="14" t="s">
        <v>27</v>
      </c>
      <c r="Z3" s="16" t="s">
        <v>28</v>
      </c>
    </row>
    <row r="4" spans="1:26" ht="13.5">
      <c r="A4" s="218" t="s">
        <v>177</v>
      </c>
      <c r="B4" s="219"/>
      <c r="C4" s="220"/>
      <c r="D4" s="221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3"/>
      <c r="Z4" s="224"/>
    </row>
    <row r="5" spans="1:26" ht="13.5">
      <c r="A5" s="218" t="s">
        <v>178</v>
      </c>
      <c r="B5" s="158"/>
      <c r="C5" s="121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106"/>
      <c r="Z5" s="28"/>
    </row>
    <row r="6" spans="1:26" ht="13.5">
      <c r="A6" s="225" t="s">
        <v>179</v>
      </c>
      <c r="B6" s="158"/>
      <c r="C6" s="121">
        <v>7005428</v>
      </c>
      <c r="D6" s="25">
        <v>9393053</v>
      </c>
      <c r="E6" s="26">
        <v>9393053</v>
      </c>
      <c r="F6" s="26">
        <v>96376</v>
      </c>
      <c r="G6" s="26">
        <v>374011</v>
      </c>
      <c r="H6" s="26">
        <v>7114063</v>
      </c>
      <c r="I6" s="26">
        <v>7584450</v>
      </c>
      <c r="J6" s="26">
        <v>7717138</v>
      </c>
      <c r="K6" s="26">
        <v>4733724</v>
      </c>
      <c r="L6" s="26">
        <v>91917</v>
      </c>
      <c r="M6" s="26">
        <v>12542779</v>
      </c>
      <c r="N6" s="26">
        <v>2492574</v>
      </c>
      <c r="O6" s="26">
        <v>308497</v>
      </c>
      <c r="P6" s="26">
        <v>4504416</v>
      </c>
      <c r="Q6" s="26">
        <v>7305487</v>
      </c>
      <c r="R6" s="26">
        <v>122612</v>
      </c>
      <c r="S6" s="26">
        <v>1572614</v>
      </c>
      <c r="T6" s="26">
        <v>902932</v>
      </c>
      <c r="U6" s="26">
        <v>2598158</v>
      </c>
      <c r="V6" s="26">
        <v>30030874</v>
      </c>
      <c r="W6" s="26">
        <v>9393053</v>
      </c>
      <c r="X6" s="26">
        <v>20637821</v>
      </c>
      <c r="Y6" s="106">
        <v>219.71</v>
      </c>
      <c r="Z6" s="28">
        <v>9393053</v>
      </c>
    </row>
    <row r="7" spans="1:26" ht="13.5">
      <c r="A7" s="225" t="s">
        <v>180</v>
      </c>
      <c r="B7" s="158" t="s">
        <v>71</v>
      </c>
      <c r="C7" s="121">
        <v>170749390</v>
      </c>
      <c r="D7" s="25">
        <v>190096388</v>
      </c>
      <c r="E7" s="26">
        <v>190096388</v>
      </c>
      <c r="F7" s="26">
        <v>49341100</v>
      </c>
      <c r="G7" s="26">
        <v>22480000</v>
      </c>
      <c r="H7" s="26">
        <v>1000000</v>
      </c>
      <c r="I7" s="26">
        <v>72821100</v>
      </c>
      <c r="J7" s="26">
        <v>6495000</v>
      </c>
      <c r="K7" s="26">
        <v>70167680</v>
      </c>
      <c r="L7" s="26">
        <v>1217000</v>
      </c>
      <c r="M7" s="26">
        <v>77879680</v>
      </c>
      <c r="N7" s="26">
        <v>1000000</v>
      </c>
      <c r="O7" s="26">
        <v>2000000</v>
      </c>
      <c r="P7" s="26">
        <v>48239261</v>
      </c>
      <c r="Q7" s="26">
        <v>51239261</v>
      </c>
      <c r="R7" s="26"/>
      <c r="S7" s="26">
        <v>591491</v>
      </c>
      <c r="T7" s="26">
        <v>2400000</v>
      </c>
      <c r="U7" s="26">
        <v>2991491</v>
      </c>
      <c r="V7" s="26">
        <v>204931532</v>
      </c>
      <c r="W7" s="26">
        <v>190096388</v>
      </c>
      <c r="X7" s="26">
        <v>14835144</v>
      </c>
      <c r="Y7" s="106">
        <v>7.8</v>
      </c>
      <c r="Z7" s="28">
        <v>190096388</v>
      </c>
    </row>
    <row r="8" spans="1:26" ht="13.5">
      <c r="A8" s="225" t="s">
        <v>181</v>
      </c>
      <c r="B8" s="158" t="s">
        <v>71</v>
      </c>
      <c r="C8" s="121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106"/>
      <c r="Z8" s="28"/>
    </row>
    <row r="9" spans="1:26" ht="13.5">
      <c r="A9" s="225" t="s">
        <v>182</v>
      </c>
      <c r="B9" s="158"/>
      <c r="C9" s="121"/>
      <c r="D9" s="2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106"/>
      <c r="Z9" s="28"/>
    </row>
    <row r="10" spans="1:26" ht="13.5">
      <c r="A10" s="225" t="s">
        <v>183</v>
      </c>
      <c r="B10" s="158"/>
      <c r="C10" s="121"/>
      <c r="D10" s="2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106"/>
      <c r="Z10" s="28"/>
    </row>
    <row r="11" spans="1:26" ht="13.5">
      <c r="A11" s="218" t="s">
        <v>184</v>
      </c>
      <c r="B11" s="158"/>
      <c r="C11" s="121"/>
      <c r="D11" s="2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106"/>
      <c r="Z11" s="28"/>
    </row>
    <row r="12" spans="1:26" ht="13.5">
      <c r="A12" s="225" t="s">
        <v>185</v>
      </c>
      <c r="B12" s="158"/>
      <c r="C12" s="121">
        <v>-44224285</v>
      </c>
      <c r="D12" s="25">
        <v>-44403053</v>
      </c>
      <c r="E12" s="26">
        <v>-44403053</v>
      </c>
      <c r="F12" s="26">
        <v>-5782823</v>
      </c>
      <c r="G12" s="26">
        <v>-3636174</v>
      </c>
      <c r="H12" s="26">
        <v>-4534928</v>
      </c>
      <c r="I12" s="26">
        <v>-13953925</v>
      </c>
      <c r="J12" s="26">
        <v>-3804957</v>
      </c>
      <c r="K12" s="26">
        <v>-4974577</v>
      </c>
      <c r="L12" s="26">
        <v>-4586748</v>
      </c>
      <c r="M12" s="26">
        <v>-13366282</v>
      </c>
      <c r="N12" s="26">
        <v>-4775263</v>
      </c>
      <c r="O12" s="26">
        <v>-3435634</v>
      </c>
      <c r="P12" s="26">
        <v>-13049035</v>
      </c>
      <c r="Q12" s="26">
        <v>-21259932</v>
      </c>
      <c r="R12" s="26">
        <v>-3593346</v>
      </c>
      <c r="S12" s="26">
        <v>-5264094</v>
      </c>
      <c r="T12" s="26">
        <v>-3973796</v>
      </c>
      <c r="U12" s="26">
        <v>-12831236</v>
      </c>
      <c r="V12" s="26">
        <v>-61411375</v>
      </c>
      <c r="W12" s="26">
        <v>-44403053</v>
      </c>
      <c r="X12" s="26">
        <v>-17008322</v>
      </c>
      <c r="Y12" s="106">
        <v>38.3</v>
      </c>
      <c r="Z12" s="28">
        <v>-44403053</v>
      </c>
    </row>
    <row r="13" spans="1:26" ht="13.5">
      <c r="A13" s="225" t="s">
        <v>39</v>
      </c>
      <c r="B13" s="158"/>
      <c r="C13" s="121">
        <v>-61512214</v>
      </c>
      <c r="D13" s="25">
        <v>-54036641</v>
      </c>
      <c r="E13" s="26">
        <v>-54036641</v>
      </c>
      <c r="F13" s="26">
        <v>-6681253</v>
      </c>
      <c r="G13" s="26">
        <v>-5473778</v>
      </c>
      <c r="H13" s="26">
        <v>-7421248</v>
      </c>
      <c r="I13" s="26">
        <v>-19576279</v>
      </c>
      <c r="J13" s="26">
        <v>-11938630</v>
      </c>
      <c r="K13" s="26">
        <v>-7133801</v>
      </c>
      <c r="L13" s="26">
        <v>-15328445</v>
      </c>
      <c r="M13" s="26">
        <v>-34400876</v>
      </c>
      <c r="N13" s="26">
        <v>-3021143</v>
      </c>
      <c r="O13" s="26">
        <v>-10051199</v>
      </c>
      <c r="P13" s="26">
        <v>-138592</v>
      </c>
      <c r="Q13" s="26">
        <v>-13210934</v>
      </c>
      <c r="R13" s="26">
        <v>-23033403</v>
      </c>
      <c r="S13" s="26">
        <v>-3721218</v>
      </c>
      <c r="T13" s="26">
        <v>-11257320</v>
      </c>
      <c r="U13" s="26">
        <v>-38011941</v>
      </c>
      <c r="V13" s="26">
        <v>-105200030</v>
      </c>
      <c r="W13" s="26">
        <v>-54036641</v>
      </c>
      <c r="X13" s="26">
        <v>-51163389</v>
      </c>
      <c r="Y13" s="106">
        <v>94.68</v>
      </c>
      <c r="Z13" s="28">
        <v>-54036641</v>
      </c>
    </row>
    <row r="14" spans="1:26" ht="13.5">
      <c r="A14" s="225" t="s">
        <v>41</v>
      </c>
      <c r="B14" s="158" t="s">
        <v>71</v>
      </c>
      <c r="C14" s="121"/>
      <c r="D14" s="2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106"/>
      <c r="Z14" s="28"/>
    </row>
    <row r="15" spans="1:26" ht="13.5">
      <c r="A15" s="226" t="s">
        <v>186</v>
      </c>
      <c r="B15" s="227"/>
      <c r="C15" s="138">
        <f aca="true" t="shared" si="0" ref="C15:X15">SUM(C6:C14)</f>
        <v>72018319</v>
      </c>
      <c r="D15" s="38">
        <f t="shared" si="0"/>
        <v>101049747</v>
      </c>
      <c r="E15" s="39">
        <f t="shared" si="0"/>
        <v>101049747</v>
      </c>
      <c r="F15" s="39">
        <f t="shared" si="0"/>
        <v>36973400</v>
      </c>
      <c r="G15" s="39">
        <f t="shared" si="0"/>
        <v>13744059</v>
      </c>
      <c r="H15" s="39">
        <f t="shared" si="0"/>
        <v>-3842113</v>
      </c>
      <c r="I15" s="39">
        <f t="shared" si="0"/>
        <v>46875346</v>
      </c>
      <c r="J15" s="39">
        <f t="shared" si="0"/>
        <v>-1531449</v>
      </c>
      <c r="K15" s="39">
        <f t="shared" si="0"/>
        <v>62793026</v>
      </c>
      <c r="L15" s="39">
        <f t="shared" si="0"/>
        <v>-18606276</v>
      </c>
      <c r="M15" s="39">
        <f t="shared" si="0"/>
        <v>42655301</v>
      </c>
      <c r="N15" s="39">
        <f t="shared" si="0"/>
        <v>-4303832</v>
      </c>
      <c r="O15" s="39">
        <f t="shared" si="0"/>
        <v>-11178336</v>
      </c>
      <c r="P15" s="39">
        <f t="shared" si="0"/>
        <v>39556050</v>
      </c>
      <c r="Q15" s="39">
        <f t="shared" si="0"/>
        <v>24073882</v>
      </c>
      <c r="R15" s="39">
        <f t="shared" si="0"/>
        <v>-26504137</v>
      </c>
      <c r="S15" s="39">
        <f t="shared" si="0"/>
        <v>-6821207</v>
      </c>
      <c r="T15" s="39">
        <f t="shared" si="0"/>
        <v>-11928184</v>
      </c>
      <c r="U15" s="39">
        <f t="shared" si="0"/>
        <v>-45253528</v>
      </c>
      <c r="V15" s="39">
        <f t="shared" si="0"/>
        <v>68351001</v>
      </c>
      <c r="W15" s="39">
        <f t="shared" si="0"/>
        <v>101049747</v>
      </c>
      <c r="X15" s="39">
        <f t="shared" si="0"/>
        <v>-32698746</v>
      </c>
      <c r="Y15" s="140">
        <f>+IF(W15&lt;&gt;0,+(X15/W15)*100,0)</f>
        <v>-32.35905776191602</v>
      </c>
      <c r="Z15" s="40">
        <f>SUM(Z6:Z14)</f>
        <v>101049747</v>
      </c>
    </row>
    <row r="16" spans="1:26" ht="4.5" customHeight="1">
      <c r="A16" s="228"/>
      <c r="B16" s="158"/>
      <c r="C16" s="121"/>
      <c r="D16" s="2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106"/>
      <c r="Z16" s="28"/>
    </row>
    <row r="17" spans="1:26" ht="13.5">
      <c r="A17" s="218" t="s">
        <v>187</v>
      </c>
      <c r="B17" s="158"/>
      <c r="C17" s="121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106"/>
      <c r="Z17" s="28"/>
    </row>
    <row r="18" spans="1:26" ht="13.5">
      <c r="A18" s="218" t="s">
        <v>178</v>
      </c>
      <c r="B18" s="158"/>
      <c r="C18" s="119"/>
      <c r="D18" s="65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103"/>
      <c r="Z18" s="68"/>
    </row>
    <row r="19" spans="1:26" ht="13.5">
      <c r="A19" s="225" t="s">
        <v>188</v>
      </c>
      <c r="B19" s="158"/>
      <c r="C19" s="121"/>
      <c r="D19" s="25"/>
      <c r="E19" s="26"/>
      <c r="F19" s="125"/>
      <c r="G19" s="125"/>
      <c r="H19" s="125"/>
      <c r="I19" s="26"/>
      <c r="J19" s="125"/>
      <c r="K19" s="125"/>
      <c r="L19" s="26"/>
      <c r="M19" s="125"/>
      <c r="N19" s="125"/>
      <c r="O19" s="125"/>
      <c r="P19" s="26"/>
      <c r="Q19" s="125"/>
      <c r="R19" s="125"/>
      <c r="S19" s="26"/>
      <c r="T19" s="125"/>
      <c r="U19" s="125"/>
      <c r="V19" s="125"/>
      <c r="W19" s="26"/>
      <c r="X19" s="125"/>
      <c r="Y19" s="107"/>
      <c r="Z19" s="200"/>
    </row>
    <row r="20" spans="1:26" ht="13.5">
      <c r="A20" s="225" t="s">
        <v>189</v>
      </c>
      <c r="B20" s="158"/>
      <c r="C20" s="121"/>
      <c r="D20" s="242"/>
      <c r="E20" s="125"/>
      <c r="F20" s="26"/>
      <c r="G20" s="26"/>
      <c r="H20" s="26"/>
      <c r="I20" s="26"/>
      <c r="J20" s="26"/>
      <c r="K20" s="26"/>
      <c r="L20" s="125"/>
      <c r="M20" s="26"/>
      <c r="N20" s="26"/>
      <c r="O20" s="26"/>
      <c r="P20" s="26"/>
      <c r="Q20" s="26"/>
      <c r="R20" s="26"/>
      <c r="S20" s="125"/>
      <c r="T20" s="26"/>
      <c r="U20" s="26"/>
      <c r="V20" s="26"/>
      <c r="W20" s="26"/>
      <c r="X20" s="26"/>
      <c r="Y20" s="106"/>
      <c r="Z20" s="28"/>
    </row>
    <row r="21" spans="1:26" ht="13.5">
      <c r="A21" s="225" t="s">
        <v>190</v>
      </c>
      <c r="B21" s="158"/>
      <c r="C21" s="123"/>
      <c r="D21" s="25"/>
      <c r="E21" s="26"/>
      <c r="F21" s="125"/>
      <c r="G21" s="125"/>
      <c r="H21" s="125"/>
      <c r="I21" s="26"/>
      <c r="J21" s="125"/>
      <c r="K21" s="125"/>
      <c r="L21" s="26"/>
      <c r="M21" s="125"/>
      <c r="N21" s="125"/>
      <c r="O21" s="125"/>
      <c r="P21" s="26"/>
      <c r="Q21" s="125"/>
      <c r="R21" s="125"/>
      <c r="S21" s="26"/>
      <c r="T21" s="125"/>
      <c r="U21" s="125"/>
      <c r="V21" s="125"/>
      <c r="W21" s="26"/>
      <c r="X21" s="125"/>
      <c r="Y21" s="107"/>
      <c r="Z21" s="200"/>
    </row>
    <row r="22" spans="1:26" ht="13.5">
      <c r="A22" s="225" t="s">
        <v>191</v>
      </c>
      <c r="B22" s="158"/>
      <c r="C22" s="121">
        <v>-694271</v>
      </c>
      <c r="D22" s="25"/>
      <c r="E22" s="26"/>
      <c r="F22" s="26"/>
      <c r="G22" s="26"/>
      <c r="H22" s="26"/>
      <c r="I22" s="26"/>
      <c r="J22" s="26"/>
      <c r="K22" s="26">
        <v>-12500000</v>
      </c>
      <c r="L22" s="26">
        <v>12500000</v>
      </c>
      <c r="M22" s="26"/>
      <c r="N22" s="26"/>
      <c r="O22" s="26"/>
      <c r="P22" s="26">
        <v>3000000</v>
      </c>
      <c r="Q22" s="26">
        <v>3000000</v>
      </c>
      <c r="R22" s="26"/>
      <c r="S22" s="26"/>
      <c r="T22" s="26"/>
      <c r="U22" s="26"/>
      <c r="V22" s="26">
        <v>3000000</v>
      </c>
      <c r="W22" s="26"/>
      <c r="X22" s="26">
        <v>3000000</v>
      </c>
      <c r="Y22" s="106"/>
      <c r="Z22" s="28"/>
    </row>
    <row r="23" spans="1:26" ht="13.5">
      <c r="A23" s="218" t="s">
        <v>184</v>
      </c>
      <c r="B23" s="158"/>
      <c r="C23" s="121"/>
      <c r="D23" s="2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106"/>
      <c r="Z23" s="28"/>
    </row>
    <row r="24" spans="1:26" ht="13.5">
      <c r="A24" s="225" t="s">
        <v>192</v>
      </c>
      <c r="B24" s="158"/>
      <c r="C24" s="121">
        <v>-49000598</v>
      </c>
      <c r="D24" s="25">
        <v>-87500000</v>
      </c>
      <c r="E24" s="26">
        <v>-87500000</v>
      </c>
      <c r="F24" s="26"/>
      <c r="G24" s="26">
        <v>-9067708</v>
      </c>
      <c r="H24" s="26">
        <v>-4160598</v>
      </c>
      <c r="I24" s="26">
        <v>-13228306</v>
      </c>
      <c r="J24" s="26">
        <v>-592671</v>
      </c>
      <c r="K24" s="26">
        <v>-7500148</v>
      </c>
      <c r="L24" s="26">
        <v>-1092590</v>
      </c>
      <c r="M24" s="26">
        <v>-9185409</v>
      </c>
      <c r="N24" s="26">
        <v>-1860363</v>
      </c>
      <c r="O24" s="26">
        <v>-1880268</v>
      </c>
      <c r="P24" s="26">
        <v>-6148978</v>
      </c>
      <c r="Q24" s="26">
        <v>-9889609</v>
      </c>
      <c r="R24" s="26">
        <v>-578556</v>
      </c>
      <c r="S24" s="26">
        <v>-7014985</v>
      </c>
      <c r="T24" s="26">
        <v>-10271224</v>
      </c>
      <c r="U24" s="26">
        <v>-17864765</v>
      </c>
      <c r="V24" s="26">
        <v>-50168089</v>
      </c>
      <c r="W24" s="26">
        <v>-87500000</v>
      </c>
      <c r="X24" s="26">
        <v>37331911</v>
      </c>
      <c r="Y24" s="106">
        <v>-42.67</v>
      </c>
      <c r="Z24" s="28">
        <v>-87500000</v>
      </c>
    </row>
    <row r="25" spans="1:26" ht="13.5">
      <c r="A25" s="226" t="s">
        <v>193</v>
      </c>
      <c r="B25" s="227"/>
      <c r="C25" s="138">
        <f aca="true" t="shared" si="1" ref="C25:X25">SUM(C19:C24)</f>
        <v>-49694869</v>
      </c>
      <c r="D25" s="38">
        <f t="shared" si="1"/>
        <v>-87500000</v>
      </c>
      <c r="E25" s="39">
        <f t="shared" si="1"/>
        <v>-87500000</v>
      </c>
      <c r="F25" s="39">
        <f t="shared" si="1"/>
        <v>0</v>
      </c>
      <c r="G25" s="39">
        <f t="shared" si="1"/>
        <v>-9067708</v>
      </c>
      <c r="H25" s="39">
        <f t="shared" si="1"/>
        <v>-4160598</v>
      </c>
      <c r="I25" s="39">
        <f t="shared" si="1"/>
        <v>-13228306</v>
      </c>
      <c r="J25" s="39">
        <f t="shared" si="1"/>
        <v>-592671</v>
      </c>
      <c r="K25" s="39">
        <f t="shared" si="1"/>
        <v>-20000148</v>
      </c>
      <c r="L25" s="39">
        <f t="shared" si="1"/>
        <v>11407410</v>
      </c>
      <c r="M25" s="39">
        <f t="shared" si="1"/>
        <v>-9185409</v>
      </c>
      <c r="N25" s="39">
        <f t="shared" si="1"/>
        <v>-1860363</v>
      </c>
      <c r="O25" s="39">
        <f t="shared" si="1"/>
        <v>-1880268</v>
      </c>
      <c r="P25" s="39">
        <f t="shared" si="1"/>
        <v>-3148978</v>
      </c>
      <c r="Q25" s="39">
        <f t="shared" si="1"/>
        <v>-6889609</v>
      </c>
      <c r="R25" s="39">
        <f t="shared" si="1"/>
        <v>-578556</v>
      </c>
      <c r="S25" s="39">
        <f t="shared" si="1"/>
        <v>-7014985</v>
      </c>
      <c r="T25" s="39">
        <f t="shared" si="1"/>
        <v>-10271224</v>
      </c>
      <c r="U25" s="39">
        <f t="shared" si="1"/>
        <v>-17864765</v>
      </c>
      <c r="V25" s="39">
        <f t="shared" si="1"/>
        <v>-47168089</v>
      </c>
      <c r="W25" s="39">
        <f t="shared" si="1"/>
        <v>-87500000</v>
      </c>
      <c r="X25" s="39">
        <f t="shared" si="1"/>
        <v>40331911</v>
      </c>
      <c r="Y25" s="140">
        <f>+IF(W25&lt;&gt;0,+(X25/W25)*100,0)</f>
        <v>-46.09361257142857</v>
      </c>
      <c r="Z25" s="40">
        <f>SUM(Z19:Z24)</f>
        <v>-87500000</v>
      </c>
    </row>
    <row r="26" spans="1:26" ht="4.5" customHeight="1">
      <c r="A26" s="228"/>
      <c r="B26" s="158"/>
      <c r="C26" s="121"/>
      <c r="D26" s="2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106"/>
      <c r="Z26" s="28"/>
    </row>
    <row r="27" spans="1:26" ht="13.5">
      <c r="A27" s="218" t="s">
        <v>194</v>
      </c>
      <c r="B27" s="158"/>
      <c r="C27" s="121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106"/>
      <c r="Z27" s="28"/>
    </row>
    <row r="28" spans="1:26" ht="13.5">
      <c r="A28" s="218" t="s">
        <v>178</v>
      </c>
      <c r="B28" s="158"/>
      <c r="C28" s="121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106"/>
      <c r="Z28" s="28"/>
    </row>
    <row r="29" spans="1:26" ht="13.5">
      <c r="A29" s="225" t="s">
        <v>195</v>
      </c>
      <c r="B29" s="158"/>
      <c r="C29" s="121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106"/>
      <c r="Z29" s="28"/>
    </row>
    <row r="30" spans="1:26" ht="13.5">
      <c r="A30" s="225" t="s">
        <v>196</v>
      </c>
      <c r="B30" s="158"/>
      <c r="C30" s="121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106"/>
      <c r="Z30" s="28"/>
    </row>
    <row r="31" spans="1:26" ht="13.5">
      <c r="A31" s="225" t="s">
        <v>197</v>
      </c>
      <c r="B31" s="158"/>
      <c r="C31" s="121"/>
      <c r="D31" s="25"/>
      <c r="E31" s="26"/>
      <c r="F31" s="26"/>
      <c r="G31" s="125"/>
      <c r="H31" s="125"/>
      <c r="I31" s="125"/>
      <c r="J31" s="26"/>
      <c r="K31" s="26"/>
      <c r="L31" s="26"/>
      <c r="M31" s="26"/>
      <c r="N31" s="125"/>
      <c r="O31" s="125"/>
      <c r="P31" s="125"/>
      <c r="Q31" s="26"/>
      <c r="R31" s="26"/>
      <c r="S31" s="26"/>
      <c r="T31" s="26"/>
      <c r="U31" s="125"/>
      <c r="V31" s="125"/>
      <c r="W31" s="125"/>
      <c r="X31" s="26"/>
      <c r="Y31" s="106"/>
      <c r="Z31" s="28"/>
    </row>
    <row r="32" spans="1:26" ht="13.5">
      <c r="A32" s="218" t="s">
        <v>184</v>
      </c>
      <c r="B32" s="158"/>
      <c r="C32" s="121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106"/>
      <c r="Z32" s="28"/>
    </row>
    <row r="33" spans="1:26" ht="13.5">
      <c r="A33" s="225" t="s">
        <v>198</v>
      </c>
      <c r="B33" s="158"/>
      <c r="C33" s="121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106"/>
      <c r="Z33" s="28"/>
    </row>
    <row r="34" spans="1:26" ht="13.5">
      <c r="A34" s="226" t="s">
        <v>199</v>
      </c>
      <c r="B34" s="227"/>
      <c r="C34" s="138">
        <f aca="true" t="shared" si="2" ref="C34:X34">SUM(C29:C33)</f>
        <v>0</v>
      </c>
      <c r="D34" s="38">
        <f t="shared" si="2"/>
        <v>0</v>
      </c>
      <c r="E34" s="39">
        <f t="shared" si="2"/>
        <v>0</v>
      </c>
      <c r="F34" s="39">
        <f t="shared" si="2"/>
        <v>0</v>
      </c>
      <c r="G34" s="39">
        <f t="shared" si="2"/>
        <v>0</v>
      </c>
      <c r="H34" s="39">
        <f t="shared" si="2"/>
        <v>0</v>
      </c>
      <c r="I34" s="39">
        <f t="shared" si="2"/>
        <v>0</v>
      </c>
      <c r="J34" s="39">
        <f t="shared" si="2"/>
        <v>0</v>
      </c>
      <c r="K34" s="39">
        <f t="shared" si="2"/>
        <v>0</v>
      </c>
      <c r="L34" s="39">
        <f t="shared" si="2"/>
        <v>0</v>
      </c>
      <c r="M34" s="39">
        <f t="shared" si="2"/>
        <v>0</v>
      </c>
      <c r="N34" s="39">
        <f t="shared" si="2"/>
        <v>0</v>
      </c>
      <c r="O34" s="39">
        <f t="shared" si="2"/>
        <v>0</v>
      </c>
      <c r="P34" s="39">
        <f t="shared" si="2"/>
        <v>0</v>
      </c>
      <c r="Q34" s="39">
        <f t="shared" si="2"/>
        <v>0</v>
      </c>
      <c r="R34" s="39">
        <f t="shared" si="2"/>
        <v>0</v>
      </c>
      <c r="S34" s="39">
        <f t="shared" si="2"/>
        <v>0</v>
      </c>
      <c r="T34" s="39">
        <f t="shared" si="2"/>
        <v>0</v>
      </c>
      <c r="U34" s="39">
        <f t="shared" si="2"/>
        <v>0</v>
      </c>
      <c r="V34" s="39">
        <f t="shared" si="2"/>
        <v>0</v>
      </c>
      <c r="W34" s="39">
        <f t="shared" si="2"/>
        <v>0</v>
      </c>
      <c r="X34" s="39">
        <f t="shared" si="2"/>
        <v>0</v>
      </c>
      <c r="Y34" s="140">
        <f>+IF(W34&lt;&gt;0,+(X34/W34)*100,0)</f>
        <v>0</v>
      </c>
      <c r="Z34" s="40">
        <f>SUM(Z29:Z33)</f>
        <v>0</v>
      </c>
    </row>
    <row r="35" spans="1:26" ht="4.5" customHeight="1">
      <c r="A35" s="228"/>
      <c r="B35" s="158"/>
      <c r="C35" s="121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106"/>
      <c r="Z35" s="28"/>
    </row>
    <row r="36" spans="1:26" ht="13.5">
      <c r="A36" s="218" t="s">
        <v>200</v>
      </c>
      <c r="B36" s="158"/>
      <c r="C36" s="119">
        <f aca="true" t="shared" si="3" ref="C36:X36">+C15+C25+C34</f>
        <v>22323450</v>
      </c>
      <c r="D36" s="65">
        <f t="shared" si="3"/>
        <v>13549747</v>
      </c>
      <c r="E36" s="66">
        <f t="shared" si="3"/>
        <v>13549747</v>
      </c>
      <c r="F36" s="66">
        <f t="shared" si="3"/>
        <v>36973400</v>
      </c>
      <c r="G36" s="66">
        <f t="shared" si="3"/>
        <v>4676351</v>
      </c>
      <c r="H36" s="66">
        <f t="shared" si="3"/>
        <v>-8002711</v>
      </c>
      <c r="I36" s="66">
        <f t="shared" si="3"/>
        <v>33647040</v>
      </c>
      <c r="J36" s="66">
        <f t="shared" si="3"/>
        <v>-2124120</v>
      </c>
      <c r="K36" s="66">
        <f t="shared" si="3"/>
        <v>42792878</v>
      </c>
      <c r="L36" s="66">
        <f t="shared" si="3"/>
        <v>-7198866</v>
      </c>
      <c r="M36" s="66">
        <f t="shared" si="3"/>
        <v>33469892</v>
      </c>
      <c r="N36" s="66">
        <f t="shared" si="3"/>
        <v>-6164195</v>
      </c>
      <c r="O36" s="66">
        <f t="shared" si="3"/>
        <v>-13058604</v>
      </c>
      <c r="P36" s="66">
        <f t="shared" si="3"/>
        <v>36407072</v>
      </c>
      <c r="Q36" s="66">
        <f t="shared" si="3"/>
        <v>17184273</v>
      </c>
      <c r="R36" s="66">
        <f t="shared" si="3"/>
        <v>-27082693</v>
      </c>
      <c r="S36" s="66">
        <f t="shared" si="3"/>
        <v>-13836192</v>
      </c>
      <c r="T36" s="66">
        <f t="shared" si="3"/>
        <v>-22199408</v>
      </c>
      <c r="U36" s="66">
        <f t="shared" si="3"/>
        <v>-63118293</v>
      </c>
      <c r="V36" s="66">
        <f t="shared" si="3"/>
        <v>21182912</v>
      </c>
      <c r="W36" s="66">
        <f t="shared" si="3"/>
        <v>13549747</v>
      </c>
      <c r="X36" s="66">
        <f t="shared" si="3"/>
        <v>7633165</v>
      </c>
      <c r="Y36" s="103">
        <f>+IF(W36&lt;&gt;0,+(X36/W36)*100,0)</f>
        <v>56.334372885338745</v>
      </c>
      <c r="Z36" s="68">
        <f>+Z15+Z25+Z34</f>
        <v>13549747</v>
      </c>
    </row>
    <row r="37" spans="1:26" ht="13.5">
      <c r="A37" s="225" t="s">
        <v>201</v>
      </c>
      <c r="B37" s="158" t="s">
        <v>95</v>
      </c>
      <c r="C37" s="119">
        <v>-8010213</v>
      </c>
      <c r="D37" s="65">
        <v>18060755</v>
      </c>
      <c r="E37" s="66">
        <v>18060755</v>
      </c>
      <c r="F37" s="66">
        <v>18060755</v>
      </c>
      <c r="G37" s="66">
        <v>55034155</v>
      </c>
      <c r="H37" s="66">
        <v>59710506</v>
      </c>
      <c r="I37" s="66">
        <v>18060755</v>
      </c>
      <c r="J37" s="66">
        <v>51707795</v>
      </c>
      <c r="K37" s="66">
        <v>49583675</v>
      </c>
      <c r="L37" s="66">
        <v>92376553</v>
      </c>
      <c r="M37" s="66">
        <v>51707795</v>
      </c>
      <c r="N37" s="66">
        <v>85177687</v>
      </c>
      <c r="O37" s="66">
        <v>79013492</v>
      </c>
      <c r="P37" s="66">
        <v>65954888</v>
      </c>
      <c r="Q37" s="66">
        <v>85177687</v>
      </c>
      <c r="R37" s="66">
        <v>102361960</v>
      </c>
      <c r="S37" s="66">
        <v>75279267</v>
      </c>
      <c r="T37" s="66">
        <v>61443075</v>
      </c>
      <c r="U37" s="66">
        <v>102361960</v>
      </c>
      <c r="V37" s="66">
        <v>18060755</v>
      </c>
      <c r="W37" s="66">
        <v>18060755</v>
      </c>
      <c r="X37" s="66"/>
      <c r="Y37" s="103"/>
      <c r="Z37" s="68">
        <v>18060755</v>
      </c>
    </row>
    <row r="38" spans="1:26" ht="13.5">
      <c r="A38" s="243" t="s">
        <v>202</v>
      </c>
      <c r="B38" s="232" t="s">
        <v>95</v>
      </c>
      <c r="C38" s="233">
        <v>14313237</v>
      </c>
      <c r="D38" s="234">
        <v>31610502</v>
      </c>
      <c r="E38" s="235">
        <v>31610502</v>
      </c>
      <c r="F38" s="235">
        <v>55034155</v>
      </c>
      <c r="G38" s="235">
        <v>59710506</v>
      </c>
      <c r="H38" s="235">
        <v>51707795</v>
      </c>
      <c r="I38" s="235">
        <v>51707795</v>
      </c>
      <c r="J38" s="235">
        <v>49583675</v>
      </c>
      <c r="K38" s="235">
        <v>92376553</v>
      </c>
      <c r="L38" s="235">
        <v>85177687</v>
      </c>
      <c r="M38" s="235">
        <v>85177687</v>
      </c>
      <c r="N38" s="235">
        <v>79013492</v>
      </c>
      <c r="O38" s="235">
        <v>65954888</v>
      </c>
      <c r="P38" s="235">
        <v>102361960</v>
      </c>
      <c r="Q38" s="235">
        <v>102361960</v>
      </c>
      <c r="R38" s="235">
        <v>75279267</v>
      </c>
      <c r="S38" s="235">
        <v>61443075</v>
      </c>
      <c r="T38" s="235">
        <v>39243667</v>
      </c>
      <c r="U38" s="235">
        <v>39243667</v>
      </c>
      <c r="V38" s="235">
        <v>39243667</v>
      </c>
      <c r="W38" s="235">
        <v>31610502</v>
      </c>
      <c r="X38" s="235">
        <v>7633165</v>
      </c>
      <c r="Y38" s="236">
        <v>24.15</v>
      </c>
      <c r="Z38" s="237">
        <v>31610502</v>
      </c>
    </row>
    <row r="39" spans="1:26" ht="13.5">
      <c r="A39" s="84" t="s">
        <v>219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ht="13.5">
      <c r="A40" s="84" t="s">
        <v>246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ht="13.5">
      <c r="A41" s="84" t="s">
        <v>247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</sheetData>
  <sheetProtection/>
  <mergeCells count="2">
    <mergeCell ref="A1:Z1"/>
    <mergeCell ref="D2:Z2"/>
  </mergeCells>
  <printOptions horizontalCentered="1"/>
  <pageMargins left="0.551181102362205" right="0.22" top="0.590551181102362" bottom="0.590551181102362" header="0.31496062992126" footer="0.31496062992126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LGDBPROV</cp:lastModifiedBy>
  <dcterms:created xsi:type="dcterms:W3CDTF">2011-08-12T10:24:55Z</dcterms:created>
  <dcterms:modified xsi:type="dcterms:W3CDTF">2011-08-12T10:24:55Z</dcterms:modified>
  <cp:category/>
  <cp:version/>
  <cp:contentType/>
  <cp:contentStatus/>
</cp:coreProperties>
</file>