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<sst xmlns="http://schemas.openxmlformats.org/spreadsheetml/2006/main" count="497" uniqueCount="248">
  <si>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Witzenberg(WC022)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</si>
  <si>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</si>
  <si>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</si>
  <si>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</si>
  <si>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</si>
  <si>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</si>
  <si>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</si>
  <si>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</si>
  <si>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</si>
  <si>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</si>
  <si>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</si>
  <si>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</si>
  <si>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</si>
  <si>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</si>
  <si>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</si>
  <si>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</si>
  <si>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</si>
  <si>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</si>
  <si>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</si>
  <si>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</si>
  <si>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</si>
  <si>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</si>
  <si>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</si>
  <si>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</si>
  <si>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</si>
  <si>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</si>
  <si>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</si>
  <si>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</si>
  <si>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</si>
  <si>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</si>
  <si>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</si>
  <si>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</si>
  <si>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</si>
  <si>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</si>
  <si>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</si>
  <si>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</si>
  <si>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</si>
  <si>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</si>
  <si>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</si>
  <si>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</si>
  <si>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</si>
  <si>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</si>
  <si>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</si>
  <si>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</si>
  <si>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</si>
  <si>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</si>
  <si>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</si>
  <si>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</si>
  <si>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</si>
  <si>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</si>
  <si>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</si>
  <si>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</si>
  <si>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</si>
  <si>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</si>
  <si>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</si>
  <si>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</si>
  <si>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</si>
  <si>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</si>
  <si>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</si>
  <si>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</si>
  <si>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</si>
  <si>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</si>
  <si>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</si>
  <si>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</si>
  <si>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</si>
  <si>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</si>
  <si>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</si>
  <si>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</si>
  <si>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</si>
  <si>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Witzenberg(WC022)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</si>
  <si>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</si>
  <si>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</si>
  <si>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</si>
  <si>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</si>
  <si>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</si>
  <si>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</si>
  <si>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</si>
  <si>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</si>
  <si>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</si>
  <si>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</si>
  <si>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</si>
  <si>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</si>
  <si>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</si>
  <si>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</si>
  <si>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</si>
  <si>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</si>
  <si>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</si>
  <si>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</si>
  <si>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</si>
  <si>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</si>
  <si>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</si>
  <si>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</si>
  <si>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</si>
  <si>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</si>
  <si>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</si>
  <si>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</si>
  <si>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</si>
  <si>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</si>
  <si>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</si>
  <si>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Witzenberg(WC022)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</si>
  <si>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</si>
  <si>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</si>
  <si>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</si>
  <si>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</si>
  <si>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</si>
  <si>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</si>
  <si>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</si>
  <si>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</si>
  <si>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</si>
  <si>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</si>
  <si>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</si>
  <si>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</si>
  <si>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</si>
  <si>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</si>
  <si>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</si>
  <si>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</si>
  <si>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</si>
  <si>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</si>
  <si>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</si>
  <si>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</si>
  <si>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</si>
  <si>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</si>
  <si>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</si>
  <si>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</si>
  <si>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</si>
  <si>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</si>
  <si>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</si>
  <si>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</si>
  <si>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</si>
  <si>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</si>
  <si>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</si>
  <si>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</si>
  <si>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Witzenberg(WC022)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</si>
  <si>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</si>
  <si>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</si>
  <si>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</si>
  <si>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</si>
  <si>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</si>
  <si>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</si>
  <si>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</si>
  <si>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</si>
  <si>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</si>
  <si>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Witzenberg(WC022)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</si>
  <si>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</si>
  <si>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</si>
  <si>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</si>
  <si>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</si>
  <si>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</si>
  <si>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</si>
  <si>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</si>
  <si>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</si>
  <si>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</si>
  <si>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</si>
  <si>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</si>
  <si>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</si>
  <si>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</si>
  <si>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</si>
  <si>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</si>
  <si>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</si>
  <si>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</si>
  <si>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</si>
  <si>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</si>
  <si>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</si>
  <si>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</si>
  <si>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</si>
  <si>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</si>
  <si>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</si>
  <si>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</si>
  <si>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</si>
  <si>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</si>
  <si>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</si>
  <si>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</si>
  <si>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</si>
  <si>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</si>
  <si>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</si>
  <si>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</si>
  <si>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Witzenberg(WC022)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</si>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</sst>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28558691</v>
      </c>
      <c r="C5" s="25">
        <v>36069320</v>
      </c>
      <c r="D5" s="26">
        <v>30649439</v>
      </c>
      <c r="E5" s="26">
        <v>29465516</v>
      </c>
      <c r="F5" s="26">
        <v>0</v>
      </c>
      <c r="G5" s="26">
        <v>39321</v>
      </c>
      <c r="H5" s="26">
        <v>29504837</v>
      </c>
      <c r="I5" s="26">
        <v>378266</v>
      </c>
      <c r="J5" s="26">
        <v>77083</v>
      </c>
      <c r="K5" s="26">
        <v>66375</v>
      </c>
      <c r="L5" s="26">
        <v>521724</v>
      </c>
      <c r="M5" s="26">
        <v>78371</v>
      </c>
      <c r="N5" s="26">
        <v>63324</v>
      </c>
      <c r="O5" s="26">
        <v>1361870</v>
      </c>
      <c r="P5" s="26">
        <v>1503565</v>
      </c>
      <c r="Q5" s="26">
        <v>175327</v>
      </c>
      <c r="R5" s="26">
        <v>9273</v>
      </c>
      <c r="S5" s="26">
        <v>85024</v>
      </c>
      <c r="T5" s="26">
        <v>269624</v>
      </c>
      <c r="U5" s="26">
        <v>31799750</v>
      </c>
      <c r="V5" s="26">
        <v>30649439</v>
      </c>
      <c r="W5" s="26">
        <v>1150311</v>
      </c>
      <c r="X5" s="27">
        <v>3.75</v>
      </c>
      <c r="Y5" s="28">
        <v>30649439</v>
      </c>
    </row>
    <row r="6" spans="1:25" ht="13.5">
      <c r="A6" s="24" t="s">
        <v>31</v>
      </c>
      <c r="B6" s="2">
        <v>146485997</v>
      </c>
      <c r="C6" s="25">
        <v>171291342</v>
      </c>
      <c r="D6" s="26">
        <v>175117614</v>
      </c>
      <c r="E6" s="26">
        <v>14754649</v>
      </c>
      <c r="F6" s="26">
        <v>3194307</v>
      </c>
      <c r="G6" s="26">
        <v>13521306</v>
      </c>
      <c r="H6" s="26">
        <v>31470262</v>
      </c>
      <c r="I6" s="26">
        <v>12032880</v>
      </c>
      <c r="J6" s="26">
        <v>13255442</v>
      </c>
      <c r="K6" s="26">
        <v>11884554</v>
      </c>
      <c r="L6" s="26">
        <v>37172876</v>
      </c>
      <c r="M6" s="26">
        <v>12346416</v>
      </c>
      <c r="N6" s="26">
        <v>14329254</v>
      </c>
      <c r="O6" s="26">
        <v>15880477</v>
      </c>
      <c r="P6" s="26">
        <v>42556147</v>
      </c>
      <c r="Q6" s="26">
        <v>16150187</v>
      </c>
      <c r="R6" s="26">
        <v>16769897</v>
      </c>
      <c r="S6" s="26">
        <v>14341061</v>
      </c>
      <c r="T6" s="26">
        <v>47261145</v>
      </c>
      <c r="U6" s="26">
        <v>158460430</v>
      </c>
      <c r="V6" s="26">
        <v>175117614</v>
      </c>
      <c r="W6" s="26">
        <v>-16657184</v>
      </c>
      <c r="X6" s="27">
        <v>-9.51</v>
      </c>
      <c r="Y6" s="28">
        <v>175117614</v>
      </c>
    </row>
    <row r="7" spans="1:25" ht="13.5">
      <c r="A7" s="24" t="s">
        <v>32</v>
      </c>
      <c r="B7" s="2">
        <v>3731625</v>
      </c>
      <c r="C7" s="25">
        <v>1546081</v>
      </c>
      <c r="D7" s="26">
        <v>2376941</v>
      </c>
      <c r="E7" s="26">
        <v>106584</v>
      </c>
      <c r="F7" s="26">
        <v>0</v>
      </c>
      <c r="G7" s="26">
        <v>368982</v>
      </c>
      <c r="H7" s="26">
        <v>475566</v>
      </c>
      <c r="I7" s="26">
        <v>20874</v>
      </c>
      <c r="J7" s="26">
        <v>185626</v>
      </c>
      <c r="K7" s="26">
        <v>376924</v>
      </c>
      <c r="L7" s="26">
        <v>583424</v>
      </c>
      <c r="M7" s="26">
        <v>99385</v>
      </c>
      <c r="N7" s="26">
        <v>33891</v>
      </c>
      <c r="O7" s="26">
        <v>733036</v>
      </c>
      <c r="P7" s="26">
        <v>866312</v>
      </c>
      <c r="Q7" s="26">
        <v>143488</v>
      </c>
      <c r="R7" s="26">
        <v>184646</v>
      </c>
      <c r="S7" s="26">
        <v>558913</v>
      </c>
      <c r="T7" s="26">
        <v>887047</v>
      </c>
      <c r="U7" s="26">
        <v>2812349</v>
      </c>
      <c r="V7" s="26">
        <v>2376941</v>
      </c>
      <c r="W7" s="26">
        <v>435408</v>
      </c>
      <c r="X7" s="27">
        <v>18.32</v>
      </c>
      <c r="Y7" s="28">
        <v>2376941</v>
      </c>
    </row>
    <row r="8" spans="1:25" ht="13.5">
      <c r="A8" s="24" t="s">
        <v>33</v>
      </c>
      <c r="B8" s="2">
        <v>61432630</v>
      </c>
      <c r="C8" s="25">
        <v>42438755</v>
      </c>
      <c r="D8" s="26">
        <v>50454067</v>
      </c>
      <c r="E8" s="26">
        <v>16645132</v>
      </c>
      <c r="F8" s="26">
        <v>2187618</v>
      </c>
      <c r="G8" s="26">
        <v>17850250</v>
      </c>
      <c r="H8" s="26">
        <v>36683000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-186</v>
      </c>
      <c r="S8" s="26">
        <v>0</v>
      </c>
      <c r="T8" s="26">
        <v>-186</v>
      </c>
      <c r="U8" s="26">
        <v>36682814</v>
      </c>
      <c r="V8" s="26">
        <v>50454067</v>
      </c>
      <c r="W8" s="26">
        <v>-13771253</v>
      </c>
      <c r="X8" s="27">
        <v>-27.29</v>
      </c>
      <c r="Y8" s="28">
        <v>50454067</v>
      </c>
    </row>
    <row r="9" spans="1:25" ht="13.5">
      <c r="A9" s="24" t="s">
        <v>34</v>
      </c>
      <c r="B9" s="2">
        <v>5620560</v>
      </c>
      <c r="C9" s="25">
        <v>2274927</v>
      </c>
      <c r="D9" s="26">
        <v>-969642</v>
      </c>
      <c r="E9" s="26">
        <v>798499</v>
      </c>
      <c r="F9" s="26">
        <v>995963</v>
      </c>
      <c r="G9" s="26">
        <v>-253676</v>
      </c>
      <c r="H9" s="26">
        <v>1540786</v>
      </c>
      <c r="I9" s="26">
        <v>-196279</v>
      </c>
      <c r="J9" s="26">
        <v>431806</v>
      </c>
      <c r="K9" s="26">
        <v>547024</v>
      </c>
      <c r="L9" s="26">
        <v>782551</v>
      </c>
      <c r="M9" s="26">
        <v>-50439</v>
      </c>
      <c r="N9" s="26">
        <v>130413</v>
      </c>
      <c r="O9" s="26">
        <v>736010</v>
      </c>
      <c r="P9" s="26">
        <v>815984</v>
      </c>
      <c r="Q9" s="26">
        <v>-138669</v>
      </c>
      <c r="R9" s="26">
        <v>-39920</v>
      </c>
      <c r="S9" s="26">
        <v>-158424</v>
      </c>
      <c r="T9" s="26">
        <v>-337013</v>
      </c>
      <c r="U9" s="26">
        <v>2802308</v>
      </c>
      <c r="V9" s="26">
        <v>-969642</v>
      </c>
      <c r="W9" s="26">
        <v>3771950</v>
      </c>
      <c r="X9" s="27">
        <v>-389</v>
      </c>
      <c r="Y9" s="28">
        <v>-969642</v>
      </c>
    </row>
    <row r="10" spans="1:25" ht="25.5">
      <c r="A10" s="29" t="s">
        <v>212</v>
      </c>
      <c r="B10" s="30">
        <f>SUM(B5:B9)</f>
        <v>245829503</v>
      </c>
      <c r="C10" s="31">
        <f aca="true" t="shared" si="0" ref="C10:Y10">SUM(C5:C9)</f>
        <v>253620425</v>
      </c>
      <c r="D10" s="32">
        <f t="shared" si="0"/>
        <v>257628419</v>
      </c>
      <c r="E10" s="32">
        <f t="shared" si="0"/>
        <v>61770380</v>
      </c>
      <c r="F10" s="32">
        <f t="shared" si="0"/>
        <v>6377888</v>
      </c>
      <c r="G10" s="32">
        <f t="shared" si="0"/>
        <v>31526183</v>
      </c>
      <c r="H10" s="32">
        <f t="shared" si="0"/>
        <v>99674451</v>
      </c>
      <c r="I10" s="32">
        <f t="shared" si="0"/>
        <v>12235741</v>
      </c>
      <c r="J10" s="32">
        <f t="shared" si="0"/>
        <v>13949957</v>
      </c>
      <c r="K10" s="32">
        <f t="shared" si="0"/>
        <v>12874877</v>
      </c>
      <c r="L10" s="32">
        <f t="shared" si="0"/>
        <v>39060575</v>
      </c>
      <c r="M10" s="32">
        <f t="shared" si="0"/>
        <v>12473733</v>
      </c>
      <c r="N10" s="32">
        <f t="shared" si="0"/>
        <v>14556882</v>
      </c>
      <c r="O10" s="32">
        <f t="shared" si="0"/>
        <v>18711393</v>
      </c>
      <c r="P10" s="32">
        <f t="shared" si="0"/>
        <v>45742008</v>
      </c>
      <c r="Q10" s="32">
        <f t="shared" si="0"/>
        <v>16330333</v>
      </c>
      <c r="R10" s="32">
        <f t="shared" si="0"/>
        <v>16923710</v>
      </c>
      <c r="S10" s="32">
        <f t="shared" si="0"/>
        <v>14826574</v>
      </c>
      <c r="T10" s="32">
        <f t="shared" si="0"/>
        <v>48080617</v>
      </c>
      <c r="U10" s="32">
        <f t="shared" si="0"/>
        <v>232557651</v>
      </c>
      <c r="V10" s="32">
        <f t="shared" si="0"/>
        <v>257628419</v>
      </c>
      <c r="W10" s="32">
        <f t="shared" si="0"/>
        <v>-25070768</v>
      </c>
      <c r="X10" s="33">
        <f>+IF(V10&lt;&gt;0,(W10/V10)*100,0)</f>
        <v>-9.73136740787902</v>
      </c>
      <c r="Y10" s="34">
        <f t="shared" si="0"/>
        <v>257628419</v>
      </c>
    </row>
    <row r="11" spans="1:25" ht="13.5">
      <c r="A11" s="24" t="s">
        <v>36</v>
      </c>
      <c r="B11" s="2">
        <v>70424814</v>
      </c>
      <c r="C11" s="25">
        <v>94540367</v>
      </c>
      <c r="D11" s="26">
        <v>86174753</v>
      </c>
      <c r="E11" s="26">
        <v>5728063</v>
      </c>
      <c r="F11" s="26">
        <v>7102967</v>
      </c>
      <c r="G11" s="26">
        <v>6607982</v>
      </c>
      <c r="H11" s="26">
        <v>19439012</v>
      </c>
      <c r="I11" s="26">
        <v>6671468</v>
      </c>
      <c r="J11" s="26">
        <v>6553639</v>
      </c>
      <c r="K11" s="26">
        <v>5070395</v>
      </c>
      <c r="L11" s="26">
        <v>18295502</v>
      </c>
      <c r="M11" s="26">
        <v>6636353</v>
      </c>
      <c r="N11" s="26">
        <v>6895474</v>
      </c>
      <c r="O11" s="26">
        <v>6648074</v>
      </c>
      <c r="P11" s="26">
        <v>20179901</v>
      </c>
      <c r="Q11" s="26">
        <v>6941435</v>
      </c>
      <c r="R11" s="26">
        <v>6930962</v>
      </c>
      <c r="S11" s="26">
        <v>7234911</v>
      </c>
      <c r="T11" s="26">
        <v>21107308</v>
      </c>
      <c r="U11" s="26">
        <v>79021723</v>
      </c>
      <c r="V11" s="26">
        <v>86174753</v>
      </c>
      <c r="W11" s="26">
        <v>-7153030</v>
      </c>
      <c r="X11" s="27">
        <v>-8.3</v>
      </c>
      <c r="Y11" s="28">
        <v>86174753</v>
      </c>
    </row>
    <row r="12" spans="1:25" ht="13.5">
      <c r="A12" s="24" t="s">
        <v>37</v>
      </c>
      <c r="B12" s="2">
        <v>5087137</v>
      </c>
      <c r="C12" s="25">
        <v>6062653</v>
      </c>
      <c r="D12" s="26">
        <v>6062653</v>
      </c>
      <c r="E12" s="26">
        <v>442308</v>
      </c>
      <c r="F12" s="26">
        <v>449491</v>
      </c>
      <c r="G12" s="26">
        <v>408999</v>
      </c>
      <c r="H12" s="26">
        <v>1300798</v>
      </c>
      <c r="I12" s="26">
        <v>446257</v>
      </c>
      <c r="J12" s="26">
        <v>406838</v>
      </c>
      <c r="K12" s="26">
        <v>576702</v>
      </c>
      <c r="L12" s="26">
        <v>1429797</v>
      </c>
      <c r="M12" s="26">
        <v>470596</v>
      </c>
      <c r="N12" s="26">
        <v>474097</v>
      </c>
      <c r="O12" s="26">
        <v>470114</v>
      </c>
      <c r="P12" s="26">
        <v>1414807</v>
      </c>
      <c r="Q12" s="26">
        <v>464508</v>
      </c>
      <c r="R12" s="26">
        <v>238172</v>
      </c>
      <c r="S12" s="26">
        <v>728954</v>
      </c>
      <c r="T12" s="26">
        <v>1431634</v>
      </c>
      <c r="U12" s="26">
        <v>5577036</v>
      </c>
      <c r="V12" s="26">
        <v>6062653</v>
      </c>
      <c r="W12" s="26">
        <v>-485617</v>
      </c>
      <c r="X12" s="27">
        <v>-8.01</v>
      </c>
      <c r="Y12" s="28">
        <v>6062653</v>
      </c>
    </row>
    <row r="13" spans="1:25" ht="13.5">
      <c r="A13" s="24" t="s">
        <v>213</v>
      </c>
      <c r="B13" s="2">
        <v>6624531</v>
      </c>
      <c r="C13" s="25">
        <v>9743022</v>
      </c>
      <c r="D13" s="26">
        <v>11676744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11676744</v>
      </c>
      <c r="W13" s="26">
        <v>-11676744</v>
      </c>
      <c r="X13" s="27">
        <v>-100</v>
      </c>
      <c r="Y13" s="28">
        <v>11676744</v>
      </c>
    </row>
    <row r="14" spans="1:25" ht="13.5">
      <c r="A14" s="24" t="s">
        <v>39</v>
      </c>
      <c r="B14" s="2">
        <v>12369333</v>
      </c>
      <c r="C14" s="25">
        <v>10584224</v>
      </c>
      <c r="D14" s="26">
        <v>10397450</v>
      </c>
      <c r="E14" s="26">
        <v>0</v>
      </c>
      <c r="F14" s="26">
        <v>-1664023</v>
      </c>
      <c r="G14" s="26">
        <v>3117442</v>
      </c>
      <c r="H14" s="26">
        <v>1453419</v>
      </c>
      <c r="I14" s="26">
        <v>0</v>
      </c>
      <c r="J14" s="26">
        <v>0</v>
      </c>
      <c r="K14" s="26">
        <v>211361</v>
      </c>
      <c r="L14" s="26">
        <v>211361</v>
      </c>
      <c r="M14" s="26">
        <v>-2</v>
      </c>
      <c r="N14" s="26">
        <v>244975</v>
      </c>
      <c r="O14" s="26">
        <v>3345946</v>
      </c>
      <c r="P14" s="26">
        <v>3590919</v>
      </c>
      <c r="Q14" s="26">
        <v>-14</v>
      </c>
      <c r="R14" s="26">
        <v>518192</v>
      </c>
      <c r="S14" s="26">
        <v>183145</v>
      </c>
      <c r="T14" s="26">
        <v>701323</v>
      </c>
      <c r="U14" s="26">
        <v>5957022</v>
      </c>
      <c r="V14" s="26">
        <v>10397450</v>
      </c>
      <c r="W14" s="26">
        <v>-4440428</v>
      </c>
      <c r="X14" s="27">
        <v>-42.71</v>
      </c>
      <c r="Y14" s="28">
        <v>10397450</v>
      </c>
    </row>
    <row r="15" spans="1:25" ht="13.5">
      <c r="A15" s="24" t="s">
        <v>40</v>
      </c>
      <c r="B15" s="2">
        <v>61490651</v>
      </c>
      <c r="C15" s="25">
        <v>76426037</v>
      </c>
      <c r="D15" s="26">
        <v>76426037</v>
      </c>
      <c r="E15" s="26">
        <v>7751476</v>
      </c>
      <c r="F15" s="26">
        <v>9491159</v>
      </c>
      <c r="G15" s="26">
        <v>8681479</v>
      </c>
      <c r="H15" s="26">
        <v>25924114</v>
      </c>
      <c r="I15" s="26">
        <v>4692285</v>
      </c>
      <c r="J15" s="26">
        <v>-3181174</v>
      </c>
      <c r="K15" s="26">
        <v>4662188</v>
      </c>
      <c r="L15" s="26">
        <v>6173299</v>
      </c>
      <c r="M15" s="26">
        <v>4708942</v>
      </c>
      <c r="N15" s="26">
        <v>6094610</v>
      </c>
      <c r="O15" s="26">
        <v>6719092</v>
      </c>
      <c r="P15" s="26">
        <v>17522644</v>
      </c>
      <c r="Q15" s="26">
        <v>7469225</v>
      </c>
      <c r="R15" s="26">
        <v>6576123</v>
      </c>
      <c r="S15" s="26">
        <v>6016741</v>
      </c>
      <c r="T15" s="26">
        <v>20062089</v>
      </c>
      <c r="U15" s="26">
        <v>69682146</v>
      </c>
      <c r="V15" s="26">
        <v>76426037</v>
      </c>
      <c r="W15" s="26">
        <v>-6743891</v>
      </c>
      <c r="X15" s="27">
        <v>-8.82</v>
      </c>
      <c r="Y15" s="28">
        <v>76426037</v>
      </c>
    </row>
    <row r="16" spans="1:25" ht="13.5">
      <c r="A16" s="35" t="s">
        <v>41</v>
      </c>
      <c r="B16" s="2">
        <v>710600</v>
      </c>
      <c r="C16" s="25">
        <v>722600</v>
      </c>
      <c r="D16" s="26">
        <v>1096400</v>
      </c>
      <c r="E16" s="26">
        <v>123525</v>
      </c>
      <c r="F16" s="26">
        <v>2800</v>
      </c>
      <c r="G16" s="26">
        <v>98414</v>
      </c>
      <c r="H16" s="26">
        <v>224739</v>
      </c>
      <c r="I16" s="26">
        <v>125025</v>
      </c>
      <c r="J16" s="26">
        <v>27400</v>
      </c>
      <c r="K16" s="26">
        <v>0</v>
      </c>
      <c r="L16" s="26">
        <v>152425</v>
      </c>
      <c r="M16" s="26">
        <v>120025</v>
      </c>
      <c r="N16" s="26">
        <v>77509</v>
      </c>
      <c r="O16" s="26">
        <v>84814</v>
      </c>
      <c r="P16" s="26">
        <v>282348</v>
      </c>
      <c r="Q16" s="26">
        <v>201005</v>
      </c>
      <c r="R16" s="26">
        <v>2485</v>
      </c>
      <c r="S16" s="26">
        <v>35591</v>
      </c>
      <c r="T16" s="26">
        <v>239081</v>
      </c>
      <c r="U16" s="26">
        <v>898593</v>
      </c>
      <c r="V16" s="26">
        <v>1096400</v>
      </c>
      <c r="W16" s="26">
        <v>-197807</v>
      </c>
      <c r="X16" s="27">
        <v>-18.04</v>
      </c>
      <c r="Y16" s="28">
        <v>1096400</v>
      </c>
    </row>
    <row r="17" spans="1:25" ht="13.5">
      <c r="A17" s="24" t="s">
        <v>42</v>
      </c>
      <c r="B17" s="2">
        <v>95453197</v>
      </c>
      <c r="C17" s="25">
        <v>58918063</v>
      </c>
      <c r="D17" s="26">
        <v>67843637</v>
      </c>
      <c r="E17" s="26">
        <v>3644122</v>
      </c>
      <c r="F17" s="26">
        <v>4226348</v>
      </c>
      <c r="G17" s="26">
        <v>3107032</v>
      </c>
      <c r="H17" s="26">
        <v>10977502</v>
      </c>
      <c r="I17" s="26">
        <v>8360017</v>
      </c>
      <c r="J17" s="26">
        <v>3604976</v>
      </c>
      <c r="K17" s="26">
        <v>5064128</v>
      </c>
      <c r="L17" s="26">
        <v>17029121</v>
      </c>
      <c r="M17" s="26">
        <v>3426910</v>
      </c>
      <c r="N17" s="26">
        <v>4800058</v>
      </c>
      <c r="O17" s="26">
        <v>7813681</v>
      </c>
      <c r="P17" s="26">
        <v>16040649</v>
      </c>
      <c r="Q17" s="26">
        <v>4023554</v>
      </c>
      <c r="R17" s="26">
        <v>6645319</v>
      </c>
      <c r="S17" s="26">
        <v>2126485</v>
      </c>
      <c r="T17" s="26">
        <v>12795358</v>
      </c>
      <c r="U17" s="26">
        <v>56842630</v>
      </c>
      <c r="V17" s="26">
        <v>67843637</v>
      </c>
      <c r="W17" s="26">
        <v>-11001007</v>
      </c>
      <c r="X17" s="27">
        <v>-16.22</v>
      </c>
      <c r="Y17" s="28">
        <v>67843637</v>
      </c>
    </row>
    <row r="18" spans="1:25" ht="13.5">
      <c r="A18" s="36" t="s">
        <v>43</v>
      </c>
      <c r="B18" s="37">
        <f>SUM(B11:B17)</f>
        <v>252160263</v>
      </c>
      <c r="C18" s="38">
        <f aca="true" t="shared" si="1" ref="C18:Y18">SUM(C11:C17)</f>
        <v>256996966</v>
      </c>
      <c r="D18" s="39">
        <f t="shared" si="1"/>
        <v>259677674</v>
      </c>
      <c r="E18" s="39">
        <f t="shared" si="1"/>
        <v>17689494</v>
      </c>
      <c r="F18" s="39">
        <f t="shared" si="1"/>
        <v>19608742</v>
      </c>
      <c r="G18" s="39">
        <f t="shared" si="1"/>
        <v>22021348</v>
      </c>
      <c r="H18" s="39">
        <f t="shared" si="1"/>
        <v>59319584</v>
      </c>
      <c r="I18" s="39">
        <f t="shared" si="1"/>
        <v>20295052</v>
      </c>
      <c r="J18" s="39">
        <f t="shared" si="1"/>
        <v>7411679</v>
      </c>
      <c r="K18" s="39">
        <f t="shared" si="1"/>
        <v>15584774</v>
      </c>
      <c r="L18" s="39">
        <f t="shared" si="1"/>
        <v>43291505</v>
      </c>
      <c r="M18" s="39">
        <f t="shared" si="1"/>
        <v>15362824</v>
      </c>
      <c r="N18" s="39">
        <f t="shared" si="1"/>
        <v>18586723</v>
      </c>
      <c r="O18" s="39">
        <f t="shared" si="1"/>
        <v>25081721</v>
      </c>
      <c r="P18" s="39">
        <f t="shared" si="1"/>
        <v>59031268</v>
      </c>
      <c r="Q18" s="39">
        <f t="shared" si="1"/>
        <v>19099713</v>
      </c>
      <c r="R18" s="39">
        <f t="shared" si="1"/>
        <v>20911253</v>
      </c>
      <c r="S18" s="39">
        <f t="shared" si="1"/>
        <v>16325827</v>
      </c>
      <c r="T18" s="39">
        <f t="shared" si="1"/>
        <v>56336793</v>
      </c>
      <c r="U18" s="39">
        <f t="shared" si="1"/>
        <v>217979150</v>
      </c>
      <c r="V18" s="39">
        <f t="shared" si="1"/>
        <v>259677674</v>
      </c>
      <c r="W18" s="39">
        <f t="shared" si="1"/>
        <v>-41698524</v>
      </c>
      <c r="X18" s="33">
        <f>+IF(V18&lt;&gt;0,(W18/V18)*100,0)</f>
        <v>-16.057800949033453</v>
      </c>
      <c r="Y18" s="40">
        <f t="shared" si="1"/>
        <v>259677674</v>
      </c>
    </row>
    <row r="19" spans="1:25" ht="13.5">
      <c r="A19" s="36" t="s">
        <v>44</v>
      </c>
      <c r="B19" s="41">
        <f>+B10-B18</f>
        <v>-6330760</v>
      </c>
      <c r="C19" s="42">
        <f aca="true" t="shared" si="2" ref="C19:Y19">+C10-C18</f>
        <v>-3376541</v>
      </c>
      <c r="D19" s="43">
        <f t="shared" si="2"/>
        <v>-2049255</v>
      </c>
      <c r="E19" s="43">
        <f t="shared" si="2"/>
        <v>44080886</v>
      </c>
      <c r="F19" s="43">
        <f t="shared" si="2"/>
        <v>-13230854</v>
      </c>
      <c r="G19" s="43">
        <f t="shared" si="2"/>
        <v>9504835</v>
      </c>
      <c r="H19" s="43">
        <f t="shared" si="2"/>
        <v>40354867</v>
      </c>
      <c r="I19" s="43">
        <f t="shared" si="2"/>
        <v>-8059311</v>
      </c>
      <c r="J19" s="43">
        <f t="shared" si="2"/>
        <v>6538278</v>
      </c>
      <c r="K19" s="43">
        <f t="shared" si="2"/>
        <v>-2709897</v>
      </c>
      <c r="L19" s="43">
        <f t="shared" si="2"/>
        <v>-4230930</v>
      </c>
      <c r="M19" s="43">
        <f t="shared" si="2"/>
        <v>-2889091</v>
      </c>
      <c r="N19" s="43">
        <f t="shared" si="2"/>
        <v>-4029841</v>
      </c>
      <c r="O19" s="43">
        <f t="shared" si="2"/>
        <v>-6370328</v>
      </c>
      <c r="P19" s="43">
        <f t="shared" si="2"/>
        <v>-13289260</v>
      </c>
      <c r="Q19" s="43">
        <f t="shared" si="2"/>
        <v>-2769380</v>
      </c>
      <c r="R19" s="43">
        <f t="shared" si="2"/>
        <v>-3987543</v>
      </c>
      <c r="S19" s="43">
        <f t="shared" si="2"/>
        <v>-1499253</v>
      </c>
      <c r="T19" s="43">
        <f t="shared" si="2"/>
        <v>-8256176</v>
      </c>
      <c r="U19" s="43">
        <f t="shared" si="2"/>
        <v>14578501</v>
      </c>
      <c r="V19" s="43">
        <f>IF(D10=D18,0,V10-V18)</f>
        <v>-2049255</v>
      </c>
      <c r="W19" s="43">
        <f t="shared" si="2"/>
        <v>16627756</v>
      </c>
      <c r="X19" s="44">
        <f>+IF(V19&lt;&gt;0,(W19/V19)*100,0)</f>
        <v>-811.4049252045255</v>
      </c>
      <c r="Y19" s="45">
        <f t="shared" si="2"/>
        <v>-2049255</v>
      </c>
    </row>
    <row r="20" spans="1:25" ht="13.5">
      <c r="A20" s="24" t="s">
        <v>45</v>
      </c>
      <c r="B20" s="2">
        <v>17819642</v>
      </c>
      <c r="C20" s="25">
        <v>53715622</v>
      </c>
      <c r="D20" s="26">
        <v>59703220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59703220</v>
      </c>
      <c r="W20" s="26">
        <v>-59703220</v>
      </c>
      <c r="X20" s="27">
        <v>-100</v>
      </c>
      <c r="Y20" s="28">
        <v>59703220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11488882</v>
      </c>
      <c r="C22" s="53">
        <f aca="true" t="shared" si="3" ref="C22:Y22">SUM(C19:C21)</f>
        <v>50339081</v>
      </c>
      <c r="D22" s="54">
        <f t="shared" si="3"/>
        <v>57653965</v>
      </c>
      <c r="E22" s="54">
        <f t="shared" si="3"/>
        <v>44080886</v>
      </c>
      <c r="F22" s="54">
        <f t="shared" si="3"/>
        <v>-13230854</v>
      </c>
      <c r="G22" s="54">
        <f t="shared" si="3"/>
        <v>9504835</v>
      </c>
      <c r="H22" s="54">
        <f t="shared" si="3"/>
        <v>40354867</v>
      </c>
      <c r="I22" s="54">
        <f t="shared" si="3"/>
        <v>-8059311</v>
      </c>
      <c r="J22" s="54">
        <f t="shared" si="3"/>
        <v>6538278</v>
      </c>
      <c r="K22" s="54">
        <f t="shared" si="3"/>
        <v>-2709897</v>
      </c>
      <c r="L22" s="54">
        <f t="shared" si="3"/>
        <v>-4230930</v>
      </c>
      <c r="M22" s="54">
        <f t="shared" si="3"/>
        <v>-2889091</v>
      </c>
      <c r="N22" s="54">
        <f t="shared" si="3"/>
        <v>-4029841</v>
      </c>
      <c r="O22" s="54">
        <f t="shared" si="3"/>
        <v>-6370328</v>
      </c>
      <c r="P22" s="54">
        <f t="shared" si="3"/>
        <v>-13289260</v>
      </c>
      <c r="Q22" s="54">
        <f t="shared" si="3"/>
        <v>-2769380</v>
      </c>
      <c r="R22" s="54">
        <f t="shared" si="3"/>
        <v>-3987543</v>
      </c>
      <c r="S22" s="54">
        <f t="shared" si="3"/>
        <v>-1499253</v>
      </c>
      <c r="T22" s="54">
        <f t="shared" si="3"/>
        <v>-8256176</v>
      </c>
      <c r="U22" s="54">
        <f t="shared" si="3"/>
        <v>14578501</v>
      </c>
      <c r="V22" s="54">
        <f t="shared" si="3"/>
        <v>57653965</v>
      </c>
      <c r="W22" s="54">
        <f t="shared" si="3"/>
        <v>-43075464</v>
      </c>
      <c r="X22" s="55">
        <f>+IF(V22&lt;&gt;0,(W22/V22)*100,0)</f>
        <v>-74.71379288484322</v>
      </c>
      <c r="Y22" s="56">
        <f t="shared" si="3"/>
        <v>57653965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11488882</v>
      </c>
      <c r="C24" s="42">
        <f aca="true" t="shared" si="4" ref="C24:Y24">SUM(C22:C23)</f>
        <v>50339081</v>
      </c>
      <c r="D24" s="43">
        <f t="shared" si="4"/>
        <v>57653965</v>
      </c>
      <c r="E24" s="43">
        <f t="shared" si="4"/>
        <v>44080886</v>
      </c>
      <c r="F24" s="43">
        <f t="shared" si="4"/>
        <v>-13230854</v>
      </c>
      <c r="G24" s="43">
        <f t="shared" si="4"/>
        <v>9504835</v>
      </c>
      <c r="H24" s="43">
        <f t="shared" si="4"/>
        <v>40354867</v>
      </c>
      <c r="I24" s="43">
        <f t="shared" si="4"/>
        <v>-8059311</v>
      </c>
      <c r="J24" s="43">
        <f t="shared" si="4"/>
        <v>6538278</v>
      </c>
      <c r="K24" s="43">
        <f t="shared" si="4"/>
        <v>-2709897</v>
      </c>
      <c r="L24" s="43">
        <f t="shared" si="4"/>
        <v>-4230930</v>
      </c>
      <c r="M24" s="43">
        <f t="shared" si="4"/>
        <v>-2889091</v>
      </c>
      <c r="N24" s="43">
        <f t="shared" si="4"/>
        <v>-4029841</v>
      </c>
      <c r="O24" s="43">
        <f t="shared" si="4"/>
        <v>-6370328</v>
      </c>
      <c r="P24" s="43">
        <f t="shared" si="4"/>
        <v>-13289260</v>
      </c>
      <c r="Q24" s="43">
        <f t="shared" si="4"/>
        <v>-2769380</v>
      </c>
      <c r="R24" s="43">
        <f t="shared" si="4"/>
        <v>-3987543</v>
      </c>
      <c r="S24" s="43">
        <f t="shared" si="4"/>
        <v>-1499253</v>
      </c>
      <c r="T24" s="43">
        <f t="shared" si="4"/>
        <v>-8256176</v>
      </c>
      <c r="U24" s="43">
        <f t="shared" si="4"/>
        <v>14578501</v>
      </c>
      <c r="V24" s="43">
        <f t="shared" si="4"/>
        <v>57653965</v>
      </c>
      <c r="W24" s="43">
        <f t="shared" si="4"/>
        <v>-43075464</v>
      </c>
      <c r="X24" s="44">
        <f>+IF(V24&lt;&gt;0,(W24/V24)*100,0)</f>
        <v>-74.71379288484322</v>
      </c>
      <c r="Y24" s="45">
        <f t="shared" si="4"/>
        <v>57653965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29721470</v>
      </c>
      <c r="C27" s="65">
        <v>72355930</v>
      </c>
      <c r="D27" s="66">
        <v>76662675</v>
      </c>
      <c r="E27" s="66">
        <v>1437092</v>
      </c>
      <c r="F27" s="66">
        <v>1886786</v>
      </c>
      <c r="G27" s="66">
        <v>1135328</v>
      </c>
      <c r="H27" s="66">
        <v>4459206</v>
      </c>
      <c r="I27" s="66">
        <v>6088942</v>
      </c>
      <c r="J27" s="66">
        <v>4818322</v>
      </c>
      <c r="K27" s="66">
        <v>5618484</v>
      </c>
      <c r="L27" s="66">
        <v>16525748</v>
      </c>
      <c r="M27" s="66">
        <v>2462507</v>
      </c>
      <c r="N27" s="66">
        <v>4072074</v>
      </c>
      <c r="O27" s="66">
        <v>7106328</v>
      </c>
      <c r="P27" s="66">
        <v>13640909</v>
      </c>
      <c r="Q27" s="66">
        <v>1462646</v>
      </c>
      <c r="R27" s="66">
        <v>4194260</v>
      </c>
      <c r="S27" s="66">
        <v>20935300</v>
      </c>
      <c r="T27" s="66">
        <v>26592206</v>
      </c>
      <c r="U27" s="66">
        <v>61218069</v>
      </c>
      <c r="V27" s="66">
        <v>76662675</v>
      </c>
      <c r="W27" s="66">
        <v>-15444606</v>
      </c>
      <c r="X27" s="67">
        <v>-20.15</v>
      </c>
      <c r="Y27" s="68">
        <v>76662675</v>
      </c>
    </row>
    <row r="28" spans="1:25" ht="13.5">
      <c r="A28" s="69" t="s">
        <v>45</v>
      </c>
      <c r="B28" s="2">
        <v>17835494</v>
      </c>
      <c r="C28" s="25">
        <v>42315622</v>
      </c>
      <c r="D28" s="26">
        <v>52610406</v>
      </c>
      <c r="E28" s="26">
        <v>1000445</v>
      </c>
      <c r="F28" s="26">
        <v>1792980</v>
      </c>
      <c r="G28" s="26">
        <v>387417</v>
      </c>
      <c r="H28" s="26">
        <v>3180842</v>
      </c>
      <c r="I28" s="26">
        <v>5418688</v>
      </c>
      <c r="J28" s="26">
        <v>3202116</v>
      </c>
      <c r="K28" s="26">
        <v>3846173</v>
      </c>
      <c r="L28" s="26">
        <v>12466977</v>
      </c>
      <c r="M28" s="26">
        <v>1699847</v>
      </c>
      <c r="N28" s="26">
        <v>3355667</v>
      </c>
      <c r="O28" s="26">
        <v>5718047</v>
      </c>
      <c r="P28" s="26">
        <v>10773561</v>
      </c>
      <c r="Q28" s="26">
        <v>1218391</v>
      </c>
      <c r="R28" s="26">
        <v>2867042</v>
      </c>
      <c r="S28" s="26">
        <v>16865311</v>
      </c>
      <c r="T28" s="26">
        <v>20950744</v>
      </c>
      <c r="U28" s="26">
        <v>47372124</v>
      </c>
      <c r="V28" s="26">
        <v>52610406</v>
      </c>
      <c r="W28" s="26">
        <v>-5238282</v>
      </c>
      <c r="X28" s="27">
        <v>-9.96</v>
      </c>
      <c r="Y28" s="28">
        <v>52610406</v>
      </c>
    </row>
    <row r="29" spans="1:25" ht="13.5">
      <c r="A29" s="24" t="s">
        <v>217</v>
      </c>
      <c r="B29" s="2">
        <v>0</v>
      </c>
      <c r="C29" s="25">
        <v>15087250</v>
      </c>
      <c r="D29" s="26">
        <v>11483816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11483816</v>
      </c>
      <c r="W29" s="26">
        <v>-11483816</v>
      </c>
      <c r="X29" s="27">
        <v>-100</v>
      </c>
      <c r="Y29" s="28">
        <v>11483816</v>
      </c>
    </row>
    <row r="30" spans="1:25" ht="13.5">
      <c r="A30" s="24" t="s">
        <v>51</v>
      </c>
      <c r="B30" s="2">
        <v>4976310</v>
      </c>
      <c r="C30" s="25">
        <v>470000</v>
      </c>
      <c r="D30" s="26">
        <v>470000</v>
      </c>
      <c r="E30" s="26">
        <v>211503</v>
      </c>
      <c r="F30" s="26">
        <v>0</v>
      </c>
      <c r="G30" s="26">
        <v>0</v>
      </c>
      <c r="H30" s="26">
        <v>211503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211503</v>
      </c>
      <c r="V30" s="26">
        <v>470000</v>
      </c>
      <c r="W30" s="26">
        <v>-258497</v>
      </c>
      <c r="X30" s="27">
        <v>-55</v>
      </c>
      <c r="Y30" s="28">
        <v>470000</v>
      </c>
    </row>
    <row r="31" spans="1:25" ht="13.5">
      <c r="A31" s="24" t="s">
        <v>52</v>
      </c>
      <c r="B31" s="2">
        <v>6909666</v>
      </c>
      <c r="C31" s="25">
        <v>14483058</v>
      </c>
      <c r="D31" s="26">
        <v>12098453</v>
      </c>
      <c r="E31" s="26">
        <v>225144</v>
      </c>
      <c r="F31" s="26">
        <v>93806</v>
      </c>
      <c r="G31" s="26">
        <v>747911</v>
      </c>
      <c r="H31" s="26">
        <v>1066861</v>
      </c>
      <c r="I31" s="26">
        <v>670254</v>
      </c>
      <c r="J31" s="26">
        <v>1616206</v>
      </c>
      <c r="K31" s="26">
        <v>1772311</v>
      </c>
      <c r="L31" s="26">
        <v>4058771</v>
      </c>
      <c r="M31" s="26">
        <v>762660</v>
      </c>
      <c r="N31" s="26">
        <v>716400</v>
      </c>
      <c r="O31" s="26">
        <v>1388281</v>
      </c>
      <c r="P31" s="26">
        <v>2867341</v>
      </c>
      <c r="Q31" s="26">
        <v>244255</v>
      </c>
      <c r="R31" s="26">
        <v>1327218</v>
      </c>
      <c r="S31" s="26">
        <v>4069989</v>
      </c>
      <c r="T31" s="26">
        <v>5641462</v>
      </c>
      <c r="U31" s="26">
        <v>13634435</v>
      </c>
      <c r="V31" s="26">
        <v>12098453</v>
      </c>
      <c r="W31" s="26">
        <v>1535982</v>
      </c>
      <c r="X31" s="27">
        <v>12.7</v>
      </c>
      <c r="Y31" s="28">
        <v>12098453</v>
      </c>
    </row>
    <row r="32" spans="1:25" ht="13.5">
      <c r="A32" s="36" t="s">
        <v>53</v>
      </c>
      <c r="B32" s="3">
        <f>SUM(B28:B31)</f>
        <v>29721470</v>
      </c>
      <c r="C32" s="65">
        <f aca="true" t="shared" si="5" ref="C32:Y32">SUM(C28:C31)</f>
        <v>72355930</v>
      </c>
      <c r="D32" s="66">
        <f t="shared" si="5"/>
        <v>76662675</v>
      </c>
      <c r="E32" s="66">
        <f t="shared" si="5"/>
        <v>1437092</v>
      </c>
      <c r="F32" s="66">
        <f t="shared" si="5"/>
        <v>1886786</v>
      </c>
      <c r="G32" s="66">
        <f t="shared" si="5"/>
        <v>1135328</v>
      </c>
      <c r="H32" s="66">
        <f t="shared" si="5"/>
        <v>4459206</v>
      </c>
      <c r="I32" s="66">
        <f t="shared" si="5"/>
        <v>6088942</v>
      </c>
      <c r="J32" s="66">
        <f t="shared" si="5"/>
        <v>4818322</v>
      </c>
      <c r="K32" s="66">
        <f t="shared" si="5"/>
        <v>5618484</v>
      </c>
      <c r="L32" s="66">
        <f t="shared" si="5"/>
        <v>16525748</v>
      </c>
      <c r="M32" s="66">
        <f t="shared" si="5"/>
        <v>2462507</v>
      </c>
      <c r="N32" s="66">
        <f t="shared" si="5"/>
        <v>4072067</v>
      </c>
      <c r="O32" s="66">
        <f t="shared" si="5"/>
        <v>7106328</v>
      </c>
      <c r="P32" s="66">
        <f t="shared" si="5"/>
        <v>13640902</v>
      </c>
      <c r="Q32" s="66">
        <f t="shared" si="5"/>
        <v>1462646</v>
      </c>
      <c r="R32" s="66">
        <f t="shared" si="5"/>
        <v>4194260</v>
      </c>
      <c r="S32" s="66">
        <f t="shared" si="5"/>
        <v>20935300</v>
      </c>
      <c r="T32" s="66">
        <f t="shared" si="5"/>
        <v>26592206</v>
      </c>
      <c r="U32" s="66">
        <f t="shared" si="5"/>
        <v>61218062</v>
      </c>
      <c r="V32" s="66">
        <f t="shared" si="5"/>
        <v>76662675</v>
      </c>
      <c r="W32" s="66">
        <f t="shared" si="5"/>
        <v>-15444613</v>
      </c>
      <c r="X32" s="67">
        <f>+IF(V32&lt;&gt;0,(W32/V32)*100,0)</f>
        <v>-20.1461963073947</v>
      </c>
      <c r="Y32" s="68">
        <f t="shared" si="5"/>
        <v>76662675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74204857</v>
      </c>
      <c r="C35" s="25">
        <v>33520888</v>
      </c>
      <c r="D35" s="26">
        <v>33520888</v>
      </c>
      <c r="E35" s="26">
        <v>106190223</v>
      </c>
      <c r="F35" s="26">
        <v>96998196</v>
      </c>
      <c r="G35" s="26">
        <v>84370605</v>
      </c>
      <c r="H35" s="26">
        <v>287559024</v>
      </c>
      <c r="I35" s="26">
        <v>72181808</v>
      </c>
      <c r="J35" s="26">
        <v>66090423</v>
      </c>
      <c r="K35" s="26">
        <v>70521474</v>
      </c>
      <c r="L35" s="26">
        <v>208793705</v>
      </c>
      <c r="M35" s="26">
        <v>64333288</v>
      </c>
      <c r="N35" s="26">
        <v>63257137</v>
      </c>
      <c r="O35" s="26">
        <v>67132752</v>
      </c>
      <c r="P35" s="26">
        <v>194723177</v>
      </c>
      <c r="Q35" s="26">
        <v>63520000</v>
      </c>
      <c r="R35" s="26">
        <v>54876609</v>
      </c>
      <c r="S35" s="26">
        <v>43334718</v>
      </c>
      <c r="T35" s="26">
        <v>161731327</v>
      </c>
      <c r="U35" s="26">
        <v>852807233</v>
      </c>
      <c r="V35" s="26">
        <v>33520888</v>
      </c>
      <c r="W35" s="26">
        <v>819286345</v>
      </c>
      <c r="X35" s="27">
        <v>2444.11</v>
      </c>
      <c r="Y35" s="28">
        <v>33520888</v>
      </c>
    </row>
    <row r="36" spans="1:25" ht="13.5">
      <c r="A36" s="24" t="s">
        <v>56</v>
      </c>
      <c r="B36" s="2">
        <v>152851483</v>
      </c>
      <c r="C36" s="25">
        <v>92791723</v>
      </c>
      <c r="D36" s="26">
        <v>92791723</v>
      </c>
      <c r="E36" s="26">
        <v>154341081</v>
      </c>
      <c r="F36" s="26">
        <v>156238739</v>
      </c>
      <c r="G36" s="26">
        <v>157373551</v>
      </c>
      <c r="H36" s="26">
        <v>467953371</v>
      </c>
      <c r="I36" s="26">
        <v>163461971</v>
      </c>
      <c r="J36" s="26">
        <v>168279774</v>
      </c>
      <c r="K36" s="26">
        <v>173885264</v>
      </c>
      <c r="L36" s="26">
        <v>505627009</v>
      </c>
      <c r="M36" s="26">
        <v>176347236</v>
      </c>
      <c r="N36" s="26">
        <v>180418778</v>
      </c>
      <c r="O36" s="26">
        <v>187524569</v>
      </c>
      <c r="P36" s="26">
        <v>544290583</v>
      </c>
      <c r="Q36" s="26">
        <v>188986666</v>
      </c>
      <c r="R36" s="26">
        <v>193180377</v>
      </c>
      <c r="S36" s="26">
        <v>214095004</v>
      </c>
      <c r="T36" s="26">
        <v>596262047</v>
      </c>
      <c r="U36" s="26">
        <v>2114133010</v>
      </c>
      <c r="V36" s="26">
        <v>92791723</v>
      </c>
      <c r="W36" s="26">
        <v>2021341287</v>
      </c>
      <c r="X36" s="27">
        <v>2178.36</v>
      </c>
      <c r="Y36" s="28">
        <v>92791723</v>
      </c>
    </row>
    <row r="37" spans="1:25" ht="13.5">
      <c r="A37" s="24" t="s">
        <v>57</v>
      </c>
      <c r="B37" s="2">
        <v>75347961</v>
      </c>
      <c r="C37" s="25">
        <v>21451391</v>
      </c>
      <c r="D37" s="26">
        <v>21451391</v>
      </c>
      <c r="E37" s="26">
        <v>49261258</v>
      </c>
      <c r="F37" s="26">
        <v>57167596</v>
      </c>
      <c r="G37" s="26">
        <v>38121738</v>
      </c>
      <c r="H37" s="26">
        <v>144550592</v>
      </c>
      <c r="I37" s="26">
        <v>39395123</v>
      </c>
      <c r="J37" s="26">
        <v>31625601</v>
      </c>
      <c r="K37" s="26">
        <v>44291153</v>
      </c>
      <c r="L37" s="26">
        <v>115311877</v>
      </c>
      <c r="M37" s="26">
        <v>43047176</v>
      </c>
      <c r="N37" s="26">
        <v>50444455</v>
      </c>
      <c r="O37" s="26">
        <v>69435120</v>
      </c>
      <c r="P37" s="26">
        <v>162926751</v>
      </c>
      <c r="Q37" s="26">
        <v>69615080</v>
      </c>
      <c r="R37" s="26">
        <v>69782516</v>
      </c>
      <c r="S37" s="26">
        <v>81099018</v>
      </c>
      <c r="T37" s="26">
        <v>220496614</v>
      </c>
      <c r="U37" s="26">
        <v>643285834</v>
      </c>
      <c r="V37" s="26">
        <v>21451391</v>
      </c>
      <c r="W37" s="26">
        <v>621834443</v>
      </c>
      <c r="X37" s="27">
        <v>2898.81</v>
      </c>
      <c r="Y37" s="28">
        <v>21451391</v>
      </c>
    </row>
    <row r="38" spans="1:25" ht="13.5">
      <c r="A38" s="24" t="s">
        <v>58</v>
      </c>
      <c r="B38" s="2">
        <v>103340837</v>
      </c>
      <c r="C38" s="25">
        <v>17397303</v>
      </c>
      <c r="D38" s="26">
        <v>17397303</v>
      </c>
      <c r="E38" s="26">
        <v>118836034</v>
      </c>
      <c r="F38" s="26">
        <v>119538971</v>
      </c>
      <c r="G38" s="26">
        <v>117642282</v>
      </c>
      <c r="H38" s="26">
        <v>356017287</v>
      </c>
      <c r="I38" s="26">
        <v>117938690</v>
      </c>
      <c r="J38" s="26">
        <v>117597523</v>
      </c>
      <c r="K38" s="26">
        <v>117538125</v>
      </c>
      <c r="L38" s="26">
        <v>353074338</v>
      </c>
      <c r="M38" s="26">
        <v>117804991</v>
      </c>
      <c r="N38" s="26">
        <v>117403545</v>
      </c>
      <c r="O38" s="26">
        <v>115811961</v>
      </c>
      <c r="P38" s="26">
        <v>351020497</v>
      </c>
      <c r="Q38" s="26">
        <v>116122885</v>
      </c>
      <c r="R38" s="26">
        <v>115570125</v>
      </c>
      <c r="S38" s="26">
        <v>115416850</v>
      </c>
      <c r="T38" s="26">
        <v>347109860</v>
      </c>
      <c r="U38" s="26">
        <v>1407221982</v>
      </c>
      <c r="V38" s="26">
        <v>17397303</v>
      </c>
      <c r="W38" s="26">
        <v>1389824679</v>
      </c>
      <c r="X38" s="27">
        <v>7988.74</v>
      </c>
      <c r="Y38" s="28">
        <v>17397303</v>
      </c>
    </row>
    <row r="39" spans="1:25" ht="13.5">
      <c r="A39" s="24" t="s">
        <v>59</v>
      </c>
      <c r="B39" s="2">
        <v>48367542</v>
      </c>
      <c r="C39" s="25">
        <v>87463917</v>
      </c>
      <c r="D39" s="26">
        <v>87463917</v>
      </c>
      <c r="E39" s="26">
        <v>92434011</v>
      </c>
      <c r="F39" s="26">
        <v>76530367</v>
      </c>
      <c r="G39" s="26">
        <v>85980137</v>
      </c>
      <c r="H39" s="26">
        <v>254944515</v>
      </c>
      <c r="I39" s="26">
        <v>78309967</v>
      </c>
      <c r="J39" s="26">
        <v>85147074</v>
      </c>
      <c r="K39" s="26">
        <v>82577460</v>
      </c>
      <c r="L39" s="26">
        <v>246034501</v>
      </c>
      <c r="M39" s="26">
        <v>79828357</v>
      </c>
      <c r="N39" s="26">
        <v>75827915</v>
      </c>
      <c r="O39" s="26">
        <v>69410240</v>
      </c>
      <c r="P39" s="26">
        <v>225066512</v>
      </c>
      <c r="Q39" s="26">
        <v>66768701</v>
      </c>
      <c r="R39" s="26">
        <v>62704345</v>
      </c>
      <c r="S39" s="26">
        <v>60913854</v>
      </c>
      <c r="T39" s="26">
        <v>190386900</v>
      </c>
      <c r="U39" s="26">
        <v>916432428</v>
      </c>
      <c r="V39" s="26">
        <v>87463917</v>
      </c>
      <c r="W39" s="26">
        <v>828968511</v>
      </c>
      <c r="X39" s="27">
        <v>947.78</v>
      </c>
      <c r="Y39" s="28">
        <v>87463917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47908900</v>
      </c>
      <c r="C42" s="25">
        <v>71467875</v>
      </c>
      <c r="D42" s="26">
        <v>71467875</v>
      </c>
      <c r="E42" s="26">
        <v>-1591271</v>
      </c>
      <c r="F42" s="26">
        <v>-484002</v>
      </c>
      <c r="G42" s="26">
        <v>-1652152</v>
      </c>
      <c r="H42" s="26">
        <v>-3727425</v>
      </c>
      <c r="I42" s="26">
        <v>-251904</v>
      </c>
      <c r="J42" s="26">
        <v>-3011687</v>
      </c>
      <c r="K42" s="26">
        <v>4183162</v>
      </c>
      <c r="L42" s="26">
        <v>919571</v>
      </c>
      <c r="M42" s="26">
        <v>35573603</v>
      </c>
      <c r="N42" s="26">
        <v>-36718401</v>
      </c>
      <c r="O42" s="26">
        <v>8142024</v>
      </c>
      <c r="P42" s="26">
        <v>6997226</v>
      </c>
      <c r="Q42" s="26">
        <v>-5833125</v>
      </c>
      <c r="R42" s="26">
        <v>-1209474</v>
      </c>
      <c r="S42" s="26">
        <v>25277677</v>
      </c>
      <c r="T42" s="26">
        <v>18235078</v>
      </c>
      <c r="U42" s="26">
        <v>22424450</v>
      </c>
      <c r="V42" s="26">
        <v>71467875</v>
      </c>
      <c r="W42" s="26">
        <v>-49043425</v>
      </c>
      <c r="X42" s="27">
        <v>-68.62</v>
      </c>
      <c r="Y42" s="28">
        <v>71467875</v>
      </c>
    </row>
    <row r="43" spans="1:25" ht="13.5">
      <c r="A43" s="24" t="s">
        <v>62</v>
      </c>
      <c r="B43" s="2">
        <v>-29612176</v>
      </c>
      <c r="C43" s="25">
        <v>-72355930</v>
      </c>
      <c r="D43" s="26">
        <v>-72355930</v>
      </c>
      <c r="E43" s="26">
        <v>19043</v>
      </c>
      <c r="F43" s="26">
        <v>0</v>
      </c>
      <c r="G43" s="26">
        <v>0</v>
      </c>
      <c r="H43" s="26">
        <v>19043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320</v>
      </c>
      <c r="O43" s="26">
        <v>320</v>
      </c>
      <c r="P43" s="26">
        <v>640</v>
      </c>
      <c r="Q43" s="26">
        <v>640</v>
      </c>
      <c r="R43" s="26">
        <v>0</v>
      </c>
      <c r="S43" s="26">
        <v>-16990619</v>
      </c>
      <c r="T43" s="26">
        <v>-16989979</v>
      </c>
      <c r="U43" s="26">
        <v>-16970296</v>
      </c>
      <c r="V43" s="26">
        <v>-72355930</v>
      </c>
      <c r="W43" s="26">
        <v>55385634</v>
      </c>
      <c r="X43" s="27">
        <v>-76.55</v>
      </c>
      <c r="Y43" s="28">
        <v>-72355930</v>
      </c>
    </row>
    <row r="44" spans="1:25" ht="13.5">
      <c r="A44" s="24" t="s">
        <v>63</v>
      </c>
      <c r="B44" s="2">
        <v>-7366964</v>
      </c>
      <c r="C44" s="25">
        <v>-5279192</v>
      </c>
      <c r="D44" s="26">
        <v>-5279192</v>
      </c>
      <c r="E44" s="26">
        <v>10833</v>
      </c>
      <c r="F44" s="26">
        <v>9853</v>
      </c>
      <c r="G44" s="26">
        <v>9016</v>
      </c>
      <c r="H44" s="26">
        <v>29702</v>
      </c>
      <c r="I44" s="26">
        <v>11129</v>
      </c>
      <c r="J44" s="26">
        <v>12717</v>
      </c>
      <c r="K44" s="26">
        <v>8755</v>
      </c>
      <c r="L44" s="26">
        <v>32601</v>
      </c>
      <c r="M44" s="26">
        <v>2380</v>
      </c>
      <c r="N44" s="26">
        <v>13419</v>
      </c>
      <c r="O44" s="26">
        <v>16654</v>
      </c>
      <c r="P44" s="26">
        <v>32453</v>
      </c>
      <c r="Q44" s="26">
        <v>8894</v>
      </c>
      <c r="R44" s="26">
        <v>10912</v>
      </c>
      <c r="S44" s="26">
        <v>7990</v>
      </c>
      <c r="T44" s="26">
        <v>27796</v>
      </c>
      <c r="U44" s="26">
        <v>122552</v>
      </c>
      <c r="V44" s="26">
        <v>-5279192</v>
      </c>
      <c r="W44" s="26">
        <v>5401744</v>
      </c>
      <c r="X44" s="27">
        <v>-102.32</v>
      </c>
      <c r="Y44" s="28">
        <v>-5279192</v>
      </c>
    </row>
    <row r="45" spans="1:25" ht="13.5">
      <c r="A45" s="36" t="s">
        <v>64</v>
      </c>
      <c r="B45" s="3">
        <v>43502352</v>
      </c>
      <c r="C45" s="65">
        <v>33429753</v>
      </c>
      <c r="D45" s="66">
        <v>33429753</v>
      </c>
      <c r="E45" s="66">
        <v>3114245</v>
      </c>
      <c r="F45" s="66">
        <v>2640096</v>
      </c>
      <c r="G45" s="66">
        <v>996960</v>
      </c>
      <c r="H45" s="66">
        <v>996960</v>
      </c>
      <c r="I45" s="66">
        <v>756185</v>
      </c>
      <c r="J45" s="66">
        <v>-2242785</v>
      </c>
      <c r="K45" s="66">
        <v>1949132</v>
      </c>
      <c r="L45" s="66">
        <v>1949132</v>
      </c>
      <c r="M45" s="66">
        <v>37525115</v>
      </c>
      <c r="N45" s="66">
        <v>820453</v>
      </c>
      <c r="O45" s="66">
        <v>8979451</v>
      </c>
      <c r="P45" s="66">
        <v>8979451</v>
      </c>
      <c r="Q45" s="66">
        <v>3155860</v>
      </c>
      <c r="R45" s="66">
        <v>1957298</v>
      </c>
      <c r="S45" s="66">
        <v>10252346</v>
      </c>
      <c r="T45" s="66">
        <v>10252346</v>
      </c>
      <c r="U45" s="66">
        <v>10252346</v>
      </c>
      <c r="V45" s="66">
        <v>33429753</v>
      </c>
      <c r="W45" s="66">
        <v>-23177407</v>
      </c>
      <c r="X45" s="67">
        <v>-69.33</v>
      </c>
      <c r="Y45" s="68">
        <v>33429753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18038784</v>
      </c>
      <c r="C49" s="95">
        <v>1640098</v>
      </c>
      <c r="D49" s="20">
        <v>1404514</v>
      </c>
      <c r="E49" s="20">
        <v>0</v>
      </c>
      <c r="F49" s="20">
        <v>0</v>
      </c>
      <c r="G49" s="20">
        <v>0</v>
      </c>
      <c r="H49" s="20">
        <v>1175230</v>
      </c>
      <c r="I49" s="20">
        <v>0</v>
      </c>
      <c r="J49" s="20">
        <v>0</v>
      </c>
      <c r="K49" s="20">
        <v>0</v>
      </c>
      <c r="L49" s="20">
        <v>1309895</v>
      </c>
      <c r="M49" s="20">
        <v>0</v>
      </c>
      <c r="N49" s="20">
        <v>0</v>
      </c>
      <c r="O49" s="20">
        <v>0</v>
      </c>
      <c r="P49" s="20">
        <v>1249644</v>
      </c>
      <c r="Q49" s="20">
        <v>0</v>
      </c>
      <c r="R49" s="20">
        <v>0</v>
      </c>
      <c r="S49" s="20">
        <v>0</v>
      </c>
      <c r="T49" s="20">
        <v>9835644</v>
      </c>
      <c r="U49" s="20">
        <v>35771926</v>
      </c>
      <c r="V49" s="20">
        <v>70425735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7162452</v>
      </c>
      <c r="C51" s="95">
        <v>5009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7167461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40414658</v>
      </c>
      <c r="D5" s="120">
        <f t="shared" si="0"/>
        <v>48521672</v>
      </c>
      <c r="E5" s="66">
        <f t="shared" si="0"/>
        <v>48871369</v>
      </c>
      <c r="F5" s="66">
        <f t="shared" si="0"/>
        <v>29699840</v>
      </c>
      <c r="G5" s="66">
        <f t="shared" si="0"/>
        <v>90881</v>
      </c>
      <c r="H5" s="66">
        <f t="shared" si="0"/>
        <v>1629093</v>
      </c>
      <c r="I5" s="66">
        <f t="shared" si="0"/>
        <v>31419814</v>
      </c>
      <c r="J5" s="66">
        <f t="shared" si="0"/>
        <v>460041</v>
      </c>
      <c r="K5" s="66">
        <f t="shared" si="0"/>
        <v>348649</v>
      </c>
      <c r="L5" s="66">
        <f t="shared" si="0"/>
        <v>538262</v>
      </c>
      <c r="M5" s="66">
        <f t="shared" si="0"/>
        <v>1346952</v>
      </c>
      <c r="N5" s="66">
        <f t="shared" si="0"/>
        <v>165981</v>
      </c>
      <c r="O5" s="66">
        <f t="shared" si="0"/>
        <v>176795</v>
      </c>
      <c r="P5" s="66">
        <f t="shared" si="0"/>
        <v>2442663</v>
      </c>
      <c r="Q5" s="66">
        <f t="shared" si="0"/>
        <v>2785439</v>
      </c>
      <c r="R5" s="66">
        <f t="shared" si="0"/>
        <v>364207</v>
      </c>
      <c r="S5" s="66">
        <f t="shared" si="0"/>
        <v>260378</v>
      </c>
      <c r="T5" s="66">
        <f t="shared" si="0"/>
        <v>697941</v>
      </c>
      <c r="U5" s="66">
        <f t="shared" si="0"/>
        <v>1322526</v>
      </c>
      <c r="V5" s="66">
        <f t="shared" si="0"/>
        <v>36874731</v>
      </c>
      <c r="W5" s="66">
        <f t="shared" si="0"/>
        <v>48871369</v>
      </c>
      <c r="X5" s="66">
        <f t="shared" si="0"/>
        <v>-11996638</v>
      </c>
      <c r="Y5" s="103">
        <f>+IF(W5&lt;&gt;0,+(X5/W5)*100,0)</f>
        <v>-24.547374557892987</v>
      </c>
      <c r="Z5" s="119">
        <f>SUM(Z6:Z8)</f>
        <v>48871369</v>
      </c>
    </row>
    <row r="6" spans="1:26" ht="13.5">
      <c r="A6" s="104" t="s">
        <v>74</v>
      </c>
      <c r="B6" s="102"/>
      <c r="C6" s="121">
        <v>1058488</v>
      </c>
      <c r="D6" s="122">
        <v>1205494</v>
      </c>
      <c r="E6" s="26">
        <v>1205494</v>
      </c>
      <c r="F6" s="26"/>
      <c r="G6" s="26"/>
      <c r="H6" s="26">
        <v>1169800</v>
      </c>
      <c r="I6" s="26">
        <v>1169800</v>
      </c>
      <c r="J6" s="26"/>
      <c r="K6" s="26">
        <v>3900</v>
      </c>
      <c r="L6" s="26">
        <v>8300</v>
      </c>
      <c r="M6" s="26">
        <v>12200</v>
      </c>
      <c r="N6" s="26"/>
      <c r="O6" s="26"/>
      <c r="P6" s="26"/>
      <c r="Q6" s="26"/>
      <c r="R6" s="26"/>
      <c r="S6" s="26"/>
      <c r="T6" s="26">
        <v>300</v>
      </c>
      <c r="U6" s="26">
        <v>300</v>
      </c>
      <c r="V6" s="26">
        <v>1182300</v>
      </c>
      <c r="W6" s="26">
        <v>1205494</v>
      </c>
      <c r="X6" s="26">
        <v>-23194</v>
      </c>
      <c r="Y6" s="106">
        <v>-1.92</v>
      </c>
      <c r="Z6" s="121">
        <v>1205494</v>
      </c>
    </row>
    <row r="7" spans="1:26" ht="13.5">
      <c r="A7" s="104" t="s">
        <v>75</v>
      </c>
      <c r="B7" s="102"/>
      <c r="C7" s="123">
        <v>36750004</v>
      </c>
      <c r="D7" s="124">
        <v>41936143</v>
      </c>
      <c r="E7" s="125">
        <v>40445576</v>
      </c>
      <c r="F7" s="125">
        <v>29623472</v>
      </c>
      <c r="G7" s="125"/>
      <c r="H7" s="125">
        <v>399850</v>
      </c>
      <c r="I7" s="125">
        <v>30023322</v>
      </c>
      <c r="J7" s="125">
        <v>444103</v>
      </c>
      <c r="K7" s="125">
        <v>327476</v>
      </c>
      <c r="L7" s="125">
        <v>473790</v>
      </c>
      <c r="M7" s="125">
        <v>1245369</v>
      </c>
      <c r="N7" s="125">
        <v>142143</v>
      </c>
      <c r="O7" s="125">
        <v>147797</v>
      </c>
      <c r="P7" s="125">
        <v>2417688</v>
      </c>
      <c r="Q7" s="125">
        <v>2707628</v>
      </c>
      <c r="R7" s="125">
        <v>339232</v>
      </c>
      <c r="S7" s="125">
        <v>235403</v>
      </c>
      <c r="T7" s="125">
        <v>685877</v>
      </c>
      <c r="U7" s="125">
        <v>1260512</v>
      </c>
      <c r="V7" s="125">
        <v>35236831</v>
      </c>
      <c r="W7" s="125">
        <v>40445576</v>
      </c>
      <c r="X7" s="125">
        <v>-5208745</v>
      </c>
      <c r="Y7" s="107">
        <v>-12.88</v>
      </c>
      <c r="Z7" s="123">
        <v>40445576</v>
      </c>
    </row>
    <row r="8" spans="1:26" ht="13.5">
      <c r="A8" s="104" t="s">
        <v>76</v>
      </c>
      <c r="B8" s="102"/>
      <c r="C8" s="121">
        <v>2606166</v>
      </c>
      <c r="D8" s="122">
        <v>5380035</v>
      </c>
      <c r="E8" s="26">
        <v>7220299</v>
      </c>
      <c r="F8" s="26">
        <v>76368</v>
      </c>
      <c r="G8" s="26">
        <v>90881</v>
      </c>
      <c r="H8" s="26">
        <v>59443</v>
      </c>
      <c r="I8" s="26">
        <v>226692</v>
      </c>
      <c r="J8" s="26">
        <v>15938</v>
      </c>
      <c r="K8" s="26">
        <v>17273</v>
      </c>
      <c r="L8" s="26">
        <v>56172</v>
      </c>
      <c r="M8" s="26">
        <v>89383</v>
      </c>
      <c r="N8" s="26">
        <v>23838</v>
      </c>
      <c r="O8" s="26">
        <v>28998</v>
      </c>
      <c r="P8" s="26">
        <v>24975</v>
      </c>
      <c r="Q8" s="26">
        <v>77811</v>
      </c>
      <c r="R8" s="26">
        <v>24975</v>
      </c>
      <c r="S8" s="26">
        <v>24975</v>
      </c>
      <c r="T8" s="26">
        <v>11764</v>
      </c>
      <c r="U8" s="26">
        <v>61714</v>
      </c>
      <c r="V8" s="26">
        <v>455600</v>
      </c>
      <c r="W8" s="26">
        <v>7220299</v>
      </c>
      <c r="X8" s="26">
        <v>-6764699</v>
      </c>
      <c r="Y8" s="106">
        <v>-93.69</v>
      </c>
      <c r="Z8" s="121">
        <v>7220299</v>
      </c>
    </row>
    <row r="9" spans="1:26" ht="13.5">
      <c r="A9" s="101" t="s">
        <v>77</v>
      </c>
      <c r="B9" s="102"/>
      <c r="C9" s="119">
        <f aca="true" t="shared" si="1" ref="C9:X9">SUM(C10:C14)</f>
        <v>61935179</v>
      </c>
      <c r="D9" s="120">
        <f t="shared" si="1"/>
        <v>48920603</v>
      </c>
      <c r="E9" s="66">
        <f t="shared" si="1"/>
        <v>55753288</v>
      </c>
      <c r="F9" s="66">
        <f t="shared" si="1"/>
        <v>17106254</v>
      </c>
      <c r="G9" s="66">
        <f t="shared" si="1"/>
        <v>2833284</v>
      </c>
      <c r="H9" s="66">
        <f t="shared" si="1"/>
        <v>17311046</v>
      </c>
      <c r="I9" s="66">
        <f t="shared" si="1"/>
        <v>37250584</v>
      </c>
      <c r="J9" s="66">
        <f t="shared" si="1"/>
        <v>631753</v>
      </c>
      <c r="K9" s="66">
        <f t="shared" si="1"/>
        <v>823169</v>
      </c>
      <c r="L9" s="66">
        <f t="shared" si="1"/>
        <v>946196</v>
      </c>
      <c r="M9" s="66">
        <f t="shared" si="1"/>
        <v>2401118</v>
      </c>
      <c r="N9" s="66">
        <f t="shared" si="1"/>
        <v>752807</v>
      </c>
      <c r="O9" s="66">
        <f t="shared" si="1"/>
        <v>584233</v>
      </c>
      <c r="P9" s="66">
        <f t="shared" si="1"/>
        <v>907462</v>
      </c>
      <c r="Q9" s="66">
        <f t="shared" si="1"/>
        <v>2244502</v>
      </c>
      <c r="R9" s="66">
        <f t="shared" si="1"/>
        <v>403998</v>
      </c>
      <c r="S9" s="66">
        <f t="shared" si="1"/>
        <v>510088</v>
      </c>
      <c r="T9" s="66">
        <f t="shared" si="1"/>
        <v>329990</v>
      </c>
      <c r="U9" s="66">
        <f t="shared" si="1"/>
        <v>1244076</v>
      </c>
      <c r="V9" s="66">
        <f t="shared" si="1"/>
        <v>43140280</v>
      </c>
      <c r="W9" s="66">
        <f t="shared" si="1"/>
        <v>55753288</v>
      </c>
      <c r="X9" s="66">
        <f t="shared" si="1"/>
        <v>-12613008</v>
      </c>
      <c r="Y9" s="103">
        <f>+IF(W9&lt;&gt;0,+(X9/W9)*100,0)</f>
        <v>-22.622895352826543</v>
      </c>
      <c r="Z9" s="119">
        <f>SUM(Z10:Z14)</f>
        <v>55753288</v>
      </c>
    </row>
    <row r="10" spans="1:26" ht="13.5">
      <c r="A10" s="104" t="s">
        <v>78</v>
      </c>
      <c r="B10" s="102"/>
      <c r="C10" s="121">
        <v>29324430</v>
      </c>
      <c r="D10" s="122">
        <v>37053770</v>
      </c>
      <c r="E10" s="26">
        <v>37075523</v>
      </c>
      <c r="F10" s="26">
        <v>15316160</v>
      </c>
      <c r="G10" s="26">
        <v>226240</v>
      </c>
      <c r="H10" s="26">
        <v>20101470</v>
      </c>
      <c r="I10" s="26">
        <v>35643870</v>
      </c>
      <c r="J10" s="26">
        <v>43806</v>
      </c>
      <c r="K10" s="26">
        <v>37514</v>
      </c>
      <c r="L10" s="26">
        <v>36317</v>
      </c>
      <c r="M10" s="26">
        <v>117637</v>
      </c>
      <c r="N10" s="26">
        <v>35561</v>
      </c>
      <c r="O10" s="26">
        <v>36138</v>
      </c>
      <c r="P10" s="26">
        <v>61412</v>
      </c>
      <c r="Q10" s="26">
        <v>133111</v>
      </c>
      <c r="R10" s="26">
        <v>24979</v>
      </c>
      <c r="S10" s="26">
        <v>34934</v>
      </c>
      <c r="T10" s="26">
        <v>40367</v>
      </c>
      <c r="U10" s="26">
        <v>100280</v>
      </c>
      <c r="V10" s="26">
        <v>35994898</v>
      </c>
      <c r="W10" s="26">
        <v>37075523</v>
      </c>
      <c r="X10" s="26">
        <v>-1080625</v>
      </c>
      <c r="Y10" s="106">
        <v>-2.91</v>
      </c>
      <c r="Z10" s="121">
        <v>37075523</v>
      </c>
    </row>
    <row r="11" spans="1:26" ht="13.5">
      <c r="A11" s="104" t="s">
        <v>79</v>
      </c>
      <c r="B11" s="102"/>
      <c r="C11" s="121">
        <v>6127517</v>
      </c>
      <c r="D11" s="122">
        <v>10383534</v>
      </c>
      <c r="E11" s="26">
        <v>12835542</v>
      </c>
      <c r="F11" s="26">
        <v>347546</v>
      </c>
      <c r="G11" s="26">
        <v>592060</v>
      </c>
      <c r="H11" s="26">
        <v>493994</v>
      </c>
      <c r="I11" s="26">
        <v>1433600</v>
      </c>
      <c r="J11" s="26">
        <v>517895</v>
      </c>
      <c r="K11" s="26">
        <v>671209</v>
      </c>
      <c r="L11" s="26">
        <v>735454</v>
      </c>
      <c r="M11" s="26">
        <v>1924558</v>
      </c>
      <c r="N11" s="26">
        <v>620066</v>
      </c>
      <c r="O11" s="26">
        <v>419579</v>
      </c>
      <c r="P11" s="26">
        <v>724595</v>
      </c>
      <c r="Q11" s="26">
        <v>1764240</v>
      </c>
      <c r="R11" s="26">
        <v>297737</v>
      </c>
      <c r="S11" s="26">
        <v>355528</v>
      </c>
      <c r="T11" s="26">
        <v>184711</v>
      </c>
      <c r="U11" s="26">
        <v>837976</v>
      </c>
      <c r="V11" s="26">
        <v>5960374</v>
      </c>
      <c r="W11" s="26">
        <v>12835542</v>
      </c>
      <c r="X11" s="26">
        <v>-6875168</v>
      </c>
      <c r="Y11" s="106">
        <v>-53.56</v>
      </c>
      <c r="Z11" s="121">
        <v>12835542</v>
      </c>
    </row>
    <row r="12" spans="1:26" ht="13.5">
      <c r="A12" s="104" t="s">
        <v>80</v>
      </c>
      <c r="B12" s="102"/>
      <c r="C12" s="121">
        <v>643822</v>
      </c>
      <c r="D12" s="122">
        <v>2816394</v>
      </c>
      <c r="E12" s="26">
        <v>850966</v>
      </c>
      <c r="F12" s="26">
        <v>25460</v>
      </c>
      <c r="G12" s="26">
        <v>-36165</v>
      </c>
      <c r="H12" s="26">
        <v>43130</v>
      </c>
      <c r="I12" s="26">
        <v>32425</v>
      </c>
      <c r="J12" s="26">
        <v>29150</v>
      </c>
      <c r="K12" s="26">
        <v>62585</v>
      </c>
      <c r="L12" s="26">
        <v>122830</v>
      </c>
      <c r="M12" s="26">
        <v>214565</v>
      </c>
      <c r="N12" s="26">
        <v>46451</v>
      </c>
      <c r="O12" s="26">
        <v>78475</v>
      </c>
      <c r="P12" s="26">
        <v>72810</v>
      </c>
      <c r="Q12" s="26">
        <v>197736</v>
      </c>
      <c r="R12" s="26">
        <v>33960</v>
      </c>
      <c r="S12" s="26">
        <v>71190</v>
      </c>
      <c r="T12" s="26">
        <v>57958</v>
      </c>
      <c r="U12" s="26">
        <v>163108</v>
      </c>
      <c r="V12" s="26">
        <v>607834</v>
      </c>
      <c r="W12" s="26">
        <v>850966</v>
      </c>
      <c r="X12" s="26">
        <v>-243132</v>
      </c>
      <c r="Y12" s="106">
        <v>-28.57</v>
      </c>
      <c r="Z12" s="121">
        <v>850966</v>
      </c>
    </row>
    <row r="13" spans="1:26" ht="13.5">
      <c r="A13" s="104" t="s">
        <v>81</v>
      </c>
      <c r="B13" s="102"/>
      <c r="C13" s="121">
        <v>25839410</v>
      </c>
      <c r="D13" s="122">
        <v>-1333095</v>
      </c>
      <c r="E13" s="26">
        <v>4991257</v>
      </c>
      <c r="F13" s="26">
        <v>1417088</v>
      </c>
      <c r="G13" s="26">
        <v>2051149</v>
      </c>
      <c r="H13" s="26">
        <v>-3327548</v>
      </c>
      <c r="I13" s="26">
        <v>140689</v>
      </c>
      <c r="J13" s="26">
        <v>40902</v>
      </c>
      <c r="K13" s="26">
        <v>51861</v>
      </c>
      <c r="L13" s="26">
        <v>51595</v>
      </c>
      <c r="M13" s="26">
        <v>144358</v>
      </c>
      <c r="N13" s="26">
        <v>50729</v>
      </c>
      <c r="O13" s="26">
        <v>50041</v>
      </c>
      <c r="P13" s="26">
        <v>48645</v>
      </c>
      <c r="Q13" s="26">
        <v>149415</v>
      </c>
      <c r="R13" s="26">
        <v>47322</v>
      </c>
      <c r="S13" s="26">
        <v>48436</v>
      </c>
      <c r="T13" s="26">
        <v>46954</v>
      </c>
      <c r="U13" s="26">
        <v>142712</v>
      </c>
      <c r="V13" s="26">
        <v>577174</v>
      </c>
      <c r="W13" s="26">
        <v>4991257</v>
      </c>
      <c r="X13" s="26">
        <v>-4414083</v>
      </c>
      <c r="Y13" s="106">
        <v>-88.44</v>
      </c>
      <c r="Z13" s="121">
        <v>4991257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7222770</v>
      </c>
      <c r="D15" s="120">
        <f t="shared" si="2"/>
        <v>14279217</v>
      </c>
      <c r="E15" s="66">
        <f t="shared" si="2"/>
        <v>18089217</v>
      </c>
      <c r="F15" s="66">
        <f t="shared" si="2"/>
        <v>253567</v>
      </c>
      <c r="G15" s="66">
        <f t="shared" si="2"/>
        <v>307257</v>
      </c>
      <c r="H15" s="66">
        <f t="shared" si="2"/>
        <v>313241</v>
      </c>
      <c r="I15" s="66">
        <f t="shared" si="2"/>
        <v>874065</v>
      </c>
      <c r="J15" s="66">
        <f t="shared" si="2"/>
        <v>264292</v>
      </c>
      <c r="K15" s="66">
        <f t="shared" si="2"/>
        <v>326773</v>
      </c>
      <c r="L15" s="66">
        <f t="shared" si="2"/>
        <v>303198</v>
      </c>
      <c r="M15" s="66">
        <f t="shared" si="2"/>
        <v>894263</v>
      </c>
      <c r="N15" s="66">
        <f t="shared" si="2"/>
        <v>193060</v>
      </c>
      <c r="O15" s="66">
        <f t="shared" si="2"/>
        <v>392154</v>
      </c>
      <c r="P15" s="66">
        <f t="shared" si="2"/>
        <v>383890</v>
      </c>
      <c r="Q15" s="66">
        <f t="shared" si="2"/>
        <v>969104</v>
      </c>
      <c r="R15" s="66">
        <f t="shared" si="2"/>
        <v>369228</v>
      </c>
      <c r="S15" s="66">
        <f t="shared" si="2"/>
        <v>280196</v>
      </c>
      <c r="T15" s="66">
        <f t="shared" si="2"/>
        <v>335768</v>
      </c>
      <c r="U15" s="66">
        <f t="shared" si="2"/>
        <v>985192</v>
      </c>
      <c r="V15" s="66">
        <f t="shared" si="2"/>
        <v>3722624</v>
      </c>
      <c r="W15" s="66">
        <f t="shared" si="2"/>
        <v>18089217</v>
      </c>
      <c r="X15" s="66">
        <f t="shared" si="2"/>
        <v>-14366593</v>
      </c>
      <c r="Y15" s="103">
        <f>+IF(W15&lt;&gt;0,+(X15/W15)*100,0)</f>
        <v>-79.42075657558864</v>
      </c>
      <c r="Z15" s="119">
        <f>SUM(Z16:Z18)</f>
        <v>18089217</v>
      </c>
    </row>
    <row r="16" spans="1:26" ht="13.5">
      <c r="A16" s="104" t="s">
        <v>84</v>
      </c>
      <c r="B16" s="102"/>
      <c r="C16" s="121">
        <v>882391</v>
      </c>
      <c r="D16" s="122">
        <v>1890152</v>
      </c>
      <c r="E16" s="26">
        <v>2100152</v>
      </c>
      <c r="F16" s="26">
        <v>85403</v>
      </c>
      <c r="G16" s="26">
        <v>83826</v>
      </c>
      <c r="H16" s="26">
        <v>56867</v>
      </c>
      <c r="I16" s="26">
        <v>226096</v>
      </c>
      <c r="J16" s="26">
        <v>45675</v>
      </c>
      <c r="K16" s="26">
        <v>68848</v>
      </c>
      <c r="L16" s="26">
        <v>86085</v>
      </c>
      <c r="M16" s="26">
        <v>200608</v>
      </c>
      <c r="N16" s="26">
        <v>18908</v>
      </c>
      <c r="O16" s="26">
        <v>139244</v>
      </c>
      <c r="P16" s="26">
        <v>107352</v>
      </c>
      <c r="Q16" s="26">
        <v>265504</v>
      </c>
      <c r="R16" s="26">
        <v>142416</v>
      </c>
      <c r="S16" s="26">
        <v>38692</v>
      </c>
      <c r="T16" s="26">
        <v>75245</v>
      </c>
      <c r="U16" s="26">
        <v>256353</v>
      </c>
      <c r="V16" s="26">
        <v>948561</v>
      </c>
      <c r="W16" s="26">
        <v>2100152</v>
      </c>
      <c r="X16" s="26">
        <v>-1151591</v>
      </c>
      <c r="Y16" s="106">
        <v>-54.83</v>
      </c>
      <c r="Z16" s="121">
        <v>2100152</v>
      </c>
    </row>
    <row r="17" spans="1:26" ht="13.5">
      <c r="A17" s="104" t="s">
        <v>85</v>
      </c>
      <c r="B17" s="102"/>
      <c r="C17" s="121">
        <v>6340379</v>
      </c>
      <c r="D17" s="122">
        <v>12389065</v>
      </c>
      <c r="E17" s="26">
        <v>15989065</v>
      </c>
      <c r="F17" s="26">
        <v>168164</v>
      </c>
      <c r="G17" s="26">
        <v>223431</v>
      </c>
      <c r="H17" s="26">
        <v>256374</v>
      </c>
      <c r="I17" s="26">
        <v>647969</v>
      </c>
      <c r="J17" s="26">
        <v>218617</v>
      </c>
      <c r="K17" s="26">
        <v>257925</v>
      </c>
      <c r="L17" s="26">
        <v>217113</v>
      </c>
      <c r="M17" s="26">
        <v>693655</v>
      </c>
      <c r="N17" s="26">
        <v>174152</v>
      </c>
      <c r="O17" s="26">
        <v>252910</v>
      </c>
      <c r="P17" s="26">
        <v>276538</v>
      </c>
      <c r="Q17" s="26">
        <v>703600</v>
      </c>
      <c r="R17" s="26">
        <v>226812</v>
      </c>
      <c r="S17" s="26">
        <v>241504</v>
      </c>
      <c r="T17" s="26">
        <v>260523</v>
      </c>
      <c r="U17" s="26">
        <v>728839</v>
      </c>
      <c r="V17" s="26">
        <v>2774063</v>
      </c>
      <c r="W17" s="26">
        <v>15989065</v>
      </c>
      <c r="X17" s="26">
        <v>-13215002</v>
      </c>
      <c r="Y17" s="106">
        <v>-82.65</v>
      </c>
      <c r="Z17" s="121">
        <v>15989065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154076538</v>
      </c>
      <c r="D19" s="120">
        <f t="shared" si="3"/>
        <v>195614555</v>
      </c>
      <c r="E19" s="66">
        <f t="shared" si="3"/>
        <v>194617765</v>
      </c>
      <c r="F19" s="66">
        <f t="shared" si="3"/>
        <v>14710719</v>
      </c>
      <c r="G19" s="66">
        <f t="shared" si="3"/>
        <v>3146466</v>
      </c>
      <c r="H19" s="66">
        <f t="shared" si="3"/>
        <v>12272803</v>
      </c>
      <c r="I19" s="66">
        <f t="shared" si="3"/>
        <v>30129988</v>
      </c>
      <c r="J19" s="66">
        <f t="shared" si="3"/>
        <v>10879655</v>
      </c>
      <c r="K19" s="66">
        <f t="shared" si="3"/>
        <v>12451366</v>
      </c>
      <c r="L19" s="66">
        <f t="shared" si="3"/>
        <v>11087221</v>
      </c>
      <c r="M19" s="66">
        <f t="shared" si="3"/>
        <v>34418242</v>
      </c>
      <c r="N19" s="66">
        <f t="shared" si="3"/>
        <v>11361885</v>
      </c>
      <c r="O19" s="66">
        <f t="shared" si="3"/>
        <v>13403700</v>
      </c>
      <c r="P19" s="66">
        <f t="shared" si="3"/>
        <v>14977378</v>
      </c>
      <c r="Q19" s="66">
        <f t="shared" si="3"/>
        <v>39742963</v>
      </c>
      <c r="R19" s="66">
        <f t="shared" si="3"/>
        <v>15192900</v>
      </c>
      <c r="S19" s="66">
        <f t="shared" si="3"/>
        <v>15873048</v>
      </c>
      <c r="T19" s="66">
        <f t="shared" si="3"/>
        <v>13462875</v>
      </c>
      <c r="U19" s="66">
        <f t="shared" si="3"/>
        <v>44528823</v>
      </c>
      <c r="V19" s="66">
        <f t="shared" si="3"/>
        <v>148820016</v>
      </c>
      <c r="W19" s="66">
        <f t="shared" si="3"/>
        <v>194617765</v>
      </c>
      <c r="X19" s="66">
        <f t="shared" si="3"/>
        <v>-45797749</v>
      </c>
      <c r="Y19" s="103">
        <f>+IF(W19&lt;&gt;0,+(X19/W19)*100,0)</f>
        <v>-23.532152370571104</v>
      </c>
      <c r="Z19" s="119">
        <f>SUM(Z20:Z23)</f>
        <v>194617765</v>
      </c>
    </row>
    <row r="20" spans="1:26" ht="13.5">
      <c r="A20" s="104" t="s">
        <v>88</v>
      </c>
      <c r="B20" s="102"/>
      <c r="C20" s="121">
        <v>91732904</v>
      </c>
      <c r="D20" s="122">
        <v>109909988</v>
      </c>
      <c r="E20" s="26">
        <v>110720159</v>
      </c>
      <c r="F20" s="26">
        <v>10497391</v>
      </c>
      <c r="G20" s="26">
        <v>1354873</v>
      </c>
      <c r="H20" s="26">
        <v>8964203</v>
      </c>
      <c r="I20" s="26">
        <v>20816467</v>
      </c>
      <c r="J20" s="26">
        <v>7141164</v>
      </c>
      <c r="K20" s="26">
        <v>7209799</v>
      </c>
      <c r="L20" s="26">
        <v>6347911</v>
      </c>
      <c r="M20" s="26">
        <v>20698874</v>
      </c>
      <c r="N20" s="26">
        <v>6631722</v>
      </c>
      <c r="O20" s="26">
        <v>8704581</v>
      </c>
      <c r="P20" s="26">
        <v>9928436</v>
      </c>
      <c r="Q20" s="26">
        <v>25264739</v>
      </c>
      <c r="R20" s="26">
        <v>10561520</v>
      </c>
      <c r="S20" s="26">
        <v>11358575</v>
      </c>
      <c r="T20" s="26">
        <v>9730375</v>
      </c>
      <c r="U20" s="26">
        <v>31650470</v>
      </c>
      <c r="V20" s="26">
        <v>98430550</v>
      </c>
      <c r="W20" s="26">
        <v>110720159</v>
      </c>
      <c r="X20" s="26">
        <v>-12289609</v>
      </c>
      <c r="Y20" s="106">
        <v>-11.1</v>
      </c>
      <c r="Z20" s="121">
        <v>110720159</v>
      </c>
    </row>
    <row r="21" spans="1:26" ht="13.5">
      <c r="A21" s="104" t="s">
        <v>89</v>
      </c>
      <c r="B21" s="102"/>
      <c r="C21" s="121">
        <v>32555781</v>
      </c>
      <c r="D21" s="122">
        <v>45243519</v>
      </c>
      <c r="E21" s="26">
        <v>45414746</v>
      </c>
      <c r="F21" s="26">
        <v>1334211</v>
      </c>
      <c r="G21" s="26">
        <v>-911424</v>
      </c>
      <c r="H21" s="26">
        <v>1242204</v>
      </c>
      <c r="I21" s="26">
        <v>1664991</v>
      </c>
      <c r="J21" s="26">
        <v>1825731</v>
      </c>
      <c r="K21" s="26">
        <v>2935041</v>
      </c>
      <c r="L21" s="26">
        <v>2388365</v>
      </c>
      <c r="M21" s="26">
        <v>7149137</v>
      </c>
      <c r="N21" s="26">
        <v>2558241</v>
      </c>
      <c r="O21" s="26">
        <v>2451968</v>
      </c>
      <c r="P21" s="26">
        <v>2828871</v>
      </c>
      <c r="Q21" s="26">
        <v>7839080</v>
      </c>
      <c r="R21" s="26">
        <v>2425129</v>
      </c>
      <c r="S21" s="26">
        <v>2328659</v>
      </c>
      <c r="T21" s="26">
        <v>1536257</v>
      </c>
      <c r="U21" s="26">
        <v>6290045</v>
      </c>
      <c r="V21" s="26">
        <v>22943253</v>
      </c>
      <c r="W21" s="26">
        <v>45414746</v>
      </c>
      <c r="X21" s="26">
        <v>-22471493</v>
      </c>
      <c r="Y21" s="106">
        <v>-49.48</v>
      </c>
      <c r="Z21" s="121">
        <v>45414746</v>
      </c>
    </row>
    <row r="22" spans="1:26" ht="13.5">
      <c r="A22" s="104" t="s">
        <v>90</v>
      </c>
      <c r="B22" s="102"/>
      <c r="C22" s="123">
        <v>15999752</v>
      </c>
      <c r="D22" s="124">
        <v>25155612</v>
      </c>
      <c r="E22" s="125">
        <v>24710873</v>
      </c>
      <c r="F22" s="125">
        <v>1535497</v>
      </c>
      <c r="G22" s="125">
        <v>1403276</v>
      </c>
      <c r="H22" s="125">
        <v>1043678</v>
      </c>
      <c r="I22" s="125">
        <v>3982451</v>
      </c>
      <c r="J22" s="125">
        <v>919634</v>
      </c>
      <c r="K22" s="125">
        <v>1137023</v>
      </c>
      <c r="L22" s="125">
        <v>1220132</v>
      </c>
      <c r="M22" s="125">
        <v>3276789</v>
      </c>
      <c r="N22" s="125">
        <v>1045512</v>
      </c>
      <c r="O22" s="125">
        <v>1137297</v>
      </c>
      <c r="P22" s="125">
        <v>1105534</v>
      </c>
      <c r="Q22" s="125">
        <v>3288343</v>
      </c>
      <c r="R22" s="125">
        <v>1112937</v>
      </c>
      <c r="S22" s="125">
        <v>1097350</v>
      </c>
      <c r="T22" s="125">
        <v>1114911</v>
      </c>
      <c r="U22" s="125">
        <v>3325198</v>
      </c>
      <c r="V22" s="125">
        <v>13872781</v>
      </c>
      <c r="W22" s="125">
        <v>24710873</v>
      </c>
      <c r="X22" s="125">
        <v>-10838092</v>
      </c>
      <c r="Y22" s="107">
        <v>-43.86</v>
      </c>
      <c r="Z22" s="123">
        <v>24710873</v>
      </c>
    </row>
    <row r="23" spans="1:26" ht="13.5">
      <c r="A23" s="104" t="s">
        <v>91</v>
      </c>
      <c r="B23" s="102"/>
      <c r="C23" s="121">
        <v>13788101</v>
      </c>
      <c r="D23" s="122">
        <v>15305436</v>
      </c>
      <c r="E23" s="26">
        <v>13771987</v>
      </c>
      <c r="F23" s="26">
        <v>1343620</v>
      </c>
      <c r="G23" s="26">
        <v>1299741</v>
      </c>
      <c r="H23" s="26">
        <v>1022718</v>
      </c>
      <c r="I23" s="26">
        <v>3666079</v>
      </c>
      <c r="J23" s="26">
        <v>993126</v>
      </c>
      <c r="K23" s="26">
        <v>1169503</v>
      </c>
      <c r="L23" s="26">
        <v>1130813</v>
      </c>
      <c r="M23" s="26">
        <v>3293442</v>
      </c>
      <c r="N23" s="26">
        <v>1126410</v>
      </c>
      <c r="O23" s="26">
        <v>1109854</v>
      </c>
      <c r="P23" s="26">
        <v>1114537</v>
      </c>
      <c r="Q23" s="26">
        <v>3350801</v>
      </c>
      <c r="R23" s="26">
        <v>1093314</v>
      </c>
      <c r="S23" s="26">
        <v>1088464</v>
      </c>
      <c r="T23" s="26">
        <v>1081332</v>
      </c>
      <c r="U23" s="26">
        <v>3263110</v>
      </c>
      <c r="V23" s="26">
        <v>13573432</v>
      </c>
      <c r="W23" s="26">
        <v>13771987</v>
      </c>
      <c r="X23" s="26">
        <v>-198555</v>
      </c>
      <c r="Y23" s="106">
        <v>-1.44</v>
      </c>
      <c r="Z23" s="121">
        <v>13771987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263649145</v>
      </c>
      <c r="D25" s="139">
        <f t="shared" si="4"/>
        <v>307336047</v>
      </c>
      <c r="E25" s="39">
        <f t="shared" si="4"/>
        <v>317331639</v>
      </c>
      <c r="F25" s="39">
        <f t="shared" si="4"/>
        <v>61770380</v>
      </c>
      <c r="G25" s="39">
        <f t="shared" si="4"/>
        <v>6377888</v>
      </c>
      <c r="H25" s="39">
        <f t="shared" si="4"/>
        <v>31526183</v>
      </c>
      <c r="I25" s="39">
        <f t="shared" si="4"/>
        <v>99674451</v>
      </c>
      <c r="J25" s="39">
        <f t="shared" si="4"/>
        <v>12235741</v>
      </c>
      <c r="K25" s="39">
        <f t="shared" si="4"/>
        <v>13949957</v>
      </c>
      <c r="L25" s="39">
        <f t="shared" si="4"/>
        <v>12874877</v>
      </c>
      <c r="M25" s="39">
        <f t="shared" si="4"/>
        <v>39060575</v>
      </c>
      <c r="N25" s="39">
        <f t="shared" si="4"/>
        <v>12473733</v>
      </c>
      <c r="O25" s="39">
        <f t="shared" si="4"/>
        <v>14556882</v>
      </c>
      <c r="P25" s="39">
        <f t="shared" si="4"/>
        <v>18711393</v>
      </c>
      <c r="Q25" s="39">
        <f t="shared" si="4"/>
        <v>45742008</v>
      </c>
      <c r="R25" s="39">
        <f t="shared" si="4"/>
        <v>16330333</v>
      </c>
      <c r="S25" s="39">
        <f t="shared" si="4"/>
        <v>16923710</v>
      </c>
      <c r="T25" s="39">
        <f t="shared" si="4"/>
        <v>14826574</v>
      </c>
      <c r="U25" s="39">
        <f t="shared" si="4"/>
        <v>48080617</v>
      </c>
      <c r="V25" s="39">
        <f t="shared" si="4"/>
        <v>232557651</v>
      </c>
      <c r="W25" s="39">
        <f t="shared" si="4"/>
        <v>317331639</v>
      </c>
      <c r="X25" s="39">
        <f t="shared" si="4"/>
        <v>-84773988</v>
      </c>
      <c r="Y25" s="140">
        <f>+IF(W25&lt;&gt;0,+(X25/W25)*100,0)</f>
        <v>-26.714634653873894</v>
      </c>
      <c r="Z25" s="138">
        <f>+Z5+Z9+Z15+Z19+Z24</f>
        <v>317331639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57999162</v>
      </c>
      <c r="D28" s="120">
        <f t="shared" si="5"/>
        <v>59791708</v>
      </c>
      <c r="E28" s="66">
        <f t="shared" si="5"/>
        <v>58282673</v>
      </c>
      <c r="F28" s="66">
        <f t="shared" si="5"/>
        <v>3372814</v>
      </c>
      <c r="G28" s="66">
        <f t="shared" si="5"/>
        <v>3459205</v>
      </c>
      <c r="H28" s="66">
        <f t="shared" si="5"/>
        <v>4257947</v>
      </c>
      <c r="I28" s="66">
        <f t="shared" si="5"/>
        <v>11089966</v>
      </c>
      <c r="J28" s="66">
        <f t="shared" si="5"/>
        <v>5326701</v>
      </c>
      <c r="K28" s="66">
        <f t="shared" si="5"/>
        <v>4015349</v>
      </c>
      <c r="L28" s="66">
        <f t="shared" si="5"/>
        <v>4068685</v>
      </c>
      <c r="M28" s="66">
        <f t="shared" si="5"/>
        <v>13410735</v>
      </c>
      <c r="N28" s="66">
        <f t="shared" si="5"/>
        <v>3475173</v>
      </c>
      <c r="O28" s="66">
        <f t="shared" si="5"/>
        <v>4252170</v>
      </c>
      <c r="P28" s="66">
        <f t="shared" si="5"/>
        <v>4789195</v>
      </c>
      <c r="Q28" s="66">
        <f t="shared" si="5"/>
        <v>12516538</v>
      </c>
      <c r="R28" s="66">
        <f t="shared" si="5"/>
        <v>3971435</v>
      </c>
      <c r="S28" s="66">
        <f t="shared" si="5"/>
        <v>4443138</v>
      </c>
      <c r="T28" s="66">
        <f t="shared" si="5"/>
        <v>3941506</v>
      </c>
      <c r="U28" s="66">
        <f t="shared" si="5"/>
        <v>12356079</v>
      </c>
      <c r="V28" s="66">
        <f t="shared" si="5"/>
        <v>49373318</v>
      </c>
      <c r="W28" s="66">
        <f t="shared" si="5"/>
        <v>58282673</v>
      </c>
      <c r="X28" s="66">
        <f t="shared" si="5"/>
        <v>-8909355</v>
      </c>
      <c r="Y28" s="103">
        <f>+IF(W28&lt;&gt;0,+(X28/W28)*100,0)</f>
        <v>-15.286455719009318</v>
      </c>
      <c r="Z28" s="119">
        <f>SUM(Z29:Z31)</f>
        <v>58282673</v>
      </c>
    </row>
    <row r="29" spans="1:26" ht="13.5">
      <c r="A29" s="104" t="s">
        <v>74</v>
      </c>
      <c r="B29" s="102"/>
      <c r="C29" s="121">
        <v>9450472</v>
      </c>
      <c r="D29" s="122">
        <v>15909273</v>
      </c>
      <c r="E29" s="26">
        <v>10991279</v>
      </c>
      <c r="F29" s="26">
        <v>1332923</v>
      </c>
      <c r="G29" s="26">
        <v>1262766</v>
      </c>
      <c r="H29" s="26">
        <v>705310</v>
      </c>
      <c r="I29" s="26">
        <v>3300999</v>
      </c>
      <c r="J29" s="26">
        <v>754864</v>
      </c>
      <c r="K29" s="26">
        <v>717204</v>
      </c>
      <c r="L29" s="26">
        <v>1039530</v>
      </c>
      <c r="M29" s="26">
        <v>2511598</v>
      </c>
      <c r="N29" s="26">
        <v>782165</v>
      </c>
      <c r="O29" s="26">
        <v>753921</v>
      </c>
      <c r="P29" s="26">
        <v>768320</v>
      </c>
      <c r="Q29" s="26">
        <v>2304406</v>
      </c>
      <c r="R29" s="26">
        <v>799088</v>
      </c>
      <c r="S29" s="26">
        <v>608292</v>
      </c>
      <c r="T29" s="26">
        <v>1138443</v>
      </c>
      <c r="U29" s="26">
        <v>2545823</v>
      </c>
      <c r="V29" s="26">
        <v>10662826</v>
      </c>
      <c r="W29" s="26">
        <v>10991279</v>
      </c>
      <c r="X29" s="26">
        <v>-328453</v>
      </c>
      <c r="Y29" s="106">
        <v>-2.99</v>
      </c>
      <c r="Z29" s="121">
        <v>10991279</v>
      </c>
    </row>
    <row r="30" spans="1:26" ht="13.5">
      <c r="A30" s="104" t="s">
        <v>75</v>
      </c>
      <c r="B30" s="102"/>
      <c r="C30" s="123">
        <v>25177727</v>
      </c>
      <c r="D30" s="124">
        <v>24753196</v>
      </c>
      <c r="E30" s="125">
        <v>22671454</v>
      </c>
      <c r="F30" s="125">
        <v>1273142</v>
      </c>
      <c r="G30" s="125"/>
      <c r="H30" s="125">
        <v>1799283</v>
      </c>
      <c r="I30" s="125">
        <v>3072425</v>
      </c>
      <c r="J30" s="125">
        <v>2777910</v>
      </c>
      <c r="K30" s="125">
        <v>2222659</v>
      </c>
      <c r="L30" s="125">
        <v>2182504</v>
      </c>
      <c r="M30" s="125">
        <v>7183073</v>
      </c>
      <c r="N30" s="125">
        <v>1225367</v>
      </c>
      <c r="O30" s="125">
        <v>1401500</v>
      </c>
      <c r="P30" s="125">
        <v>1728575</v>
      </c>
      <c r="Q30" s="125">
        <v>4355442</v>
      </c>
      <c r="R30" s="125">
        <v>1712324</v>
      </c>
      <c r="S30" s="125">
        <v>2059755</v>
      </c>
      <c r="T30" s="125">
        <v>747800</v>
      </c>
      <c r="U30" s="125">
        <v>4519879</v>
      </c>
      <c r="V30" s="125">
        <v>19130819</v>
      </c>
      <c r="W30" s="125">
        <v>22671454</v>
      </c>
      <c r="X30" s="125">
        <v>-3540635</v>
      </c>
      <c r="Y30" s="107">
        <v>-15.62</v>
      </c>
      <c r="Z30" s="123">
        <v>22671454</v>
      </c>
    </row>
    <row r="31" spans="1:26" ht="13.5">
      <c r="A31" s="104" t="s">
        <v>76</v>
      </c>
      <c r="B31" s="102"/>
      <c r="C31" s="121">
        <v>23370963</v>
      </c>
      <c r="D31" s="122">
        <v>19129239</v>
      </c>
      <c r="E31" s="26">
        <v>24619940</v>
      </c>
      <c r="F31" s="26">
        <v>766749</v>
      </c>
      <c r="G31" s="26">
        <v>2196439</v>
      </c>
      <c r="H31" s="26">
        <v>1753354</v>
      </c>
      <c r="I31" s="26">
        <v>4716542</v>
      </c>
      <c r="J31" s="26">
        <v>1793927</v>
      </c>
      <c r="K31" s="26">
        <v>1075486</v>
      </c>
      <c r="L31" s="26">
        <v>846651</v>
      </c>
      <c r="M31" s="26">
        <v>3716064</v>
      </c>
      <c r="N31" s="26">
        <v>1467641</v>
      </c>
      <c r="O31" s="26">
        <v>2096749</v>
      </c>
      <c r="P31" s="26">
        <v>2292300</v>
      </c>
      <c r="Q31" s="26">
        <v>5856690</v>
      </c>
      <c r="R31" s="26">
        <v>1460023</v>
      </c>
      <c r="S31" s="26">
        <v>1775091</v>
      </c>
      <c r="T31" s="26">
        <v>2055263</v>
      </c>
      <c r="U31" s="26">
        <v>5290377</v>
      </c>
      <c r="V31" s="26">
        <v>19579673</v>
      </c>
      <c r="W31" s="26">
        <v>24619940</v>
      </c>
      <c r="X31" s="26">
        <v>-5040267</v>
      </c>
      <c r="Y31" s="106">
        <v>-20.47</v>
      </c>
      <c r="Z31" s="121">
        <v>24619940</v>
      </c>
    </row>
    <row r="32" spans="1:26" ht="13.5">
      <c r="A32" s="101" t="s">
        <v>77</v>
      </c>
      <c r="B32" s="102"/>
      <c r="C32" s="119">
        <f aca="true" t="shared" si="6" ref="C32:X32">SUM(C33:C37)</f>
        <v>52859859</v>
      </c>
      <c r="D32" s="120">
        <f t="shared" si="6"/>
        <v>38411333</v>
      </c>
      <c r="E32" s="66">
        <f t="shared" si="6"/>
        <v>41784180</v>
      </c>
      <c r="F32" s="66">
        <f t="shared" si="6"/>
        <v>2147821</v>
      </c>
      <c r="G32" s="66">
        <f t="shared" si="6"/>
        <v>3697103</v>
      </c>
      <c r="H32" s="66">
        <f t="shared" si="6"/>
        <v>1508297</v>
      </c>
      <c r="I32" s="66">
        <f t="shared" si="6"/>
        <v>7353221</v>
      </c>
      <c r="J32" s="66">
        <f t="shared" si="6"/>
        <v>2397635</v>
      </c>
      <c r="K32" s="66">
        <f t="shared" si="6"/>
        <v>2719237</v>
      </c>
      <c r="L32" s="66">
        <f t="shared" si="6"/>
        <v>2390978</v>
      </c>
      <c r="M32" s="66">
        <f t="shared" si="6"/>
        <v>7507850</v>
      </c>
      <c r="N32" s="66">
        <f t="shared" si="6"/>
        <v>2646909</v>
      </c>
      <c r="O32" s="66">
        <f t="shared" si="6"/>
        <v>2665292</v>
      </c>
      <c r="P32" s="66">
        <f t="shared" si="6"/>
        <v>2582249</v>
      </c>
      <c r="Q32" s="66">
        <f t="shared" si="6"/>
        <v>7894450</v>
      </c>
      <c r="R32" s="66">
        <f t="shared" si="6"/>
        <v>2610856</v>
      </c>
      <c r="S32" s="66">
        <f t="shared" si="6"/>
        <v>2606369</v>
      </c>
      <c r="T32" s="66">
        <f t="shared" si="6"/>
        <v>3175448</v>
      </c>
      <c r="U32" s="66">
        <f t="shared" si="6"/>
        <v>8392673</v>
      </c>
      <c r="V32" s="66">
        <f t="shared" si="6"/>
        <v>31148194</v>
      </c>
      <c r="W32" s="66">
        <f t="shared" si="6"/>
        <v>41784180</v>
      </c>
      <c r="X32" s="66">
        <f t="shared" si="6"/>
        <v>-10635986</v>
      </c>
      <c r="Y32" s="103">
        <f>+IF(W32&lt;&gt;0,+(X32/W32)*100,0)</f>
        <v>-25.45457634923074</v>
      </c>
      <c r="Z32" s="119">
        <f>SUM(Z33:Z37)</f>
        <v>41784180</v>
      </c>
    </row>
    <row r="33" spans="1:26" ht="13.5">
      <c r="A33" s="104" t="s">
        <v>78</v>
      </c>
      <c r="B33" s="102"/>
      <c r="C33" s="121">
        <v>9140112</v>
      </c>
      <c r="D33" s="122">
        <v>12257336</v>
      </c>
      <c r="E33" s="26">
        <v>12157532</v>
      </c>
      <c r="F33" s="26">
        <v>1086427</v>
      </c>
      <c r="G33" s="26">
        <v>1274392</v>
      </c>
      <c r="H33" s="26">
        <v>-45331</v>
      </c>
      <c r="I33" s="26">
        <v>2315488</v>
      </c>
      <c r="J33" s="26">
        <v>793820</v>
      </c>
      <c r="K33" s="26">
        <v>788710</v>
      </c>
      <c r="L33" s="26">
        <v>739002</v>
      </c>
      <c r="M33" s="26">
        <v>2321532</v>
      </c>
      <c r="N33" s="26">
        <v>839434</v>
      </c>
      <c r="O33" s="26">
        <v>800640</v>
      </c>
      <c r="P33" s="26">
        <v>860219</v>
      </c>
      <c r="Q33" s="26">
        <v>2500293</v>
      </c>
      <c r="R33" s="26">
        <v>858022</v>
      </c>
      <c r="S33" s="26">
        <v>822229</v>
      </c>
      <c r="T33" s="26">
        <v>924901</v>
      </c>
      <c r="U33" s="26">
        <v>2605152</v>
      </c>
      <c r="V33" s="26">
        <v>9742465</v>
      </c>
      <c r="W33" s="26">
        <v>12157532</v>
      </c>
      <c r="X33" s="26">
        <v>-2415067</v>
      </c>
      <c r="Y33" s="106">
        <v>-19.86</v>
      </c>
      <c r="Z33" s="121">
        <v>12157532</v>
      </c>
    </row>
    <row r="34" spans="1:26" ht="13.5">
      <c r="A34" s="104" t="s">
        <v>79</v>
      </c>
      <c r="B34" s="102"/>
      <c r="C34" s="121">
        <v>12189109</v>
      </c>
      <c r="D34" s="122">
        <v>15648419</v>
      </c>
      <c r="E34" s="26">
        <v>15738174</v>
      </c>
      <c r="F34" s="26">
        <v>692071</v>
      </c>
      <c r="G34" s="26">
        <v>914589</v>
      </c>
      <c r="H34" s="26">
        <v>1025813</v>
      </c>
      <c r="I34" s="26">
        <v>2632473</v>
      </c>
      <c r="J34" s="26">
        <v>1048479</v>
      </c>
      <c r="K34" s="26">
        <v>1427252</v>
      </c>
      <c r="L34" s="26">
        <v>1149333</v>
      </c>
      <c r="M34" s="26">
        <v>3625064</v>
      </c>
      <c r="N34" s="26">
        <v>1265832</v>
      </c>
      <c r="O34" s="26">
        <v>1340987</v>
      </c>
      <c r="P34" s="26">
        <v>1134809</v>
      </c>
      <c r="Q34" s="26">
        <v>3741628</v>
      </c>
      <c r="R34" s="26">
        <v>1184983</v>
      </c>
      <c r="S34" s="26">
        <v>1183131</v>
      </c>
      <c r="T34" s="26">
        <v>1168938</v>
      </c>
      <c r="U34" s="26">
        <v>3537052</v>
      </c>
      <c r="V34" s="26">
        <v>13536217</v>
      </c>
      <c r="W34" s="26">
        <v>15738174</v>
      </c>
      <c r="X34" s="26">
        <v>-2201957</v>
      </c>
      <c r="Y34" s="106">
        <v>-13.99</v>
      </c>
      <c r="Z34" s="121">
        <v>15738174</v>
      </c>
    </row>
    <row r="35" spans="1:26" ht="13.5">
      <c r="A35" s="104" t="s">
        <v>80</v>
      </c>
      <c r="B35" s="102"/>
      <c r="C35" s="121">
        <v>4664349</v>
      </c>
      <c r="D35" s="122">
        <v>7391220</v>
      </c>
      <c r="E35" s="26">
        <v>7274579</v>
      </c>
      <c r="F35" s="26">
        <v>258289</v>
      </c>
      <c r="G35" s="26">
        <v>296800</v>
      </c>
      <c r="H35" s="26">
        <v>374646</v>
      </c>
      <c r="I35" s="26">
        <v>929735</v>
      </c>
      <c r="J35" s="26">
        <v>389035</v>
      </c>
      <c r="K35" s="26">
        <v>367575</v>
      </c>
      <c r="L35" s="26">
        <v>388691</v>
      </c>
      <c r="M35" s="26">
        <v>1145301</v>
      </c>
      <c r="N35" s="26">
        <v>376081</v>
      </c>
      <c r="O35" s="26">
        <v>381621</v>
      </c>
      <c r="P35" s="26">
        <v>415183</v>
      </c>
      <c r="Q35" s="26">
        <v>1172885</v>
      </c>
      <c r="R35" s="26">
        <v>370978</v>
      </c>
      <c r="S35" s="26">
        <v>433570</v>
      </c>
      <c r="T35" s="26">
        <v>823464</v>
      </c>
      <c r="U35" s="26">
        <v>1628012</v>
      </c>
      <c r="V35" s="26">
        <v>4875933</v>
      </c>
      <c r="W35" s="26">
        <v>7274579</v>
      </c>
      <c r="X35" s="26">
        <v>-2398646</v>
      </c>
      <c r="Y35" s="106">
        <v>-32.97</v>
      </c>
      <c r="Z35" s="121">
        <v>7274579</v>
      </c>
    </row>
    <row r="36" spans="1:26" ht="13.5">
      <c r="A36" s="104" t="s">
        <v>81</v>
      </c>
      <c r="B36" s="102"/>
      <c r="C36" s="121">
        <v>26866289</v>
      </c>
      <c r="D36" s="122">
        <v>3114358</v>
      </c>
      <c r="E36" s="26">
        <v>6613895</v>
      </c>
      <c r="F36" s="26">
        <v>111034</v>
      </c>
      <c r="G36" s="26">
        <v>1211322</v>
      </c>
      <c r="H36" s="26">
        <v>153169</v>
      </c>
      <c r="I36" s="26">
        <v>1475525</v>
      </c>
      <c r="J36" s="26">
        <v>166301</v>
      </c>
      <c r="K36" s="26">
        <v>135700</v>
      </c>
      <c r="L36" s="26">
        <v>113952</v>
      </c>
      <c r="M36" s="26">
        <v>415953</v>
      </c>
      <c r="N36" s="26">
        <v>165562</v>
      </c>
      <c r="O36" s="26">
        <v>142044</v>
      </c>
      <c r="P36" s="26">
        <v>172038</v>
      </c>
      <c r="Q36" s="26">
        <v>479644</v>
      </c>
      <c r="R36" s="26">
        <v>196873</v>
      </c>
      <c r="S36" s="26">
        <v>167439</v>
      </c>
      <c r="T36" s="26">
        <v>258145</v>
      </c>
      <c r="U36" s="26">
        <v>622457</v>
      </c>
      <c r="V36" s="26">
        <v>2993579</v>
      </c>
      <c r="W36" s="26">
        <v>6613895</v>
      </c>
      <c r="X36" s="26">
        <v>-3620316</v>
      </c>
      <c r="Y36" s="106">
        <v>-54.74</v>
      </c>
      <c r="Z36" s="121">
        <v>6613895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11730208</v>
      </c>
      <c r="D38" s="120">
        <f t="shared" si="7"/>
        <v>18883699</v>
      </c>
      <c r="E38" s="66">
        <f t="shared" si="7"/>
        <v>19203827</v>
      </c>
      <c r="F38" s="66">
        <f t="shared" si="7"/>
        <v>653327</v>
      </c>
      <c r="G38" s="66">
        <f t="shared" si="7"/>
        <v>751188</v>
      </c>
      <c r="H38" s="66">
        <f t="shared" si="7"/>
        <v>1000970</v>
      </c>
      <c r="I38" s="66">
        <f t="shared" si="7"/>
        <v>2405485</v>
      </c>
      <c r="J38" s="66">
        <f t="shared" si="7"/>
        <v>869038</v>
      </c>
      <c r="K38" s="66">
        <f t="shared" si="7"/>
        <v>924175</v>
      </c>
      <c r="L38" s="66">
        <f t="shared" si="7"/>
        <v>962942</v>
      </c>
      <c r="M38" s="66">
        <f t="shared" si="7"/>
        <v>2756155</v>
      </c>
      <c r="N38" s="66">
        <f t="shared" si="7"/>
        <v>889605</v>
      </c>
      <c r="O38" s="66">
        <f t="shared" si="7"/>
        <v>1710069</v>
      </c>
      <c r="P38" s="66">
        <f t="shared" si="7"/>
        <v>1911070</v>
      </c>
      <c r="Q38" s="66">
        <f t="shared" si="7"/>
        <v>4510744</v>
      </c>
      <c r="R38" s="66">
        <f t="shared" si="7"/>
        <v>1080835</v>
      </c>
      <c r="S38" s="66">
        <f t="shared" si="7"/>
        <v>867824</v>
      </c>
      <c r="T38" s="66">
        <f t="shared" si="7"/>
        <v>992557</v>
      </c>
      <c r="U38" s="66">
        <f t="shared" si="7"/>
        <v>2941216</v>
      </c>
      <c r="V38" s="66">
        <f t="shared" si="7"/>
        <v>12613600</v>
      </c>
      <c r="W38" s="66">
        <f t="shared" si="7"/>
        <v>19203827</v>
      </c>
      <c r="X38" s="66">
        <f t="shared" si="7"/>
        <v>-6590227</v>
      </c>
      <c r="Y38" s="103">
        <f>+IF(W38&lt;&gt;0,+(X38/W38)*100,0)</f>
        <v>-34.31725874222883</v>
      </c>
      <c r="Z38" s="119">
        <f>SUM(Z39:Z41)</f>
        <v>19203827</v>
      </c>
    </row>
    <row r="39" spans="1:26" ht="13.5">
      <c r="A39" s="104" t="s">
        <v>84</v>
      </c>
      <c r="B39" s="102"/>
      <c r="C39" s="121">
        <v>4092490</v>
      </c>
      <c r="D39" s="122">
        <v>6913580</v>
      </c>
      <c r="E39" s="26">
        <v>6998454</v>
      </c>
      <c r="F39" s="26">
        <v>261551</v>
      </c>
      <c r="G39" s="26">
        <v>356549</v>
      </c>
      <c r="H39" s="26">
        <v>350866</v>
      </c>
      <c r="I39" s="26">
        <v>968966</v>
      </c>
      <c r="J39" s="26">
        <v>363055</v>
      </c>
      <c r="K39" s="26">
        <v>380898</v>
      </c>
      <c r="L39" s="26">
        <v>308818</v>
      </c>
      <c r="M39" s="26">
        <v>1052771</v>
      </c>
      <c r="N39" s="26">
        <v>388562</v>
      </c>
      <c r="O39" s="26">
        <v>386532</v>
      </c>
      <c r="P39" s="26">
        <v>397534</v>
      </c>
      <c r="Q39" s="26">
        <v>1172628</v>
      </c>
      <c r="R39" s="26">
        <v>420904</v>
      </c>
      <c r="S39" s="26">
        <v>356088</v>
      </c>
      <c r="T39" s="26">
        <v>393106</v>
      </c>
      <c r="U39" s="26">
        <v>1170098</v>
      </c>
      <c r="V39" s="26">
        <v>4364463</v>
      </c>
      <c r="W39" s="26">
        <v>6998454</v>
      </c>
      <c r="X39" s="26">
        <v>-2633991</v>
      </c>
      <c r="Y39" s="106">
        <v>-37.64</v>
      </c>
      <c r="Z39" s="121">
        <v>6998454</v>
      </c>
    </row>
    <row r="40" spans="1:26" ht="13.5">
      <c r="A40" s="104" t="s">
        <v>85</v>
      </c>
      <c r="B40" s="102"/>
      <c r="C40" s="121">
        <v>7192285</v>
      </c>
      <c r="D40" s="122">
        <v>11287362</v>
      </c>
      <c r="E40" s="26">
        <v>11542449</v>
      </c>
      <c r="F40" s="26">
        <v>343560</v>
      </c>
      <c r="G40" s="26">
        <v>344974</v>
      </c>
      <c r="H40" s="26">
        <v>602636</v>
      </c>
      <c r="I40" s="26">
        <v>1291170</v>
      </c>
      <c r="J40" s="26">
        <v>457197</v>
      </c>
      <c r="K40" s="26">
        <v>496098</v>
      </c>
      <c r="L40" s="26">
        <v>609651</v>
      </c>
      <c r="M40" s="26">
        <v>1562946</v>
      </c>
      <c r="N40" s="26">
        <v>449445</v>
      </c>
      <c r="O40" s="26">
        <v>1273057</v>
      </c>
      <c r="P40" s="26">
        <v>1464710</v>
      </c>
      <c r="Q40" s="26">
        <v>3187212</v>
      </c>
      <c r="R40" s="26">
        <v>610953</v>
      </c>
      <c r="S40" s="26">
        <v>460038</v>
      </c>
      <c r="T40" s="26">
        <v>542104</v>
      </c>
      <c r="U40" s="26">
        <v>1613095</v>
      </c>
      <c r="V40" s="26">
        <v>7654423</v>
      </c>
      <c r="W40" s="26">
        <v>11542449</v>
      </c>
      <c r="X40" s="26">
        <v>-3888026</v>
      </c>
      <c r="Y40" s="106">
        <v>-33.68</v>
      </c>
      <c r="Z40" s="121">
        <v>11542449</v>
      </c>
    </row>
    <row r="41" spans="1:26" ht="13.5">
      <c r="A41" s="104" t="s">
        <v>86</v>
      </c>
      <c r="B41" s="102"/>
      <c r="C41" s="121">
        <v>445433</v>
      </c>
      <c r="D41" s="122">
        <v>682757</v>
      </c>
      <c r="E41" s="26">
        <v>662924</v>
      </c>
      <c r="F41" s="26">
        <v>48216</v>
      </c>
      <c r="G41" s="26">
        <v>49665</v>
      </c>
      <c r="H41" s="26">
        <v>47468</v>
      </c>
      <c r="I41" s="26">
        <v>145349</v>
      </c>
      <c r="J41" s="26">
        <v>48786</v>
      </c>
      <c r="K41" s="26">
        <v>47179</v>
      </c>
      <c r="L41" s="26">
        <v>44473</v>
      </c>
      <c r="M41" s="26">
        <v>140438</v>
      </c>
      <c r="N41" s="26">
        <v>51598</v>
      </c>
      <c r="O41" s="26">
        <v>50480</v>
      </c>
      <c r="P41" s="26">
        <v>48826</v>
      </c>
      <c r="Q41" s="26">
        <v>150904</v>
      </c>
      <c r="R41" s="26">
        <v>48978</v>
      </c>
      <c r="S41" s="26">
        <v>51698</v>
      </c>
      <c r="T41" s="26">
        <v>57347</v>
      </c>
      <c r="U41" s="26">
        <v>158023</v>
      </c>
      <c r="V41" s="26">
        <v>594714</v>
      </c>
      <c r="W41" s="26">
        <v>662924</v>
      </c>
      <c r="X41" s="26">
        <v>-68210</v>
      </c>
      <c r="Y41" s="106">
        <v>-10.29</v>
      </c>
      <c r="Z41" s="121">
        <v>662924</v>
      </c>
    </row>
    <row r="42" spans="1:26" ht="13.5">
      <c r="A42" s="101" t="s">
        <v>87</v>
      </c>
      <c r="B42" s="108"/>
      <c r="C42" s="119">
        <f aca="true" t="shared" si="8" ref="C42:X42">SUM(C43:C46)</f>
        <v>129147156</v>
      </c>
      <c r="D42" s="120">
        <f t="shared" si="8"/>
        <v>139409081</v>
      </c>
      <c r="E42" s="66">
        <f t="shared" si="8"/>
        <v>139905849</v>
      </c>
      <c r="F42" s="66">
        <f t="shared" si="8"/>
        <v>11395507</v>
      </c>
      <c r="G42" s="66">
        <f t="shared" si="8"/>
        <v>11701246</v>
      </c>
      <c r="H42" s="66">
        <f t="shared" si="8"/>
        <v>15254134</v>
      </c>
      <c r="I42" s="66">
        <f t="shared" si="8"/>
        <v>38350887</v>
      </c>
      <c r="J42" s="66">
        <f t="shared" si="8"/>
        <v>11581567</v>
      </c>
      <c r="K42" s="66">
        <f t="shared" si="8"/>
        <v>-247082</v>
      </c>
      <c r="L42" s="66">
        <f t="shared" si="8"/>
        <v>8162083</v>
      </c>
      <c r="M42" s="66">
        <f t="shared" si="8"/>
        <v>19496568</v>
      </c>
      <c r="N42" s="66">
        <f t="shared" si="8"/>
        <v>8231112</v>
      </c>
      <c r="O42" s="66">
        <f t="shared" si="8"/>
        <v>9959192</v>
      </c>
      <c r="P42" s="66">
        <f t="shared" si="8"/>
        <v>15799178</v>
      </c>
      <c r="Q42" s="66">
        <f t="shared" si="8"/>
        <v>33989482</v>
      </c>
      <c r="R42" s="66">
        <f t="shared" si="8"/>
        <v>11316475</v>
      </c>
      <c r="S42" s="66">
        <f t="shared" si="8"/>
        <v>12993922</v>
      </c>
      <c r="T42" s="66">
        <f t="shared" si="8"/>
        <v>8216258</v>
      </c>
      <c r="U42" s="66">
        <f t="shared" si="8"/>
        <v>32526655</v>
      </c>
      <c r="V42" s="66">
        <f t="shared" si="8"/>
        <v>124363592</v>
      </c>
      <c r="W42" s="66">
        <f t="shared" si="8"/>
        <v>139905849</v>
      </c>
      <c r="X42" s="66">
        <f t="shared" si="8"/>
        <v>-15542257</v>
      </c>
      <c r="Y42" s="103">
        <f>+IF(W42&lt;&gt;0,+(X42/W42)*100,0)</f>
        <v>-11.109083080579426</v>
      </c>
      <c r="Z42" s="119">
        <f>SUM(Z43:Z46)</f>
        <v>139905849</v>
      </c>
    </row>
    <row r="43" spans="1:26" ht="13.5">
      <c r="A43" s="104" t="s">
        <v>88</v>
      </c>
      <c r="B43" s="102"/>
      <c r="C43" s="121">
        <v>73321458</v>
      </c>
      <c r="D43" s="122">
        <v>91123581</v>
      </c>
      <c r="E43" s="26">
        <v>92640432</v>
      </c>
      <c r="F43" s="26">
        <v>8522829</v>
      </c>
      <c r="G43" s="26">
        <v>9984188</v>
      </c>
      <c r="H43" s="26">
        <v>9919390</v>
      </c>
      <c r="I43" s="26">
        <v>28426407</v>
      </c>
      <c r="J43" s="26">
        <v>6056258</v>
      </c>
      <c r="K43" s="26">
        <v>-2428444</v>
      </c>
      <c r="L43" s="26">
        <v>5420424</v>
      </c>
      <c r="M43" s="26">
        <v>9048238</v>
      </c>
      <c r="N43" s="26">
        <v>5524164</v>
      </c>
      <c r="O43" s="26">
        <v>6889982</v>
      </c>
      <c r="P43" s="26">
        <v>8229548</v>
      </c>
      <c r="Q43" s="26">
        <v>20643694</v>
      </c>
      <c r="R43" s="26">
        <v>8382352</v>
      </c>
      <c r="S43" s="26">
        <v>7847962</v>
      </c>
      <c r="T43" s="26">
        <v>6916923</v>
      </c>
      <c r="U43" s="26">
        <v>23147237</v>
      </c>
      <c r="V43" s="26">
        <v>81265576</v>
      </c>
      <c r="W43" s="26">
        <v>92640432</v>
      </c>
      <c r="X43" s="26">
        <v>-11374856</v>
      </c>
      <c r="Y43" s="106">
        <v>-12.28</v>
      </c>
      <c r="Z43" s="121">
        <v>92640432</v>
      </c>
    </row>
    <row r="44" spans="1:26" ht="13.5">
      <c r="A44" s="104" t="s">
        <v>89</v>
      </c>
      <c r="B44" s="102"/>
      <c r="C44" s="121">
        <v>17349454</v>
      </c>
      <c r="D44" s="122">
        <v>15846379</v>
      </c>
      <c r="E44" s="26">
        <v>15549929</v>
      </c>
      <c r="F44" s="26">
        <v>733055</v>
      </c>
      <c r="G44" s="26">
        <v>-280850</v>
      </c>
      <c r="H44" s="26">
        <v>2742733</v>
      </c>
      <c r="I44" s="26">
        <v>3194938</v>
      </c>
      <c r="J44" s="26">
        <v>1513091</v>
      </c>
      <c r="K44" s="26">
        <v>396811</v>
      </c>
      <c r="L44" s="26">
        <v>631702</v>
      </c>
      <c r="M44" s="26">
        <v>2541604</v>
      </c>
      <c r="N44" s="26">
        <v>658255</v>
      </c>
      <c r="O44" s="26">
        <v>733230</v>
      </c>
      <c r="P44" s="26">
        <v>3956211</v>
      </c>
      <c r="Q44" s="26">
        <v>5347696</v>
      </c>
      <c r="R44" s="26">
        <v>635412</v>
      </c>
      <c r="S44" s="26">
        <v>1176814</v>
      </c>
      <c r="T44" s="26">
        <v>111594</v>
      </c>
      <c r="U44" s="26">
        <v>1923820</v>
      </c>
      <c r="V44" s="26">
        <v>13008058</v>
      </c>
      <c r="W44" s="26">
        <v>15549929</v>
      </c>
      <c r="X44" s="26">
        <v>-2541871</v>
      </c>
      <c r="Y44" s="106">
        <v>-16.35</v>
      </c>
      <c r="Z44" s="121">
        <v>15549929</v>
      </c>
    </row>
    <row r="45" spans="1:26" ht="13.5">
      <c r="A45" s="104" t="s">
        <v>90</v>
      </c>
      <c r="B45" s="102"/>
      <c r="C45" s="123">
        <v>15524111</v>
      </c>
      <c r="D45" s="124">
        <v>15065363</v>
      </c>
      <c r="E45" s="125">
        <v>14895895</v>
      </c>
      <c r="F45" s="125">
        <v>955960</v>
      </c>
      <c r="G45" s="125">
        <v>746854</v>
      </c>
      <c r="H45" s="125">
        <v>1375364</v>
      </c>
      <c r="I45" s="125">
        <v>3078178</v>
      </c>
      <c r="J45" s="125">
        <v>1961446</v>
      </c>
      <c r="K45" s="125">
        <v>657669</v>
      </c>
      <c r="L45" s="125">
        <v>1009911</v>
      </c>
      <c r="M45" s="125">
        <v>3629026</v>
      </c>
      <c r="N45" s="125">
        <v>831766</v>
      </c>
      <c r="O45" s="125">
        <v>1005472</v>
      </c>
      <c r="P45" s="125">
        <v>1845818</v>
      </c>
      <c r="Q45" s="125">
        <v>3683056</v>
      </c>
      <c r="R45" s="125">
        <v>1059212</v>
      </c>
      <c r="S45" s="125">
        <v>1840024</v>
      </c>
      <c r="T45" s="125">
        <v>686494</v>
      </c>
      <c r="U45" s="125">
        <v>3585730</v>
      </c>
      <c r="V45" s="125">
        <v>13975990</v>
      </c>
      <c r="W45" s="125">
        <v>14895895</v>
      </c>
      <c r="X45" s="125">
        <v>-919905</v>
      </c>
      <c r="Y45" s="107">
        <v>-6.18</v>
      </c>
      <c r="Z45" s="123">
        <v>14895895</v>
      </c>
    </row>
    <row r="46" spans="1:26" ht="13.5">
      <c r="A46" s="104" t="s">
        <v>91</v>
      </c>
      <c r="B46" s="102"/>
      <c r="C46" s="121">
        <v>22952133</v>
      </c>
      <c r="D46" s="122">
        <v>17373758</v>
      </c>
      <c r="E46" s="26">
        <v>16819593</v>
      </c>
      <c r="F46" s="26">
        <v>1183663</v>
      </c>
      <c r="G46" s="26">
        <v>1251054</v>
      </c>
      <c r="H46" s="26">
        <v>1216647</v>
      </c>
      <c r="I46" s="26">
        <v>3651364</v>
      </c>
      <c r="J46" s="26">
        <v>2050772</v>
      </c>
      <c r="K46" s="26">
        <v>1126882</v>
      </c>
      <c r="L46" s="26">
        <v>1100046</v>
      </c>
      <c r="M46" s="26">
        <v>4277700</v>
      </c>
      <c r="N46" s="26">
        <v>1216927</v>
      </c>
      <c r="O46" s="26">
        <v>1330508</v>
      </c>
      <c r="P46" s="26">
        <v>1767601</v>
      </c>
      <c r="Q46" s="26">
        <v>4315036</v>
      </c>
      <c r="R46" s="26">
        <v>1239499</v>
      </c>
      <c r="S46" s="26">
        <v>2129122</v>
      </c>
      <c r="T46" s="26">
        <v>501247</v>
      </c>
      <c r="U46" s="26">
        <v>3869868</v>
      </c>
      <c r="V46" s="26">
        <v>16113968</v>
      </c>
      <c r="W46" s="26">
        <v>16819593</v>
      </c>
      <c r="X46" s="26">
        <v>-705625</v>
      </c>
      <c r="Y46" s="106">
        <v>-4.2</v>
      </c>
      <c r="Z46" s="121">
        <v>16819593</v>
      </c>
    </row>
    <row r="47" spans="1:26" ht="13.5">
      <c r="A47" s="101" t="s">
        <v>92</v>
      </c>
      <c r="B47" s="108" t="s">
        <v>93</v>
      </c>
      <c r="C47" s="119">
        <v>423878</v>
      </c>
      <c r="D47" s="120">
        <v>501145</v>
      </c>
      <c r="E47" s="66">
        <v>501145</v>
      </c>
      <c r="F47" s="66">
        <v>120025</v>
      </c>
      <c r="G47" s="66"/>
      <c r="H47" s="66"/>
      <c r="I47" s="66">
        <v>120025</v>
      </c>
      <c r="J47" s="66">
        <v>120111</v>
      </c>
      <c r="K47" s="66"/>
      <c r="L47" s="66">
        <v>86</v>
      </c>
      <c r="M47" s="66">
        <v>120197</v>
      </c>
      <c r="N47" s="66">
        <v>120025</v>
      </c>
      <c r="O47" s="66"/>
      <c r="P47" s="66">
        <v>29</v>
      </c>
      <c r="Q47" s="66">
        <v>120054</v>
      </c>
      <c r="R47" s="66">
        <v>120112</v>
      </c>
      <c r="S47" s="66"/>
      <c r="T47" s="66">
        <v>58</v>
      </c>
      <c r="U47" s="66">
        <v>120170</v>
      </c>
      <c r="V47" s="66">
        <v>480446</v>
      </c>
      <c r="W47" s="66">
        <v>501145</v>
      </c>
      <c r="X47" s="66">
        <v>-20699</v>
      </c>
      <c r="Y47" s="103">
        <v>-4.13</v>
      </c>
      <c r="Z47" s="119">
        <v>501145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252160263</v>
      </c>
      <c r="D48" s="139">
        <f t="shared" si="9"/>
        <v>256996966</v>
      </c>
      <c r="E48" s="39">
        <f t="shared" si="9"/>
        <v>259677674</v>
      </c>
      <c r="F48" s="39">
        <f t="shared" si="9"/>
        <v>17689494</v>
      </c>
      <c r="G48" s="39">
        <f t="shared" si="9"/>
        <v>19608742</v>
      </c>
      <c r="H48" s="39">
        <f t="shared" si="9"/>
        <v>22021348</v>
      </c>
      <c r="I48" s="39">
        <f t="shared" si="9"/>
        <v>59319584</v>
      </c>
      <c r="J48" s="39">
        <f t="shared" si="9"/>
        <v>20295052</v>
      </c>
      <c r="K48" s="39">
        <f t="shared" si="9"/>
        <v>7411679</v>
      </c>
      <c r="L48" s="39">
        <f t="shared" si="9"/>
        <v>15584774</v>
      </c>
      <c r="M48" s="39">
        <f t="shared" si="9"/>
        <v>43291505</v>
      </c>
      <c r="N48" s="39">
        <f t="shared" si="9"/>
        <v>15362824</v>
      </c>
      <c r="O48" s="39">
        <f t="shared" si="9"/>
        <v>18586723</v>
      </c>
      <c r="P48" s="39">
        <f t="shared" si="9"/>
        <v>25081721</v>
      </c>
      <c r="Q48" s="39">
        <f t="shared" si="9"/>
        <v>59031268</v>
      </c>
      <c r="R48" s="39">
        <f t="shared" si="9"/>
        <v>19099713</v>
      </c>
      <c r="S48" s="39">
        <f t="shared" si="9"/>
        <v>20911253</v>
      </c>
      <c r="T48" s="39">
        <f t="shared" si="9"/>
        <v>16325827</v>
      </c>
      <c r="U48" s="39">
        <f t="shared" si="9"/>
        <v>56336793</v>
      </c>
      <c r="V48" s="39">
        <f t="shared" si="9"/>
        <v>217979150</v>
      </c>
      <c r="W48" s="39">
        <f t="shared" si="9"/>
        <v>259677674</v>
      </c>
      <c r="X48" s="39">
        <f t="shared" si="9"/>
        <v>-41698524</v>
      </c>
      <c r="Y48" s="140">
        <f>+IF(W48&lt;&gt;0,+(X48/W48)*100,0)</f>
        <v>-16.057800949033453</v>
      </c>
      <c r="Z48" s="138">
        <f>+Z28+Z32+Z38+Z42+Z47</f>
        <v>259677674</v>
      </c>
    </row>
    <row r="49" spans="1:26" ht="13.5">
      <c r="A49" s="114" t="s">
        <v>48</v>
      </c>
      <c r="B49" s="115"/>
      <c r="C49" s="141">
        <f aca="true" t="shared" si="10" ref="C49:X49">+C25-C48</f>
        <v>11488882</v>
      </c>
      <c r="D49" s="142">
        <f t="shared" si="10"/>
        <v>50339081</v>
      </c>
      <c r="E49" s="143">
        <f t="shared" si="10"/>
        <v>57653965</v>
      </c>
      <c r="F49" s="143">
        <f t="shared" si="10"/>
        <v>44080886</v>
      </c>
      <c r="G49" s="143">
        <f t="shared" si="10"/>
        <v>-13230854</v>
      </c>
      <c r="H49" s="143">
        <f t="shared" si="10"/>
        <v>9504835</v>
      </c>
      <c r="I49" s="143">
        <f t="shared" si="10"/>
        <v>40354867</v>
      </c>
      <c r="J49" s="143">
        <f t="shared" si="10"/>
        <v>-8059311</v>
      </c>
      <c r="K49" s="143">
        <f t="shared" si="10"/>
        <v>6538278</v>
      </c>
      <c r="L49" s="143">
        <f t="shared" si="10"/>
        <v>-2709897</v>
      </c>
      <c r="M49" s="143">
        <f t="shared" si="10"/>
        <v>-4230930</v>
      </c>
      <c r="N49" s="143">
        <f t="shared" si="10"/>
        <v>-2889091</v>
      </c>
      <c r="O49" s="143">
        <f t="shared" si="10"/>
        <v>-4029841</v>
      </c>
      <c r="P49" s="143">
        <f t="shared" si="10"/>
        <v>-6370328</v>
      </c>
      <c r="Q49" s="143">
        <f t="shared" si="10"/>
        <v>-13289260</v>
      </c>
      <c r="R49" s="143">
        <f t="shared" si="10"/>
        <v>-2769380</v>
      </c>
      <c r="S49" s="143">
        <f t="shared" si="10"/>
        <v>-3987543</v>
      </c>
      <c r="T49" s="143">
        <f t="shared" si="10"/>
        <v>-1499253</v>
      </c>
      <c r="U49" s="143">
        <f t="shared" si="10"/>
        <v>-8256176</v>
      </c>
      <c r="V49" s="143">
        <f t="shared" si="10"/>
        <v>14578501</v>
      </c>
      <c r="W49" s="143">
        <f>IF(E25=E48,0,W25-W48)</f>
        <v>57653965</v>
      </c>
      <c r="X49" s="143">
        <f t="shared" si="10"/>
        <v>-43075464</v>
      </c>
      <c r="Y49" s="144">
        <f>+IF(W49&lt;&gt;0,+(X49/W49)*100,0)</f>
        <v>-74.71379288484322</v>
      </c>
      <c r="Z49" s="141">
        <f>+Z25-Z48</f>
        <v>57653965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27844557</v>
      </c>
      <c r="D5" s="122">
        <v>35147232</v>
      </c>
      <c r="E5" s="26">
        <v>30356778</v>
      </c>
      <c r="F5" s="26">
        <v>29452195</v>
      </c>
      <c r="G5" s="26">
        <v>0</v>
      </c>
      <c r="H5" s="26">
        <v>-11268</v>
      </c>
      <c r="I5" s="26">
        <v>29440927</v>
      </c>
      <c r="J5" s="26">
        <v>300735</v>
      </c>
      <c r="K5" s="26">
        <v>130</v>
      </c>
      <c r="L5" s="26">
        <v>0</v>
      </c>
      <c r="M5" s="26">
        <v>300865</v>
      </c>
      <c r="N5" s="26">
        <v>16488</v>
      </c>
      <c r="O5" s="26">
        <v>0</v>
      </c>
      <c r="P5" s="26">
        <v>1300092</v>
      </c>
      <c r="Q5" s="26">
        <v>1316580</v>
      </c>
      <c r="R5" s="26">
        <v>104185</v>
      </c>
      <c r="S5" s="26">
        <v>-58777</v>
      </c>
      <c r="T5" s="26">
        <v>18143</v>
      </c>
      <c r="U5" s="26">
        <v>63551</v>
      </c>
      <c r="V5" s="26">
        <v>31121923</v>
      </c>
      <c r="W5" s="26">
        <v>30356778</v>
      </c>
      <c r="X5" s="26">
        <v>765145</v>
      </c>
      <c r="Y5" s="106">
        <v>2.52</v>
      </c>
      <c r="Z5" s="121">
        <v>30356778</v>
      </c>
    </row>
    <row r="6" spans="1:26" ht="13.5">
      <c r="A6" s="157" t="s">
        <v>101</v>
      </c>
      <c r="B6" s="158"/>
      <c r="C6" s="121">
        <v>714134</v>
      </c>
      <c r="D6" s="122">
        <v>922088</v>
      </c>
      <c r="E6" s="26">
        <v>292661</v>
      </c>
      <c r="F6" s="26">
        <v>13321</v>
      </c>
      <c r="G6" s="26">
        <v>0</v>
      </c>
      <c r="H6" s="26">
        <v>50589</v>
      </c>
      <c r="I6" s="26">
        <v>63910</v>
      </c>
      <c r="J6" s="26">
        <v>77531</v>
      </c>
      <c r="K6" s="26">
        <v>76953</v>
      </c>
      <c r="L6" s="26">
        <v>66375</v>
      </c>
      <c r="M6" s="26">
        <v>220859</v>
      </c>
      <c r="N6" s="26">
        <v>61883</v>
      </c>
      <c r="O6" s="26">
        <v>63324</v>
      </c>
      <c r="P6" s="26">
        <v>61778</v>
      </c>
      <c r="Q6" s="26">
        <v>186985</v>
      </c>
      <c r="R6" s="26">
        <v>71142</v>
      </c>
      <c r="S6" s="26">
        <v>68050</v>
      </c>
      <c r="T6" s="26">
        <v>66881</v>
      </c>
      <c r="U6" s="26">
        <v>206073</v>
      </c>
      <c r="V6" s="26">
        <v>677827</v>
      </c>
      <c r="W6" s="26">
        <v>292661</v>
      </c>
      <c r="X6" s="26">
        <v>385166</v>
      </c>
      <c r="Y6" s="106">
        <v>131.61</v>
      </c>
      <c r="Z6" s="121">
        <v>292661</v>
      </c>
    </row>
    <row r="7" spans="1:26" ht="13.5">
      <c r="A7" s="159" t="s">
        <v>102</v>
      </c>
      <c r="B7" s="158" t="s">
        <v>95</v>
      </c>
      <c r="C7" s="121">
        <v>91277546</v>
      </c>
      <c r="D7" s="122">
        <v>109531728</v>
      </c>
      <c r="E7" s="26">
        <v>110847556</v>
      </c>
      <c r="F7" s="26">
        <v>10482377</v>
      </c>
      <c r="G7" s="26">
        <v>1189533</v>
      </c>
      <c r="H7" s="26">
        <v>9154127</v>
      </c>
      <c r="I7" s="26">
        <v>20826037</v>
      </c>
      <c r="J7" s="26">
        <v>7201329</v>
      </c>
      <c r="K7" s="26">
        <v>7286128</v>
      </c>
      <c r="L7" s="26">
        <v>6340769</v>
      </c>
      <c r="M7" s="26">
        <v>20828226</v>
      </c>
      <c r="N7" s="26">
        <v>6823792</v>
      </c>
      <c r="O7" s="26">
        <v>8802529</v>
      </c>
      <c r="P7" s="26">
        <v>10022843</v>
      </c>
      <c r="Q7" s="26">
        <v>25649164</v>
      </c>
      <c r="R7" s="26">
        <v>10651636</v>
      </c>
      <c r="S7" s="26">
        <v>11459308</v>
      </c>
      <c r="T7" s="26">
        <v>9712231</v>
      </c>
      <c r="U7" s="26">
        <v>31823175</v>
      </c>
      <c r="V7" s="26">
        <v>99126602</v>
      </c>
      <c r="W7" s="26">
        <v>110847556</v>
      </c>
      <c r="X7" s="26">
        <v>-11720954</v>
      </c>
      <c r="Y7" s="106">
        <v>-10.57</v>
      </c>
      <c r="Z7" s="121">
        <v>110847556</v>
      </c>
    </row>
    <row r="8" spans="1:26" ht="13.5">
      <c r="A8" s="159" t="s">
        <v>103</v>
      </c>
      <c r="B8" s="158" t="s">
        <v>95</v>
      </c>
      <c r="C8" s="121">
        <v>24381444</v>
      </c>
      <c r="D8" s="122">
        <v>27671727</v>
      </c>
      <c r="E8" s="26">
        <v>30112248</v>
      </c>
      <c r="F8" s="26">
        <v>1316872</v>
      </c>
      <c r="G8" s="26">
        <v>-714915</v>
      </c>
      <c r="H8" s="26">
        <v>1534943</v>
      </c>
      <c r="I8" s="26">
        <v>2136900</v>
      </c>
      <c r="J8" s="26">
        <v>2090514</v>
      </c>
      <c r="K8" s="26">
        <v>3069627</v>
      </c>
      <c r="L8" s="26">
        <v>2503023</v>
      </c>
      <c r="M8" s="26">
        <v>7663164</v>
      </c>
      <c r="N8" s="26">
        <v>2669926</v>
      </c>
      <c r="O8" s="26">
        <v>2565376</v>
      </c>
      <c r="P8" s="26">
        <v>2942495</v>
      </c>
      <c r="Q8" s="26">
        <v>8177797</v>
      </c>
      <c r="R8" s="26">
        <v>2537464</v>
      </c>
      <c r="S8" s="26">
        <v>2446812</v>
      </c>
      <c r="T8" s="26">
        <v>1763362</v>
      </c>
      <c r="U8" s="26">
        <v>6747638</v>
      </c>
      <c r="V8" s="26">
        <v>24725499</v>
      </c>
      <c r="W8" s="26">
        <v>30112248</v>
      </c>
      <c r="X8" s="26">
        <v>-5386749</v>
      </c>
      <c r="Y8" s="106">
        <v>-17.89</v>
      </c>
      <c r="Z8" s="121">
        <v>30112248</v>
      </c>
    </row>
    <row r="9" spans="1:26" ht="13.5">
      <c r="A9" s="159" t="s">
        <v>104</v>
      </c>
      <c r="B9" s="158" t="s">
        <v>95</v>
      </c>
      <c r="C9" s="121">
        <v>14145839</v>
      </c>
      <c r="D9" s="122">
        <v>15236199</v>
      </c>
      <c r="E9" s="26">
        <v>15356489</v>
      </c>
      <c r="F9" s="26">
        <v>1435499</v>
      </c>
      <c r="G9" s="26">
        <v>1283519</v>
      </c>
      <c r="H9" s="26">
        <v>1378002</v>
      </c>
      <c r="I9" s="26">
        <v>4097020</v>
      </c>
      <c r="J9" s="26">
        <v>1294063</v>
      </c>
      <c r="K9" s="26">
        <v>1360963</v>
      </c>
      <c r="L9" s="26">
        <v>1487785</v>
      </c>
      <c r="M9" s="26">
        <v>4142811</v>
      </c>
      <c r="N9" s="26">
        <v>1353171</v>
      </c>
      <c r="O9" s="26">
        <v>1355554</v>
      </c>
      <c r="P9" s="26">
        <v>1318420</v>
      </c>
      <c r="Q9" s="26">
        <v>4027145</v>
      </c>
      <c r="R9" s="26">
        <v>1348510</v>
      </c>
      <c r="S9" s="26">
        <v>1354541</v>
      </c>
      <c r="T9" s="26">
        <v>1344253</v>
      </c>
      <c r="U9" s="26">
        <v>4047304</v>
      </c>
      <c r="V9" s="26">
        <v>16314280</v>
      </c>
      <c r="W9" s="26">
        <v>15356489</v>
      </c>
      <c r="X9" s="26">
        <v>957791</v>
      </c>
      <c r="Y9" s="106">
        <v>6.24</v>
      </c>
      <c r="Z9" s="121">
        <v>15356489</v>
      </c>
    </row>
    <row r="10" spans="1:26" ht="13.5">
      <c r="A10" s="159" t="s">
        <v>105</v>
      </c>
      <c r="B10" s="158" t="s">
        <v>95</v>
      </c>
      <c r="C10" s="121">
        <v>15695881</v>
      </c>
      <c r="D10" s="122">
        <v>17398154</v>
      </c>
      <c r="E10" s="20">
        <v>17347787</v>
      </c>
      <c r="F10" s="20">
        <v>1433327</v>
      </c>
      <c r="G10" s="20">
        <v>1436170</v>
      </c>
      <c r="H10" s="20">
        <v>1443141</v>
      </c>
      <c r="I10" s="20">
        <v>4312638</v>
      </c>
      <c r="J10" s="20">
        <v>1446974</v>
      </c>
      <c r="K10" s="20">
        <v>1444595</v>
      </c>
      <c r="L10" s="20">
        <v>1446266</v>
      </c>
      <c r="M10" s="20">
        <v>4337835</v>
      </c>
      <c r="N10" s="20">
        <v>1447022</v>
      </c>
      <c r="O10" s="20">
        <v>1444029</v>
      </c>
      <c r="P10" s="20">
        <v>1451110</v>
      </c>
      <c r="Q10" s="20">
        <v>4342161</v>
      </c>
      <c r="R10" s="20">
        <v>1446683</v>
      </c>
      <c r="S10" s="20">
        <v>1449328</v>
      </c>
      <c r="T10" s="20">
        <v>1449386</v>
      </c>
      <c r="U10" s="20">
        <v>4345397</v>
      </c>
      <c r="V10" s="20">
        <v>17338031</v>
      </c>
      <c r="W10" s="20">
        <v>17347787</v>
      </c>
      <c r="X10" s="20">
        <v>-9756</v>
      </c>
      <c r="Y10" s="160">
        <v>-0.06</v>
      </c>
      <c r="Z10" s="96">
        <v>17347787</v>
      </c>
    </row>
    <row r="11" spans="1:26" ht="13.5">
      <c r="A11" s="159" t="s">
        <v>106</v>
      </c>
      <c r="B11" s="161"/>
      <c r="C11" s="121">
        <v>985287</v>
      </c>
      <c r="D11" s="122">
        <v>1453534</v>
      </c>
      <c r="E11" s="26">
        <v>1453534</v>
      </c>
      <c r="F11" s="26">
        <v>86574</v>
      </c>
      <c r="G11" s="26">
        <v>0</v>
      </c>
      <c r="H11" s="26">
        <v>11093</v>
      </c>
      <c r="I11" s="26">
        <v>97667</v>
      </c>
      <c r="J11" s="26">
        <v>0</v>
      </c>
      <c r="K11" s="26">
        <v>94129</v>
      </c>
      <c r="L11" s="26">
        <v>106711</v>
      </c>
      <c r="M11" s="26">
        <v>200840</v>
      </c>
      <c r="N11" s="26">
        <v>52505</v>
      </c>
      <c r="O11" s="26">
        <v>161766</v>
      </c>
      <c r="P11" s="26">
        <v>145609</v>
      </c>
      <c r="Q11" s="26">
        <v>359880</v>
      </c>
      <c r="R11" s="26">
        <v>165894</v>
      </c>
      <c r="S11" s="26">
        <v>59908</v>
      </c>
      <c r="T11" s="26">
        <v>71829</v>
      </c>
      <c r="U11" s="26">
        <v>297631</v>
      </c>
      <c r="V11" s="26">
        <v>956018</v>
      </c>
      <c r="W11" s="26">
        <v>1453534</v>
      </c>
      <c r="X11" s="26">
        <v>-497516</v>
      </c>
      <c r="Y11" s="106">
        <v>-34.23</v>
      </c>
      <c r="Z11" s="121">
        <v>1453534</v>
      </c>
    </row>
    <row r="12" spans="1:26" ht="13.5">
      <c r="A12" s="159" t="s">
        <v>107</v>
      </c>
      <c r="B12" s="161"/>
      <c r="C12" s="121">
        <v>5878970</v>
      </c>
      <c r="D12" s="122">
        <v>7974889</v>
      </c>
      <c r="E12" s="26">
        <v>6559617</v>
      </c>
      <c r="F12" s="26">
        <v>428484</v>
      </c>
      <c r="G12" s="26">
        <v>615342</v>
      </c>
      <c r="H12" s="26">
        <v>550799</v>
      </c>
      <c r="I12" s="26">
        <v>1594625</v>
      </c>
      <c r="J12" s="26">
        <v>549947</v>
      </c>
      <c r="K12" s="26">
        <v>697585</v>
      </c>
      <c r="L12" s="26">
        <v>823369</v>
      </c>
      <c r="M12" s="26">
        <v>2070901</v>
      </c>
      <c r="N12" s="26">
        <v>582035</v>
      </c>
      <c r="O12" s="26">
        <v>456967</v>
      </c>
      <c r="P12" s="26">
        <v>766710</v>
      </c>
      <c r="Q12" s="26">
        <v>1805712</v>
      </c>
      <c r="R12" s="26">
        <v>331975</v>
      </c>
      <c r="S12" s="26">
        <v>378462</v>
      </c>
      <c r="T12" s="26">
        <v>229422</v>
      </c>
      <c r="U12" s="26">
        <v>939859</v>
      </c>
      <c r="V12" s="26">
        <v>6411097</v>
      </c>
      <c r="W12" s="26">
        <v>6559617</v>
      </c>
      <c r="X12" s="26">
        <v>-148520</v>
      </c>
      <c r="Y12" s="106">
        <v>-2.26</v>
      </c>
      <c r="Z12" s="121">
        <v>6559617</v>
      </c>
    </row>
    <row r="13" spans="1:26" ht="13.5">
      <c r="A13" s="157" t="s">
        <v>108</v>
      </c>
      <c r="B13" s="161"/>
      <c r="C13" s="121">
        <v>3731625</v>
      </c>
      <c r="D13" s="122">
        <v>1546081</v>
      </c>
      <c r="E13" s="26">
        <v>2376941</v>
      </c>
      <c r="F13" s="26">
        <v>106584</v>
      </c>
      <c r="G13" s="26">
        <v>0</v>
      </c>
      <c r="H13" s="26">
        <v>368982</v>
      </c>
      <c r="I13" s="26">
        <v>475566</v>
      </c>
      <c r="J13" s="26">
        <v>20874</v>
      </c>
      <c r="K13" s="26">
        <v>185626</v>
      </c>
      <c r="L13" s="26">
        <v>376924</v>
      </c>
      <c r="M13" s="26">
        <v>583424</v>
      </c>
      <c r="N13" s="26">
        <v>99385</v>
      </c>
      <c r="O13" s="26">
        <v>33891</v>
      </c>
      <c r="P13" s="26">
        <v>733036</v>
      </c>
      <c r="Q13" s="26">
        <v>866312</v>
      </c>
      <c r="R13" s="26">
        <v>143488</v>
      </c>
      <c r="S13" s="26">
        <v>184646</v>
      </c>
      <c r="T13" s="26">
        <v>558913</v>
      </c>
      <c r="U13" s="26">
        <v>887047</v>
      </c>
      <c r="V13" s="26">
        <v>2812349</v>
      </c>
      <c r="W13" s="26">
        <v>2376941</v>
      </c>
      <c r="X13" s="26">
        <v>435408</v>
      </c>
      <c r="Y13" s="106">
        <v>18.32</v>
      </c>
      <c r="Z13" s="121">
        <v>2376941</v>
      </c>
    </row>
    <row r="14" spans="1:26" ht="13.5">
      <c r="A14" s="157" t="s">
        <v>109</v>
      </c>
      <c r="B14" s="161"/>
      <c r="C14" s="121">
        <v>3472114</v>
      </c>
      <c r="D14" s="122">
        <v>4485444</v>
      </c>
      <c r="E14" s="26">
        <v>3595352</v>
      </c>
      <c r="F14" s="26">
        <v>283238</v>
      </c>
      <c r="G14" s="26">
        <v>292842</v>
      </c>
      <c r="H14" s="26">
        <v>281763</v>
      </c>
      <c r="I14" s="26">
        <v>857843</v>
      </c>
      <c r="J14" s="26">
        <v>14996</v>
      </c>
      <c r="K14" s="26">
        <v>299763</v>
      </c>
      <c r="L14" s="26">
        <v>330676</v>
      </c>
      <c r="M14" s="26">
        <v>645435</v>
      </c>
      <c r="N14" s="26">
        <v>349236</v>
      </c>
      <c r="O14" s="26">
        <v>356453</v>
      </c>
      <c r="P14" s="26">
        <v>369233</v>
      </c>
      <c r="Q14" s="26">
        <v>1074922</v>
      </c>
      <c r="R14" s="26">
        <v>403962</v>
      </c>
      <c r="S14" s="26">
        <v>383423</v>
      </c>
      <c r="T14" s="26">
        <v>284091</v>
      </c>
      <c r="U14" s="26">
        <v>1071476</v>
      </c>
      <c r="V14" s="26">
        <v>3649676</v>
      </c>
      <c r="W14" s="26">
        <v>3595352</v>
      </c>
      <c r="X14" s="26">
        <v>54324</v>
      </c>
      <c r="Y14" s="106">
        <v>1.51</v>
      </c>
      <c r="Z14" s="121">
        <v>3595352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662258</v>
      </c>
      <c r="D16" s="122">
        <v>2822953</v>
      </c>
      <c r="E16" s="26">
        <v>850001</v>
      </c>
      <c r="F16" s="26">
        <v>26943</v>
      </c>
      <c r="G16" s="26">
        <v>-34834</v>
      </c>
      <c r="H16" s="26">
        <v>41439</v>
      </c>
      <c r="I16" s="26">
        <v>33548</v>
      </c>
      <c r="J16" s="26">
        <v>30514</v>
      </c>
      <c r="K16" s="26">
        <v>63349</v>
      </c>
      <c r="L16" s="26">
        <v>123517</v>
      </c>
      <c r="M16" s="26">
        <v>217380</v>
      </c>
      <c r="N16" s="26">
        <v>47823</v>
      </c>
      <c r="O16" s="26">
        <v>80327</v>
      </c>
      <c r="P16" s="26">
        <v>74849</v>
      </c>
      <c r="Q16" s="26">
        <v>202999</v>
      </c>
      <c r="R16" s="26">
        <v>29011</v>
      </c>
      <c r="S16" s="26">
        <v>72303</v>
      </c>
      <c r="T16" s="26">
        <v>58664</v>
      </c>
      <c r="U16" s="26">
        <v>159978</v>
      </c>
      <c r="V16" s="26">
        <v>613905</v>
      </c>
      <c r="W16" s="26">
        <v>850001</v>
      </c>
      <c r="X16" s="26">
        <v>-236096</v>
      </c>
      <c r="Y16" s="106">
        <v>-27.78</v>
      </c>
      <c r="Z16" s="121">
        <v>850001</v>
      </c>
    </row>
    <row r="17" spans="1:26" ht="13.5">
      <c r="A17" s="157" t="s">
        <v>112</v>
      </c>
      <c r="B17" s="161"/>
      <c r="C17" s="121">
        <v>136546</v>
      </c>
      <c r="D17" s="122">
        <v>215785</v>
      </c>
      <c r="E17" s="26">
        <v>215785</v>
      </c>
      <c r="F17" s="26">
        <v>41723</v>
      </c>
      <c r="G17" s="26">
        <v>8336</v>
      </c>
      <c r="H17" s="26">
        <v>9715</v>
      </c>
      <c r="I17" s="26">
        <v>59774</v>
      </c>
      <c r="J17" s="26">
        <v>12138</v>
      </c>
      <c r="K17" s="26">
        <v>16601</v>
      </c>
      <c r="L17" s="26">
        <v>9421</v>
      </c>
      <c r="M17" s="26">
        <v>38160</v>
      </c>
      <c r="N17" s="26">
        <v>9811</v>
      </c>
      <c r="O17" s="26">
        <v>11516</v>
      </c>
      <c r="P17" s="26">
        <v>9151</v>
      </c>
      <c r="Q17" s="26">
        <v>30478</v>
      </c>
      <c r="R17" s="26">
        <v>7894</v>
      </c>
      <c r="S17" s="26">
        <v>4738</v>
      </c>
      <c r="T17" s="26">
        <v>40335</v>
      </c>
      <c r="U17" s="26">
        <v>52967</v>
      </c>
      <c r="V17" s="26">
        <v>181379</v>
      </c>
      <c r="W17" s="26">
        <v>215785</v>
      </c>
      <c r="X17" s="26">
        <v>-34406</v>
      </c>
      <c r="Y17" s="106">
        <v>-15.94</v>
      </c>
      <c r="Z17" s="121">
        <v>215785</v>
      </c>
    </row>
    <row r="18" spans="1:26" ht="13.5">
      <c r="A18" s="159" t="s">
        <v>113</v>
      </c>
      <c r="B18" s="158"/>
      <c r="C18" s="121">
        <v>2614042</v>
      </c>
      <c r="D18" s="122">
        <v>2549174</v>
      </c>
      <c r="E18" s="26">
        <v>2549174</v>
      </c>
      <c r="F18" s="26">
        <v>160949</v>
      </c>
      <c r="G18" s="26">
        <v>214366</v>
      </c>
      <c r="H18" s="26">
        <v>247941</v>
      </c>
      <c r="I18" s="26">
        <v>623256</v>
      </c>
      <c r="J18" s="26">
        <v>208156</v>
      </c>
      <c r="K18" s="26">
        <v>244783</v>
      </c>
      <c r="L18" s="26">
        <v>196512</v>
      </c>
      <c r="M18" s="26">
        <v>649451</v>
      </c>
      <c r="N18" s="26">
        <v>164218</v>
      </c>
      <c r="O18" s="26">
        <v>242402</v>
      </c>
      <c r="P18" s="26">
        <v>270102</v>
      </c>
      <c r="Q18" s="26">
        <v>676722</v>
      </c>
      <c r="R18" s="26">
        <v>219509</v>
      </c>
      <c r="S18" s="26">
        <v>249432</v>
      </c>
      <c r="T18" s="26">
        <v>248299</v>
      </c>
      <c r="U18" s="26">
        <v>717240</v>
      </c>
      <c r="V18" s="26">
        <v>2666669</v>
      </c>
      <c r="W18" s="26">
        <v>2549174</v>
      </c>
      <c r="X18" s="26">
        <v>117495</v>
      </c>
      <c r="Y18" s="106">
        <v>4.61</v>
      </c>
      <c r="Z18" s="121">
        <v>2549174</v>
      </c>
    </row>
    <row r="19" spans="1:26" ht="13.5">
      <c r="A19" s="157" t="s">
        <v>33</v>
      </c>
      <c r="B19" s="161"/>
      <c r="C19" s="121">
        <v>61432630</v>
      </c>
      <c r="D19" s="122">
        <v>42438755</v>
      </c>
      <c r="E19" s="26">
        <v>50454067</v>
      </c>
      <c r="F19" s="26">
        <v>16645132</v>
      </c>
      <c r="G19" s="26">
        <v>2187618</v>
      </c>
      <c r="H19" s="26">
        <v>17850250</v>
      </c>
      <c r="I19" s="26">
        <v>36683000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-186</v>
      </c>
      <c r="T19" s="26">
        <v>0</v>
      </c>
      <c r="U19" s="26">
        <v>-186</v>
      </c>
      <c r="V19" s="26">
        <v>36682814</v>
      </c>
      <c r="W19" s="26">
        <v>50454067</v>
      </c>
      <c r="X19" s="26">
        <v>-13771253</v>
      </c>
      <c r="Y19" s="106">
        <v>-27.29</v>
      </c>
      <c r="Z19" s="121">
        <v>50454067</v>
      </c>
    </row>
    <row r="20" spans="1:26" ht="13.5">
      <c r="A20" s="157" t="s">
        <v>34</v>
      </c>
      <c r="B20" s="161" t="s">
        <v>95</v>
      </c>
      <c r="C20" s="121">
        <v>-7143370</v>
      </c>
      <c r="D20" s="122">
        <v>-15774989</v>
      </c>
      <c r="E20" s="20">
        <v>-14741242</v>
      </c>
      <c r="F20" s="20">
        <v>-142838</v>
      </c>
      <c r="G20" s="20">
        <v>-100089</v>
      </c>
      <c r="H20" s="20">
        <v>-1385333</v>
      </c>
      <c r="I20" s="20">
        <v>-1628260</v>
      </c>
      <c r="J20" s="20">
        <v>-1012030</v>
      </c>
      <c r="K20" s="20">
        <v>-890275</v>
      </c>
      <c r="L20" s="20">
        <v>-936471</v>
      </c>
      <c r="M20" s="20">
        <v>-2838776</v>
      </c>
      <c r="N20" s="20">
        <v>-1203562</v>
      </c>
      <c r="O20" s="20">
        <v>-1017252</v>
      </c>
      <c r="P20" s="20">
        <v>-754035</v>
      </c>
      <c r="Q20" s="20">
        <v>-2974849</v>
      </c>
      <c r="R20" s="20">
        <v>-1131020</v>
      </c>
      <c r="S20" s="20">
        <v>-1128278</v>
      </c>
      <c r="T20" s="20">
        <v>-1019235</v>
      </c>
      <c r="U20" s="20">
        <v>-3278533</v>
      </c>
      <c r="V20" s="20">
        <v>-10720418</v>
      </c>
      <c r="W20" s="20">
        <v>-14741242</v>
      </c>
      <c r="X20" s="20">
        <v>4020824</v>
      </c>
      <c r="Y20" s="160">
        <v>-27.28</v>
      </c>
      <c r="Z20" s="96">
        <v>-14741242</v>
      </c>
    </row>
    <row r="21" spans="1:26" ht="13.5">
      <c r="A21" s="157" t="s">
        <v>114</v>
      </c>
      <c r="B21" s="161"/>
      <c r="C21" s="121">
        <v>0</v>
      </c>
      <c r="D21" s="122">
        <v>1671</v>
      </c>
      <c r="E21" s="26">
        <v>1671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1671</v>
      </c>
      <c r="X21" s="26">
        <v>-1671</v>
      </c>
      <c r="Y21" s="106">
        <v>-100</v>
      </c>
      <c r="Z21" s="121">
        <v>1671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245829503</v>
      </c>
      <c r="D22" s="165">
        <f t="shared" si="0"/>
        <v>253620425</v>
      </c>
      <c r="E22" s="166">
        <f t="shared" si="0"/>
        <v>257628419</v>
      </c>
      <c r="F22" s="166">
        <f t="shared" si="0"/>
        <v>61770380</v>
      </c>
      <c r="G22" s="166">
        <f t="shared" si="0"/>
        <v>6377888</v>
      </c>
      <c r="H22" s="166">
        <f t="shared" si="0"/>
        <v>31526183</v>
      </c>
      <c r="I22" s="166">
        <f t="shared" si="0"/>
        <v>99674451</v>
      </c>
      <c r="J22" s="166">
        <f t="shared" si="0"/>
        <v>12235741</v>
      </c>
      <c r="K22" s="166">
        <f t="shared" si="0"/>
        <v>13949957</v>
      </c>
      <c r="L22" s="166">
        <f t="shared" si="0"/>
        <v>12874877</v>
      </c>
      <c r="M22" s="166">
        <f t="shared" si="0"/>
        <v>39060575</v>
      </c>
      <c r="N22" s="166">
        <f t="shared" si="0"/>
        <v>12473733</v>
      </c>
      <c r="O22" s="166">
        <f t="shared" si="0"/>
        <v>14556882</v>
      </c>
      <c r="P22" s="166">
        <f t="shared" si="0"/>
        <v>18711393</v>
      </c>
      <c r="Q22" s="166">
        <f t="shared" si="0"/>
        <v>45742008</v>
      </c>
      <c r="R22" s="166">
        <f t="shared" si="0"/>
        <v>16330333</v>
      </c>
      <c r="S22" s="166">
        <f t="shared" si="0"/>
        <v>16923710</v>
      </c>
      <c r="T22" s="166">
        <f t="shared" si="0"/>
        <v>14826574</v>
      </c>
      <c r="U22" s="166">
        <f t="shared" si="0"/>
        <v>48080617</v>
      </c>
      <c r="V22" s="166">
        <f t="shared" si="0"/>
        <v>232557651</v>
      </c>
      <c r="W22" s="166">
        <f t="shared" si="0"/>
        <v>257628419</v>
      </c>
      <c r="X22" s="166">
        <f t="shared" si="0"/>
        <v>-25070768</v>
      </c>
      <c r="Y22" s="167">
        <f>+IF(W22&lt;&gt;0,+(X22/W22)*100,0)</f>
        <v>-9.73136740787902</v>
      </c>
      <c r="Z22" s="164">
        <f>SUM(Z5:Z21)</f>
        <v>257628419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70424814</v>
      </c>
      <c r="D25" s="122">
        <v>94540367</v>
      </c>
      <c r="E25" s="26">
        <v>86174753</v>
      </c>
      <c r="F25" s="26">
        <v>5728063</v>
      </c>
      <c r="G25" s="26">
        <v>7102967</v>
      </c>
      <c r="H25" s="26">
        <v>6607982</v>
      </c>
      <c r="I25" s="26">
        <v>19439012</v>
      </c>
      <c r="J25" s="26">
        <v>6671468</v>
      </c>
      <c r="K25" s="26">
        <v>6553639</v>
      </c>
      <c r="L25" s="26">
        <v>5070395</v>
      </c>
      <c r="M25" s="26">
        <v>18295502</v>
      </c>
      <c r="N25" s="26">
        <v>6636353</v>
      </c>
      <c r="O25" s="26">
        <v>6895474</v>
      </c>
      <c r="P25" s="26">
        <v>6648074</v>
      </c>
      <c r="Q25" s="26">
        <v>20179901</v>
      </c>
      <c r="R25" s="26">
        <v>6941435</v>
      </c>
      <c r="S25" s="26">
        <v>6930962</v>
      </c>
      <c r="T25" s="26">
        <v>7234911</v>
      </c>
      <c r="U25" s="26">
        <v>21107308</v>
      </c>
      <c r="V25" s="26">
        <v>79021723</v>
      </c>
      <c r="W25" s="26">
        <v>86174753</v>
      </c>
      <c r="X25" s="26">
        <v>-7153030</v>
      </c>
      <c r="Y25" s="106">
        <v>-8.3</v>
      </c>
      <c r="Z25" s="121">
        <v>86174753</v>
      </c>
    </row>
    <row r="26" spans="1:26" ht="13.5">
      <c r="A26" s="159" t="s">
        <v>37</v>
      </c>
      <c r="B26" s="158"/>
      <c r="C26" s="121">
        <v>5087137</v>
      </c>
      <c r="D26" s="122">
        <v>6062653</v>
      </c>
      <c r="E26" s="26">
        <v>6062653</v>
      </c>
      <c r="F26" s="26">
        <v>442308</v>
      </c>
      <c r="G26" s="26">
        <v>449491</v>
      </c>
      <c r="H26" s="26">
        <v>408999</v>
      </c>
      <c r="I26" s="26">
        <v>1300798</v>
      </c>
      <c r="J26" s="26">
        <v>446257</v>
      </c>
      <c r="K26" s="26">
        <v>406838</v>
      </c>
      <c r="L26" s="26">
        <v>576702</v>
      </c>
      <c r="M26" s="26">
        <v>1429797</v>
      </c>
      <c r="N26" s="26">
        <v>470596</v>
      </c>
      <c r="O26" s="26">
        <v>474097</v>
      </c>
      <c r="P26" s="26">
        <v>470114</v>
      </c>
      <c r="Q26" s="26">
        <v>1414807</v>
      </c>
      <c r="R26" s="26">
        <v>464508</v>
      </c>
      <c r="S26" s="26">
        <v>238172</v>
      </c>
      <c r="T26" s="26">
        <v>728954</v>
      </c>
      <c r="U26" s="26">
        <v>1431634</v>
      </c>
      <c r="V26" s="26">
        <v>5577036</v>
      </c>
      <c r="W26" s="26">
        <v>6062653</v>
      </c>
      <c r="X26" s="26">
        <v>-485617</v>
      </c>
      <c r="Y26" s="106">
        <v>-8.01</v>
      </c>
      <c r="Z26" s="121">
        <v>6062653</v>
      </c>
    </row>
    <row r="27" spans="1:26" ht="13.5">
      <c r="A27" s="159" t="s">
        <v>117</v>
      </c>
      <c r="B27" s="158" t="s">
        <v>98</v>
      </c>
      <c r="C27" s="121">
        <v>21083546</v>
      </c>
      <c r="D27" s="122">
        <v>8337706</v>
      </c>
      <c r="E27" s="26">
        <v>10116212</v>
      </c>
      <c r="F27" s="26">
        <v>1899541</v>
      </c>
      <c r="G27" s="26">
        <v>1256847</v>
      </c>
      <c r="H27" s="26">
        <v>694118</v>
      </c>
      <c r="I27" s="26">
        <v>3850506</v>
      </c>
      <c r="J27" s="26">
        <v>5067004</v>
      </c>
      <c r="K27" s="26">
        <v>-118496</v>
      </c>
      <c r="L27" s="26">
        <v>549137</v>
      </c>
      <c r="M27" s="26">
        <v>5497645</v>
      </c>
      <c r="N27" s="26">
        <v>783109</v>
      </c>
      <c r="O27" s="26">
        <v>1045278</v>
      </c>
      <c r="P27" s="26">
        <v>2090415</v>
      </c>
      <c r="Q27" s="26">
        <v>3918802</v>
      </c>
      <c r="R27" s="26">
        <v>997028</v>
      </c>
      <c r="S27" s="26">
        <v>3055531</v>
      </c>
      <c r="T27" s="26">
        <v>-2764991</v>
      </c>
      <c r="U27" s="26">
        <v>1287568</v>
      </c>
      <c r="V27" s="26">
        <v>14554521</v>
      </c>
      <c r="W27" s="26">
        <v>10116212</v>
      </c>
      <c r="X27" s="26">
        <v>4438309</v>
      </c>
      <c r="Y27" s="106">
        <v>43.87</v>
      </c>
      <c r="Z27" s="121">
        <v>10116212</v>
      </c>
    </row>
    <row r="28" spans="1:26" ht="13.5">
      <c r="A28" s="159" t="s">
        <v>38</v>
      </c>
      <c r="B28" s="158" t="s">
        <v>95</v>
      </c>
      <c r="C28" s="121">
        <v>6624531</v>
      </c>
      <c r="D28" s="122">
        <v>9743022</v>
      </c>
      <c r="E28" s="26">
        <v>11676744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11676744</v>
      </c>
      <c r="X28" s="26">
        <v>-11676744</v>
      </c>
      <c r="Y28" s="106">
        <v>-100</v>
      </c>
      <c r="Z28" s="121">
        <v>11676744</v>
      </c>
    </row>
    <row r="29" spans="1:26" ht="13.5">
      <c r="A29" s="159" t="s">
        <v>39</v>
      </c>
      <c r="B29" s="158"/>
      <c r="C29" s="121">
        <v>12369333</v>
      </c>
      <c r="D29" s="122">
        <v>10584224</v>
      </c>
      <c r="E29" s="26">
        <v>10397450</v>
      </c>
      <c r="F29" s="26">
        <v>0</v>
      </c>
      <c r="G29" s="26">
        <v>-1664023</v>
      </c>
      <c r="H29" s="26">
        <v>3117442</v>
      </c>
      <c r="I29" s="26">
        <v>1453419</v>
      </c>
      <c r="J29" s="26">
        <v>0</v>
      </c>
      <c r="K29" s="26">
        <v>0</v>
      </c>
      <c r="L29" s="26">
        <v>211361</v>
      </c>
      <c r="M29" s="26">
        <v>211361</v>
      </c>
      <c r="N29" s="26">
        <v>-2</v>
      </c>
      <c r="O29" s="26">
        <v>244975</v>
      </c>
      <c r="P29" s="26">
        <v>3345946</v>
      </c>
      <c r="Q29" s="26">
        <v>3590919</v>
      </c>
      <c r="R29" s="26">
        <v>-14</v>
      </c>
      <c r="S29" s="26">
        <v>518192</v>
      </c>
      <c r="T29" s="26">
        <v>183145</v>
      </c>
      <c r="U29" s="26">
        <v>701323</v>
      </c>
      <c r="V29" s="26">
        <v>5957022</v>
      </c>
      <c r="W29" s="26">
        <v>10397450</v>
      </c>
      <c r="X29" s="26">
        <v>-4440428</v>
      </c>
      <c r="Y29" s="106">
        <v>-42.71</v>
      </c>
      <c r="Z29" s="121">
        <v>10397450</v>
      </c>
    </row>
    <row r="30" spans="1:26" ht="13.5">
      <c r="A30" s="159" t="s">
        <v>118</v>
      </c>
      <c r="B30" s="158" t="s">
        <v>95</v>
      </c>
      <c r="C30" s="121">
        <v>61490651</v>
      </c>
      <c r="D30" s="122">
        <v>76426037</v>
      </c>
      <c r="E30" s="26">
        <v>76426037</v>
      </c>
      <c r="F30" s="26">
        <v>7751476</v>
      </c>
      <c r="G30" s="26">
        <v>9491159</v>
      </c>
      <c r="H30" s="26">
        <v>8681479</v>
      </c>
      <c r="I30" s="26">
        <v>25924114</v>
      </c>
      <c r="J30" s="26">
        <v>4692285</v>
      </c>
      <c r="K30" s="26">
        <v>-3181174</v>
      </c>
      <c r="L30" s="26">
        <v>4662188</v>
      </c>
      <c r="M30" s="26">
        <v>6173299</v>
      </c>
      <c r="N30" s="26">
        <v>4708942</v>
      </c>
      <c r="O30" s="26">
        <v>6094610</v>
      </c>
      <c r="P30" s="26">
        <v>6719092</v>
      </c>
      <c r="Q30" s="26">
        <v>17522644</v>
      </c>
      <c r="R30" s="26">
        <v>7469225</v>
      </c>
      <c r="S30" s="26">
        <v>6576123</v>
      </c>
      <c r="T30" s="26">
        <v>6016741</v>
      </c>
      <c r="U30" s="26">
        <v>20062089</v>
      </c>
      <c r="V30" s="26">
        <v>69682146</v>
      </c>
      <c r="W30" s="26">
        <v>76426037</v>
      </c>
      <c r="X30" s="26">
        <v>-6743891</v>
      </c>
      <c r="Y30" s="106">
        <v>-8.82</v>
      </c>
      <c r="Z30" s="121">
        <v>76426037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5741516</v>
      </c>
      <c r="D32" s="122">
        <v>8137444</v>
      </c>
      <c r="E32" s="26">
        <v>10538708</v>
      </c>
      <c r="F32" s="26">
        <v>187597</v>
      </c>
      <c r="G32" s="26">
        <v>429464</v>
      </c>
      <c r="H32" s="26">
        <v>909314</v>
      </c>
      <c r="I32" s="26">
        <v>1526375</v>
      </c>
      <c r="J32" s="26">
        <v>562598</v>
      </c>
      <c r="K32" s="26">
        <v>1071298</v>
      </c>
      <c r="L32" s="26">
        <v>957527</v>
      </c>
      <c r="M32" s="26">
        <v>2591423</v>
      </c>
      <c r="N32" s="26">
        <v>589091</v>
      </c>
      <c r="O32" s="26">
        <v>853805</v>
      </c>
      <c r="P32" s="26">
        <v>798185</v>
      </c>
      <c r="Q32" s="26">
        <v>2241081</v>
      </c>
      <c r="R32" s="26">
        <v>636366</v>
      </c>
      <c r="S32" s="26">
        <v>716737</v>
      </c>
      <c r="T32" s="26">
        <v>674839</v>
      </c>
      <c r="U32" s="26">
        <v>2027942</v>
      </c>
      <c r="V32" s="26">
        <v>8386821</v>
      </c>
      <c r="W32" s="26">
        <v>10538708</v>
      </c>
      <c r="X32" s="26">
        <v>-2151887</v>
      </c>
      <c r="Y32" s="106">
        <v>-20.42</v>
      </c>
      <c r="Z32" s="121">
        <v>10538708</v>
      </c>
    </row>
    <row r="33" spans="1:26" ht="13.5">
      <c r="A33" s="159" t="s">
        <v>41</v>
      </c>
      <c r="B33" s="158"/>
      <c r="C33" s="121">
        <v>710600</v>
      </c>
      <c r="D33" s="122">
        <v>722600</v>
      </c>
      <c r="E33" s="26">
        <v>1096400</v>
      </c>
      <c r="F33" s="26">
        <v>123525</v>
      </c>
      <c r="G33" s="26">
        <v>2800</v>
      </c>
      <c r="H33" s="26">
        <v>98414</v>
      </c>
      <c r="I33" s="26">
        <v>224739</v>
      </c>
      <c r="J33" s="26">
        <v>125025</v>
      </c>
      <c r="K33" s="26">
        <v>27400</v>
      </c>
      <c r="L33" s="26">
        <v>0</v>
      </c>
      <c r="M33" s="26">
        <v>152425</v>
      </c>
      <c r="N33" s="26">
        <v>120025</v>
      </c>
      <c r="O33" s="26">
        <v>77509</v>
      </c>
      <c r="P33" s="26">
        <v>84814</v>
      </c>
      <c r="Q33" s="26">
        <v>282348</v>
      </c>
      <c r="R33" s="26">
        <v>201005</v>
      </c>
      <c r="S33" s="26">
        <v>2485</v>
      </c>
      <c r="T33" s="26">
        <v>35591</v>
      </c>
      <c r="U33" s="26">
        <v>239081</v>
      </c>
      <c r="V33" s="26">
        <v>898593</v>
      </c>
      <c r="W33" s="26">
        <v>1096400</v>
      </c>
      <c r="X33" s="26">
        <v>-197807</v>
      </c>
      <c r="Y33" s="106">
        <v>-18.04</v>
      </c>
      <c r="Z33" s="121">
        <v>1096400</v>
      </c>
    </row>
    <row r="34" spans="1:26" ht="13.5">
      <c r="A34" s="159" t="s">
        <v>42</v>
      </c>
      <c r="B34" s="158" t="s">
        <v>122</v>
      </c>
      <c r="C34" s="121">
        <v>68619090</v>
      </c>
      <c r="D34" s="122">
        <v>42442913</v>
      </c>
      <c r="E34" s="26">
        <v>47188717</v>
      </c>
      <c r="F34" s="26">
        <v>1556984</v>
      </c>
      <c r="G34" s="26">
        <v>2540037</v>
      </c>
      <c r="H34" s="26">
        <v>1503600</v>
      </c>
      <c r="I34" s="26">
        <v>5600621</v>
      </c>
      <c r="J34" s="26">
        <v>2730415</v>
      </c>
      <c r="K34" s="26">
        <v>2652174</v>
      </c>
      <c r="L34" s="26">
        <v>3557464</v>
      </c>
      <c r="M34" s="26">
        <v>8940053</v>
      </c>
      <c r="N34" s="26">
        <v>2054710</v>
      </c>
      <c r="O34" s="26">
        <v>2900975</v>
      </c>
      <c r="P34" s="26">
        <v>4925081</v>
      </c>
      <c r="Q34" s="26">
        <v>9880766</v>
      </c>
      <c r="R34" s="26">
        <v>2390160</v>
      </c>
      <c r="S34" s="26">
        <v>2873051</v>
      </c>
      <c r="T34" s="26">
        <v>4216637</v>
      </c>
      <c r="U34" s="26">
        <v>9479848</v>
      </c>
      <c r="V34" s="26">
        <v>33901288</v>
      </c>
      <c r="W34" s="26">
        <v>47188717</v>
      </c>
      <c r="X34" s="26">
        <v>-13287429</v>
      </c>
      <c r="Y34" s="106">
        <v>-28.16</v>
      </c>
      <c r="Z34" s="121">
        <v>47188717</v>
      </c>
    </row>
    <row r="35" spans="1:26" ht="13.5">
      <c r="A35" s="157" t="s">
        <v>123</v>
      </c>
      <c r="B35" s="161"/>
      <c r="C35" s="121">
        <v>9045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252160263</v>
      </c>
      <c r="D36" s="165">
        <f t="shared" si="1"/>
        <v>256996966</v>
      </c>
      <c r="E36" s="166">
        <f t="shared" si="1"/>
        <v>259677674</v>
      </c>
      <c r="F36" s="166">
        <f t="shared" si="1"/>
        <v>17689494</v>
      </c>
      <c r="G36" s="166">
        <f t="shared" si="1"/>
        <v>19608742</v>
      </c>
      <c r="H36" s="166">
        <f t="shared" si="1"/>
        <v>22021348</v>
      </c>
      <c r="I36" s="166">
        <f t="shared" si="1"/>
        <v>59319584</v>
      </c>
      <c r="J36" s="166">
        <f t="shared" si="1"/>
        <v>20295052</v>
      </c>
      <c r="K36" s="166">
        <f t="shared" si="1"/>
        <v>7411679</v>
      </c>
      <c r="L36" s="166">
        <f t="shared" si="1"/>
        <v>15584774</v>
      </c>
      <c r="M36" s="166">
        <f t="shared" si="1"/>
        <v>43291505</v>
      </c>
      <c r="N36" s="166">
        <f t="shared" si="1"/>
        <v>15362824</v>
      </c>
      <c r="O36" s="166">
        <f t="shared" si="1"/>
        <v>18586723</v>
      </c>
      <c r="P36" s="166">
        <f t="shared" si="1"/>
        <v>25081721</v>
      </c>
      <c r="Q36" s="166">
        <f t="shared" si="1"/>
        <v>59031268</v>
      </c>
      <c r="R36" s="166">
        <f t="shared" si="1"/>
        <v>19099713</v>
      </c>
      <c r="S36" s="166">
        <f t="shared" si="1"/>
        <v>20911253</v>
      </c>
      <c r="T36" s="166">
        <f t="shared" si="1"/>
        <v>16325827</v>
      </c>
      <c r="U36" s="166">
        <f t="shared" si="1"/>
        <v>56336793</v>
      </c>
      <c r="V36" s="166">
        <f t="shared" si="1"/>
        <v>217979150</v>
      </c>
      <c r="W36" s="166">
        <f t="shared" si="1"/>
        <v>259677674</v>
      </c>
      <c r="X36" s="166">
        <f t="shared" si="1"/>
        <v>-41698524</v>
      </c>
      <c r="Y36" s="167">
        <f>+IF(W36&lt;&gt;0,+(X36/W36)*100,0)</f>
        <v>-16.057800949033453</v>
      </c>
      <c r="Z36" s="164">
        <f>SUM(Z25:Z35)</f>
        <v>259677674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-6330760</v>
      </c>
      <c r="D38" s="176">
        <f t="shared" si="2"/>
        <v>-3376541</v>
      </c>
      <c r="E38" s="72">
        <f t="shared" si="2"/>
        <v>-2049255</v>
      </c>
      <c r="F38" s="72">
        <f t="shared" si="2"/>
        <v>44080886</v>
      </c>
      <c r="G38" s="72">
        <f t="shared" si="2"/>
        <v>-13230854</v>
      </c>
      <c r="H38" s="72">
        <f t="shared" si="2"/>
        <v>9504835</v>
      </c>
      <c r="I38" s="72">
        <f t="shared" si="2"/>
        <v>40354867</v>
      </c>
      <c r="J38" s="72">
        <f t="shared" si="2"/>
        <v>-8059311</v>
      </c>
      <c r="K38" s="72">
        <f t="shared" si="2"/>
        <v>6538278</v>
      </c>
      <c r="L38" s="72">
        <f t="shared" si="2"/>
        <v>-2709897</v>
      </c>
      <c r="M38" s="72">
        <f t="shared" si="2"/>
        <v>-4230930</v>
      </c>
      <c r="N38" s="72">
        <f t="shared" si="2"/>
        <v>-2889091</v>
      </c>
      <c r="O38" s="72">
        <f t="shared" si="2"/>
        <v>-4029841</v>
      </c>
      <c r="P38" s="72">
        <f t="shared" si="2"/>
        <v>-6370328</v>
      </c>
      <c r="Q38" s="72">
        <f t="shared" si="2"/>
        <v>-13289260</v>
      </c>
      <c r="R38" s="72">
        <f t="shared" si="2"/>
        <v>-2769380</v>
      </c>
      <c r="S38" s="72">
        <f t="shared" si="2"/>
        <v>-3987543</v>
      </c>
      <c r="T38" s="72">
        <f t="shared" si="2"/>
        <v>-1499253</v>
      </c>
      <c r="U38" s="72">
        <f t="shared" si="2"/>
        <v>-8256176</v>
      </c>
      <c r="V38" s="72">
        <f t="shared" si="2"/>
        <v>14578501</v>
      </c>
      <c r="W38" s="72">
        <f>IF(E22=E36,0,W22-W36)</f>
        <v>-2049255</v>
      </c>
      <c r="X38" s="72">
        <f t="shared" si="2"/>
        <v>16627756</v>
      </c>
      <c r="Y38" s="177">
        <f>+IF(W38&lt;&gt;0,+(X38/W38)*100,0)</f>
        <v>-811.4049252045255</v>
      </c>
      <c r="Z38" s="175">
        <f>+Z22-Z36</f>
        <v>-2049255</v>
      </c>
    </row>
    <row r="39" spans="1:26" ht="13.5">
      <c r="A39" s="157" t="s">
        <v>45</v>
      </c>
      <c r="B39" s="161"/>
      <c r="C39" s="121">
        <v>17819642</v>
      </c>
      <c r="D39" s="122">
        <v>53715622</v>
      </c>
      <c r="E39" s="26">
        <v>59703220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59703220</v>
      </c>
      <c r="X39" s="26">
        <v>-59703220</v>
      </c>
      <c r="Y39" s="106">
        <v>-100</v>
      </c>
      <c r="Z39" s="121">
        <v>59703220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11488882</v>
      </c>
      <c r="D42" s="183">
        <f t="shared" si="3"/>
        <v>50339081</v>
      </c>
      <c r="E42" s="54">
        <f t="shared" si="3"/>
        <v>57653965</v>
      </c>
      <c r="F42" s="54">
        <f t="shared" si="3"/>
        <v>44080886</v>
      </c>
      <c r="G42" s="54">
        <f t="shared" si="3"/>
        <v>-13230854</v>
      </c>
      <c r="H42" s="54">
        <f t="shared" si="3"/>
        <v>9504835</v>
      </c>
      <c r="I42" s="54">
        <f t="shared" si="3"/>
        <v>40354867</v>
      </c>
      <c r="J42" s="54">
        <f t="shared" si="3"/>
        <v>-8059311</v>
      </c>
      <c r="K42" s="54">
        <f t="shared" si="3"/>
        <v>6538278</v>
      </c>
      <c r="L42" s="54">
        <f t="shared" si="3"/>
        <v>-2709897</v>
      </c>
      <c r="M42" s="54">
        <f t="shared" si="3"/>
        <v>-4230930</v>
      </c>
      <c r="N42" s="54">
        <f t="shared" si="3"/>
        <v>-2889091</v>
      </c>
      <c r="O42" s="54">
        <f t="shared" si="3"/>
        <v>-4029841</v>
      </c>
      <c r="P42" s="54">
        <f t="shared" si="3"/>
        <v>-6370328</v>
      </c>
      <c r="Q42" s="54">
        <f t="shared" si="3"/>
        <v>-13289260</v>
      </c>
      <c r="R42" s="54">
        <f t="shared" si="3"/>
        <v>-2769380</v>
      </c>
      <c r="S42" s="54">
        <f t="shared" si="3"/>
        <v>-3987543</v>
      </c>
      <c r="T42" s="54">
        <f t="shared" si="3"/>
        <v>-1499253</v>
      </c>
      <c r="U42" s="54">
        <f t="shared" si="3"/>
        <v>-8256176</v>
      </c>
      <c r="V42" s="54">
        <f t="shared" si="3"/>
        <v>14578501</v>
      </c>
      <c r="W42" s="54">
        <f t="shared" si="3"/>
        <v>57653965</v>
      </c>
      <c r="X42" s="54">
        <f t="shared" si="3"/>
        <v>-43075464</v>
      </c>
      <c r="Y42" s="184">
        <f>+IF(W42&lt;&gt;0,+(X42/W42)*100,0)</f>
        <v>-74.71379288484322</v>
      </c>
      <c r="Z42" s="182">
        <f>SUM(Z38:Z41)</f>
        <v>57653965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11488882</v>
      </c>
      <c r="D44" s="187">
        <f t="shared" si="4"/>
        <v>50339081</v>
      </c>
      <c r="E44" s="43">
        <f t="shared" si="4"/>
        <v>57653965</v>
      </c>
      <c r="F44" s="43">
        <f t="shared" si="4"/>
        <v>44080886</v>
      </c>
      <c r="G44" s="43">
        <f t="shared" si="4"/>
        <v>-13230854</v>
      </c>
      <c r="H44" s="43">
        <f t="shared" si="4"/>
        <v>9504835</v>
      </c>
      <c r="I44" s="43">
        <f t="shared" si="4"/>
        <v>40354867</v>
      </c>
      <c r="J44" s="43">
        <f t="shared" si="4"/>
        <v>-8059311</v>
      </c>
      <c r="K44" s="43">
        <f t="shared" si="4"/>
        <v>6538278</v>
      </c>
      <c r="L44" s="43">
        <f t="shared" si="4"/>
        <v>-2709897</v>
      </c>
      <c r="M44" s="43">
        <f t="shared" si="4"/>
        <v>-4230930</v>
      </c>
      <c r="N44" s="43">
        <f t="shared" si="4"/>
        <v>-2889091</v>
      </c>
      <c r="O44" s="43">
        <f t="shared" si="4"/>
        <v>-4029841</v>
      </c>
      <c r="P44" s="43">
        <f t="shared" si="4"/>
        <v>-6370328</v>
      </c>
      <c r="Q44" s="43">
        <f t="shared" si="4"/>
        <v>-13289260</v>
      </c>
      <c r="R44" s="43">
        <f t="shared" si="4"/>
        <v>-2769380</v>
      </c>
      <c r="S44" s="43">
        <f t="shared" si="4"/>
        <v>-3987543</v>
      </c>
      <c r="T44" s="43">
        <f t="shared" si="4"/>
        <v>-1499253</v>
      </c>
      <c r="U44" s="43">
        <f t="shared" si="4"/>
        <v>-8256176</v>
      </c>
      <c r="V44" s="43">
        <f t="shared" si="4"/>
        <v>14578501</v>
      </c>
      <c r="W44" s="43">
        <f t="shared" si="4"/>
        <v>57653965</v>
      </c>
      <c r="X44" s="43">
        <f t="shared" si="4"/>
        <v>-43075464</v>
      </c>
      <c r="Y44" s="188">
        <f>+IF(W44&lt;&gt;0,+(X44/W44)*100,0)</f>
        <v>-74.71379288484322</v>
      </c>
      <c r="Z44" s="186">
        <f>+Z42-Z43</f>
        <v>57653965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11488882</v>
      </c>
      <c r="D46" s="183">
        <f t="shared" si="5"/>
        <v>50339081</v>
      </c>
      <c r="E46" s="54">
        <f t="shared" si="5"/>
        <v>57653965</v>
      </c>
      <c r="F46" s="54">
        <f t="shared" si="5"/>
        <v>44080886</v>
      </c>
      <c r="G46" s="54">
        <f t="shared" si="5"/>
        <v>-13230854</v>
      </c>
      <c r="H46" s="54">
        <f t="shared" si="5"/>
        <v>9504835</v>
      </c>
      <c r="I46" s="54">
        <f t="shared" si="5"/>
        <v>40354867</v>
      </c>
      <c r="J46" s="54">
        <f t="shared" si="5"/>
        <v>-8059311</v>
      </c>
      <c r="K46" s="54">
        <f t="shared" si="5"/>
        <v>6538278</v>
      </c>
      <c r="L46" s="54">
        <f t="shared" si="5"/>
        <v>-2709897</v>
      </c>
      <c r="M46" s="54">
        <f t="shared" si="5"/>
        <v>-4230930</v>
      </c>
      <c r="N46" s="54">
        <f t="shared" si="5"/>
        <v>-2889091</v>
      </c>
      <c r="O46" s="54">
        <f t="shared" si="5"/>
        <v>-4029841</v>
      </c>
      <c r="P46" s="54">
        <f t="shared" si="5"/>
        <v>-6370328</v>
      </c>
      <c r="Q46" s="54">
        <f t="shared" si="5"/>
        <v>-13289260</v>
      </c>
      <c r="R46" s="54">
        <f t="shared" si="5"/>
        <v>-2769380</v>
      </c>
      <c r="S46" s="54">
        <f t="shared" si="5"/>
        <v>-3987543</v>
      </c>
      <c r="T46" s="54">
        <f t="shared" si="5"/>
        <v>-1499253</v>
      </c>
      <c r="U46" s="54">
        <f t="shared" si="5"/>
        <v>-8256176</v>
      </c>
      <c r="V46" s="54">
        <f t="shared" si="5"/>
        <v>14578501</v>
      </c>
      <c r="W46" s="54">
        <f t="shared" si="5"/>
        <v>57653965</v>
      </c>
      <c r="X46" s="54">
        <f t="shared" si="5"/>
        <v>-43075464</v>
      </c>
      <c r="Y46" s="184">
        <f>+IF(W46&lt;&gt;0,+(X46/W46)*100,0)</f>
        <v>-74.71379288484322</v>
      </c>
      <c r="Z46" s="182">
        <f>SUM(Z44:Z45)</f>
        <v>57653965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11488882</v>
      </c>
      <c r="D48" s="194">
        <f t="shared" si="6"/>
        <v>50339081</v>
      </c>
      <c r="E48" s="195">
        <f t="shared" si="6"/>
        <v>57653965</v>
      </c>
      <c r="F48" s="195">
        <f t="shared" si="6"/>
        <v>44080886</v>
      </c>
      <c r="G48" s="196">
        <f t="shared" si="6"/>
        <v>-13230854</v>
      </c>
      <c r="H48" s="196">
        <f t="shared" si="6"/>
        <v>9504835</v>
      </c>
      <c r="I48" s="196">
        <f t="shared" si="6"/>
        <v>40354867</v>
      </c>
      <c r="J48" s="196">
        <f t="shared" si="6"/>
        <v>-8059311</v>
      </c>
      <c r="K48" s="196">
        <f t="shared" si="6"/>
        <v>6538278</v>
      </c>
      <c r="L48" s="195">
        <f t="shared" si="6"/>
        <v>-2709897</v>
      </c>
      <c r="M48" s="195">
        <f t="shared" si="6"/>
        <v>-4230930</v>
      </c>
      <c r="N48" s="196">
        <f t="shared" si="6"/>
        <v>-2889091</v>
      </c>
      <c r="O48" s="196">
        <f t="shared" si="6"/>
        <v>-4029841</v>
      </c>
      <c r="P48" s="196">
        <f t="shared" si="6"/>
        <v>-6370328</v>
      </c>
      <c r="Q48" s="196">
        <f t="shared" si="6"/>
        <v>-13289260</v>
      </c>
      <c r="R48" s="196">
        <f t="shared" si="6"/>
        <v>-2769380</v>
      </c>
      <c r="S48" s="195">
        <f t="shared" si="6"/>
        <v>-3987543</v>
      </c>
      <c r="T48" s="195">
        <f t="shared" si="6"/>
        <v>-1499253</v>
      </c>
      <c r="U48" s="196">
        <f t="shared" si="6"/>
        <v>-8256176</v>
      </c>
      <c r="V48" s="196">
        <f t="shared" si="6"/>
        <v>14578501</v>
      </c>
      <c r="W48" s="196">
        <f t="shared" si="6"/>
        <v>57653965</v>
      </c>
      <c r="X48" s="196">
        <f t="shared" si="6"/>
        <v>-43075464</v>
      </c>
      <c r="Y48" s="197">
        <f>+IF(W48&lt;&gt;0,+(X48/W48)*100,0)</f>
        <v>-74.71379288484322</v>
      </c>
      <c r="Z48" s="198">
        <f>SUM(Z46:Z47)</f>
        <v>57653965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3580533</v>
      </c>
      <c r="D5" s="120">
        <f t="shared" si="0"/>
        <v>7908245</v>
      </c>
      <c r="E5" s="66">
        <f t="shared" si="0"/>
        <v>10032230</v>
      </c>
      <c r="F5" s="66">
        <f t="shared" si="0"/>
        <v>-28316</v>
      </c>
      <c r="G5" s="66">
        <f t="shared" si="0"/>
        <v>622919</v>
      </c>
      <c r="H5" s="66">
        <f t="shared" si="0"/>
        <v>433733</v>
      </c>
      <c r="I5" s="66">
        <f t="shared" si="0"/>
        <v>1028336</v>
      </c>
      <c r="J5" s="66">
        <f t="shared" si="0"/>
        <v>662586</v>
      </c>
      <c r="K5" s="66">
        <f t="shared" si="0"/>
        <v>1441900</v>
      </c>
      <c r="L5" s="66">
        <f t="shared" si="0"/>
        <v>823160</v>
      </c>
      <c r="M5" s="66">
        <f t="shared" si="0"/>
        <v>2927646</v>
      </c>
      <c r="N5" s="66">
        <f t="shared" si="0"/>
        <v>83394</v>
      </c>
      <c r="O5" s="66">
        <f t="shared" si="0"/>
        <v>155151</v>
      </c>
      <c r="P5" s="66">
        <f t="shared" si="0"/>
        <v>638627</v>
      </c>
      <c r="Q5" s="66">
        <f t="shared" si="0"/>
        <v>877172</v>
      </c>
      <c r="R5" s="66">
        <f t="shared" si="0"/>
        <v>220853</v>
      </c>
      <c r="S5" s="66">
        <f t="shared" si="0"/>
        <v>739448</v>
      </c>
      <c r="T5" s="66">
        <f t="shared" si="0"/>
        <v>1388946</v>
      </c>
      <c r="U5" s="66">
        <f t="shared" si="0"/>
        <v>2349247</v>
      </c>
      <c r="V5" s="66">
        <f t="shared" si="0"/>
        <v>7182401</v>
      </c>
      <c r="W5" s="66">
        <f t="shared" si="0"/>
        <v>10032230</v>
      </c>
      <c r="X5" s="66">
        <f t="shared" si="0"/>
        <v>-2849829</v>
      </c>
      <c r="Y5" s="103">
        <f>+IF(W5&lt;&gt;0,+(X5/W5)*100,0)</f>
        <v>-28.40673509279592</v>
      </c>
      <c r="Z5" s="119">
        <f>SUM(Z6:Z8)</f>
        <v>10032230</v>
      </c>
    </row>
    <row r="6" spans="1:26" ht="13.5">
      <c r="A6" s="104" t="s">
        <v>74</v>
      </c>
      <c r="B6" s="102"/>
      <c r="C6" s="121">
        <v>449671</v>
      </c>
      <c r="D6" s="122"/>
      <c r="E6" s="26"/>
      <c r="F6" s="26"/>
      <c r="G6" s="26"/>
      <c r="H6" s="26">
        <v>42661</v>
      </c>
      <c r="I6" s="26">
        <v>42661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>
        <v>42661</v>
      </c>
      <c r="W6" s="26"/>
      <c r="X6" s="26">
        <v>42661</v>
      </c>
      <c r="Y6" s="106"/>
      <c r="Z6" s="28"/>
    </row>
    <row r="7" spans="1:26" ht="13.5">
      <c r="A7" s="104" t="s">
        <v>75</v>
      </c>
      <c r="B7" s="102"/>
      <c r="C7" s="123">
        <v>545889</v>
      </c>
      <c r="D7" s="124">
        <v>1579245</v>
      </c>
      <c r="E7" s="125">
        <v>1856034</v>
      </c>
      <c r="F7" s="125">
        <v>-1320</v>
      </c>
      <c r="G7" s="125">
        <v>1390</v>
      </c>
      <c r="H7" s="125">
        <v>10002</v>
      </c>
      <c r="I7" s="125">
        <v>10072</v>
      </c>
      <c r="J7" s="125"/>
      <c r="K7" s="125">
        <v>194567</v>
      </c>
      <c r="L7" s="125">
        <v>43872</v>
      </c>
      <c r="M7" s="125">
        <v>238439</v>
      </c>
      <c r="N7" s="125"/>
      <c r="O7" s="125">
        <v>800</v>
      </c>
      <c r="P7" s="125">
        <v>28675</v>
      </c>
      <c r="Q7" s="125">
        <v>29475</v>
      </c>
      <c r="R7" s="125">
        <v>37384</v>
      </c>
      <c r="S7" s="125">
        <v>699321</v>
      </c>
      <c r="T7" s="125">
        <v>352597</v>
      </c>
      <c r="U7" s="125">
        <v>1089302</v>
      </c>
      <c r="V7" s="125">
        <v>1367288</v>
      </c>
      <c r="W7" s="125">
        <v>1856034</v>
      </c>
      <c r="X7" s="125">
        <v>-488746</v>
      </c>
      <c r="Y7" s="107">
        <v>-26.33</v>
      </c>
      <c r="Z7" s="200">
        <v>1856034</v>
      </c>
    </row>
    <row r="8" spans="1:26" ht="13.5">
      <c r="A8" s="104" t="s">
        <v>76</v>
      </c>
      <c r="B8" s="102"/>
      <c r="C8" s="121">
        <v>2584973</v>
      </c>
      <c r="D8" s="122">
        <v>6329000</v>
      </c>
      <c r="E8" s="26">
        <v>8176196</v>
      </c>
      <c r="F8" s="26">
        <v>-26996</v>
      </c>
      <c r="G8" s="26">
        <v>621529</v>
      </c>
      <c r="H8" s="26">
        <v>381070</v>
      </c>
      <c r="I8" s="26">
        <v>975603</v>
      </c>
      <c r="J8" s="26">
        <v>662586</v>
      </c>
      <c r="K8" s="26">
        <v>1247333</v>
      </c>
      <c r="L8" s="26">
        <v>779288</v>
      </c>
      <c r="M8" s="26">
        <v>2689207</v>
      </c>
      <c r="N8" s="26">
        <v>83394</v>
      </c>
      <c r="O8" s="26">
        <v>154351</v>
      </c>
      <c r="P8" s="26">
        <v>609952</v>
      </c>
      <c r="Q8" s="26">
        <v>847697</v>
      </c>
      <c r="R8" s="26">
        <v>183469</v>
      </c>
      <c r="S8" s="26">
        <v>40127</v>
      </c>
      <c r="T8" s="26">
        <v>1036349</v>
      </c>
      <c r="U8" s="26">
        <v>1259945</v>
      </c>
      <c r="V8" s="26">
        <v>5772452</v>
      </c>
      <c r="W8" s="26">
        <v>8176196</v>
      </c>
      <c r="X8" s="26">
        <v>-2403744</v>
      </c>
      <c r="Y8" s="106">
        <v>-29.4</v>
      </c>
      <c r="Z8" s="28">
        <v>8176196</v>
      </c>
    </row>
    <row r="9" spans="1:26" ht="13.5">
      <c r="A9" s="101" t="s">
        <v>77</v>
      </c>
      <c r="B9" s="102"/>
      <c r="C9" s="119">
        <f aca="true" t="shared" si="1" ref="C9:X9">SUM(C10:C14)</f>
        <v>1874678</v>
      </c>
      <c r="D9" s="120">
        <f t="shared" si="1"/>
        <v>6144961</v>
      </c>
      <c r="E9" s="66">
        <f t="shared" si="1"/>
        <v>9655138</v>
      </c>
      <c r="F9" s="66">
        <f t="shared" si="1"/>
        <v>-36488</v>
      </c>
      <c r="G9" s="66">
        <f t="shared" si="1"/>
        <v>116327</v>
      </c>
      <c r="H9" s="66">
        <f t="shared" si="1"/>
        <v>82055</v>
      </c>
      <c r="I9" s="66">
        <f t="shared" si="1"/>
        <v>161894</v>
      </c>
      <c r="J9" s="66">
        <f t="shared" si="1"/>
        <v>782158</v>
      </c>
      <c r="K9" s="66">
        <f t="shared" si="1"/>
        <v>586769</v>
      </c>
      <c r="L9" s="66">
        <f t="shared" si="1"/>
        <v>387895</v>
      </c>
      <c r="M9" s="66">
        <f t="shared" si="1"/>
        <v>1756822</v>
      </c>
      <c r="N9" s="66">
        <f t="shared" si="1"/>
        <v>662728</v>
      </c>
      <c r="O9" s="66">
        <f t="shared" si="1"/>
        <v>487972</v>
      </c>
      <c r="P9" s="66">
        <f t="shared" si="1"/>
        <v>509795</v>
      </c>
      <c r="Q9" s="66">
        <f t="shared" si="1"/>
        <v>1660495</v>
      </c>
      <c r="R9" s="66">
        <f t="shared" si="1"/>
        <v>941278</v>
      </c>
      <c r="S9" s="66">
        <f t="shared" si="1"/>
        <v>1272016</v>
      </c>
      <c r="T9" s="66">
        <f t="shared" si="1"/>
        <v>485060</v>
      </c>
      <c r="U9" s="66">
        <f t="shared" si="1"/>
        <v>2698354</v>
      </c>
      <c r="V9" s="66">
        <f t="shared" si="1"/>
        <v>6277565</v>
      </c>
      <c r="W9" s="66">
        <f t="shared" si="1"/>
        <v>9655138</v>
      </c>
      <c r="X9" s="66">
        <f t="shared" si="1"/>
        <v>-3377573</v>
      </c>
      <c r="Y9" s="103">
        <f>+IF(W9&lt;&gt;0,+(X9/W9)*100,0)</f>
        <v>-34.98213075773749</v>
      </c>
      <c r="Z9" s="68">
        <f>SUM(Z10:Z14)</f>
        <v>9655138</v>
      </c>
    </row>
    <row r="10" spans="1:26" ht="13.5">
      <c r="A10" s="104" t="s">
        <v>78</v>
      </c>
      <c r="B10" s="102"/>
      <c r="C10" s="121">
        <v>631407</v>
      </c>
      <c r="D10" s="122">
        <v>255000</v>
      </c>
      <c r="E10" s="26">
        <v>392852</v>
      </c>
      <c r="F10" s="26"/>
      <c r="G10" s="26"/>
      <c r="H10" s="26">
        <v>14881</v>
      </c>
      <c r="I10" s="26">
        <v>14881</v>
      </c>
      <c r="J10" s="26">
        <v>20410</v>
      </c>
      <c r="K10" s="26">
        <v>45045</v>
      </c>
      <c r="L10" s="26">
        <v>37253</v>
      </c>
      <c r="M10" s="26">
        <v>102708</v>
      </c>
      <c r="N10" s="26"/>
      <c r="O10" s="26">
        <v>23903</v>
      </c>
      <c r="P10" s="26">
        <v>25446</v>
      </c>
      <c r="Q10" s="26">
        <v>49349</v>
      </c>
      <c r="R10" s="26">
        <v>8673</v>
      </c>
      <c r="S10" s="26">
        <v>44261</v>
      </c>
      <c r="T10" s="26">
        <v>150417</v>
      </c>
      <c r="U10" s="26">
        <v>203351</v>
      </c>
      <c r="V10" s="26">
        <v>370289</v>
      </c>
      <c r="W10" s="26">
        <v>392852</v>
      </c>
      <c r="X10" s="26">
        <v>-22563</v>
      </c>
      <c r="Y10" s="106">
        <v>-5.74</v>
      </c>
      <c r="Z10" s="28">
        <v>392852</v>
      </c>
    </row>
    <row r="11" spans="1:26" ht="13.5">
      <c r="A11" s="104" t="s">
        <v>79</v>
      </c>
      <c r="B11" s="102"/>
      <c r="C11" s="121">
        <v>831728</v>
      </c>
      <c r="D11" s="122">
        <v>4235000</v>
      </c>
      <c r="E11" s="26">
        <v>7529838</v>
      </c>
      <c r="F11" s="26">
        <v>1</v>
      </c>
      <c r="G11" s="26">
        <v>100102</v>
      </c>
      <c r="H11" s="26">
        <v>20131</v>
      </c>
      <c r="I11" s="26">
        <v>120234</v>
      </c>
      <c r="J11" s="26">
        <v>437127</v>
      </c>
      <c r="K11" s="26">
        <v>59617</v>
      </c>
      <c r="L11" s="26">
        <v>152642</v>
      </c>
      <c r="M11" s="26">
        <v>649386</v>
      </c>
      <c r="N11" s="26">
        <v>372442</v>
      </c>
      <c r="O11" s="26">
        <v>319507</v>
      </c>
      <c r="P11" s="26">
        <v>474920</v>
      </c>
      <c r="Q11" s="26">
        <v>1166869</v>
      </c>
      <c r="R11" s="26">
        <v>929781</v>
      </c>
      <c r="S11" s="26">
        <v>1198028</v>
      </c>
      <c r="T11" s="26">
        <v>203624</v>
      </c>
      <c r="U11" s="26">
        <v>2331433</v>
      </c>
      <c r="V11" s="26">
        <v>4267922</v>
      </c>
      <c r="W11" s="26">
        <v>7529838</v>
      </c>
      <c r="X11" s="26">
        <v>-3261916</v>
      </c>
      <c r="Y11" s="106">
        <v>-43.32</v>
      </c>
      <c r="Z11" s="28">
        <v>7529838</v>
      </c>
    </row>
    <row r="12" spans="1:26" ht="13.5">
      <c r="A12" s="104" t="s">
        <v>80</v>
      </c>
      <c r="B12" s="102"/>
      <c r="C12" s="121">
        <v>406495</v>
      </c>
      <c r="D12" s="122">
        <v>983000</v>
      </c>
      <c r="E12" s="26">
        <v>1052300</v>
      </c>
      <c r="F12" s="26">
        <v>-36489</v>
      </c>
      <c r="G12" s="26">
        <v>16225</v>
      </c>
      <c r="H12" s="26">
        <v>19043</v>
      </c>
      <c r="I12" s="26">
        <v>-1221</v>
      </c>
      <c r="J12" s="26">
        <v>324621</v>
      </c>
      <c r="K12" s="26">
        <v>231282</v>
      </c>
      <c r="L12" s="26">
        <v>155671</v>
      </c>
      <c r="M12" s="26">
        <v>711574</v>
      </c>
      <c r="N12" s="26">
        <v>21831</v>
      </c>
      <c r="O12" s="26">
        <v>35490</v>
      </c>
      <c r="P12" s="26">
        <v>1314</v>
      </c>
      <c r="Q12" s="26">
        <v>58635</v>
      </c>
      <c r="R12" s="26">
        <v>1734</v>
      </c>
      <c r="S12" s="26">
        <v>29727</v>
      </c>
      <c r="T12" s="26">
        <v>125184</v>
      </c>
      <c r="U12" s="26">
        <v>156645</v>
      </c>
      <c r="V12" s="26">
        <v>925633</v>
      </c>
      <c r="W12" s="26">
        <v>1052300</v>
      </c>
      <c r="X12" s="26">
        <v>-126667</v>
      </c>
      <c r="Y12" s="106">
        <v>-12.04</v>
      </c>
      <c r="Z12" s="28">
        <v>1052300</v>
      </c>
    </row>
    <row r="13" spans="1:26" ht="13.5">
      <c r="A13" s="104" t="s">
        <v>81</v>
      </c>
      <c r="B13" s="102"/>
      <c r="C13" s="121">
        <v>5048</v>
      </c>
      <c r="D13" s="122">
        <v>671961</v>
      </c>
      <c r="E13" s="26">
        <v>680148</v>
      </c>
      <c r="F13" s="26"/>
      <c r="G13" s="26"/>
      <c r="H13" s="26">
        <v>28000</v>
      </c>
      <c r="I13" s="26">
        <v>28000</v>
      </c>
      <c r="J13" s="26"/>
      <c r="K13" s="26">
        <v>250825</v>
      </c>
      <c r="L13" s="26">
        <v>42329</v>
      </c>
      <c r="M13" s="26">
        <v>293154</v>
      </c>
      <c r="N13" s="26">
        <v>268455</v>
      </c>
      <c r="O13" s="26">
        <v>109072</v>
      </c>
      <c r="P13" s="26">
        <v>8115</v>
      </c>
      <c r="Q13" s="26">
        <v>385642</v>
      </c>
      <c r="R13" s="26">
        <v>1090</v>
      </c>
      <c r="S13" s="26"/>
      <c r="T13" s="26">
        <v>5835</v>
      </c>
      <c r="U13" s="26">
        <v>6925</v>
      </c>
      <c r="V13" s="26">
        <v>713721</v>
      </c>
      <c r="W13" s="26">
        <v>680148</v>
      </c>
      <c r="X13" s="26">
        <v>33573</v>
      </c>
      <c r="Y13" s="106">
        <v>4.94</v>
      </c>
      <c r="Z13" s="28">
        <v>680148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4128662</v>
      </c>
      <c r="D15" s="120">
        <f t="shared" si="2"/>
        <v>11268343</v>
      </c>
      <c r="E15" s="66">
        <f t="shared" si="2"/>
        <v>15130596</v>
      </c>
      <c r="F15" s="66">
        <f t="shared" si="2"/>
        <v>129781</v>
      </c>
      <c r="G15" s="66">
        <f t="shared" si="2"/>
        <v>240679</v>
      </c>
      <c r="H15" s="66">
        <f t="shared" si="2"/>
        <v>118293</v>
      </c>
      <c r="I15" s="66">
        <f t="shared" si="2"/>
        <v>488753</v>
      </c>
      <c r="J15" s="66">
        <f t="shared" si="2"/>
        <v>2324472</v>
      </c>
      <c r="K15" s="66">
        <f t="shared" si="2"/>
        <v>392370</v>
      </c>
      <c r="L15" s="66">
        <f t="shared" si="2"/>
        <v>888443</v>
      </c>
      <c r="M15" s="66">
        <f t="shared" si="2"/>
        <v>3605285</v>
      </c>
      <c r="N15" s="66">
        <f t="shared" si="2"/>
        <v>847808</v>
      </c>
      <c r="O15" s="66">
        <f t="shared" si="2"/>
        <v>100506</v>
      </c>
      <c r="P15" s="66">
        <f t="shared" si="2"/>
        <v>2235342</v>
      </c>
      <c r="Q15" s="66">
        <f t="shared" si="2"/>
        <v>3183656</v>
      </c>
      <c r="R15" s="66">
        <f t="shared" si="2"/>
        <v>0</v>
      </c>
      <c r="S15" s="66">
        <f t="shared" si="2"/>
        <v>481139</v>
      </c>
      <c r="T15" s="66">
        <f t="shared" si="2"/>
        <v>9763956</v>
      </c>
      <c r="U15" s="66">
        <f t="shared" si="2"/>
        <v>10245095</v>
      </c>
      <c r="V15" s="66">
        <f t="shared" si="2"/>
        <v>17522789</v>
      </c>
      <c r="W15" s="66">
        <f t="shared" si="2"/>
        <v>15130596</v>
      </c>
      <c r="X15" s="66">
        <f t="shared" si="2"/>
        <v>2392193</v>
      </c>
      <c r="Y15" s="103">
        <f>+IF(W15&lt;&gt;0,+(X15/W15)*100,0)</f>
        <v>15.810302515512278</v>
      </c>
      <c r="Z15" s="68">
        <f>SUM(Z16:Z18)</f>
        <v>15130596</v>
      </c>
    </row>
    <row r="16" spans="1:26" ht="13.5">
      <c r="A16" s="104" t="s">
        <v>84</v>
      </c>
      <c r="B16" s="102"/>
      <c r="C16" s="121">
        <v>398465</v>
      </c>
      <c r="D16" s="122">
        <v>351076</v>
      </c>
      <c r="E16" s="26">
        <v>569076</v>
      </c>
      <c r="F16" s="26"/>
      <c r="G16" s="26"/>
      <c r="H16" s="26"/>
      <c r="I16" s="26"/>
      <c r="J16" s="26"/>
      <c r="K16" s="26"/>
      <c r="L16" s="26"/>
      <c r="M16" s="26"/>
      <c r="N16" s="26">
        <v>104675</v>
      </c>
      <c r="O16" s="26">
        <v>999</v>
      </c>
      <c r="P16" s="26"/>
      <c r="Q16" s="26">
        <v>105674</v>
      </c>
      <c r="R16" s="26"/>
      <c r="S16" s="26"/>
      <c r="T16" s="26">
        <v>134635</v>
      </c>
      <c r="U16" s="26">
        <v>134635</v>
      </c>
      <c r="V16" s="26">
        <v>240309</v>
      </c>
      <c r="W16" s="26">
        <v>569076</v>
      </c>
      <c r="X16" s="26">
        <v>-328767</v>
      </c>
      <c r="Y16" s="106">
        <v>-57.77</v>
      </c>
      <c r="Z16" s="28">
        <v>569076</v>
      </c>
    </row>
    <row r="17" spans="1:26" ht="13.5">
      <c r="A17" s="104" t="s">
        <v>85</v>
      </c>
      <c r="B17" s="102"/>
      <c r="C17" s="121">
        <v>3730197</v>
      </c>
      <c r="D17" s="122">
        <v>10917267</v>
      </c>
      <c r="E17" s="26">
        <v>14560329</v>
      </c>
      <c r="F17" s="26">
        <v>129781</v>
      </c>
      <c r="G17" s="26">
        <v>240679</v>
      </c>
      <c r="H17" s="26">
        <v>118293</v>
      </c>
      <c r="I17" s="26">
        <v>488753</v>
      </c>
      <c r="J17" s="26">
        <v>2324472</v>
      </c>
      <c r="K17" s="26">
        <v>392370</v>
      </c>
      <c r="L17" s="26">
        <v>888443</v>
      </c>
      <c r="M17" s="26">
        <v>3605285</v>
      </c>
      <c r="N17" s="26">
        <v>743133</v>
      </c>
      <c r="O17" s="26">
        <v>99507</v>
      </c>
      <c r="P17" s="26">
        <v>2235342</v>
      </c>
      <c r="Q17" s="26">
        <v>3077982</v>
      </c>
      <c r="R17" s="26"/>
      <c r="S17" s="26">
        <v>481139</v>
      </c>
      <c r="T17" s="26">
        <v>9629321</v>
      </c>
      <c r="U17" s="26">
        <v>10110460</v>
      </c>
      <c r="V17" s="26">
        <v>17282480</v>
      </c>
      <c r="W17" s="26">
        <v>14560329</v>
      </c>
      <c r="X17" s="26">
        <v>2722151</v>
      </c>
      <c r="Y17" s="106">
        <v>18.7</v>
      </c>
      <c r="Z17" s="28">
        <v>14560329</v>
      </c>
    </row>
    <row r="18" spans="1:26" ht="13.5">
      <c r="A18" s="104" t="s">
        <v>86</v>
      </c>
      <c r="B18" s="102"/>
      <c r="C18" s="121"/>
      <c r="D18" s="122"/>
      <c r="E18" s="26">
        <v>1191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1191</v>
      </c>
      <c r="X18" s="26">
        <v>-1191</v>
      </c>
      <c r="Y18" s="106">
        <v>-100</v>
      </c>
      <c r="Z18" s="28">
        <v>1191</v>
      </c>
    </row>
    <row r="19" spans="1:26" ht="13.5">
      <c r="A19" s="101" t="s">
        <v>87</v>
      </c>
      <c r="B19" s="108"/>
      <c r="C19" s="119">
        <f aca="true" t="shared" si="3" ref="C19:X19">SUM(C20:C23)</f>
        <v>20137597</v>
      </c>
      <c r="D19" s="120">
        <f t="shared" si="3"/>
        <v>47034381</v>
      </c>
      <c r="E19" s="66">
        <f t="shared" si="3"/>
        <v>41844711</v>
      </c>
      <c r="F19" s="66">
        <f t="shared" si="3"/>
        <v>1372115</v>
      </c>
      <c r="G19" s="66">
        <f t="shared" si="3"/>
        <v>906861</v>
      </c>
      <c r="H19" s="66">
        <f t="shared" si="3"/>
        <v>501247</v>
      </c>
      <c r="I19" s="66">
        <f t="shared" si="3"/>
        <v>2780223</v>
      </c>
      <c r="J19" s="66">
        <f t="shared" si="3"/>
        <v>2319726</v>
      </c>
      <c r="K19" s="66">
        <f t="shared" si="3"/>
        <v>2397283</v>
      </c>
      <c r="L19" s="66">
        <f t="shared" si="3"/>
        <v>3518986</v>
      </c>
      <c r="M19" s="66">
        <f t="shared" si="3"/>
        <v>8235995</v>
      </c>
      <c r="N19" s="66">
        <f t="shared" si="3"/>
        <v>868577</v>
      </c>
      <c r="O19" s="66">
        <f t="shared" si="3"/>
        <v>3328445</v>
      </c>
      <c r="P19" s="66">
        <f t="shared" si="3"/>
        <v>3722564</v>
      </c>
      <c r="Q19" s="66">
        <f t="shared" si="3"/>
        <v>7919586</v>
      </c>
      <c r="R19" s="66">
        <f t="shared" si="3"/>
        <v>300515</v>
      </c>
      <c r="S19" s="66">
        <f t="shared" si="3"/>
        <v>1701657</v>
      </c>
      <c r="T19" s="66">
        <f t="shared" si="3"/>
        <v>9297338</v>
      </c>
      <c r="U19" s="66">
        <f t="shared" si="3"/>
        <v>11299510</v>
      </c>
      <c r="V19" s="66">
        <f t="shared" si="3"/>
        <v>30235314</v>
      </c>
      <c r="W19" s="66">
        <f t="shared" si="3"/>
        <v>41844711</v>
      </c>
      <c r="X19" s="66">
        <f t="shared" si="3"/>
        <v>-11609397</v>
      </c>
      <c r="Y19" s="103">
        <f>+IF(W19&lt;&gt;0,+(X19/W19)*100,0)</f>
        <v>-27.744000908501913</v>
      </c>
      <c r="Z19" s="68">
        <f>SUM(Z20:Z23)</f>
        <v>41844711</v>
      </c>
    </row>
    <row r="20" spans="1:26" ht="13.5">
      <c r="A20" s="104" t="s">
        <v>88</v>
      </c>
      <c r="B20" s="102"/>
      <c r="C20" s="121">
        <v>2779701</v>
      </c>
      <c r="D20" s="122">
        <v>3448500</v>
      </c>
      <c r="E20" s="26">
        <v>3570781</v>
      </c>
      <c r="F20" s="26">
        <v>109765</v>
      </c>
      <c r="G20" s="26">
        <v>244206</v>
      </c>
      <c r="H20" s="26">
        <v>-159684</v>
      </c>
      <c r="I20" s="26">
        <v>194287</v>
      </c>
      <c r="J20" s="26">
        <v>612621</v>
      </c>
      <c r="K20" s="26">
        <v>348796</v>
      </c>
      <c r="L20" s="26">
        <v>121171</v>
      </c>
      <c r="M20" s="26">
        <v>1082588</v>
      </c>
      <c r="N20" s="26">
        <v>373415</v>
      </c>
      <c r="O20" s="26">
        <v>293492</v>
      </c>
      <c r="P20" s="26">
        <v>11354</v>
      </c>
      <c r="Q20" s="26">
        <v>678261</v>
      </c>
      <c r="R20" s="26">
        <v>27611</v>
      </c>
      <c r="S20" s="26">
        <v>4364</v>
      </c>
      <c r="T20" s="26">
        <v>654599</v>
      </c>
      <c r="U20" s="26">
        <v>686574</v>
      </c>
      <c r="V20" s="26">
        <v>2641710</v>
      </c>
      <c r="W20" s="26">
        <v>3570781</v>
      </c>
      <c r="X20" s="26">
        <v>-929071</v>
      </c>
      <c r="Y20" s="106">
        <v>-26.02</v>
      </c>
      <c r="Z20" s="28">
        <v>3570781</v>
      </c>
    </row>
    <row r="21" spans="1:26" ht="13.5">
      <c r="A21" s="104" t="s">
        <v>89</v>
      </c>
      <c r="B21" s="102"/>
      <c r="C21" s="121">
        <v>9825444</v>
      </c>
      <c r="D21" s="122">
        <v>21110109</v>
      </c>
      <c r="E21" s="26">
        <v>20141892</v>
      </c>
      <c r="F21" s="26">
        <v>890133</v>
      </c>
      <c r="G21" s="26">
        <v>662655</v>
      </c>
      <c r="H21" s="26">
        <v>92273</v>
      </c>
      <c r="I21" s="26">
        <v>1645061</v>
      </c>
      <c r="J21" s="26">
        <v>1542989</v>
      </c>
      <c r="K21" s="26">
        <v>1488302</v>
      </c>
      <c r="L21" s="26">
        <v>1875959</v>
      </c>
      <c r="M21" s="26">
        <v>4907250</v>
      </c>
      <c r="N21" s="26">
        <v>435950</v>
      </c>
      <c r="O21" s="26">
        <v>2601563</v>
      </c>
      <c r="P21" s="26">
        <v>1267055</v>
      </c>
      <c r="Q21" s="26">
        <v>4304568</v>
      </c>
      <c r="R21" s="26">
        <v>9932</v>
      </c>
      <c r="S21" s="26">
        <v>524640</v>
      </c>
      <c r="T21" s="26">
        <v>4925519</v>
      </c>
      <c r="U21" s="26">
        <v>5460091</v>
      </c>
      <c r="V21" s="26">
        <v>16316970</v>
      </c>
      <c r="W21" s="26">
        <v>20141892</v>
      </c>
      <c r="X21" s="26">
        <v>-3824922</v>
      </c>
      <c r="Y21" s="106">
        <v>-18.99</v>
      </c>
      <c r="Z21" s="28">
        <v>20141892</v>
      </c>
    </row>
    <row r="22" spans="1:26" ht="13.5">
      <c r="A22" s="104" t="s">
        <v>90</v>
      </c>
      <c r="B22" s="102"/>
      <c r="C22" s="123">
        <v>6179092</v>
      </c>
      <c r="D22" s="124">
        <v>16255772</v>
      </c>
      <c r="E22" s="125">
        <v>15933343</v>
      </c>
      <c r="F22" s="125">
        <v>372217</v>
      </c>
      <c r="G22" s="125"/>
      <c r="H22" s="125">
        <v>568658</v>
      </c>
      <c r="I22" s="125">
        <v>940875</v>
      </c>
      <c r="J22" s="125">
        <v>164116</v>
      </c>
      <c r="K22" s="125">
        <v>508532</v>
      </c>
      <c r="L22" s="125">
        <v>428368</v>
      </c>
      <c r="M22" s="125">
        <v>1101016</v>
      </c>
      <c r="N22" s="125">
        <v>26940</v>
      </c>
      <c r="O22" s="125">
        <v>426863</v>
      </c>
      <c r="P22" s="125">
        <v>2222275</v>
      </c>
      <c r="Q22" s="125">
        <v>2676078</v>
      </c>
      <c r="R22" s="125">
        <v>262972</v>
      </c>
      <c r="S22" s="125">
        <v>1166864</v>
      </c>
      <c r="T22" s="125">
        <v>3305665</v>
      </c>
      <c r="U22" s="125">
        <v>4735501</v>
      </c>
      <c r="V22" s="125">
        <v>9453470</v>
      </c>
      <c r="W22" s="125">
        <v>15933343</v>
      </c>
      <c r="X22" s="125">
        <v>-6479873</v>
      </c>
      <c r="Y22" s="107">
        <v>-40.67</v>
      </c>
      <c r="Z22" s="200">
        <v>15933343</v>
      </c>
    </row>
    <row r="23" spans="1:26" ht="13.5">
      <c r="A23" s="104" t="s">
        <v>91</v>
      </c>
      <c r="B23" s="102"/>
      <c r="C23" s="121">
        <v>1353360</v>
      </c>
      <c r="D23" s="122">
        <v>6220000</v>
      </c>
      <c r="E23" s="26">
        <v>2198695</v>
      </c>
      <c r="F23" s="26"/>
      <c r="G23" s="26"/>
      <c r="H23" s="26"/>
      <c r="I23" s="26"/>
      <c r="J23" s="26"/>
      <c r="K23" s="26">
        <v>51653</v>
      </c>
      <c r="L23" s="26">
        <v>1093488</v>
      </c>
      <c r="M23" s="26">
        <v>1145141</v>
      </c>
      <c r="N23" s="26">
        <v>32272</v>
      </c>
      <c r="O23" s="26">
        <v>6527</v>
      </c>
      <c r="P23" s="26">
        <v>221880</v>
      </c>
      <c r="Q23" s="26">
        <v>260679</v>
      </c>
      <c r="R23" s="26"/>
      <c r="S23" s="26">
        <v>5789</v>
      </c>
      <c r="T23" s="26">
        <v>411555</v>
      </c>
      <c r="U23" s="26">
        <v>417344</v>
      </c>
      <c r="V23" s="26">
        <v>1823164</v>
      </c>
      <c r="W23" s="26">
        <v>2198695</v>
      </c>
      <c r="X23" s="26">
        <v>-375531</v>
      </c>
      <c r="Y23" s="106">
        <v>-17.08</v>
      </c>
      <c r="Z23" s="28">
        <v>2198695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29721470</v>
      </c>
      <c r="D25" s="206">
        <f t="shared" si="4"/>
        <v>72355930</v>
      </c>
      <c r="E25" s="195">
        <f t="shared" si="4"/>
        <v>76662675</v>
      </c>
      <c r="F25" s="195">
        <f t="shared" si="4"/>
        <v>1437092</v>
      </c>
      <c r="G25" s="195">
        <f t="shared" si="4"/>
        <v>1886786</v>
      </c>
      <c r="H25" s="195">
        <f t="shared" si="4"/>
        <v>1135328</v>
      </c>
      <c r="I25" s="195">
        <f t="shared" si="4"/>
        <v>4459206</v>
      </c>
      <c r="J25" s="195">
        <f t="shared" si="4"/>
        <v>6088942</v>
      </c>
      <c r="K25" s="195">
        <f t="shared" si="4"/>
        <v>4818322</v>
      </c>
      <c r="L25" s="195">
        <f t="shared" si="4"/>
        <v>5618484</v>
      </c>
      <c r="M25" s="195">
        <f t="shared" si="4"/>
        <v>16525748</v>
      </c>
      <c r="N25" s="195">
        <f t="shared" si="4"/>
        <v>2462507</v>
      </c>
      <c r="O25" s="195">
        <f t="shared" si="4"/>
        <v>4072074</v>
      </c>
      <c r="P25" s="195">
        <f t="shared" si="4"/>
        <v>7106328</v>
      </c>
      <c r="Q25" s="195">
        <f t="shared" si="4"/>
        <v>13640909</v>
      </c>
      <c r="R25" s="195">
        <f t="shared" si="4"/>
        <v>1462646</v>
      </c>
      <c r="S25" s="195">
        <f t="shared" si="4"/>
        <v>4194260</v>
      </c>
      <c r="T25" s="195">
        <f t="shared" si="4"/>
        <v>20935300</v>
      </c>
      <c r="U25" s="195">
        <f t="shared" si="4"/>
        <v>26592206</v>
      </c>
      <c r="V25" s="195">
        <f t="shared" si="4"/>
        <v>61218069</v>
      </c>
      <c r="W25" s="195">
        <f t="shared" si="4"/>
        <v>76662675</v>
      </c>
      <c r="X25" s="195">
        <f t="shared" si="4"/>
        <v>-15444606</v>
      </c>
      <c r="Y25" s="207">
        <f>+IF(W25&lt;&gt;0,+(X25/W25)*100,0)</f>
        <v>-20.146187176484514</v>
      </c>
      <c r="Z25" s="208">
        <f>+Z5+Z9+Z15+Z19+Z24</f>
        <v>76662675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17835494</v>
      </c>
      <c r="D28" s="122">
        <v>42315622</v>
      </c>
      <c r="E28" s="26">
        <v>52610406</v>
      </c>
      <c r="F28" s="26">
        <v>1000445</v>
      </c>
      <c r="G28" s="26">
        <v>1792980</v>
      </c>
      <c r="H28" s="26">
        <v>387417</v>
      </c>
      <c r="I28" s="26">
        <v>3180842</v>
      </c>
      <c r="J28" s="26">
        <v>5418688</v>
      </c>
      <c r="K28" s="26">
        <v>3202116</v>
      </c>
      <c r="L28" s="26">
        <v>3846173</v>
      </c>
      <c r="M28" s="26">
        <v>12466977</v>
      </c>
      <c r="N28" s="26">
        <v>1699847</v>
      </c>
      <c r="O28" s="26">
        <v>3355667</v>
      </c>
      <c r="P28" s="26">
        <v>5718047</v>
      </c>
      <c r="Q28" s="26">
        <v>10773561</v>
      </c>
      <c r="R28" s="26">
        <v>922581</v>
      </c>
      <c r="S28" s="26">
        <v>2540973</v>
      </c>
      <c r="T28" s="26">
        <v>7632247</v>
      </c>
      <c r="U28" s="26">
        <v>11095801</v>
      </c>
      <c r="V28" s="26">
        <v>37517181</v>
      </c>
      <c r="W28" s="26">
        <v>52610406</v>
      </c>
      <c r="X28" s="26">
        <v>-15093225</v>
      </c>
      <c r="Y28" s="106">
        <v>-28.69</v>
      </c>
      <c r="Z28" s="121">
        <v>52610406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v>295810</v>
      </c>
      <c r="S29" s="26">
        <v>14525</v>
      </c>
      <c r="T29" s="26">
        <v>7643762</v>
      </c>
      <c r="U29" s="26">
        <v>7954097</v>
      </c>
      <c r="V29" s="26">
        <v>7954097</v>
      </c>
      <c r="W29" s="26"/>
      <c r="X29" s="26">
        <v>7954097</v>
      </c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>
        <v>311544</v>
      </c>
      <c r="T30" s="125">
        <v>1589302</v>
      </c>
      <c r="U30" s="125">
        <v>1900846</v>
      </c>
      <c r="V30" s="125">
        <v>1900846</v>
      </c>
      <c r="W30" s="125"/>
      <c r="X30" s="125">
        <v>1900846</v>
      </c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17835494</v>
      </c>
      <c r="D32" s="187">
        <f t="shared" si="5"/>
        <v>42315622</v>
      </c>
      <c r="E32" s="43">
        <f t="shared" si="5"/>
        <v>52610406</v>
      </c>
      <c r="F32" s="43">
        <f t="shared" si="5"/>
        <v>1000445</v>
      </c>
      <c r="G32" s="43">
        <f t="shared" si="5"/>
        <v>1792980</v>
      </c>
      <c r="H32" s="43">
        <f t="shared" si="5"/>
        <v>387417</v>
      </c>
      <c r="I32" s="43">
        <f t="shared" si="5"/>
        <v>3180842</v>
      </c>
      <c r="J32" s="43">
        <f t="shared" si="5"/>
        <v>5418688</v>
      </c>
      <c r="K32" s="43">
        <f t="shared" si="5"/>
        <v>3202116</v>
      </c>
      <c r="L32" s="43">
        <f t="shared" si="5"/>
        <v>3846173</v>
      </c>
      <c r="M32" s="43">
        <f t="shared" si="5"/>
        <v>12466977</v>
      </c>
      <c r="N32" s="43">
        <f t="shared" si="5"/>
        <v>1699847</v>
      </c>
      <c r="O32" s="43">
        <f t="shared" si="5"/>
        <v>3355667</v>
      </c>
      <c r="P32" s="43">
        <f t="shared" si="5"/>
        <v>5718047</v>
      </c>
      <c r="Q32" s="43">
        <f t="shared" si="5"/>
        <v>10773561</v>
      </c>
      <c r="R32" s="43">
        <f t="shared" si="5"/>
        <v>1218391</v>
      </c>
      <c r="S32" s="43">
        <f t="shared" si="5"/>
        <v>2867042</v>
      </c>
      <c r="T32" s="43">
        <f t="shared" si="5"/>
        <v>16865311</v>
      </c>
      <c r="U32" s="43">
        <f t="shared" si="5"/>
        <v>20950744</v>
      </c>
      <c r="V32" s="43">
        <f t="shared" si="5"/>
        <v>47372124</v>
      </c>
      <c r="W32" s="43">
        <f t="shared" si="5"/>
        <v>52610406</v>
      </c>
      <c r="X32" s="43">
        <f t="shared" si="5"/>
        <v>-5238282</v>
      </c>
      <c r="Y32" s="188">
        <f>+IF(W32&lt;&gt;0,+(X32/W32)*100,0)</f>
        <v>-9.95674125761356</v>
      </c>
      <c r="Z32" s="45">
        <f>SUM(Z28:Z31)</f>
        <v>52610406</v>
      </c>
    </row>
    <row r="33" spans="1:26" ht="13.5">
      <c r="A33" s="213" t="s">
        <v>50</v>
      </c>
      <c r="B33" s="102" t="s">
        <v>140</v>
      </c>
      <c r="C33" s="121"/>
      <c r="D33" s="122">
        <v>15087250</v>
      </c>
      <c r="E33" s="26">
        <v>11483816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11483816</v>
      </c>
      <c r="X33" s="26">
        <v>-11483816</v>
      </c>
      <c r="Y33" s="106">
        <v>-100</v>
      </c>
      <c r="Z33" s="28">
        <v>11483816</v>
      </c>
    </row>
    <row r="34" spans="1:26" ht="13.5">
      <c r="A34" s="213" t="s">
        <v>51</v>
      </c>
      <c r="B34" s="102" t="s">
        <v>125</v>
      </c>
      <c r="C34" s="121">
        <v>4976310</v>
      </c>
      <c r="D34" s="122">
        <v>470000</v>
      </c>
      <c r="E34" s="26">
        <v>470000</v>
      </c>
      <c r="F34" s="26">
        <v>211503</v>
      </c>
      <c r="G34" s="26"/>
      <c r="H34" s="26"/>
      <c r="I34" s="26">
        <v>211503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211503</v>
      </c>
      <c r="W34" s="26">
        <v>470000</v>
      </c>
      <c r="X34" s="26">
        <v>-258497</v>
      </c>
      <c r="Y34" s="106">
        <v>-55</v>
      </c>
      <c r="Z34" s="28">
        <v>470000</v>
      </c>
    </row>
    <row r="35" spans="1:26" ht="13.5">
      <c r="A35" s="213" t="s">
        <v>52</v>
      </c>
      <c r="B35" s="102"/>
      <c r="C35" s="121">
        <v>6909666</v>
      </c>
      <c r="D35" s="122">
        <v>14483058</v>
      </c>
      <c r="E35" s="26">
        <v>12098453</v>
      </c>
      <c r="F35" s="26">
        <v>225144</v>
      </c>
      <c r="G35" s="26">
        <v>93806</v>
      </c>
      <c r="H35" s="26">
        <v>747911</v>
      </c>
      <c r="I35" s="26">
        <v>1066861</v>
      </c>
      <c r="J35" s="26">
        <v>670254</v>
      </c>
      <c r="K35" s="26">
        <v>1616206</v>
      </c>
      <c r="L35" s="26">
        <v>1772311</v>
      </c>
      <c r="M35" s="26">
        <v>4058771</v>
      </c>
      <c r="N35" s="26">
        <v>762660</v>
      </c>
      <c r="O35" s="26">
        <v>716400</v>
      </c>
      <c r="P35" s="26">
        <v>1388281</v>
      </c>
      <c r="Q35" s="26">
        <v>2867341</v>
      </c>
      <c r="R35" s="26">
        <v>244255</v>
      </c>
      <c r="S35" s="26">
        <v>1327218</v>
      </c>
      <c r="T35" s="26">
        <v>4069989</v>
      </c>
      <c r="U35" s="26">
        <v>5641462</v>
      </c>
      <c r="V35" s="26">
        <v>13634435</v>
      </c>
      <c r="W35" s="26">
        <v>12098453</v>
      </c>
      <c r="X35" s="26">
        <v>1535982</v>
      </c>
      <c r="Y35" s="106">
        <v>12.7</v>
      </c>
      <c r="Z35" s="28">
        <v>12098453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29721470</v>
      </c>
      <c r="D36" s="194">
        <f t="shared" si="6"/>
        <v>72355930</v>
      </c>
      <c r="E36" s="196">
        <f t="shared" si="6"/>
        <v>76662675</v>
      </c>
      <c r="F36" s="196">
        <f t="shared" si="6"/>
        <v>1437092</v>
      </c>
      <c r="G36" s="196">
        <f t="shared" si="6"/>
        <v>1886786</v>
      </c>
      <c r="H36" s="196">
        <f t="shared" si="6"/>
        <v>1135328</v>
      </c>
      <c r="I36" s="196">
        <f t="shared" si="6"/>
        <v>4459206</v>
      </c>
      <c r="J36" s="196">
        <f t="shared" si="6"/>
        <v>6088942</v>
      </c>
      <c r="K36" s="196">
        <f t="shared" si="6"/>
        <v>4818322</v>
      </c>
      <c r="L36" s="196">
        <f t="shared" si="6"/>
        <v>5618484</v>
      </c>
      <c r="M36" s="196">
        <f t="shared" si="6"/>
        <v>16525748</v>
      </c>
      <c r="N36" s="196">
        <f t="shared" si="6"/>
        <v>2462507</v>
      </c>
      <c r="O36" s="196">
        <f t="shared" si="6"/>
        <v>4072067</v>
      </c>
      <c r="P36" s="196">
        <f t="shared" si="6"/>
        <v>7106328</v>
      </c>
      <c r="Q36" s="196">
        <f t="shared" si="6"/>
        <v>13640902</v>
      </c>
      <c r="R36" s="196">
        <f t="shared" si="6"/>
        <v>1462646</v>
      </c>
      <c r="S36" s="196">
        <f t="shared" si="6"/>
        <v>4194260</v>
      </c>
      <c r="T36" s="196">
        <f t="shared" si="6"/>
        <v>20935300</v>
      </c>
      <c r="U36" s="196">
        <f t="shared" si="6"/>
        <v>26592206</v>
      </c>
      <c r="V36" s="196">
        <f t="shared" si="6"/>
        <v>61218062</v>
      </c>
      <c r="W36" s="196">
        <f t="shared" si="6"/>
        <v>76662675</v>
      </c>
      <c r="X36" s="196">
        <f t="shared" si="6"/>
        <v>-15444613</v>
      </c>
      <c r="Y36" s="197">
        <f>+IF(W36&lt;&gt;0,+(X36/W36)*100,0)</f>
        <v>-20.1461963073947</v>
      </c>
      <c r="Z36" s="215">
        <f>SUM(Z32:Z35)</f>
        <v>76662675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4683836</v>
      </c>
      <c r="D6" s="25">
        <v>20001900</v>
      </c>
      <c r="E6" s="26">
        <v>20001900</v>
      </c>
      <c r="F6" s="26">
        <v>4624027</v>
      </c>
      <c r="G6" s="26">
        <v>3684291</v>
      </c>
      <c r="H6" s="26">
        <v>1937917</v>
      </c>
      <c r="I6" s="26">
        <v>10246235</v>
      </c>
      <c r="J6" s="26">
        <v>2008063</v>
      </c>
      <c r="K6" s="26"/>
      <c r="L6" s="26">
        <v>2163687</v>
      </c>
      <c r="M6" s="26">
        <v>4171750</v>
      </c>
      <c r="N6" s="26">
        <v>37440670</v>
      </c>
      <c r="O6" s="26">
        <v>1166028</v>
      </c>
      <c r="P6" s="26">
        <v>9537604</v>
      </c>
      <c r="Q6" s="26">
        <v>48144302</v>
      </c>
      <c r="R6" s="26">
        <v>3053062</v>
      </c>
      <c r="S6" s="26">
        <v>1997120</v>
      </c>
      <c r="T6" s="26">
        <v>11654086</v>
      </c>
      <c r="U6" s="26">
        <v>16704268</v>
      </c>
      <c r="V6" s="26">
        <v>79266555</v>
      </c>
      <c r="W6" s="26">
        <v>20001900</v>
      </c>
      <c r="X6" s="26">
        <v>59264655</v>
      </c>
      <c r="Y6" s="106">
        <v>296.3</v>
      </c>
      <c r="Z6" s="28">
        <v>20001900</v>
      </c>
    </row>
    <row r="7" spans="1:26" ht="13.5">
      <c r="A7" s="225" t="s">
        <v>146</v>
      </c>
      <c r="B7" s="158" t="s">
        <v>71</v>
      </c>
      <c r="C7" s="121">
        <v>38818515</v>
      </c>
      <c r="D7" s="25"/>
      <c r="E7" s="26"/>
      <c r="F7" s="26">
        <v>44785410</v>
      </c>
      <c r="G7" s="26">
        <v>54670313</v>
      </c>
      <c r="H7" s="26">
        <v>48898979</v>
      </c>
      <c r="I7" s="26">
        <v>148354702</v>
      </c>
      <c r="J7" s="26">
        <v>44884677</v>
      </c>
      <c r="K7" s="26">
        <v>41334752</v>
      </c>
      <c r="L7" s="26">
        <v>44601782</v>
      </c>
      <c r="M7" s="26">
        <v>130821211</v>
      </c>
      <c r="N7" s="26">
        <v>5123811</v>
      </c>
      <c r="O7" s="26">
        <v>39383404</v>
      </c>
      <c r="P7" s="26">
        <v>35084245</v>
      </c>
      <c r="Q7" s="26">
        <v>79591460</v>
      </c>
      <c r="R7" s="26">
        <v>38330418</v>
      </c>
      <c r="S7" s="26">
        <v>34397289</v>
      </c>
      <c r="T7" s="26">
        <v>11585283</v>
      </c>
      <c r="U7" s="26">
        <v>84312990</v>
      </c>
      <c r="V7" s="26">
        <v>443080363</v>
      </c>
      <c r="W7" s="26"/>
      <c r="X7" s="26">
        <v>443080363</v>
      </c>
      <c r="Y7" s="106"/>
      <c r="Z7" s="28"/>
    </row>
    <row r="8" spans="1:26" ht="13.5">
      <c r="A8" s="225" t="s">
        <v>147</v>
      </c>
      <c r="B8" s="158" t="s">
        <v>71</v>
      </c>
      <c r="C8" s="121">
        <v>23809539</v>
      </c>
      <c r="D8" s="25">
        <v>11092103</v>
      </c>
      <c r="E8" s="26">
        <v>11092103</v>
      </c>
      <c r="F8" s="26">
        <v>49423982</v>
      </c>
      <c r="G8" s="26">
        <v>31638757</v>
      </c>
      <c r="H8" s="26">
        <v>25763599</v>
      </c>
      <c r="I8" s="26">
        <v>106826338</v>
      </c>
      <c r="J8" s="26">
        <v>17321302</v>
      </c>
      <c r="K8" s="26">
        <v>17315101</v>
      </c>
      <c r="L8" s="26">
        <v>15531388</v>
      </c>
      <c r="M8" s="26">
        <v>50167791</v>
      </c>
      <c r="N8" s="26">
        <v>13764567</v>
      </c>
      <c r="O8" s="26">
        <v>14715803</v>
      </c>
      <c r="P8" s="26">
        <v>14652721</v>
      </c>
      <c r="Q8" s="26">
        <v>43133091</v>
      </c>
      <c r="R8" s="26">
        <v>14011492</v>
      </c>
      <c r="S8" s="26">
        <v>10665541</v>
      </c>
      <c r="T8" s="26">
        <v>11406405</v>
      </c>
      <c r="U8" s="26">
        <v>36083438</v>
      </c>
      <c r="V8" s="26">
        <v>236210658</v>
      </c>
      <c r="W8" s="26">
        <v>11092103</v>
      </c>
      <c r="X8" s="26">
        <v>225118555</v>
      </c>
      <c r="Y8" s="106">
        <v>2029.54</v>
      </c>
      <c r="Z8" s="28">
        <v>11092103</v>
      </c>
    </row>
    <row r="9" spans="1:26" ht="13.5">
      <c r="A9" s="225" t="s">
        <v>148</v>
      </c>
      <c r="B9" s="158"/>
      <c r="C9" s="121">
        <v>2093161</v>
      </c>
      <c r="D9" s="25">
        <v>2219597</v>
      </c>
      <c r="E9" s="26">
        <v>2219597</v>
      </c>
      <c r="F9" s="26">
        <v>3032858</v>
      </c>
      <c r="G9" s="26">
        <v>2941067</v>
      </c>
      <c r="H9" s="26">
        <v>2940614</v>
      </c>
      <c r="I9" s="26">
        <v>8914539</v>
      </c>
      <c r="J9" s="26">
        <v>2940221</v>
      </c>
      <c r="K9" s="26">
        <v>2940027</v>
      </c>
      <c r="L9" s="26">
        <v>2939764</v>
      </c>
      <c r="M9" s="26">
        <v>8820012</v>
      </c>
      <c r="N9" s="26">
        <v>2939183</v>
      </c>
      <c r="O9" s="26">
        <v>2938775</v>
      </c>
      <c r="P9" s="26">
        <v>2938605</v>
      </c>
      <c r="Q9" s="26">
        <v>8816563</v>
      </c>
      <c r="R9" s="26">
        <v>2938418</v>
      </c>
      <c r="S9" s="26">
        <v>3037895</v>
      </c>
      <c r="T9" s="26">
        <v>3037421</v>
      </c>
      <c r="U9" s="26">
        <v>9013734</v>
      </c>
      <c r="V9" s="26">
        <v>35564848</v>
      </c>
      <c r="W9" s="26">
        <v>2219597</v>
      </c>
      <c r="X9" s="26">
        <v>33345251</v>
      </c>
      <c r="Y9" s="106">
        <v>1502.31</v>
      </c>
      <c r="Z9" s="28">
        <v>2219597</v>
      </c>
    </row>
    <row r="10" spans="1:26" ht="13.5">
      <c r="A10" s="225" t="s">
        <v>149</v>
      </c>
      <c r="B10" s="158"/>
      <c r="C10" s="121">
        <v>58266</v>
      </c>
      <c r="D10" s="25">
        <v>1239</v>
      </c>
      <c r="E10" s="26">
        <v>1239</v>
      </c>
      <c r="F10" s="125">
        <v>18265</v>
      </c>
      <c r="G10" s="125">
        <v>18286</v>
      </c>
      <c r="H10" s="125">
        <v>18486</v>
      </c>
      <c r="I10" s="26">
        <v>55037</v>
      </c>
      <c r="J10" s="125">
        <v>20276</v>
      </c>
      <c r="K10" s="125">
        <v>21560</v>
      </c>
      <c r="L10" s="26">
        <v>23176</v>
      </c>
      <c r="M10" s="125">
        <v>65012</v>
      </c>
      <c r="N10" s="125">
        <v>24690</v>
      </c>
      <c r="O10" s="125">
        <v>26561</v>
      </c>
      <c r="P10" s="26">
        <v>28017</v>
      </c>
      <c r="Q10" s="125">
        <v>79268</v>
      </c>
      <c r="R10" s="125">
        <v>30248</v>
      </c>
      <c r="S10" s="26">
        <v>31660</v>
      </c>
      <c r="T10" s="125">
        <v>31823</v>
      </c>
      <c r="U10" s="125">
        <v>93731</v>
      </c>
      <c r="V10" s="125">
        <v>293048</v>
      </c>
      <c r="W10" s="26">
        <v>1239</v>
      </c>
      <c r="X10" s="125">
        <v>291809</v>
      </c>
      <c r="Y10" s="107">
        <v>23551.98</v>
      </c>
      <c r="Z10" s="200">
        <v>1239</v>
      </c>
    </row>
    <row r="11" spans="1:26" ht="13.5">
      <c r="A11" s="225" t="s">
        <v>150</v>
      </c>
      <c r="B11" s="158" t="s">
        <v>95</v>
      </c>
      <c r="C11" s="121">
        <v>4741540</v>
      </c>
      <c r="D11" s="25">
        <v>206049</v>
      </c>
      <c r="E11" s="26">
        <v>206049</v>
      </c>
      <c r="F11" s="26">
        <v>4305681</v>
      </c>
      <c r="G11" s="26">
        <v>4045482</v>
      </c>
      <c r="H11" s="26">
        <v>4811010</v>
      </c>
      <c r="I11" s="26">
        <v>13162173</v>
      </c>
      <c r="J11" s="26">
        <v>5007269</v>
      </c>
      <c r="K11" s="26">
        <v>4478983</v>
      </c>
      <c r="L11" s="26">
        <v>5261677</v>
      </c>
      <c r="M11" s="26">
        <v>14747929</v>
      </c>
      <c r="N11" s="26">
        <v>5040367</v>
      </c>
      <c r="O11" s="26">
        <v>5026566</v>
      </c>
      <c r="P11" s="26">
        <v>4891560</v>
      </c>
      <c r="Q11" s="26">
        <v>14958493</v>
      </c>
      <c r="R11" s="26">
        <v>5156362</v>
      </c>
      <c r="S11" s="26">
        <v>4747104</v>
      </c>
      <c r="T11" s="26">
        <v>5619700</v>
      </c>
      <c r="U11" s="26">
        <v>15523166</v>
      </c>
      <c r="V11" s="26">
        <v>58391761</v>
      </c>
      <c r="W11" s="26">
        <v>206049</v>
      </c>
      <c r="X11" s="26">
        <v>58185712</v>
      </c>
      <c r="Y11" s="106">
        <v>28238.77</v>
      </c>
      <c r="Z11" s="28">
        <v>206049</v>
      </c>
    </row>
    <row r="12" spans="1:26" ht="13.5">
      <c r="A12" s="226" t="s">
        <v>55</v>
      </c>
      <c r="B12" s="227"/>
      <c r="C12" s="138">
        <f aca="true" t="shared" si="0" ref="C12:X12">SUM(C6:C11)</f>
        <v>74204857</v>
      </c>
      <c r="D12" s="38">
        <f t="shared" si="0"/>
        <v>33520888</v>
      </c>
      <c r="E12" s="39">
        <f t="shared" si="0"/>
        <v>33520888</v>
      </c>
      <c r="F12" s="39">
        <f t="shared" si="0"/>
        <v>106190223</v>
      </c>
      <c r="G12" s="39">
        <f t="shared" si="0"/>
        <v>96998196</v>
      </c>
      <c r="H12" s="39">
        <f t="shared" si="0"/>
        <v>84370605</v>
      </c>
      <c r="I12" s="39">
        <f t="shared" si="0"/>
        <v>287559024</v>
      </c>
      <c r="J12" s="39">
        <f t="shared" si="0"/>
        <v>72181808</v>
      </c>
      <c r="K12" s="39">
        <f t="shared" si="0"/>
        <v>66090423</v>
      </c>
      <c r="L12" s="39">
        <f t="shared" si="0"/>
        <v>70521474</v>
      </c>
      <c r="M12" s="39">
        <f t="shared" si="0"/>
        <v>208793705</v>
      </c>
      <c r="N12" s="39">
        <f t="shared" si="0"/>
        <v>64333288</v>
      </c>
      <c r="O12" s="39">
        <f t="shared" si="0"/>
        <v>63257137</v>
      </c>
      <c r="P12" s="39">
        <f t="shared" si="0"/>
        <v>67132752</v>
      </c>
      <c r="Q12" s="39">
        <f t="shared" si="0"/>
        <v>194723177</v>
      </c>
      <c r="R12" s="39">
        <f t="shared" si="0"/>
        <v>63520000</v>
      </c>
      <c r="S12" s="39">
        <f t="shared" si="0"/>
        <v>54876609</v>
      </c>
      <c r="T12" s="39">
        <f t="shared" si="0"/>
        <v>43334718</v>
      </c>
      <c r="U12" s="39">
        <f t="shared" si="0"/>
        <v>161731327</v>
      </c>
      <c r="V12" s="39">
        <f t="shared" si="0"/>
        <v>852807233</v>
      </c>
      <c r="W12" s="39">
        <f t="shared" si="0"/>
        <v>33520888</v>
      </c>
      <c r="X12" s="39">
        <f t="shared" si="0"/>
        <v>819286345</v>
      </c>
      <c r="Y12" s="140">
        <f>+IF(W12&lt;&gt;0,+(X12/W12)*100,0)</f>
        <v>2444.106925210335</v>
      </c>
      <c r="Z12" s="40">
        <f>SUM(Z6:Z11)</f>
        <v>33520888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406035</v>
      </c>
      <c r="D15" s="25">
        <v>770786</v>
      </c>
      <c r="E15" s="26">
        <v>770786</v>
      </c>
      <c r="F15" s="26">
        <v>458538</v>
      </c>
      <c r="G15" s="26">
        <v>469405</v>
      </c>
      <c r="H15" s="26">
        <v>468881</v>
      </c>
      <c r="I15" s="26">
        <v>1396824</v>
      </c>
      <c r="J15" s="26">
        <v>468353</v>
      </c>
      <c r="K15" s="26">
        <v>467820</v>
      </c>
      <c r="L15" s="26">
        <v>454814</v>
      </c>
      <c r="M15" s="26">
        <v>1390987</v>
      </c>
      <c r="N15" s="26">
        <v>454272</v>
      </c>
      <c r="O15" s="26">
        <v>453726</v>
      </c>
      <c r="P15" s="26">
        <v>453176</v>
      </c>
      <c r="Q15" s="26">
        <v>1361174</v>
      </c>
      <c r="R15" s="26">
        <v>452621</v>
      </c>
      <c r="S15" s="26">
        <v>452060</v>
      </c>
      <c r="T15" s="26">
        <v>431355</v>
      </c>
      <c r="U15" s="26">
        <v>1336036</v>
      </c>
      <c r="V15" s="26">
        <v>5485021</v>
      </c>
      <c r="W15" s="26">
        <v>770786</v>
      </c>
      <c r="X15" s="26">
        <v>4714235</v>
      </c>
      <c r="Y15" s="106">
        <v>611.61</v>
      </c>
      <c r="Z15" s="28">
        <v>770786</v>
      </c>
    </row>
    <row r="16" spans="1:26" ht="13.5">
      <c r="A16" s="225" t="s">
        <v>153</v>
      </c>
      <c r="B16" s="158"/>
      <c r="C16" s="121"/>
      <c r="D16" s="25">
        <v>2549118</v>
      </c>
      <c r="E16" s="26">
        <v>2549118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2549118</v>
      </c>
      <c r="X16" s="125">
        <v>-2549118</v>
      </c>
      <c r="Y16" s="107">
        <v>-100</v>
      </c>
      <c r="Z16" s="200">
        <v>2549118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>
        <v>23025</v>
      </c>
      <c r="D18" s="25"/>
      <c r="E18" s="26"/>
      <c r="F18" s="26">
        <v>23025</v>
      </c>
      <c r="G18" s="26">
        <v>23025</v>
      </c>
      <c r="H18" s="26">
        <v>23025</v>
      </c>
      <c r="I18" s="26">
        <v>69075</v>
      </c>
      <c r="J18" s="26">
        <v>23025</v>
      </c>
      <c r="K18" s="26">
        <v>23025</v>
      </c>
      <c r="L18" s="26">
        <v>23025</v>
      </c>
      <c r="M18" s="26">
        <v>69075</v>
      </c>
      <c r="N18" s="26">
        <v>23025</v>
      </c>
      <c r="O18" s="26">
        <v>23025</v>
      </c>
      <c r="P18" s="26">
        <v>23025</v>
      </c>
      <c r="Q18" s="26">
        <v>69075</v>
      </c>
      <c r="R18" s="26">
        <v>23025</v>
      </c>
      <c r="S18" s="26">
        <v>23025</v>
      </c>
      <c r="T18" s="26">
        <v>23025</v>
      </c>
      <c r="U18" s="26">
        <v>69075</v>
      </c>
      <c r="V18" s="26">
        <v>276300</v>
      </c>
      <c r="W18" s="26"/>
      <c r="X18" s="26">
        <v>276300</v>
      </c>
      <c r="Y18" s="106"/>
      <c r="Z18" s="28"/>
    </row>
    <row r="19" spans="1:26" ht="13.5">
      <c r="A19" s="225" t="s">
        <v>156</v>
      </c>
      <c r="B19" s="158" t="s">
        <v>98</v>
      </c>
      <c r="C19" s="121">
        <v>152195045</v>
      </c>
      <c r="D19" s="25">
        <v>89471819</v>
      </c>
      <c r="E19" s="26">
        <v>89471819</v>
      </c>
      <c r="F19" s="26">
        <v>153632140</v>
      </c>
      <c r="G19" s="26">
        <v>155518931</v>
      </c>
      <c r="H19" s="26">
        <v>156654267</v>
      </c>
      <c r="I19" s="26">
        <v>465805338</v>
      </c>
      <c r="J19" s="26">
        <v>162743215</v>
      </c>
      <c r="K19" s="26">
        <v>167561551</v>
      </c>
      <c r="L19" s="26">
        <v>173180047</v>
      </c>
      <c r="M19" s="26">
        <v>503484813</v>
      </c>
      <c r="N19" s="26">
        <v>175642561</v>
      </c>
      <c r="O19" s="26">
        <v>179714649</v>
      </c>
      <c r="P19" s="26">
        <v>186820990</v>
      </c>
      <c r="Q19" s="26">
        <v>542178200</v>
      </c>
      <c r="R19" s="26">
        <v>188283642</v>
      </c>
      <c r="S19" s="26">
        <v>192477914</v>
      </c>
      <c r="T19" s="26">
        <v>213413246</v>
      </c>
      <c r="U19" s="26">
        <v>594174802</v>
      </c>
      <c r="V19" s="26">
        <v>2105643153</v>
      </c>
      <c r="W19" s="26">
        <v>89471819</v>
      </c>
      <c r="X19" s="26">
        <v>2016171334</v>
      </c>
      <c r="Y19" s="106">
        <v>2253.41</v>
      </c>
      <c r="Z19" s="28">
        <v>89471819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227378</v>
      </c>
      <c r="D22" s="25"/>
      <c r="E22" s="26"/>
      <c r="F22" s="26">
        <v>227378</v>
      </c>
      <c r="G22" s="26">
        <v>227378</v>
      </c>
      <c r="H22" s="26">
        <v>227378</v>
      </c>
      <c r="I22" s="26">
        <v>682134</v>
      </c>
      <c r="J22" s="26">
        <v>227378</v>
      </c>
      <c r="K22" s="26">
        <v>227378</v>
      </c>
      <c r="L22" s="26">
        <v>227378</v>
      </c>
      <c r="M22" s="26">
        <v>682134</v>
      </c>
      <c r="N22" s="26">
        <v>227378</v>
      </c>
      <c r="O22" s="26">
        <v>227378</v>
      </c>
      <c r="P22" s="26">
        <v>227378</v>
      </c>
      <c r="Q22" s="26">
        <v>682134</v>
      </c>
      <c r="R22" s="26">
        <v>227378</v>
      </c>
      <c r="S22" s="26">
        <v>227378</v>
      </c>
      <c r="T22" s="26">
        <v>227378</v>
      </c>
      <c r="U22" s="26">
        <v>682134</v>
      </c>
      <c r="V22" s="26">
        <v>2728536</v>
      </c>
      <c r="W22" s="26"/>
      <c r="X22" s="26">
        <v>2728536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152851483</v>
      </c>
      <c r="D24" s="42">
        <f t="shared" si="1"/>
        <v>92791723</v>
      </c>
      <c r="E24" s="43">
        <f t="shared" si="1"/>
        <v>92791723</v>
      </c>
      <c r="F24" s="43">
        <f t="shared" si="1"/>
        <v>154341081</v>
      </c>
      <c r="G24" s="43">
        <f t="shared" si="1"/>
        <v>156238739</v>
      </c>
      <c r="H24" s="43">
        <f t="shared" si="1"/>
        <v>157373551</v>
      </c>
      <c r="I24" s="43">
        <f t="shared" si="1"/>
        <v>467953371</v>
      </c>
      <c r="J24" s="43">
        <f t="shared" si="1"/>
        <v>163461971</v>
      </c>
      <c r="K24" s="43">
        <f t="shared" si="1"/>
        <v>168279774</v>
      </c>
      <c r="L24" s="43">
        <f t="shared" si="1"/>
        <v>173885264</v>
      </c>
      <c r="M24" s="43">
        <f t="shared" si="1"/>
        <v>505627009</v>
      </c>
      <c r="N24" s="43">
        <f t="shared" si="1"/>
        <v>176347236</v>
      </c>
      <c r="O24" s="43">
        <f t="shared" si="1"/>
        <v>180418778</v>
      </c>
      <c r="P24" s="43">
        <f t="shared" si="1"/>
        <v>187524569</v>
      </c>
      <c r="Q24" s="43">
        <f t="shared" si="1"/>
        <v>544290583</v>
      </c>
      <c r="R24" s="43">
        <f t="shared" si="1"/>
        <v>188986666</v>
      </c>
      <c r="S24" s="43">
        <f t="shared" si="1"/>
        <v>193180377</v>
      </c>
      <c r="T24" s="43">
        <f t="shared" si="1"/>
        <v>214095004</v>
      </c>
      <c r="U24" s="43">
        <f t="shared" si="1"/>
        <v>596262047</v>
      </c>
      <c r="V24" s="43">
        <f t="shared" si="1"/>
        <v>2114133010</v>
      </c>
      <c r="W24" s="43">
        <f t="shared" si="1"/>
        <v>92791723</v>
      </c>
      <c r="X24" s="43">
        <f t="shared" si="1"/>
        <v>2021341287</v>
      </c>
      <c r="Y24" s="188">
        <f>+IF(W24&lt;&gt;0,+(X24/W24)*100,0)</f>
        <v>2178.363782511076</v>
      </c>
      <c r="Z24" s="45">
        <f>SUM(Z15:Z23)</f>
        <v>92791723</v>
      </c>
    </row>
    <row r="25" spans="1:26" ht="13.5">
      <c r="A25" s="226" t="s">
        <v>161</v>
      </c>
      <c r="B25" s="227"/>
      <c r="C25" s="138">
        <f aca="true" t="shared" si="2" ref="C25:X25">+C12+C24</f>
        <v>227056340</v>
      </c>
      <c r="D25" s="38">
        <f t="shared" si="2"/>
        <v>126312611</v>
      </c>
      <c r="E25" s="39">
        <f t="shared" si="2"/>
        <v>126312611</v>
      </c>
      <c r="F25" s="39">
        <f t="shared" si="2"/>
        <v>260531304</v>
      </c>
      <c r="G25" s="39">
        <f t="shared" si="2"/>
        <v>253236935</v>
      </c>
      <c r="H25" s="39">
        <f t="shared" si="2"/>
        <v>241744156</v>
      </c>
      <c r="I25" s="39">
        <f t="shared" si="2"/>
        <v>755512395</v>
      </c>
      <c r="J25" s="39">
        <f t="shared" si="2"/>
        <v>235643779</v>
      </c>
      <c r="K25" s="39">
        <f t="shared" si="2"/>
        <v>234370197</v>
      </c>
      <c r="L25" s="39">
        <f t="shared" si="2"/>
        <v>244406738</v>
      </c>
      <c r="M25" s="39">
        <f t="shared" si="2"/>
        <v>714420714</v>
      </c>
      <c r="N25" s="39">
        <f t="shared" si="2"/>
        <v>240680524</v>
      </c>
      <c r="O25" s="39">
        <f t="shared" si="2"/>
        <v>243675915</v>
      </c>
      <c r="P25" s="39">
        <f t="shared" si="2"/>
        <v>254657321</v>
      </c>
      <c r="Q25" s="39">
        <f t="shared" si="2"/>
        <v>739013760</v>
      </c>
      <c r="R25" s="39">
        <f t="shared" si="2"/>
        <v>252506666</v>
      </c>
      <c r="S25" s="39">
        <f t="shared" si="2"/>
        <v>248056986</v>
      </c>
      <c r="T25" s="39">
        <f t="shared" si="2"/>
        <v>257429722</v>
      </c>
      <c r="U25" s="39">
        <f t="shared" si="2"/>
        <v>757993374</v>
      </c>
      <c r="V25" s="39">
        <f t="shared" si="2"/>
        <v>2966940243</v>
      </c>
      <c r="W25" s="39">
        <f t="shared" si="2"/>
        <v>126312611</v>
      </c>
      <c r="X25" s="39">
        <f t="shared" si="2"/>
        <v>2840627632</v>
      </c>
      <c r="Y25" s="140">
        <f>+IF(W25&lt;&gt;0,+(X25/W25)*100,0)</f>
        <v>2248.8867972177377</v>
      </c>
      <c r="Z25" s="40">
        <f>+Z12+Z24</f>
        <v>126312611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>
        <v>811578</v>
      </c>
      <c r="E29" s="26">
        <v>811578</v>
      </c>
      <c r="F29" s="26"/>
      <c r="G29" s="26"/>
      <c r="H29" s="26"/>
      <c r="I29" s="26"/>
      <c r="J29" s="26"/>
      <c r="K29" s="26">
        <v>3305525</v>
      </c>
      <c r="L29" s="26"/>
      <c r="M29" s="26">
        <v>3305525</v>
      </c>
      <c r="N29" s="26"/>
      <c r="O29" s="26"/>
      <c r="P29" s="26"/>
      <c r="Q29" s="26"/>
      <c r="R29" s="26"/>
      <c r="S29" s="26"/>
      <c r="T29" s="26"/>
      <c r="U29" s="26"/>
      <c r="V29" s="26">
        <v>3305525</v>
      </c>
      <c r="W29" s="26">
        <v>811578</v>
      </c>
      <c r="X29" s="26">
        <v>2493947</v>
      </c>
      <c r="Y29" s="106">
        <v>307.3</v>
      </c>
      <c r="Z29" s="28">
        <v>811578</v>
      </c>
    </row>
    <row r="30" spans="1:26" ht="13.5">
      <c r="A30" s="225" t="s">
        <v>51</v>
      </c>
      <c r="B30" s="158" t="s">
        <v>93</v>
      </c>
      <c r="C30" s="121">
        <v>7918509</v>
      </c>
      <c r="D30" s="25">
        <v>917261</v>
      </c>
      <c r="E30" s="26">
        <v>917261</v>
      </c>
      <c r="F30" s="26">
        <v>14602690</v>
      </c>
      <c r="G30" s="26">
        <v>12706045</v>
      </c>
      <c r="H30" s="26">
        <v>12719735</v>
      </c>
      <c r="I30" s="26">
        <v>40028470</v>
      </c>
      <c r="J30" s="26">
        <v>12812199</v>
      </c>
      <c r="K30" s="26">
        <v>3860868</v>
      </c>
      <c r="L30" s="26">
        <v>3816771</v>
      </c>
      <c r="M30" s="26">
        <v>20489838</v>
      </c>
      <c r="N30" s="26">
        <v>3914170</v>
      </c>
      <c r="O30" s="26">
        <v>3697604</v>
      </c>
      <c r="P30" s="26">
        <v>3589372</v>
      </c>
      <c r="Q30" s="26">
        <v>11201146</v>
      </c>
      <c r="R30" s="26">
        <v>3202231</v>
      </c>
      <c r="S30" s="26">
        <v>2978006</v>
      </c>
      <c r="T30" s="26">
        <v>10015876</v>
      </c>
      <c r="U30" s="26">
        <v>16196113</v>
      </c>
      <c r="V30" s="26">
        <v>87915567</v>
      </c>
      <c r="W30" s="26">
        <v>917261</v>
      </c>
      <c r="X30" s="26">
        <v>86998306</v>
      </c>
      <c r="Y30" s="106">
        <v>9484.57</v>
      </c>
      <c r="Z30" s="28">
        <v>917261</v>
      </c>
    </row>
    <row r="31" spans="1:26" ht="13.5">
      <c r="A31" s="225" t="s">
        <v>165</v>
      </c>
      <c r="B31" s="158"/>
      <c r="C31" s="121">
        <v>1632767</v>
      </c>
      <c r="D31" s="25">
        <v>913033</v>
      </c>
      <c r="E31" s="26">
        <v>913033</v>
      </c>
      <c r="F31" s="26">
        <v>1638911</v>
      </c>
      <c r="G31" s="26">
        <v>1642974</v>
      </c>
      <c r="H31" s="26">
        <v>1647044</v>
      </c>
      <c r="I31" s="26">
        <v>4928929</v>
      </c>
      <c r="J31" s="26">
        <v>1652905</v>
      </c>
      <c r="K31" s="26">
        <v>1658514</v>
      </c>
      <c r="L31" s="26">
        <v>1661379</v>
      </c>
      <c r="M31" s="26">
        <v>4972798</v>
      </c>
      <c r="N31" s="26">
        <v>1658689</v>
      </c>
      <c r="O31" s="26">
        <v>1666245</v>
      </c>
      <c r="P31" s="26">
        <v>1678203</v>
      </c>
      <c r="Q31" s="26">
        <v>5003137</v>
      </c>
      <c r="R31" s="26">
        <v>1683041</v>
      </c>
      <c r="S31" s="26">
        <v>1688945</v>
      </c>
      <c r="T31" s="26">
        <v>1691142</v>
      </c>
      <c r="U31" s="26">
        <v>5063128</v>
      </c>
      <c r="V31" s="26">
        <v>19967992</v>
      </c>
      <c r="W31" s="26">
        <v>913033</v>
      </c>
      <c r="X31" s="26">
        <v>19054959</v>
      </c>
      <c r="Y31" s="106">
        <v>2087</v>
      </c>
      <c r="Z31" s="28">
        <v>913033</v>
      </c>
    </row>
    <row r="32" spans="1:26" ht="13.5">
      <c r="A32" s="225" t="s">
        <v>166</v>
      </c>
      <c r="B32" s="158" t="s">
        <v>93</v>
      </c>
      <c r="C32" s="121">
        <v>50565889</v>
      </c>
      <c r="D32" s="25">
        <v>17015218</v>
      </c>
      <c r="E32" s="26">
        <v>17015218</v>
      </c>
      <c r="F32" s="26">
        <v>25481070</v>
      </c>
      <c r="G32" s="26">
        <v>33986374</v>
      </c>
      <c r="H32" s="26">
        <v>14408764</v>
      </c>
      <c r="I32" s="26">
        <v>73876208</v>
      </c>
      <c r="J32" s="26">
        <v>15132030</v>
      </c>
      <c r="K32" s="26">
        <v>17985773</v>
      </c>
      <c r="L32" s="26">
        <v>34587308</v>
      </c>
      <c r="M32" s="26">
        <v>67705111</v>
      </c>
      <c r="N32" s="26">
        <v>33315250</v>
      </c>
      <c r="O32" s="26">
        <v>40677023</v>
      </c>
      <c r="P32" s="26">
        <v>59183002</v>
      </c>
      <c r="Q32" s="26">
        <v>133175275</v>
      </c>
      <c r="R32" s="26">
        <v>59826143</v>
      </c>
      <c r="S32" s="26">
        <v>59789420</v>
      </c>
      <c r="T32" s="26">
        <v>63699042</v>
      </c>
      <c r="U32" s="26">
        <v>183314605</v>
      </c>
      <c r="V32" s="26">
        <v>458071199</v>
      </c>
      <c r="W32" s="26">
        <v>17015218</v>
      </c>
      <c r="X32" s="26">
        <v>441055981</v>
      </c>
      <c r="Y32" s="106">
        <v>2592.13</v>
      </c>
      <c r="Z32" s="28">
        <v>17015218</v>
      </c>
    </row>
    <row r="33" spans="1:26" ht="13.5">
      <c r="A33" s="225" t="s">
        <v>167</v>
      </c>
      <c r="B33" s="158"/>
      <c r="C33" s="121">
        <v>15230796</v>
      </c>
      <c r="D33" s="25">
        <v>1794301</v>
      </c>
      <c r="E33" s="26">
        <v>1794301</v>
      </c>
      <c r="F33" s="26">
        <v>7538587</v>
      </c>
      <c r="G33" s="26">
        <v>8832203</v>
      </c>
      <c r="H33" s="26">
        <v>9346195</v>
      </c>
      <c r="I33" s="26">
        <v>25716985</v>
      </c>
      <c r="J33" s="26">
        <v>9797989</v>
      </c>
      <c r="K33" s="26">
        <v>4814921</v>
      </c>
      <c r="L33" s="26">
        <v>4225695</v>
      </c>
      <c r="M33" s="26">
        <v>18838605</v>
      </c>
      <c r="N33" s="26">
        <v>4159067</v>
      </c>
      <c r="O33" s="26">
        <v>4403583</v>
      </c>
      <c r="P33" s="26">
        <v>4984543</v>
      </c>
      <c r="Q33" s="26">
        <v>13547193</v>
      </c>
      <c r="R33" s="26">
        <v>4903665</v>
      </c>
      <c r="S33" s="26">
        <v>5326145</v>
      </c>
      <c r="T33" s="26">
        <v>5692958</v>
      </c>
      <c r="U33" s="26">
        <v>15922768</v>
      </c>
      <c r="V33" s="26">
        <v>74025551</v>
      </c>
      <c r="W33" s="26">
        <v>1794301</v>
      </c>
      <c r="X33" s="26">
        <v>72231250</v>
      </c>
      <c r="Y33" s="106">
        <v>4025.59</v>
      </c>
      <c r="Z33" s="28">
        <v>1794301</v>
      </c>
    </row>
    <row r="34" spans="1:26" ht="13.5">
      <c r="A34" s="226" t="s">
        <v>57</v>
      </c>
      <c r="B34" s="227"/>
      <c r="C34" s="138">
        <f aca="true" t="shared" si="3" ref="C34:X34">SUM(C29:C33)</f>
        <v>75347961</v>
      </c>
      <c r="D34" s="38">
        <f t="shared" si="3"/>
        <v>21451391</v>
      </c>
      <c r="E34" s="39">
        <f t="shared" si="3"/>
        <v>21451391</v>
      </c>
      <c r="F34" s="39">
        <f t="shared" si="3"/>
        <v>49261258</v>
      </c>
      <c r="G34" s="39">
        <f t="shared" si="3"/>
        <v>57167596</v>
      </c>
      <c r="H34" s="39">
        <f t="shared" si="3"/>
        <v>38121738</v>
      </c>
      <c r="I34" s="39">
        <f t="shared" si="3"/>
        <v>144550592</v>
      </c>
      <c r="J34" s="39">
        <f t="shared" si="3"/>
        <v>39395123</v>
      </c>
      <c r="K34" s="39">
        <f t="shared" si="3"/>
        <v>31625601</v>
      </c>
      <c r="L34" s="39">
        <f t="shared" si="3"/>
        <v>44291153</v>
      </c>
      <c r="M34" s="39">
        <f t="shared" si="3"/>
        <v>115311877</v>
      </c>
      <c r="N34" s="39">
        <f t="shared" si="3"/>
        <v>43047176</v>
      </c>
      <c r="O34" s="39">
        <f t="shared" si="3"/>
        <v>50444455</v>
      </c>
      <c r="P34" s="39">
        <f t="shared" si="3"/>
        <v>69435120</v>
      </c>
      <c r="Q34" s="39">
        <f t="shared" si="3"/>
        <v>162926751</v>
      </c>
      <c r="R34" s="39">
        <f t="shared" si="3"/>
        <v>69615080</v>
      </c>
      <c r="S34" s="39">
        <f t="shared" si="3"/>
        <v>69782516</v>
      </c>
      <c r="T34" s="39">
        <f t="shared" si="3"/>
        <v>81099018</v>
      </c>
      <c r="U34" s="39">
        <f t="shared" si="3"/>
        <v>220496614</v>
      </c>
      <c r="V34" s="39">
        <f t="shared" si="3"/>
        <v>643285834</v>
      </c>
      <c r="W34" s="39">
        <f t="shared" si="3"/>
        <v>21451391</v>
      </c>
      <c r="X34" s="39">
        <f t="shared" si="3"/>
        <v>621834443</v>
      </c>
      <c r="Y34" s="140">
        <f>+IF(W34&lt;&gt;0,+(X34/W34)*100,0)</f>
        <v>2898.807089013482</v>
      </c>
      <c r="Z34" s="40">
        <f>SUM(Z29:Z33)</f>
        <v>21451391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52318146</v>
      </c>
      <c r="D37" s="25">
        <v>17397303</v>
      </c>
      <c r="E37" s="26">
        <v>17397303</v>
      </c>
      <c r="F37" s="26">
        <v>60249758</v>
      </c>
      <c r="G37" s="26">
        <v>60249758</v>
      </c>
      <c r="H37" s="26">
        <v>58057913</v>
      </c>
      <c r="I37" s="26">
        <v>178557429</v>
      </c>
      <c r="J37" s="26">
        <v>58057913</v>
      </c>
      <c r="K37" s="26">
        <v>57435746</v>
      </c>
      <c r="L37" s="26">
        <v>57072508</v>
      </c>
      <c r="M37" s="26">
        <v>172566167</v>
      </c>
      <c r="N37" s="26">
        <v>57072508</v>
      </c>
      <c r="O37" s="26">
        <v>56381262</v>
      </c>
      <c r="P37" s="26">
        <v>54525092</v>
      </c>
      <c r="Q37" s="26">
        <v>167978862</v>
      </c>
      <c r="R37" s="26">
        <v>54525092</v>
      </c>
      <c r="S37" s="26">
        <v>53647768</v>
      </c>
      <c r="T37" s="26">
        <v>53250311</v>
      </c>
      <c r="U37" s="26">
        <v>161423171</v>
      </c>
      <c r="V37" s="26">
        <v>680525629</v>
      </c>
      <c r="W37" s="26">
        <v>17397303</v>
      </c>
      <c r="X37" s="26">
        <v>663128326</v>
      </c>
      <c r="Y37" s="106">
        <v>3811.67</v>
      </c>
      <c r="Z37" s="28">
        <v>17397303</v>
      </c>
    </row>
    <row r="38" spans="1:26" ht="13.5">
      <c r="A38" s="225" t="s">
        <v>167</v>
      </c>
      <c r="B38" s="158"/>
      <c r="C38" s="121">
        <v>51022691</v>
      </c>
      <c r="D38" s="25"/>
      <c r="E38" s="26"/>
      <c r="F38" s="26">
        <v>58586276</v>
      </c>
      <c r="G38" s="26">
        <v>59289213</v>
      </c>
      <c r="H38" s="26">
        <v>59584369</v>
      </c>
      <c r="I38" s="26">
        <v>177459858</v>
      </c>
      <c r="J38" s="26">
        <v>59880777</v>
      </c>
      <c r="K38" s="26">
        <v>60161777</v>
      </c>
      <c r="L38" s="26">
        <v>60465617</v>
      </c>
      <c r="M38" s="26">
        <v>180508171</v>
      </c>
      <c r="N38" s="26">
        <v>60732483</v>
      </c>
      <c r="O38" s="26">
        <v>61022283</v>
      </c>
      <c r="P38" s="26">
        <v>61286869</v>
      </c>
      <c r="Q38" s="26">
        <v>183041635</v>
      </c>
      <c r="R38" s="26">
        <v>61597793</v>
      </c>
      <c r="S38" s="26">
        <v>61922357</v>
      </c>
      <c r="T38" s="26">
        <v>62166539</v>
      </c>
      <c r="U38" s="26">
        <v>185686689</v>
      </c>
      <c r="V38" s="26">
        <v>726696353</v>
      </c>
      <c r="W38" s="26"/>
      <c r="X38" s="26">
        <v>726696353</v>
      </c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103340837</v>
      </c>
      <c r="D39" s="42">
        <f t="shared" si="4"/>
        <v>17397303</v>
      </c>
      <c r="E39" s="43">
        <f t="shared" si="4"/>
        <v>17397303</v>
      </c>
      <c r="F39" s="43">
        <f t="shared" si="4"/>
        <v>118836034</v>
      </c>
      <c r="G39" s="43">
        <f t="shared" si="4"/>
        <v>119538971</v>
      </c>
      <c r="H39" s="43">
        <f t="shared" si="4"/>
        <v>117642282</v>
      </c>
      <c r="I39" s="43">
        <f t="shared" si="4"/>
        <v>356017287</v>
      </c>
      <c r="J39" s="43">
        <f t="shared" si="4"/>
        <v>117938690</v>
      </c>
      <c r="K39" s="43">
        <f t="shared" si="4"/>
        <v>117597523</v>
      </c>
      <c r="L39" s="43">
        <f t="shared" si="4"/>
        <v>117538125</v>
      </c>
      <c r="M39" s="43">
        <f t="shared" si="4"/>
        <v>353074338</v>
      </c>
      <c r="N39" s="43">
        <f t="shared" si="4"/>
        <v>117804991</v>
      </c>
      <c r="O39" s="43">
        <f t="shared" si="4"/>
        <v>117403545</v>
      </c>
      <c r="P39" s="43">
        <f t="shared" si="4"/>
        <v>115811961</v>
      </c>
      <c r="Q39" s="43">
        <f t="shared" si="4"/>
        <v>351020497</v>
      </c>
      <c r="R39" s="43">
        <f t="shared" si="4"/>
        <v>116122885</v>
      </c>
      <c r="S39" s="43">
        <f t="shared" si="4"/>
        <v>115570125</v>
      </c>
      <c r="T39" s="43">
        <f t="shared" si="4"/>
        <v>115416850</v>
      </c>
      <c r="U39" s="43">
        <f t="shared" si="4"/>
        <v>347109860</v>
      </c>
      <c r="V39" s="43">
        <f t="shared" si="4"/>
        <v>1407221982</v>
      </c>
      <c r="W39" s="43">
        <f t="shared" si="4"/>
        <v>17397303</v>
      </c>
      <c r="X39" s="43">
        <f t="shared" si="4"/>
        <v>1389824679</v>
      </c>
      <c r="Y39" s="188">
        <f>+IF(W39&lt;&gt;0,+(X39/W39)*100,0)</f>
        <v>7988.7364093158585</v>
      </c>
      <c r="Z39" s="45">
        <f>SUM(Z37:Z38)</f>
        <v>17397303</v>
      </c>
    </row>
    <row r="40" spans="1:26" ht="13.5">
      <c r="A40" s="226" t="s">
        <v>169</v>
      </c>
      <c r="B40" s="227"/>
      <c r="C40" s="138">
        <f aca="true" t="shared" si="5" ref="C40:X40">+C34+C39</f>
        <v>178688798</v>
      </c>
      <c r="D40" s="38">
        <f t="shared" si="5"/>
        <v>38848694</v>
      </c>
      <c r="E40" s="39">
        <f t="shared" si="5"/>
        <v>38848694</v>
      </c>
      <c r="F40" s="39">
        <f t="shared" si="5"/>
        <v>168097292</v>
      </c>
      <c r="G40" s="39">
        <f t="shared" si="5"/>
        <v>176706567</v>
      </c>
      <c r="H40" s="39">
        <f t="shared" si="5"/>
        <v>155764020</v>
      </c>
      <c r="I40" s="39">
        <f t="shared" si="5"/>
        <v>500567879</v>
      </c>
      <c r="J40" s="39">
        <f t="shared" si="5"/>
        <v>157333813</v>
      </c>
      <c r="K40" s="39">
        <f t="shared" si="5"/>
        <v>149223124</v>
      </c>
      <c r="L40" s="39">
        <f t="shared" si="5"/>
        <v>161829278</v>
      </c>
      <c r="M40" s="39">
        <f t="shared" si="5"/>
        <v>468386215</v>
      </c>
      <c r="N40" s="39">
        <f t="shared" si="5"/>
        <v>160852167</v>
      </c>
      <c r="O40" s="39">
        <f t="shared" si="5"/>
        <v>167848000</v>
      </c>
      <c r="P40" s="39">
        <f t="shared" si="5"/>
        <v>185247081</v>
      </c>
      <c r="Q40" s="39">
        <f t="shared" si="5"/>
        <v>513947248</v>
      </c>
      <c r="R40" s="39">
        <f t="shared" si="5"/>
        <v>185737965</v>
      </c>
      <c r="S40" s="39">
        <f t="shared" si="5"/>
        <v>185352641</v>
      </c>
      <c r="T40" s="39">
        <f t="shared" si="5"/>
        <v>196515868</v>
      </c>
      <c r="U40" s="39">
        <f t="shared" si="5"/>
        <v>567606474</v>
      </c>
      <c r="V40" s="39">
        <f t="shared" si="5"/>
        <v>2050507816</v>
      </c>
      <c r="W40" s="39">
        <f t="shared" si="5"/>
        <v>38848694</v>
      </c>
      <c r="X40" s="39">
        <f t="shared" si="5"/>
        <v>2011659122</v>
      </c>
      <c r="Y40" s="140">
        <f>+IF(W40&lt;&gt;0,+(X40/W40)*100,0)</f>
        <v>5178.189830525577</v>
      </c>
      <c r="Z40" s="40">
        <f>+Z34+Z39</f>
        <v>38848694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48367542</v>
      </c>
      <c r="D42" s="234">
        <f t="shared" si="6"/>
        <v>87463917</v>
      </c>
      <c r="E42" s="235">
        <f t="shared" si="6"/>
        <v>87463917</v>
      </c>
      <c r="F42" s="235">
        <f t="shared" si="6"/>
        <v>92434012</v>
      </c>
      <c r="G42" s="235">
        <f t="shared" si="6"/>
        <v>76530368</v>
      </c>
      <c r="H42" s="235">
        <f t="shared" si="6"/>
        <v>85980136</v>
      </c>
      <c r="I42" s="235">
        <f t="shared" si="6"/>
        <v>254944516</v>
      </c>
      <c r="J42" s="235">
        <f t="shared" si="6"/>
        <v>78309966</v>
      </c>
      <c r="K42" s="235">
        <f t="shared" si="6"/>
        <v>85147073</v>
      </c>
      <c r="L42" s="235">
        <f t="shared" si="6"/>
        <v>82577460</v>
      </c>
      <c r="M42" s="235">
        <f t="shared" si="6"/>
        <v>246034499</v>
      </c>
      <c r="N42" s="235">
        <f t="shared" si="6"/>
        <v>79828357</v>
      </c>
      <c r="O42" s="235">
        <f t="shared" si="6"/>
        <v>75827915</v>
      </c>
      <c r="P42" s="235">
        <f t="shared" si="6"/>
        <v>69410240</v>
      </c>
      <c r="Q42" s="235">
        <f t="shared" si="6"/>
        <v>225066512</v>
      </c>
      <c r="R42" s="235">
        <f t="shared" si="6"/>
        <v>66768701</v>
      </c>
      <c r="S42" s="235">
        <f t="shared" si="6"/>
        <v>62704345</v>
      </c>
      <c r="T42" s="235">
        <f t="shared" si="6"/>
        <v>60913854</v>
      </c>
      <c r="U42" s="235">
        <f t="shared" si="6"/>
        <v>190386900</v>
      </c>
      <c r="V42" s="235">
        <f t="shared" si="6"/>
        <v>916432427</v>
      </c>
      <c r="W42" s="235">
        <f t="shared" si="6"/>
        <v>87463917</v>
      </c>
      <c r="X42" s="235">
        <f t="shared" si="6"/>
        <v>828968510</v>
      </c>
      <c r="Y42" s="236">
        <f>+IF(W42&lt;&gt;0,+(X42/W42)*100,0)</f>
        <v>947.783427078849</v>
      </c>
      <c r="Z42" s="237">
        <f>+Z25-Z40</f>
        <v>87463917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37369148</v>
      </c>
      <c r="D45" s="25">
        <v>76312372</v>
      </c>
      <c r="E45" s="26">
        <v>76312372</v>
      </c>
      <c r="F45" s="26">
        <v>81421192</v>
      </c>
      <c r="G45" s="26">
        <v>65517548</v>
      </c>
      <c r="H45" s="26">
        <v>61235125</v>
      </c>
      <c r="I45" s="26">
        <v>208173865</v>
      </c>
      <c r="J45" s="26">
        <v>53564955</v>
      </c>
      <c r="K45" s="26">
        <v>60380150</v>
      </c>
      <c r="L45" s="26">
        <v>57810536</v>
      </c>
      <c r="M45" s="26">
        <v>171755641</v>
      </c>
      <c r="N45" s="26">
        <v>55056811</v>
      </c>
      <c r="O45" s="26">
        <v>50644930</v>
      </c>
      <c r="P45" s="26">
        <v>44222633</v>
      </c>
      <c r="Q45" s="26">
        <v>149924374</v>
      </c>
      <c r="R45" s="26">
        <v>41576472</v>
      </c>
      <c r="S45" s="26">
        <v>37512116</v>
      </c>
      <c r="T45" s="26">
        <v>36298084</v>
      </c>
      <c r="U45" s="26">
        <v>115386672</v>
      </c>
      <c r="V45" s="26">
        <v>645240552</v>
      </c>
      <c r="W45" s="26">
        <v>76312372</v>
      </c>
      <c r="X45" s="26">
        <v>568928180</v>
      </c>
      <c r="Y45" s="105">
        <v>745.53</v>
      </c>
      <c r="Z45" s="28">
        <v>76312372</v>
      </c>
    </row>
    <row r="46" spans="1:26" ht="13.5">
      <c r="A46" s="225" t="s">
        <v>173</v>
      </c>
      <c r="B46" s="158" t="s">
        <v>93</v>
      </c>
      <c r="C46" s="121">
        <v>10998394</v>
      </c>
      <c r="D46" s="25">
        <v>11151545</v>
      </c>
      <c r="E46" s="26">
        <v>11151545</v>
      </c>
      <c r="F46" s="26">
        <v>11012819</v>
      </c>
      <c r="G46" s="26">
        <v>11012819</v>
      </c>
      <c r="H46" s="26">
        <v>24745012</v>
      </c>
      <c r="I46" s="26">
        <v>46770650</v>
      </c>
      <c r="J46" s="26">
        <v>24745012</v>
      </c>
      <c r="K46" s="26">
        <v>24766924</v>
      </c>
      <c r="L46" s="26">
        <v>24766924</v>
      </c>
      <c r="M46" s="26">
        <v>74278860</v>
      </c>
      <c r="N46" s="26">
        <v>24771546</v>
      </c>
      <c r="O46" s="26">
        <v>25182985</v>
      </c>
      <c r="P46" s="26">
        <v>25187607</v>
      </c>
      <c r="Q46" s="26">
        <v>75142138</v>
      </c>
      <c r="R46" s="26">
        <v>25192229</v>
      </c>
      <c r="S46" s="26">
        <v>25192229</v>
      </c>
      <c r="T46" s="26">
        <v>24615770</v>
      </c>
      <c r="U46" s="26">
        <v>75000228</v>
      </c>
      <c r="V46" s="26">
        <v>271191876</v>
      </c>
      <c r="W46" s="26">
        <v>11151545</v>
      </c>
      <c r="X46" s="26">
        <v>260040331</v>
      </c>
      <c r="Y46" s="105">
        <v>2331.88</v>
      </c>
      <c r="Z46" s="28">
        <v>11151545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48367542</v>
      </c>
      <c r="D48" s="240">
        <f t="shared" si="7"/>
        <v>87463917</v>
      </c>
      <c r="E48" s="195">
        <f t="shared" si="7"/>
        <v>87463917</v>
      </c>
      <c r="F48" s="195">
        <f t="shared" si="7"/>
        <v>92434011</v>
      </c>
      <c r="G48" s="195">
        <f t="shared" si="7"/>
        <v>76530367</v>
      </c>
      <c r="H48" s="195">
        <f t="shared" si="7"/>
        <v>85980137</v>
      </c>
      <c r="I48" s="195">
        <f t="shared" si="7"/>
        <v>254944515</v>
      </c>
      <c r="J48" s="195">
        <f t="shared" si="7"/>
        <v>78309967</v>
      </c>
      <c r="K48" s="195">
        <f t="shared" si="7"/>
        <v>85147074</v>
      </c>
      <c r="L48" s="195">
        <f t="shared" si="7"/>
        <v>82577460</v>
      </c>
      <c r="M48" s="195">
        <f t="shared" si="7"/>
        <v>246034501</v>
      </c>
      <c r="N48" s="195">
        <f t="shared" si="7"/>
        <v>79828357</v>
      </c>
      <c r="O48" s="195">
        <f t="shared" si="7"/>
        <v>75827915</v>
      </c>
      <c r="P48" s="195">
        <f t="shared" si="7"/>
        <v>69410240</v>
      </c>
      <c r="Q48" s="195">
        <f t="shared" si="7"/>
        <v>225066512</v>
      </c>
      <c r="R48" s="195">
        <f t="shared" si="7"/>
        <v>66768701</v>
      </c>
      <c r="S48" s="195">
        <f t="shared" si="7"/>
        <v>62704345</v>
      </c>
      <c r="T48" s="195">
        <f t="shared" si="7"/>
        <v>60913854</v>
      </c>
      <c r="U48" s="195">
        <f t="shared" si="7"/>
        <v>190386900</v>
      </c>
      <c r="V48" s="195">
        <f t="shared" si="7"/>
        <v>916432428</v>
      </c>
      <c r="W48" s="195">
        <f t="shared" si="7"/>
        <v>87463917</v>
      </c>
      <c r="X48" s="195">
        <f t="shared" si="7"/>
        <v>828968511</v>
      </c>
      <c r="Y48" s="241">
        <f>+IF(W48&lt;&gt;0,+(X48/W48)*100,0)</f>
        <v>947.7834282221776</v>
      </c>
      <c r="Z48" s="208">
        <f>SUM(Z45:Z47)</f>
        <v>87463917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173248169</v>
      </c>
      <c r="D6" s="25">
        <v>246043580</v>
      </c>
      <c r="E6" s="26">
        <v>246043580</v>
      </c>
      <c r="F6" s="26">
        <v>22559920</v>
      </c>
      <c r="G6" s="26">
        <v>50205770</v>
      </c>
      <c r="H6" s="26">
        <v>29947093</v>
      </c>
      <c r="I6" s="26">
        <v>102712783</v>
      </c>
      <c r="J6" s="26">
        <v>20111600</v>
      </c>
      <c r="K6" s="26">
        <v>45153953</v>
      </c>
      <c r="L6" s="26">
        <v>43269957</v>
      </c>
      <c r="M6" s="26">
        <v>108535510</v>
      </c>
      <c r="N6" s="26">
        <v>34658400</v>
      </c>
      <c r="O6" s="26">
        <v>29872230</v>
      </c>
      <c r="P6" s="26">
        <v>48425443</v>
      </c>
      <c r="Q6" s="26">
        <v>112956073</v>
      </c>
      <c r="R6" s="26">
        <v>21532884</v>
      </c>
      <c r="S6" s="26">
        <v>28572078</v>
      </c>
      <c r="T6" s="26">
        <v>47521753</v>
      </c>
      <c r="U6" s="26">
        <v>97626715</v>
      </c>
      <c r="V6" s="26">
        <v>421831081</v>
      </c>
      <c r="W6" s="26">
        <v>246043580</v>
      </c>
      <c r="X6" s="26">
        <v>175787501</v>
      </c>
      <c r="Y6" s="106">
        <v>71.45</v>
      </c>
      <c r="Z6" s="28">
        <v>246043580</v>
      </c>
    </row>
    <row r="7" spans="1:26" ht="13.5">
      <c r="A7" s="225" t="s">
        <v>180</v>
      </c>
      <c r="B7" s="158" t="s">
        <v>71</v>
      </c>
      <c r="C7" s="121">
        <v>61262594</v>
      </c>
      <c r="D7" s="25">
        <v>53715622</v>
      </c>
      <c r="E7" s="26">
        <v>53715622</v>
      </c>
      <c r="F7" s="26">
        <v>16645132</v>
      </c>
      <c r="G7" s="26">
        <v>2187618</v>
      </c>
      <c r="H7" s="26"/>
      <c r="I7" s="26">
        <v>18832750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>
        <v>18832750</v>
      </c>
      <c r="W7" s="26">
        <v>53715622</v>
      </c>
      <c r="X7" s="26">
        <v>-34882872</v>
      </c>
      <c r="Y7" s="106">
        <v>-64.94</v>
      </c>
      <c r="Z7" s="28">
        <v>53715622</v>
      </c>
    </row>
    <row r="8" spans="1:26" ht="13.5">
      <c r="A8" s="225" t="s">
        <v>181</v>
      </c>
      <c r="B8" s="158" t="s">
        <v>71</v>
      </c>
      <c r="C8" s="121">
        <v>27580279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7936451</v>
      </c>
      <c r="D9" s="25"/>
      <c r="E9" s="26"/>
      <c r="F9" s="26">
        <v>106584</v>
      </c>
      <c r="G9" s="26"/>
      <c r="H9" s="26">
        <v>125835</v>
      </c>
      <c r="I9" s="26">
        <v>232419</v>
      </c>
      <c r="J9" s="26">
        <v>20873</v>
      </c>
      <c r="K9" s="26"/>
      <c r="L9" s="26">
        <v>46239</v>
      </c>
      <c r="M9" s="26">
        <v>67112</v>
      </c>
      <c r="N9" s="26">
        <v>99385</v>
      </c>
      <c r="O9" s="26">
        <v>33891</v>
      </c>
      <c r="P9" s="26">
        <v>1</v>
      </c>
      <c r="Q9" s="26">
        <v>133277</v>
      </c>
      <c r="R9" s="26">
        <v>29037</v>
      </c>
      <c r="S9" s="26"/>
      <c r="T9" s="26">
        <v>119246</v>
      </c>
      <c r="U9" s="26">
        <v>148283</v>
      </c>
      <c r="V9" s="26">
        <v>581091</v>
      </c>
      <c r="W9" s="26"/>
      <c r="X9" s="26">
        <v>581091</v>
      </c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-209756884</v>
      </c>
      <c r="D12" s="25">
        <v>-112788845</v>
      </c>
      <c r="E12" s="26">
        <v>-112788845</v>
      </c>
      <c r="F12" s="26">
        <v>-40904407</v>
      </c>
      <c r="G12" s="26">
        <v>-52877390</v>
      </c>
      <c r="H12" s="26">
        <v>-31691185</v>
      </c>
      <c r="I12" s="26">
        <v>-125472982</v>
      </c>
      <c r="J12" s="26">
        <v>-20384377</v>
      </c>
      <c r="K12" s="26">
        <v>-48165640</v>
      </c>
      <c r="L12" s="26">
        <v>-39133031</v>
      </c>
      <c r="M12" s="26">
        <v>-107683048</v>
      </c>
      <c r="N12" s="26">
        <v>815816</v>
      </c>
      <c r="O12" s="26">
        <v>-66379545</v>
      </c>
      <c r="P12" s="26">
        <v>-40283420</v>
      </c>
      <c r="Q12" s="26">
        <v>-105847149</v>
      </c>
      <c r="R12" s="26">
        <v>-27395060</v>
      </c>
      <c r="S12" s="26">
        <v>-29619364</v>
      </c>
      <c r="T12" s="26">
        <v>-22075422</v>
      </c>
      <c r="U12" s="26">
        <v>-79089846</v>
      </c>
      <c r="V12" s="26">
        <v>-418093025</v>
      </c>
      <c r="W12" s="26">
        <v>-112788845</v>
      </c>
      <c r="X12" s="26">
        <v>-305304180</v>
      </c>
      <c r="Y12" s="106">
        <v>270.69</v>
      </c>
      <c r="Z12" s="28">
        <v>-112788845</v>
      </c>
    </row>
    <row r="13" spans="1:26" ht="13.5">
      <c r="A13" s="225" t="s">
        <v>39</v>
      </c>
      <c r="B13" s="158"/>
      <c r="C13" s="121">
        <v>-11651109</v>
      </c>
      <c r="D13" s="25">
        <v>-115502482</v>
      </c>
      <c r="E13" s="26">
        <v>-115502482</v>
      </c>
      <c r="F13" s="26"/>
      <c r="G13" s="26"/>
      <c r="H13" s="26">
        <v>-33895</v>
      </c>
      <c r="I13" s="26">
        <v>-33895</v>
      </c>
      <c r="J13" s="26"/>
      <c r="K13" s="26"/>
      <c r="L13" s="26">
        <v>-3</v>
      </c>
      <c r="M13" s="26">
        <v>-3</v>
      </c>
      <c r="N13" s="26">
        <v>2</v>
      </c>
      <c r="O13" s="26">
        <v>-244977</v>
      </c>
      <c r="P13" s="26"/>
      <c r="Q13" s="26">
        <v>-244975</v>
      </c>
      <c r="R13" s="26">
        <v>14</v>
      </c>
      <c r="S13" s="26">
        <v>-162188</v>
      </c>
      <c r="T13" s="26">
        <v>-265000</v>
      </c>
      <c r="U13" s="26">
        <v>-427174</v>
      </c>
      <c r="V13" s="26">
        <v>-706047</v>
      </c>
      <c r="W13" s="26">
        <v>-115502482</v>
      </c>
      <c r="X13" s="26">
        <v>114796435</v>
      </c>
      <c r="Y13" s="106">
        <v>-99.39</v>
      </c>
      <c r="Z13" s="28">
        <v>-115502482</v>
      </c>
    </row>
    <row r="14" spans="1:26" ht="13.5">
      <c r="A14" s="225" t="s">
        <v>41</v>
      </c>
      <c r="B14" s="158" t="s">
        <v>71</v>
      </c>
      <c r="C14" s="121">
        <v>-710600</v>
      </c>
      <c r="D14" s="25"/>
      <c r="E14" s="26"/>
      <c r="F14" s="26">
        <v>1500</v>
      </c>
      <c r="G14" s="26"/>
      <c r="H14" s="26"/>
      <c r="I14" s="26">
        <v>1500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>
        <v>-22900</v>
      </c>
      <c r="U14" s="26">
        <v>-22900</v>
      </c>
      <c r="V14" s="26">
        <v>-21400</v>
      </c>
      <c r="W14" s="26"/>
      <c r="X14" s="26">
        <v>-21400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47908900</v>
      </c>
      <c r="D15" s="38">
        <f t="shared" si="0"/>
        <v>71467875</v>
      </c>
      <c r="E15" s="39">
        <f t="shared" si="0"/>
        <v>71467875</v>
      </c>
      <c r="F15" s="39">
        <f t="shared" si="0"/>
        <v>-1591271</v>
      </c>
      <c r="G15" s="39">
        <f t="shared" si="0"/>
        <v>-484002</v>
      </c>
      <c r="H15" s="39">
        <f t="shared" si="0"/>
        <v>-1652152</v>
      </c>
      <c r="I15" s="39">
        <f t="shared" si="0"/>
        <v>-3727425</v>
      </c>
      <c r="J15" s="39">
        <f t="shared" si="0"/>
        <v>-251904</v>
      </c>
      <c r="K15" s="39">
        <f t="shared" si="0"/>
        <v>-3011687</v>
      </c>
      <c r="L15" s="39">
        <f t="shared" si="0"/>
        <v>4183162</v>
      </c>
      <c r="M15" s="39">
        <f t="shared" si="0"/>
        <v>919571</v>
      </c>
      <c r="N15" s="39">
        <f t="shared" si="0"/>
        <v>35573603</v>
      </c>
      <c r="O15" s="39">
        <f t="shared" si="0"/>
        <v>-36718401</v>
      </c>
      <c r="P15" s="39">
        <f t="shared" si="0"/>
        <v>8142024</v>
      </c>
      <c r="Q15" s="39">
        <f t="shared" si="0"/>
        <v>6997226</v>
      </c>
      <c r="R15" s="39">
        <f t="shared" si="0"/>
        <v>-5833125</v>
      </c>
      <c r="S15" s="39">
        <f t="shared" si="0"/>
        <v>-1209474</v>
      </c>
      <c r="T15" s="39">
        <f t="shared" si="0"/>
        <v>25277677</v>
      </c>
      <c r="U15" s="39">
        <f t="shared" si="0"/>
        <v>18235078</v>
      </c>
      <c r="V15" s="39">
        <f t="shared" si="0"/>
        <v>22424450</v>
      </c>
      <c r="W15" s="39">
        <f t="shared" si="0"/>
        <v>71467875</v>
      </c>
      <c r="X15" s="39">
        <f t="shared" si="0"/>
        <v>-49043425</v>
      </c>
      <c r="Y15" s="140">
        <f>+IF(W15&lt;&gt;0,+(X15/W15)*100,0)</f>
        <v>-68.62303517489501</v>
      </c>
      <c r="Z15" s="40">
        <f>SUM(Z6:Z14)</f>
        <v>71467875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100216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-29712392</v>
      </c>
      <c r="D24" s="25">
        <v>-72355930</v>
      </c>
      <c r="E24" s="26">
        <v>-72355930</v>
      </c>
      <c r="F24" s="26">
        <v>19043</v>
      </c>
      <c r="G24" s="26"/>
      <c r="H24" s="26"/>
      <c r="I24" s="26">
        <v>19043</v>
      </c>
      <c r="J24" s="26"/>
      <c r="K24" s="26"/>
      <c r="L24" s="26"/>
      <c r="M24" s="26"/>
      <c r="N24" s="26"/>
      <c r="O24" s="26">
        <v>320</v>
      </c>
      <c r="P24" s="26">
        <v>320</v>
      </c>
      <c r="Q24" s="26">
        <v>640</v>
      </c>
      <c r="R24" s="26">
        <v>640</v>
      </c>
      <c r="S24" s="26"/>
      <c r="T24" s="26">
        <v>-16990619</v>
      </c>
      <c r="U24" s="26">
        <v>-16989979</v>
      </c>
      <c r="V24" s="26">
        <v>-16970296</v>
      </c>
      <c r="W24" s="26">
        <v>-72355930</v>
      </c>
      <c r="X24" s="26">
        <v>55385634</v>
      </c>
      <c r="Y24" s="106">
        <v>-76.55</v>
      </c>
      <c r="Z24" s="28">
        <v>-72355930</v>
      </c>
    </row>
    <row r="25" spans="1:26" ht="13.5">
      <c r="A25" s="226" t="s">
        <v>193</v>
      </c>
      <c r="B25" s="227"/>
      <c r="C25" s="138">
        <f aca="true" t="shared" si="1" ref="C25:X25">SUM(C19:C24)</f>
        <v>-29612176</v>
      </c>
      <c r="D25" s="38">
        <f t="shared" si="1"/>
        <v>-72355930</v>
      </c>
      <c r="E25" s="39">
        <f t="shared" si="1"/>
        <v>-72355930</v>
      </c>
      <c r="F25" s="39">
        <f t="shared" si="1"/>
        <v>19043</v>
      </c>
      <c r="G25" s="39">
        <f t="shared" si="1"/>
        <v>0</v>
      </c>
      <c r="H25" s="39">
        <f t="shared" si="1"/>
        <v>0</v>
      </c>
      <c r="I25" s="39">
        <f t="shared" si="1"/>
        <v>19043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320</v>
      </c>
      <c r="P25" s="39">
        <f t="shared" si="1"/>
        <v>320</v>
      </c>
      <c r="Q25" s="39">
        <f t="shared" si="1"/>
        <v>640</v>
      </c>
      <c r="R25" s="39">
        <f t="shared" si="1"/>
        <v>640</v>
      </c>
      <c r="S25" s="39">
        <f t="shared" si="1"/>
        <v>0</v>
      </c>
      <c r="T25" s="39">
        <f t="shared" si="1"/>
        <v>-16990619</v>
      </c>
      <c r="U25" s="39">
        <f t="shared" si="1"/>
        <v>-16989979</v>
      </c>
      <c r="V25" s="39">
        <f t="shared" si="1"/>
        <v>-16970296</v>
      </c>
      <c r="W25" s="39">
        <f t="shared" si="1"/>
        <v>-72355930</v>
      </c>
      <c r="X25" s="39">
        <f t="shared" si="1"/>
        <v>55385634</v>
      </c>
      <c r="Y25" s="140">
        <f>+IF(W25&lt;&gt;0,+(X25/W25)*100,0)</f>
        <v>-76.54608820590101</v>
      </c>
      <c r="Z25" s="40">
        <f>SUM(Z19:Z24)</f>
        <v>-72355930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144161</v>
      </c>
      <c r="D31" s="25">
        <v>8000</v>
      </c>
      <c r="E31" s="26">
        <v>8000</v>
      </c>
      <c r="F31" s="26">
        <v>10833</v>
      </c>
      <c r="G31" s="125">
        <v>9853</v>
      </c>
      <c r="H31" s="125">
        <v>9016</v>
      </c>
      <c r="I31" s="125">
        <v>29702</v>
      </c>
      <c r="J31" s="26">
        <v>11129</v>
      </c>
      <c r="K31" s="26">
        <v>12717</v>
      </c>
      <c r="L31" s="26">
        <v>8755</v>
      </c>
      <c r="M31" s="26">
        <v>32601</v>
      </c>
      <c r="N31" s="125">
        <v>2380</v>
      </c>
      <c r="O31" s="125">
        <v>13419</v>
      </c>
      <c r="P31" s="125">
        <v>16654</v>
      </c>
      <c r="Q31" s="26">
        <v>32453</v>
      </c>
      <c r="R31" s="26">
        <v>8894</v>
      </c>
      <c r="S31" s="26">
        <v>10912</v>
      </c>
      <c r="T31" s="26">
        <v>7990</v>
      </c>
      <c r="U31" s="125">
        <v>27796</v>
      </c>
      <c r="V31" s="125">
        <v>122552</v>
      </c>
      <c r="W31" s="125">
        <v>8000</v>
      </c>
      <c r="X31" s="26">
        <v>114552</v>
      </c>
      <c r="Y31" s="106">
        <v>1431.9</v>
      </c>
      <c r="Z31" s="28">
        <v>8000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-7511125</v>
      </c>
      <c r="D33" s="25">
        <v>-5287192</v>
      </c>
      <c r="E33" s="26">
        <v>-5287192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-5287192</v>
      </c>
      <c r="X33" s="26">
        <v>5287192</v>
      </c>
      <c r="Y33" s="106">
        <v>-100</v>
      </c>
      <c r="Z33" s="28">
        <v>-5287192</v>
      </c>
    </row>
    <row r="34" spans="1:26" ht="13.5">
      <c r="A34" s="226" t="s">
        <v>199</v>
      </c>
      <c r="B34" s="227"/>
      <c r="C34" s="138">
        <f aca="true" t="shared" si="2" ref="C34:X34">SUM(C29:C33)</f>
        <v>-7366964</v>
      </c>
      <c r="D34" s="38">
        <f t="shared" si="2"/>
        <v>-5279192</v>
      </c>
      <c r="E34" s="39">
        <f t="shared" si="2"/>
        <v>-5279192</v>
      </c>
      <c r="F34" s="39">
        <f t="shared" si="2"/>
        <v>10833</v>
      </c>
      <c r="G34" s="39">
        <f t="shared" si="2"/>
        <v>9853</v>
      </c>
      <c r="H34" s="39">
        <f t="shared" si="2"/>
        <v>9016</v>
      </c>
      <c r="I34" s="39">
        <f t="shared" si="2"/>
        <v>29702</v>
      </c>
      <c r="J34" s="39">
        <f t="shared" si="2"/>
        <v>11129</v>
      </c>
      <c r="K34" s="39">
        <f t="shared" si="2"/>
        <v>12717</v>
      </c>
      <c r="L34" s="39">
        <f t="shared" si="2"/>
        <v>8755</v>
      </c>
      <c r="M34" s="39">
        <f t="shared" si="2"/>
        <v>32601</v>
      </c>
      <c r="N34" s="39">
        <f t="shared" si="2"/>
        <v>2380</v>
      </c>
      <c r="O34" s="39">
        <f t="shared" si="2"/>
        <v>13419</v>
      </c>
      <c r="P34" s="39">
        <f t="shared" si="2"/>
        <v>16654</v>
      </c>
      <c r="Q34" s="39">
        <f t="shared" si="2"/>
        <v>32453</v>
      </c>
      <c r="R34" s="39">
        <f t="shared" si="2"/>
        <v>8894</v>
      </c>
      <c r="S34" s="39">
        <f t="shared" si="2"/>
        <v>10912</v>
      </c>
      <c r="T34" s="39">
        <f t="shared" si="2"/>
        <v>7990</v>
      </c>
      <c r="U34" s="39">
        <f t="shared" si="2"/>
        <v>27796</v>
      </c>
      <c r="V34" s="39">
        <f t="shared" si="2"/>
        <v>122552</v>
      </c>
      <c r="W34" s="39">
        <f t="shared" si="2"/>
        <v>-5279192</v>
      </c>
      <c r="X34" s="39">
        <f t="shared" si="2"/>
        <v>5401744</v>
      </c>
      <c r="Y34" s="140">
        <f>+IF(W34&lt;&gt;0,+(X34/W34)*100,0)</f>
        <v>-102.32141585303205</v>
      </c>
      <c r="Z34" s="40">
        <f>SUM(Z29:Z33)</f>
        <v>-5279192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10929760</v>
      </c>
      <c r="D36" s="65">
        <f t="shared" si="3"/>
        <v>-6167247</v>
      </c>
      <c r="E36" s="66">
        <f t="shared" si="3"/>
        <v>-6167247</v>
      </c>
      <c r="F36" s="66">
        <f t="shared" si="3"/>
        <v>-1561395</v>
      </c>
      <c r="G36" s="66">
        <f t="shared" si="3"/>
        <v>-474149</v>
      </c>
      <c r="H36" s="66">
        <f t="shared" si="3"/>
        <v>-1643136</v>
      </c>
      <c r="I36" s="66">
        <f t="shared" si="3"/>
        <v>-3678680</v>
      </c>
      <c r="J36" s="66">
        <f t="shared" si="3"/>
        <v>-240775</v>
      </c>
      <c r="K36" s="66">
        <f t="shared" si="3"/>
        <v>-2998970</v>
      </c>
      <c r="L36" s="66">
        <f t="shared" si="3"/>
        <v>4191917</v>
      </c>
      <c r="M36" s="66">
        <f t="shared" si="3"/>
        <v>952172</v>
      </c>
      <c r="N36" s="66">
        <f t="shared" si="3"/>
        <v>35575983</v>
      </c>
      <c r="O36" s="66">
        <f t="shared" si="3"/>
        <v>-36704662</v>
      </c>
      <c r="P36" s="66">
        <f t="shared" si="3"/>
        <v>8158998</v>
      </c>
      <c r="Q36" s="66">
        <f t="shared" si="3"/>
        <v>7030319</v>
      </c>
      <c r="R36" s="66">
        <f t="shared" si="3"/>
        <v>-5823591</v>
      </c>
      <c r="S36" s="66">
        <f t="shared" si="3"/>
        <v>-1198562</v>
      </c>
      <c r="T36" s="66">
        <f t="shared" si="3"/>
        <v>8295048</v>
      </c>
      <c r="U36" s="66">
        <f t="shared" si="3"/>
        <v>1272895</v>
      </c>
      <c r="V36" s="66">
        <f t="shared" si="3"/>
        <v>5576706</v>
      </c>
      <c r="W36" s="66">
        <f t="shared" si="3"/>
        <v>-6167247</v>
      </c>
      <c r="X36" s="66">
        <f t="shared" si="3"/>
        <v>11743953</v>
      </c>
      <c r="Y36" s="103">
        <f>+IF(W36&lt;&gt;0,+(X36/W36)*100,0)</f>
        <v>-190.424560585947</v>
      </c>
      <c r="Z36" s="68">
        <f>+Z15+Z25+Z34</f>
        <v>-6167247</v>
      </c>
    </row>
    <row r="37" spans="1:26" ht="13.5">
      <c r="A37" s="225" t="s">
        <v>201</v>
      </c>
      <c r="B37" s="158" t="s">
        <v>95</v>
      </c>
      <c r="C37" s="119">
        <v>32572592</v>
      </c>
      <c r="D37" s="65">
        <v>39597000</v>
      </c>
      <c r="E37" s="66">
        <v>39597000</v>
      </c>
      <c r="F37" s="66">
        <v>4675640</v>
      </c>
      <c r="G37" s="66">
        <v>3114245</v>
      </c>
      <c r="H37" s="66">
        <v>2640096</v>
      </c>
      <c r="I37" s="66">
        <v>4675640</v>
      </c>
      <c r="J37" s="66">
        <v>996960</v>
      </c>
      <c r="K37" s="66">
        <v>756185</v>
      </c>
      <c r="L37" s="66">
        <v>-2242785</v>
      </c>
      <c r="M37" s="66">
        <v>996960</v>
      </c>
      <c r="N37" s="66">
        <v>1949132</v>
      </c>
      <c r="O37" s="66">
        <v>37525115</v>
      </c>
      <c r="P37" s="66">
        <v>820453</v>
      </c>
      <c r="Q37" s="66">
        <v>1949132</v>
      </c>
      <c r="R37" s="66">
        <v>8979451</v>
      </c>
      <c r="S37" s="66">
        <v>3155860</v>
      </c>
      <c r="T37" s="66">
        <v>1957298</v>
      </c>
      <c r="U37" s="66">
        <v>8979451</v>
      </c>
      <c r="V37" s="66">
        <v>4675640</v>
      </c>
      <c r="W37" s="66">
        <v>39597000</v>
      </c>
      <c r="X37" s="66">
        <v>-34921360</v>
      </c>
      <c r="Y37" s="103">
        <v>-88.19</v>
      </c>
      <c r="Z37" s="68">
        <v>39597000</v>
      </c>
    </row>
    <row r="38" spans="1:26" ht="13.5">
      <c r="A38" s="243" t="s">
        <v>202</v>
      </c>
      <c r="B38" s="232" t="s">
        <v>95</v>
      </c>
      <c r="C38" s="233">
        <v>43502352</v>
      </c>
      <c r="D38" s="234">
        <v>33429753</v>
      </c>
      <c r="E38" s="235">
        <v>33429753</v>
      </c>
      <c r="F38" s="235">
        <v>3114245</v>
      </c>
      <c r="G38" s="235">
        <v>2640096</v>
      </c>
      <c r="H38" s="235">
        <v>996960</v>
      </c>
      <c r="I38" s="235">
        <v>996960</v>
      </c>
      <c r="J38" s="235">
        <v>756185</v>
      </c>
      <c r="K38" s="235">
        <v>-2242785</v>
      </c>
      <c r="L38" s="235">
        <v>1949132</v>
      </c>
      <c r="M38" s="235">
        <v>1949132</v>
      </c>
      <c r="N38" s="235">
        <v>37525115</v>
      </c>
      <c r="O38" s="235">
        <v>820453</v>
      </c>
      <c r="P38" s="235">
        <v>8979451</v>
      </c>
      <c r="Q38" s="235">
        <v>8979451</v>
      </c>
      <c r="R38" s="235">
        <v>3155860</v>
      </c>
      <c r="S38" s="235">
        <v>1957298</v>
      </c>
      <c r="T38" s="235">
        <v>10252346</v>
      </c>
      <c r="U38" s="235">
        <v>10252346</v>
      </c>
      <c r="V38" s="235">
        <v>10252346</v>
      </c>
      <c r="W38" s="235">
        <v>33429753</v>
      </c>
      <c r="X38" s="235">
        <v>-23177407</v>
      </c>
      <c r="Y38" s="236">
        <v>-69.33</v>
      </c>
      <c r="Z38" s="237">
        <v>33429753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2011-08-12T10:37:54Z</dcterms:created>
  <dcterms:modified xsi:type="dcterms:W3CDTF">2011-08-12T10:37:55Z</dcterms:modified>
  <cp:category/>
  <cp:version/>
  <cp:contentType/>
  <cp:contentStatus/>
</cp:coreProperties>
</file>