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<sst xmlns="http://schemas.openxmlformats.org/spreadsheetml/2006/main" count="497" uniqueCount="248">
  <si>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Cape Agulhas(WC033)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</si>
  <si>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</si>
  <si>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</si>
  <si>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</si>
  <si>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</si>
  <si>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</si>
  <si>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</si>
  <si>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</si>
  <si>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</si>
  <si>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</si>
  <si>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</si>
  <si>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</si>
  <si>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</si>
  <si>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</si>
  <si>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</si>
  <si>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</si>
  <si>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</si>
  <si>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</si>
  <si>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</si>
  <si>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</si>
  <si>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</si>
  <si>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</si>
  <si>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</si>
  <si>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</si>
  <si>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</si>
  <si>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</si>
  <si>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</si>
  <si>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</si>
  <si>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</si>
  <si>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</si>
  <si>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</si>
  <si>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</si>
  <si>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</si>
  <si>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</si>
  <si>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</si>
  <si>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</si>
  <si>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</si>
  <si>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</si>
  <si>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</si>
  <si>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</si>
  <si>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</si>
  <si>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</si>
  <si>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</si>
  <si>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</si>
  <si>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</si>
  <si>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</si>
  <si>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</si>
  <si>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</si>
  <si>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</si>
  <si>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</si>
  <si>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</si>
  <si>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</si>
  <si>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</si>
  <si>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</si>
  <si>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</si>
  <si>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</si>
  <si>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</si>
  <si>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</si>
  <si>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</si>
  <si>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</si>
  <si>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</si>
  <si>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</si>
  <si>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</si>
  <si>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</si>
  <si>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</si>
  <si>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</si>
  <si>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</si>
  <si>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</si>
  <si>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</si>
  <si>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Agulhas(WC033)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</si>
  <si>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</si>
  <si>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</si>
  <si>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</si>
  <si>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</si>
  <si>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</si>
  <si>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</si>
  <si>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</si>
  <si>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</si>
  <si>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</si>
  <si>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</si>
  <si>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</si>
  <si>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</si>
  <si>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</si>
  <si>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</si>
  <si>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</si>
  <si>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</si>
  <si>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</si>
  <si>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</si>
  <si>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</si>
  <si>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</si>
  <si>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</si>
  <si>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</si>
  <si>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</si>
  <si>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</si>
  <si>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</si>
  <si>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</si>
  <si>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</si>
  <si>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</si>
  <si>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</si>
  <si>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Agulhas(WC033)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</si>
  <si>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</si>
  <si>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</si>
  <si>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</si>
  <si>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</si>
  <si>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</si>
  <si>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</si>
  <si>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</si>
  <si>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</si>
  <si>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</si>
  <si>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</si>
  <si>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</si>
  <si>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</si>
  <si>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</si>
  <si>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</si>
  <si>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</si>
  <si>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</si>
  <si>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</si>
  <si>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</si>
  <si>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</si>
  <si>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</si>
  <si>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</si>
  <si>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</si>
  <si>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</si>
  <si>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</si>
  <si>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</si>
  <si>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</si>
  <si>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</si>
  <si>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</si>
  <si>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</si>
  <si>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</si>
  <si>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</si>
  <si>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</si>
  <si>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Cape Agulhas(WC033)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</si>
  <si>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</si>
  <si>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</si>
  <si>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</si>
  <si>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</si>
  <si>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</si>
  <si>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</si>
  <si>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</si>
  <si>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</si>
  <si>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</si>
  <si>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Cape Agulhas(WC033)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</si>
  <si>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</si>
  <si>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</si>
  <si>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</si>
  <si>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</si>
  <si>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</si>
  <si>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</si>
  <si>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</si>
  <si>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</si>
  <si>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</si>
  <si>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</si>
  <si>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</si>
  <si>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</si>
  <si>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</si>
  <si>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</si>
  <si>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</si>
  <si>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</si>
  <si>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</si>
  <si>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</si>
  <si>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</si>
  <si>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</si>
  <si>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</si>
  <si>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</si>
  <si>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</si>
  <si>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</si>
  <si>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</si>
  <si>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</si>
  <si>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</si>
  <si>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</si>
  <si>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</si>
  <si>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</si>
  <si>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</si>
  <si>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</si>
  <si>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</si>
  <si>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Agulhas(WC033)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</si>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</sst>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29820784</v>
      </c>
      <c r="C5" s="25">
        <v>28823245</v>
      </c>
      <c r="D5" s="26">
        <v>29323244</v>
      </c>
      <c r="E5" s="26">
        <v>28634944</v>
      </c>
      <c r="F5" s="26">
        <v>0</v>
      </c>
      <c r="G5" s="26">
        <v>2791</v>
      </c>
      <c r="H5" s="26">
        <v>28637735</v>
      </c>
      <c r="I5" s="26">
        <v>0</v>
      </c>
      <c r="J5" s="26">
        <v>86</v>
      </c>
      <c r="K5" s="26">
        <v>0</v>
      </c>
      <c r="L5" s="26">
        <v>86</v>
      </c>
      <c r="M5" s="26">
        <v>0</v>
      </c>
      <c r="N5" s="26">
        <v>-20543</v>
      </c>
      <c r="O5" s="26">
        <v>0</v>
      </c>
      <c r="P5" s="26">
        <v>-20543</v>
      </c>
      <c r="Q5" s="26">
        <v>0</v>
      </c>
      <c r="R5" s="26">
        <v>-46851</v>
      </c>
      <c r="S5" s="26">
        <v>-2877</v>
      </c>
      <c r="T5" s="26">
        <v>-49728</v>
      </c>
      <c r="U5" s="26">
        <v>28567550</v>
      </c>
      <c r="V5" s="26">
        <v>29323244</v>
      </c>
      <c r="W5" s="26">
        <v>-755694</v>
      </c>
      <c r="X5" s="27">
        <v>-2.58</v>
      </c>
      <c r="Y5" s="28">
        <v>29323244</v>
      </c>
    </row>
    <row r="6" spans="1:25" ht="13.5">
      <c r="A6" s="24" t="s">
        <v>31</v>
      </c>
      <c r="B6" s="2">
        <v>68258115</v>
      </c>
      <c r="C6" s="25">
        <v>73577407</v>
      </c>
      <c r="D6" s="26">
        <v>75941841</v>
      </c>
      <c r="E6" s="26">
        <v>6261047</v>
      </c>
      <c r="F6" s="26">
        <v>6557157</v>
      </c>
      <c r="G6" s="26">
        <v>6404627</v>
      </c>
      <c r="H6" s="26">
        <v>19222831</v>
      </c>
      <c r="I6" s="26">
        <v>6406787</v>
      </c>
      <c r="J6" s="26">
        <v>6190264</v>
      </c>
      <c r="K6" s="26">
        <v>6431587</v>
      </c>
      <c r="L6" s="26">
        <v>19028638</v>
      </c>
      <c r="M6" s="26">
        <v>7064053</v>
      </c>
      <c r="N6" s="26">
        <v>6118783</v>
      </c>
      <c r="O6" s="26">
        <v>6447090</v>
      </c>
      <c r="P6" s="26">
        <v>19629926</v>
      </c>
      <c r="Q6" s="26">
        <v>6198169</v>
      </c>
      <c r="R6" s="26">
        <v>6652767</v>
      </c>
      <c r="S6" s="26">
        <v>6225046</v>
      </c>
      <c r="T6" s="26">
        <v>19075982</v>
      </c>
      <c r="U6" s="26">
        <v>76957377</v>
      </c>
      <c r="V6" s="26">
        <v>75941841</v>
      </c>
      <c r="W6" s="26">
        <v>1015536</v>
      </c>
      <c r="X6" s="27">
        <v>1.34</v>
      </c>
      <c r="Y6" s="28">
        <v>75941841</v>
      </c>
    </row>
    <row r="7" spans="1:25" ht="13.5">
      <c r="A7" s="24" t="s">
        <v>32</v>
      </c>
      <c r="B7" s="2">
        <v>5032534</v>
      </c>
      <c r="C7" s="25">
        <v>4200000</v>
      </c>
      <c r="D7" s="26">
        <v>4200000</v>
      </c>
      <c r="E7" s="26">
        <v>174915</v>
      </c>
      <c r="F7" s="26">
        <v>351413</v>
      </c>
      <c r="G7" s="26">
        <v>240305</v>
      </c>
      <c r="H7" s="26">
        <v>766633</v>
      </c>
      <c r="I7" s="26">
        <v>372525</v>
      </c>
      <c r="J7" s="26">
        <v>512954</v>
      </c>
      <c r="K7" s="26">
        <v>44032</v>
      </c>
      <c r="L7" s="26">
        <v>929511</v>
      </c>
      <c r="M7" s="26">
        <v>393352</v>
      </c>
      <c r="N7" s="26">
        <v>278944</v>
      </c>
      <c r="O7" s="26">
        <v>239797</v>
      </c>
      <c r="P7" s="26">
        <v>912093</v>
      </c>
      <c r="Q7" s="26">
        <v>43932</v>
      </c>
      <c r="R7" s="26">
        <v>290660</v>
      </c>
      <c r="S7" s="26">
        <v>346778</v>
      </c>
      <c r="T7" s="26">
        <v>681370</v>
      </c>
      <c r="U7" s="26">
        <v>3289607</v>
      </c>
      <c r="V7" s="26">
        <v>4200000</v>
      </c>
      <c r="W7" s="26">
        <v>-910393</v>
      </c>
      <c r="X7" s="27">
        <v>-21.68</v>
      </c>
      <c r="Y7" s="28">
        <v>4200000</v>
      </c>
    </row>
    <row r="8" spans="1:25" ht="13.5">
      <c r="A8" s="24" t="s">
        <v>33</v>
      </c>
      <c r="B8" s="2">
        <v>41759085</v>
      </c>
      <c r="C8" s="25">
        <v>25029000</v>
      </c>
      <c r="D8" s="26">
        <v>39160835</v>
      </c>
      <c r="E8" s="26">
        <v>7004056</v>
      </c>
      <c r="F8" s="26">
        <v>750000</v>
      </c>
      <c r="G8" s="26">
        <v>0</v>
      </c>
      <c r="H8" s="26">
        <v>7754056</v>
      </c>
      <c r="I8" s="26">
        <v>115000</v>
      </c>
      <c r="J8" s="26">
        <v>8676123</v>
      </c>
      <c r="K8" s="26">
        <v>6012973</v>
      </c>
      <c r="L8" s="26">
        <v>14804096</v>
      </c>
      <c r="M8" s="26">
        <v>50000</v>
      </c>
      <c r="N8" s="26">
        <v>115000</v>
      </c>
      <c r="O8" s="26">
        <v>8678454</v>
      </c>
      <c r="P8" s="26">
        <v>8843454</v>
      </c>
      <c r="Q8" s="26">
        <v>0</v>
      </c>
      <c r="R8" s="26">
        <v>60309</v>
      </c>
      <c r="S8" s="26">
        <v>180469</v>
      </c>
      <c r="T8" s="26">
        <v>240778</v>
      </c>
      <c r="U8" s="26">
        <v>31642384</v>
      </c>
      <c r="V8" s="26">
        <v>39160835</v>
      </c>
      <c r="W8" s="26">
        <v>-7518451</v>
      </c>
      <c r="X8" s="27">
        <v>-19.2</v>
      </c>
      <c r="Y8" s="28">
        <v>39160835</v>
      </c>
    </row>
    <row r="9" spans="1:25" ht="13.5">
      <c r="A9" s="24" t="s">
        <v>34</v>
      </c>
      <c r="B9" s="2">
        <v>4927851</v>
      </c>
      <c r="C9" s="25">
        <v>17109773</v>
      </c>
      <c r="D9" s="26">
        <v>11200773</v>
      </c>
      <c r="E9" s="26">
        <v>491159</v>
      </c>
      <c r="F9" s="26">
        <v>537649</v>
      </c>
      <c r="G9" s="26">
        <v>1364365</v>
      </c>
      <c r="H9" s="26">
        <v>2393173</v>
      </c>
      <c r="I9" s="26">
        <v>1187908</v>
      </c>
      <c r="J9" s="26">
        <v>445112</v>
      </c>
      <c r="K9" s="26">
        <v>711734</v>
      </c>
      <c r="L9" s="26">
        <v>2344754</v>
      </c>
      <c r="M9" s="26">
        <v>991792</v>
      </c>
      <c r="N9" s="26">
        <v>688531</v>
      </c>
      <c r="O9" s="26">
        <v>718855</v>
      </c>
      <c r="P9" s="26">
        <v>2399178</v>
      </c>
      <c r="Q9" s="26">
        <v>556834</v>
      </c>
      <c r="R9" s="26">
        <v>543313</v>
      </c>
      <c r="S9" s="26">
        <v>657080</v>
      </c>
      <c r="T9" s="26">
        <v>1757227</v>
      </c>
      <c r="U9" s="26">
        <v>8894332</v>
      </c>
      <c r="V9" s="26">
        <v>11200773</v>
      </c>
      <c r="W9" s="26">
        <v>-2306441</v>
      </c>
      <c r="X9" s="27">
        <v>-20.59</v>
      </c>
      <c r="Y9" s="28">
        <v>11200773</v>
      </c>
    </row>
    <row r="10" spans="1:25" ht="25.5">
      <c r="A10" s="29" t="s">
        <v>212</v>
      </c>
      <c r="B10" s="30">
        <f>SUM(B5:B9)</f>
        <v>149798369</v>
      </c>
      <c r="C10" s="31">
        <f aca="true" t="shared" si="0" ref="C10:Y10">SUM(C5:C9)</f>
        <v>148739425</v>
      </c>
      <c r="D10" s="32">
        <f t="shared" si="0"/>
        <v>159826693</v>
      </c>
      <c r="E10" s="32">
        <f t="shared" si="0"/>
        <v>42566121</v>
      </c>
      <c r="F10" s="32">
        <f t="shared" si="0"/>
        <v>8196219</v>
      </c>
      <c r="G10" s="32">
        <f t="shared" si="0"/>
        <v>8012088</v>
      </c>
      <c r="H10" s="32">
        <f t="shared" si="0"/>
        <v>58774428</v>
      </c>
      <c r="I10" s="32">
        <f t="shared" si="0"/>
        <v>8082220</v>
      </c>
      <c r="J10" s="32">
        <f t="shared" si="0"/>
        <v>15824539</v>
      </c>
      <c r="K10" s="32">
        <f t="shared" si="0"/>
        <v>13200326</v>
      </c>
      <c r="L10" s="32">
        <f t="shared" si="0"/>
        <v>37107085</v>
      </c>
      <c r="M10" s="32">
        <f t="shared" si="0"/>
        <v>8499197</v>
      </c>
      <c r="N10" s="32">
        <f t="shared" si="0"/>
        <v>7180715</v>
      </c>
      <c r="O10" s="32">
        <f t="shared" si="0"/>
        <v>16084196</v>
      </c>
      <c r="P10" s="32">
        <f t="shared" si="0"/>
        <v>31764108</v>
      </c>
      <c r="Q10" s="32">
        <f t="shared" si="0"/>
        <v>6798935</v>
      </c>
      <c r="R10" s="32">
        <f t="shared" si="0"/>
        <v>7500198</v>
      </c>
      <c r="S10" s="32">
        <f t="shared" si="0"/>
        <v>7406496</v>
      </c>
      <c r="T10" s="32">
        <f t="shared" si="0"/>
        <v>21705629</v>
      </c>
      <c r="U10" s="32">
        <f t="shared" si="0"/>
        <v>149351250</v>
      </c>
      <c r="V10" s="32">
        <f t="shared" si="0"/>
        <v>159826693</v>
      </c>
      <c r="W10" s="32">
        <f t="shared" si="0"/>
        <v>-10475443</v>
      </c>
      <c r="X10" s="33">
        <f>+IF(V10&lt;&gt;0,(W10/V10)*100,0)</f>
        <v>-6.554251235117528</v>
      </c>
      <c r="Y10" s="34">
        <f t="shared" si="0"/>
        <v>159826693</v>
      </c>
    </row>
    <row r="11" spans="1:25" ht="13.5">
      <c r="A11" s="24" t="s">
        <v>36</v>
      </c>
      <c r="B11" s="2">
        <v>48192739</v>
      </c>
      <c r="C11" s="25">
        <v>54199143</v>
      </c>
      <c r="D11" s="26">
        <v>60011147</v>
      </c>
      <c r="E11" s="26">
        <v>4139693</v>
      </c>
      <c r="F11" s="26">
        <v>4044762</v>
      </c>
      <c r="G11" s="26">
        <v>4518248</v>
      </c>
      <c r="H11" s="26">
        <v>12702703</v>
      </c>
      <c r="I11" s="26">
        <v>4194656</v>
      </c>
      <c r="J11" s="26">
        <v>6473351</v>
      </c>
      <c r="K11" s="26">
        <v>5078761</v>
      </c>
      <c r="L11" s="26">
        <v>15746768</v>
      </c>
      <c r="M11" s="26">
        <v>4875258</v>
      </c>
      <c r="N11" s="26">
        <v>4470695</v>
      </c>
      <c r="O11" s="26">
        <v>4443185</v>
      </c>
      <c r="P11" s="26">
        <v>13789138</v>
      </c>
      <c r="Q11" s="26">
        <v>4378652</v>
      </c>
      <c r="R11" s="26">
        <v>4505755</v>
      </c>
      <c r="S11" s="26">
        <v>4104693</v>
      </c>
      <c r="T11" s="26">
        <v>12989100</v>
      </c>
      <c r="U11" s="26">
        <v>55227709</v>
      </c>
      <c r="V11" s="26">
        <v>60011147</v>
      </c>
      <c r="W11" s="26">
        <v>-4783438</v>
      </c>
      <c r="X11" s="27">
        <v>-7.97</v>
      </c>
      <c r="Y11" s="28">
        <v>60011147</v>
      </c>
    </row>
    <row r="12" spans="1:25" ht="13.5">
      <c r="A12" s="24" t="s">
        <v>37</v>
      </c>
      <c r="B12" s="2">
        <v>2776078</v>
      </c>
      <c r="C12" s="25">
        <v>3162985</v>
      </c>
      <c r="D12" s="26">
        <v>3162985</v>
      </c>
      <c r="E12" s="26">
        <v>217454</v>
      </c>
      <c r="F12" s="26">
        <v>217454</v>
      </c>
      <c r="G12" s="26">
        <v>231115</v>
      </c>
      <c r="H12" s="26">
        <v>666023</v>
      </c>
      <c r="I12" s="26">
        <v>231115</v>
      </c>
      <c r="J12" s="26">
        <v>217395</v>
      </c>
      <c r="K12" s="26">
        <v>244188</v>
      </c>
      <c r="L12" s="26">
        <v>692698</v>
      </c>
      <c r="M12" s="26">
        <v>323844</v>
      </c>
      <c r="N12" s="26">
        <v>245860</v>
      </c>
      <c r="O12" s="26">
        <v>245860</v>
      </c>
      <c r="P12" s="26">
        <v>815564</v>
      </c>
      <c r="Q12" s="26">
        <v>227793</v>
      </c>
      <c r="R12" s="26">
        <v>133688</v>
      </c>
      <c r="S12" s="26">
        <v>321360</v>
      </c>
      <c r="T12" s="26">
        <v>682841</v>
      </c>
      <c r="U12" s="26">
        <v>2857126</v>
      </c>
      <c r="V12" s="26">
        <v>3162985</v>
      </c>
      <c r="W12" s="26">
        <v>-305859</v>
      </c>
      <c r="X12" s="27">
        <v>-9.67</v>
      </c>
      <c r="Y12" s="28">
        <v>3162985</v>
      </c>
    </row>
    <row r="13" spans="1:25" ht="13.5">
      <c r="A13" s="24" t="s">
        <v>213</v>
      </c>
      <c r="B13" s="2">
        <v>5570765</v>
      </c>
      <c r="C13" s="25">
        <v>3033330</v>
      </c>
      <c r="D13" s="26">
        <v>7301260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7301260</v>
      </c>
      <c r="W13" s="26">
        <v>-7301260</v>
      </c>
      <c r="X13" s="27">
        <v>-100</v>
      </c>
      <c r="Y13" s="28">
        <v>7301260</v>
      </c>
    </row>
    <row r="14" spans="1:25" ht="13.5">
      <c r="A14" s="24" t="s">
        <v>39</v>
      </c>
      <c r="B14" s="2">
        <v>565952</v>
      </c>
      <c r="C14" s="25">
        <v>333410</v>
      </c>
      <c r="D14" s="26">
        <v>195910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128165</v>
      </c>
      <c r="L14" s="26">
        <v>128165</v>
      </c>
      <c r="M14" s="26">
        <v>61041</v>
      </c>
      <c r="N14" s="26">
        <v>-19382</v>
      </c>
      <c r="O14" s="26">
        <v>-86</v>
      </c>
      <c r="P14" s="26">
        <v>41573</v>
      </c>
      <c r="Q14" s="26">
        <v>0</v>
      </c>
      <c r="R14" s="26">
        <v>0</v>
      </c>
      <c r="S14" s="26">
        <v>86854</v>
      </c>
      <c r="T14" s="26">
        <v>86854</v>
      </c>
      <c r="U14" s="26">
        <v>256592</v>
      </c>
      <c r="V14" s="26">
        <v>195910</v>
      </c>
      <c r="W14" s="26">
        <v>60682</v>
      </c>
      <c r="X14" s="27">
        <v>30.97</v>
      </c>
      <c r="Y14" s="28">
        <v>195910</v>
      </c>
    </row>
    <row r="15" spans="1:25" ht="13.5">
      <c r="A15" s="24" t="s">
        <v>40</v>
      </c>
      <c r="B15" s="2">
        <v>24947778</v>
      </c>
      <c r="C15" s="25">
        <v>32312282</v>
      </c>
      <c r="D15" s="26">
        <v>33062281</v>
      </c>
      <c r="E15" s="26">
        <v>0</v>
      </c>
      <c r="F15" s="26">
        <v>6600158</v>
      </c>
      <c r="G15" s="26">
        <v>1578124</v>
      </c>
      <c r="H15" s="26">
        <v>8178282</v>
      </c>
      <c r="I15" s="26">
        <v>3283674</v>
      </c>
      <c r="J15" s="26">
        <v>2387725</v>
      </c>
      <c r="K15" s="26">
        <v>2356400</v>
      </c>
      <c r="L15" s="26">
        <v>8027799</v>
      </c>
      <c r="M15" s="26">
        <v>2389391</v>
      </c>
      <c r="N15" s="26">
        <v>2636687</v>
      </c>
      <c r="O15" s="26">
        <v>3970945</v>
      </c>
      <c r="P15" s="26">
        <v>8997023</v>
      </c>
      <c r="Q15" s="26">
        <v>691198</v>
      </c>
      <c r="R15" s="26">
        <v>3821979</v>
      </c>
      <c r="S15" s="26">
        <v>4235740</v>
      </c>
      <c r="T15" s="26">
        <v>8748917</v>
      </c>
      <c r="U15" s="26">
        <v>33952021</v>
      </c>
      <c r="V15" s="26">
        <v>33062281</v>
      </c>
      <c r="W15" s="26">
        <v>889740</v>
      </c>
      <c r="X15" s="27">
        <v>2.69</v>
      </c>
      <c r="Y15" s="28">
        <v>33062281</v>
      </c>
    </row>
    <row r="16" spans="1:25" ht="13.5">
      <c r="A16" s="35" t="s">
        <v>41</v>
      </c>
      <c r="B16" s="2">
        <v>29869895</v>
      </c>
      <c r="C16" s="25">
        <v>17230000</v>
      </c>
      <c r="D16" s="26">
        <v>790000</v>
      </c>
      <c r="E16" s="26">
        <v>388778</v>
      </c>
      <c r="F16" s="26">
        <v>520263</v>
      </c>
      <c r="G16" s="26">
        <v>506125</v>
      </c>
      <c r="H16" s="26">
        <v>1415166</v>
      </c>
      <c r="I16" s="26">
        <v>540787</v>
      </c>
      <c r="J16" s="26">
        <v>1672609</v>
      </c>
      <c r="K16" s="26">
        <v>542510</v>
      </c>
      <c r="L16" s="26">
        <v>2755906</v>
      </c>
      <c r="M16" s="26">
        <v>664065</v>
      </c>
      <c r="N16" s="26">
        <v>671974</v>
      </c>
      <c r="O16" s="26">
        <v>1308210</v>
      </c>
      <c r="P16" s="26">
        <v>2644249</v>
      </c>
      <c r="Q16" s="26">
        <v>886</v>
      </c>
      <c r="R16" s="26">
        <v>150000</v>
      </c>
      <c r="S16" s="26">
        <v>1210</v>
      </c>
      <c r="T16" s="26">
        <v>152096</v>
      </c>
      <c r="U16" s="26">
        <v>6967417</v>
      </c>
      <c r="V16" s="26">
        <v>790000</v>
      </c>
      <c r="W16" s="26">
        <v>6177417</v>
      </c>
      <c r="X16" s="27">
        <v>781.95</v>
      </c>
      <c r="Y16" s="28">
        <v>790000</v>
      </c>
    </row>
    <row r="17" spans="1:25" ht="13.5">
      <c r="A17" s="24" t="s">
        <v>42</v>
      </c>
      <c r="B17" s="2">
        <v>30758199</v>
      </c>
      <c r="C17" s="25">
        <v>38464798</v>
      </c>
      <c r="D17" s="26">
        <v>59920040</v>
      </c>
      <c r="E17" s="26">
        <v>2085966</v>
      </c>
      <c r="F17" s="26">
        <v>2031854</v>
      </c>
      <c r="G17" s="26">
        <v>2737957</v>
      </c>
      <c r="H17" s="26">
        <v>6855777</v>
      </c>
      <c r="I17" s="26">
        <v>2359552</v>
      </c>
      <c r="J17" s="26">
        <v>3507858</v>
      </c>
      <c r="K17" s="26">
        <v>5201763</v>
      </c>
      <c r="L17" s="26">
        <v>11069173</v>
      </c>
      <c r="M17" s="26">
        <v>2134854</v>
      </c>
      <c r="N17" s="26">
        <v>3170388</v>
      </c>
      <c r="O17" s="26">
        <v>2342050</v>
      </c>
      <c r="P17" s="26">
        <v>7647292</v>
      </c>
      <c r="Q17" s="26">
        <v>3295678</v>
      </c>
      <c r="R17" s="26">
        <v>3091684</v>
      </c>
      <c r="S17" s="26">
        <v>4374758</v>
      </c>
      <c r="T17" s="26">
        <v>10762120</v>
      </c>
      <c r="U17" s="26">
        <v>36334362</v>
      </c>
      <c r="V17" s="26">
        <v>59920040</v>
      </c>
      <c r="W17" s="26">
        <v>-23585678</v>
      </c>
      <c r="X17" s="27">
        <v>-39.36</v>
      </c>
      <c r="Y17" s="28">
        <v>59920040</v>
      </c>
    </row>
    <row r="18" spans="1:25" ht="13.5">
      <c r="A18" s="36" t="s">
        <v>43</v>
      </c>
      <c r="B18" s="37">
        <f>SUM(B11:B17)</f>
        <v>142681406</v>
      </c>
      <c r="C18" s="38">
        <f aca="true" t="shared" si="1" ref="C18:Y18">SUM(C11:C17)</f>
        <v>148735948</v>
      </c>
      <c r="D18" s="39">
        <f t="shared" si="1"/>
        <v>164443623</v>
      </c>
      <c r="E18" s="39">
        <f t="shared" si="1"/>
        <v>6831891</v>
      </c>
      <c r="F18" s="39">
        <f t="shared" si="1"/>
        <v>13414491</v>
      </c>
      <c r="G18" s="39">
        <f t="shared" si="1"/>
        <v>9571569</v>
      </c>
      <c r="H18" s="39">
        <f t="shared" si="1"/>
        <v>29817951</v>
      </c>
      <c r="I18" s="39">
        <f t="shared" si="1"/>
        <v>10609784</v>
      </c>
      <c r="J18" s="39">
        <f t="shared" si="1"/>
        <v>14258938</v>
      </c>
      <c r="K18" s="39">
        <f t="shared" si="1"/>
        <v>13551787</v>
      </c>
      <c r="L18" s="39">
        <f t="shared" si="1"/>
        <v>38420509</v>
      </c>
      <c r="M18" s="39">
        <f t="shared" si="1"/>
        <v>10448453</v>
      </c>
      <c r="N18" s="39">
        <f t="shared" si="1"/>
        <v>11176222</v>
      </c>
      <c r="O18" s="39">
        <f t="shared" si="1"/>
        <v>12310164</v>
      </c>
      <c r="P18" s="39">
        <f t="shared" si="1"/>
        <v>33934839</v>
      </c>
      <c r="Q18" s="39">
        <f t="shared" si="1"/>
        <v>8594207</v>
      </c>
      <c r="R18" s="39">
        <f t="shared" si="1"/>
        <v>11703106</v>
      </c>
      <c r="S18" s="39">
        <f t="shared" si="1"/>
        <v>13124615</v>
      </c>
      <c r="T18" s="39">
        <f t="shared" si="1"/>
        <v>33421928</v>
      </c>
      <c r="U18" s="39">
        <f t="shared" si="1"/>
        <v>135595227</v>
      </c>
      <c r="V18" s="39">
        <f t="shared" si="1"/>
        <v>164443623</v>
      </c>
      <c r="W18" s="39">
        <f t="shared" si="1"/>
        <v>-28848396</v>
      </c>
      <c r="X18" s="33">
        <f>+IF(V18&lt;&gt;0,(W18/V18)*100,0)</f>
        <v>-17.543031145695444</v>
      </c>
      <c r="Y18" s="40">
        <f t="shared" si="1"/>
        <v>164443623</v>
      </c>
    </row>
    <row r="19" spans="1:25" ht="13.5">
      <c r="A19" s="36" t="s">
        <v>44</v>
      </c>
      <c r="B19" s="41">
        <f>+B10-B18</f>
        <v>7116963</v>
      </c>
      <c r="C19" s="42">
        <f aca="true" t="shared" si="2" ref="C19:Y19">+C10-C18</f>
        <v>3477</v>
      </c>
      <c r="D19" s="43">
        <f t="shared" si="2"/>
        <v>-4616930</v>
      </c>
      <c r="E19" s="43">
        <f t="shared" si="2"/>
        <v>35734230</v>
      </c>
      <c r="F19" s="43">
        <f t="shared" si="2"/>
        <v>-5218272</v>
      </c>
      <c r="G19" s="43">
        <f t="shared" si="2"/>
        <v>-1559481</v>
      </c>
      <c r="H19" s="43">
        <f t="shared" si="2"/>
        <v>28956477</v>
      </c>
      <c r="I19" s="43">
        <f t="shared" si="2"/>
        <v>-2527564</v>
      </c>
      <c r="J19" s="43">
        <f t="shared" si="2"/>
        <v>1565601</v>
      </c>
      <c r="K19" s="43">
        <f t="shared" si="2"/>
        <v>-351461</v>
      </c>
      <c r="L19" s="43">
        <f t="shared" si="2"/>
        <v>-1313424</v>
      </c>
      <c r="M19" s="43">
        <f t="shared" si="2"/>
        <v>-1949256</v>
      </c>
      <c r="N19" s="43">
        <f t="shared" si="2"/>
        <v>-3995507</v>
      </c>
      <c r="O19" s="43">
        <f t="shared" si="2"/>
        <v>3774032</v>
      </c>
      <c r="P19" s="43">
        <f t="shared" si="2"/>
        <v>-2170731</v>
      </c>
      <c r="Q19" s="43">
        <f t="shared" si="2"/>
        <v>-1795272</v>
      </c>
      <c r="R19" s="43">
        <f t="shared" si="2"/>
        <v>-4202908</v>
      </c>
      <c r="S19" s="43">
        <f t="shared" si="2"/>
        <v>-5718119</v>
      </c>
      <c r="T19" s="43">
        <f t="shared" si="2"/>
        <v>-11716299</v>
      </c>
      <c r="U19" s="43">
        <f t="shared" si="2"/>
        <v>13756023</v>
      </c>
      <c r="V19" s="43">
        <f>IF(D10=D18,0,V10-V18)</f>
        <v>-4616930</v>
      </c>
      <c r="W19" s="43">
        <f t="shared" si="2"/>
        <v>18372953</v>
      </c>
      <c r="X19" s="44">
        <f>+IF(V19&lt;&gt;0,(W19/V19)*100,0)</f>
        <v>-397.9474022781372</v>
      </c>
      <c r="Y19" s="45">
        <f t="shared" si="2"/>
        <v>-4616930</v>
      </c>
    </row>
    <row r="20" spans="1:25" ht="13.5">
      <c r="A20" s="24" t="s">
        <v>45</v>
      </c>
      <c r="B20" s="2">
        <v>0</v>
      </c>
      <c r="C20" s="25">
        <v>7049000</v>
      </c>
      <c r="D20" s="26">
        <v>2961600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1100000</v>
      </c>
      <c r="P20" s="26">
        <v>1100000</v>
      </c>
      <c r="Q20" s="26">
        <v>0</v>
      </c>
      <c r="R20" s="26">
        <v>0</v>
      </c>
      <c r="S20" s="26">
        <v>0</v>
      </c>
      <c r="T20" s="26">
        <v>0</v>
      </c>
      <c r="U20" s="26">
        <v>1100000</v>
      </c>
      <c r="V20" s="26">
        <v>2961600</v>
      </c>
      <c r="W20" s="26">
        <v>-1861600</v>
      </c>
      <c r="X20" s="27">
        <v>-62.86</v>
      </c>
      <c r="Y20" s="28">
        <v>2961600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7116963</v>
      </c>
      <c r="C22" s="53">
        <f aca="true" t="shared" si="3" ref="C22:Y22">SUM(C19:C21)</f>
        <v>7052477</v>
      </c>
      <c r="D22" s="54">
        <f t="shared" si="3"/>
        <v>-1655330</v>
      </c>
      <c r="E22" s="54">
        <f t="shared" si="3"/>
        <v>35734230</v>
      </c>
      <c r="F22" s="54">
        <f t="shared" si="3"/>
        <v>-5218272</v>
      </c>
      <c r="G22" s="54">
        <f t="shared" si="3"/>
        <v>-1559481</v>
      </c>
      <c r="H22" s="54">
        <f t="shared" si="3"/>
        <v>28956477</v>
      </c>
      <c r="I22" s="54">
        <f t="shared" si="3"/>
        <v>-2527564</v>
      </c>
      <c r="J22" s="54">
        <f t="shared" si="3"/>
        <v>1565601</v>
      </c>
      <c r="K22" s="54">
        <f t="shared" si="3"/>
        <v>-351461</v>
      </c>
      <c r="L22" s="54">
        <f t="shared" si="3"/>
        <v>-1313424</v>
      </c>
      <c r="M22" s="54">
        <f t="shared" si="3"/>
        <v>-1949256</v>
      </c>
      <c r="N22" s="54">
        <f t="shared" si="3"/>
        <v>-3995507</v>
      </c>
      <c r="O22" s="54">
        <f t="shared" si="3"/>
        <v>4874032</v>
      </c>
      <c r="P22" s="54">
        <f t="shared" si="3"/>
        <v>-1070731</v>
      </c>
      <c r="Q22" s="54">
        <f t="shared" si="3"/>
        <v>-1795272</v>
      </c>
      <c r="R22" s="54">
        <f t="shared" si="3"/>
        <v>-4202908</v>
      </c>
      <c r="S22" s="54">
        <f t="shared" si="3"/>
        <v>-5718119</v>
      </c>
      <c r="T22" s="54">
        <f t="shared" si="3"/>
        <v>-11716299</v>
      </c>
      <c r="U22" s="54">
        <f t="shared" si="3"/>
        <v>14856023</v>
      </c>
      <c r="V22" s="54">
        <f t="shared" si="3"/>
        <v>-1655330</v>
      </c>
      <c r="W22" s="54">
        <f t="shared" si="3"/>
        <v>16511353</v>
      </c>
      <c r="X22" s="55">
        <f>+IF(V22&lt;&gt;0,(W22/V22)*100,0)</f>
        <v>-997.4659433466438</v>
      </c>
      <c r="Y22" s="56">
        <f t="shared" si="3"/>
        <v>-1655330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7116963</v>
      </c>
      <c r="C24" s="42">
        <f aca="true" t="shared" si="4" ref="C24:Y24">SUM(C22:C23)</f>
        <v>7052477</v>
      </c>
      <c r="D24" s="43">
        <f t="shared" si="4"/>
        <v>-1655330</v>
      </c>
      <c r="E24" s="43">
        <f t="shared" si="4"/>
        <v>35734230</v>
      </c>
      <c r="F24" s="43">
        <f t="shared" si="4"/>
        <v>-5218272</v>
      </c>
      <c r="G24" s="43">
        <f t="shared" si="4"/>
        <v>-1559481</v>
      </c>
      <c r="H24" s="43">
        <f t="shared" si="4"/>
        <v>28956477</v>
      </c>
      <c r="I24" s="43">
        <f t="shared" si="4"/>
        <v>-2527564</v>
      </c>
      <c r="J24" s="43">
        <f t="shared" si="4"/>
        <v>1565601</v>
      </c>
      <c r="K24" s="43">
        <f t="shared" si="4"/>
        <v>-351461</v>
      </c>
      <c r="L24" s="43">
        <f t="shared" si="4"/>
        <v>-1313424</v>
      </c>
      <c r="M24" s="43">
        <f t="shared" si="4"/>
        <v>-1949256</v>
      </c>
      <c r="N24" s="43">
        <f t="shared" si="4"/>
        <v>-3995507</v>
      </c>
      <c r="O24" s="43">
        <f t="shared" si="4"/>
        <v>4874032</v>
      </c>
      <c r="P24" s="43">
        <f t="shared" si="4"/>
        <v>-1070731</v>
      </c>
      <c r="Q24" s="43">
        <f t="shared" si="4"/>
        <v>-1795272</v>
      </c>
      <c r="R24" s="43">
        <f t="shared" si="4"/>
        <v>-4202908</v>
      </c>
      <c r="S24" s="43">
        <f t="shared" si="4"/>
        <v>-5718119</v>
      </c>
      <c r="T24" s="43">
        <f t="shared" si="4"/>
        <v>-11716299</v>
      </c>
      <c r="U24" s="43">
        <f t="shared" si="4"/>
        <v>14856023</v>
      </c>
      <c r="V24" s="43">
        <f t="shared" si="4"/>
        <v>-1655330</v>
      </c>
      <c r="W24" s="43">
        <f t="shared" si="4"/>
        <v>16511353</v>
      </c>
      <c r="X24" s="44">
        <f>+IF(V24&lt;&gt;0,(W24/V24)*100,0)</f>
        <v>-997.4659433466438</v>
      </c>
      <c r="Y24" s="45">
        <f t="shared" si="4"/>
        <v>-1655330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32012000</v>
      </c>
      <c r="D27" s="66">
        <v>31409653</v>
      </c>
      <c r="E27" s="66">
        <v>34202</v>
      </c>
      <c r="F27" s="66">
        <v>1131025</v>
      </c>
      <c r="G27" s="66">
        <v>1912979</v>
      </c>
      <c r="H27" s="66">
        <v>3078206</v>
      </c>
      <c r="I27" s="66">
        <v>4979120</v>
      </c>
      <c r="J27" s="66">
        <v>2457009</v>
      </c>
      <c r="K27" s="66">
        <v>2915507</v>
      </c>
      <c r="L27" s="66">
        <v>10351636</v>
      </c>
      <c r="M27" s="66">
        <v>460709</v>
      </c>
      <c r="N27" s="66">
        <v>4898960</v>
      </c>
      <c r="O27" s="66">
        <v>2615819</v>
      </c>
      <c r="P27" s="66">
        <v>7975488</v>
      </c>
      <c r="Q27" s="66">
        <v>2523671</v>
      </c>
      <c r="R27" s="66">
        <v>1691500</v>
      </c>
      <c r="S27" s="66">
        <v>2944485</v>
      </c>
      <c r="T27" s="66">
        <v>7159656</v>
      </c>
      <c r="U27" s="66">
        <v>28564986</v>
      </c>
      <c r="V27" s="66">
        <v>31409653</v>
      </c>
      <c r="W27" s="66">
        <v>-2844667</v>
      </c>
      <c r="X27" s="67">
        <v>-9.06</v>
      </c>
      <c r="Y27" s="68">
        <v>31409653</v>
      </c>
    </row>
    <row r="28" spans="1:25" ht="13.5">
      <c r="A28" s="69" t="s">
        <v>45</v>
      </c>
      <c r="B28" s="2">
        <v>0</v>
      </c>
      <c r="C28" s="25">
        <v>7049000</v>
      </c>
      <c r="D28" s="26">
        <v>0</v>
      </c>
      <c r="E28" s="26">
        <v>0</v>
      </c>
      <c r="F28" s="26">
        <v>0</v>
      </c>
      <c r="G28" s="26">
        <v>1157017</v>
      </c>
      <c r="H28" s="26">
        <v>1157017</v>
      </c>
      <c r="I28" s="26">
        <v>2336898</v>
      </c>
      <c r="J28" s="26">
        <v>0</v>
      </c>
      <c r="K28" s="26">
        <v>0</v>
      </c>
      <c r="L28" s="26">
        <v>2336898</v>
      </c>
      <c r="M28" s="26">
        <v>0</v>
      </c>
      <c r="N28" s="26">
        <v>1401795</v>
      </c>
      <c r="O28" s="26">
        <v>0</v>
      </c>
      <c r="P28" s="26">
        <v>1401795</v>
      </c>
      <c r="Q28" s="26">
        <v>468000</v>
      </c>
      <c r="R28" s="26">
        <v>466000</v>
      </c>
      <c r="S28" s="26">
        <v>0</v>
      </c>
      <c r="T28" s="26">
        <v>934000</v>
      </c>
      <c r="U28" s="26">
        <v>5829710</v>
      </c>
      <c r="V28" s="26">
        <v>0</v>
      </c>
      <c r="W28" s="26">
        <v>5829710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31409653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31409653</v>
      </c>
      <c r="W29" s="26">
        <v>-31409653</v>
      </c>
      <c r="X29" s="27">
        <v>-100</v>
      </c>
      <c r="Y29" s="28">
        <v>31409653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24963000</v>
      </c>
      <c r="D31" s="26">
        <v>0</v>
      </c>
      <c r="E31" s="26">
        <v>34202</v>
      </c>
      <c r="F31" s="26">
        <v>1131005</v>
      </c>
      <c r="G31" s="26">
        <v>755962</v>
      </c>
      <c r="H31" s="26">
        <v>1921169</v>
      </c>
      <c r="I31" s="26">
        <v>2642222</v>
      </c>
      <c r="J31" s="26">
        <v>2457009</v>
      </c>
      <c r="K31" s="26">
        <v>2915507</v>
      </c>
      <c r="L31" s="26">
        <v>8014738</v>
      </c>
      <c r="M31" s="26">
        <v>460709</v>
      </c>
      <c r="N31" s="26">
        <v>3497165</v>
      </c>
      <c r="O31" s="26">
        <v>2615819</v>
      </c>
      <c r="P31" s="26">
        <v>6573693</v>
      </c>
      <c r="Q31" s="26">
        <v>2055671</v>
      </c>
      <c r="R31" s="26">
        <v>1225500</v>
      </c>
      <c r="S31" s="26">
        <v>2944485</v>
      </c>
      <c r="T31" s="26">
        <v>6225656</v>
      </c>
      <c r="U31" s="26">
        <v>22735256</v>
      </c>
      <c r="V31" s="26">
        <v>0</v>
      </c>
      <c r="W31" s="26">
        <v>22735256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32012000</v>
      </c>
      <c r="D32" s="66">
        <f t="shared" si="5"/>
        <v>31409653</v>
      </c>
      <c r="E32" s="66">
        <f t="shared" si="5"/>
        <v>34202</v>
      </c>
      <c r="F32" s="66">
        <f t="shared" si="5"/>
        <v>1131005</v>
      </c>
      <c r="G32" s="66">
        <f t="shared" si="5"/>
        <v>1912979</v>
      </c>
      <c r="H32" s="66">
        <f t="shared" si="5"/>
        <v>3078186</v>
      </c>
      <c r="I32" s="66">
        <f t="shared" si="5"/>
        <v>4979120</v>
      </c>
      <c r="J32" s="66">
        <f t="shared" si="5"/>
        <v>2457009</v>
      </c>
      <c r="K32" s="66">
        <f t="shared" si="5"/>
        <v>2915507</v>
      </c>
      <c r="L32" s="66">
        <f t="shared" si="5"/>
        <v>10351636</v>
      </c>
      <c r="M32" s="66">
        <f t="shared" si="5"/>
        <v>460709</v>
      </c>
      <c r="N32" s="66">
        <f t="shared" si="5"/>
        <v>4898960</v>
      </c>
      <c r="O32" s="66">
        <f t="shared" si="5"/>
        <v>2615819</v>
      </c>
      <c r="P32" s="66">
        <f t="shared" si="5"/>
        <v>7975488</v>
      </c>
      <c r="Q32" s="66">
        <f t="shared" si="5"/>
        <v>2523671</v>
      </c>
      <c r="R32" s="66">
        <f t="shared" si="5"/>
        <v>1691500</v>
      </c>
      <c r="S32" s="66">
        <f t="shared" si="5"/>
        <v>2944485</v>
      </c>
      <c r="T32" s="66">
        <f t="shared" si="5"/>
        <v>7159656</v>
      </c>
      <c r="U32" s="66">
        <f t="shared" si="5"/>
        <v>28564966</v>
      </c>
      <c r="V32" s="66">
        <f t="shared" si="5"/>
        <v>31409653</v>
      </c>
      <c r="W32" s="66">
        <f t="shared" si="5"/>
        <v>-2844687</v>
      </c>
      <c r="X32" s="67">
        <f>+IF(V32&lt;&gt;0,(W32/V32)*100,0)</f>
        <v>-9.05672851591197</v>
      </c>
      <c r="Y32" s="68">
        <f t="shared" si="5"/>
        <v>31409653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77544038</v>
      </c>
      <c r="C35" s="25">
        <v>0</v>
      </c>
      <c r="D35" s="26">
        <v>0</v>
      </c>
      <c r="E35" s="26">
        <v>77544040</v>
      </c>
      <c r="F35" s="26">
        <v>77544040</v>
      </c>
      <c r="G35" s="26">
        <v>77544040</v>
      </c>
      <c r="H35" s="26">
        <v>232632120</v>
      </c>
      <c r="I35" s="26">
        <v>77544040</v>
      </c>
      <c r="J35" s="26">
        <v>77544040</v>
      </c>
      <c r="K35" s="26">
        <v>77544040</v>
      </c>
      <c r="L35" s="26">
        <v>232632120</v>
      </c>
      <c r="M35" s="26">
        <v>77544040</v>
      </c>
      <c r="N35" s="26">
        <v>0</v>
      </c>
      <c r="O35" s="26">
        <v>0</v>
      </c>
      <c r="P35" s="26">
        <v>77544040</v>
      </c>
      <c r="Q35" s="26">
        <v>0</v>
      </c>
      <c r="R35" s="26">
        <v>0</v>
      </c>
      <c r="S35" s="26">
        <v>0</v>
      </c>
      <c r="T35" s="26">
        <v>0</v>
      </c>
      <c r="U35" s="26">
        <v>542808280</v>
      </c>
      <c r="V35" s="26">
        <v>0</v>
      </c>
      <c r="W35" s="26">
        <v>542808280</v>
      </c>
      <c r="X35" s="27">
        <v>0</v>
      </c>
      <c r="Y35" s="28">
        <v>0</v>
      </c>
    </row>
    <row r="36" spans="1:25" ht="13.5">
      <c r="A36" s="24" t="s">
        <v>56</v>
      </c>
      <c r="B36" s="2">
        <v>211583783</v>
      </c>
      <c r="C36" s="25">
        <v>0</v>
      </c>
      <c r="D36" s="26">
        <v>0</v>
      </c>
      <c r="E36" s="26">
        <v>211591561</v>
      </c>
      <c r="F36" s="26">
        <v>211591561</v>
      </c>
      <c r="G36" s="26">
        <v>211591561</v>
      </c>
      <c r="H36" s="26">
        <v>634774683</v>
      </c>
      <c r="I36" s="26">
        <v>211591561</v>
      </c>
      <c r="J36" s="26">
        <v>211591561</v>
      </c>
      <c r="K36" s="26">
        <v>211591561</v>
      </c>
      <c r="L36" s="26">
        <v>634774683</v>
      </c>
      <c r="M36" s="26">
        <v>211591561</v>
      </c>
      <c r="N36" s="26">
        <v>0</v>
      </c>
      <c r="O36" s="26">
        <v>0</v>
      </c>
      <c r="P36" s="26">
        <v>211591561</v>
      </c>
      <c r="Q36" s="26">
        <v>0</v>
      </c>
      <c r="R36" s="26">
        <v>0</v>
      </c>
      <c r="S36" s="26">
        <v>0</v>
      </c>
      <c r="T36" s="26">
        <v>0</v>
      </c>
      <c r="U36" s="26">
        <v>1481140927</v>
      </c>
      <c r="V36" s="26">
        <v>0</v>
      </c>
      <c r="W36" s="26">
        <v>1481140927</v>
      </c>
      <c r="X36" s="27">
        <v>0</v>
      </c>
      <c r="Y36" s="28">
        <v>0</v>
      </c>
    </row>
    <row r="37" spans="1:25" ht="13.5">
      <c r="A37" s="24" t="s">
        <v>57</v>
      </c>
      <c r="B37" s="2">
        <v>27542313</v>
      </c>
      <c r="C37" s="25">
        <v>0</v>
      </c>
      <c r="D37" s="26">
        <v>0</v>
      </c>
      <c r="E37" s="26">
        <v>27815074</v>
      </c>
      <c r="F37" s="26">
        <v>27815074</v>
      </c>
      <c r="G37" s="26">
        <v>27815074</v>
      </c>
      <c r="H37" s="26">
        <v>83445222</v>
      </c>
      <c r="I37" s="26">
        <v>27815074</v>
      </c>
      <c r="J37" s="26">
        <v>27815074</v>
      </c>
      <c r="K37" s="26">
        <v>27815074</v>
      </c>
      <c r="L37" s="26">
        <v>83445222</v>
      </c>
      <c r="M37" s="26">
        <v>27815074</v>
      </c>
      <c r="N37" s="26">
        <v>0</v>
      </c>
      <c r="O37" s="26">
        <v>0</v>
      </c>
      <c r="P37" s="26">
        <v>27815074</v>
      </c>
      <c r="Q37" s="26">
        <v>0</v>
      </c>
      <c r="R37" s="26">
        <v>0</v>
      </c>
      <c r="S37" s="26">
        <v>0</v>
      </c>
      <c r="T37" s="26">
        <v>0</v>
      </c>
      <c r="U37" s="26">
        <v>194705518</v>
      </c>
      <c r="V37" s="26">
        <v>0</v>
      </c>
      <c r="W37" s="26">
        <v>194705518</v>
      </c>
      <c r="X37" s="27">
        <v>0</v>
      </c>
      <c r="Y37" s="28">
        <v>0</v>
      </c>
    </row>
    <row r="38" spans="1:25" ht="13.5">
      <c r="A38" s="24" t="s">
        <v>58</v>
      </c>
      <c r="B38" s="2">
        <v>19612097</v>
      </c>
      <c r="C38" s="25">
        <v>0</v>
      </c>
      <c r="D38" s="26">
        <v>0</v>
      </c>
      <c r="E38" s="26">
        <v>19612098</v>
      </c>
      <c r="F38" s="26">
        <v>19612098</v>
      </c>
      <c r="G38" s="26">
        <v>19612098</v>
      </c>
      <c r="H38" s="26">
        <v>58836294</v>
      </c>
      <c r="I38" s="26">
        <v>19612098</v>
      </c>
      <c r="J38" s="26">
        <v>19612098</v>
      </c>
      <c r="K38" s="26">
        <v>19612098</v>
      </c>
      <c r="L38" s="26">
        <v>58836294</v>
      </c>
      <c r="M38" s="26">
        <v>19612098</v>
      </c>
      <c r="N38" s="26">
        <v>0</v>
      </c>
      <c r="O38" s="26">
        <v>0</v>
      </c>
      <c r="P38" s="26">
        <v>19612098</v>
      </c>
      <c r="Q38" s="26">
        <v>0</v>
      </c>
      <c r="R38" s="26">
        <v>0</v>
      </c>
      <c r="S38" s="26">
        <v>0</v>
      </c>
      <c r="T38" s="26">
        <v>0</v>
      </c>
      <c r="U38" s="26">
        <v>137284686</v>
      </c>
      <c r="V38" s="26">
        <v>0</v>
      </c>
      <c r="W38" s="26">
        <v>137284686</v>
      </c>
      <c r="X38" s="27">
        <v>0</v>
      </c>
      <c r="Y38" s="28">
        <v>0</v>
      </c>
    </row>
    <row r="39" spans="1:25" ht="13.5">
      <c r="A39" s="24" t="s">
        <v>59</v>
      </c>
      <c r="B39" s="2">
        <v>241973411</v>
      </c>
      <c r="C39" s="25">
        <v>0</v>
      </c>
      <c r="D39" s="26">
        <v>0</v>
      </c>
      <c r="E39" s="26">
        <v>241708429</v>
      </c>
      <c r="F39" s="26">
        <v>241708429</v>
      </c>
      <c r="G39" s="26">
        <v>241708429</v>
      </c>
      <c r="H39" s="26">
        <v>725125287</v>
      </c>
      <c r="I39" s="26">
        <v>241708429</v>
      </c>
      <c r="J39" s="26">
        <v>241708429</v>
      </c>
      <c r="K39" s="26">
        <v>241708429</v>
      </c>
      <c r="L39" s="26">
        <v>725125287</v>
      </c>
      <c r="M39" s="26">
        <v>241708429</v>
      </c>
      <c r="N39" s="26">
        <v>0</v>
      </c>
      <c r="O39" s="26">
        <v>0</v>
      </c>
      <c r="P39" s="26">
        <v>241708429</v>
      </c>
      <c r="Q39" s="26">
        <v>0</v>
      </c>
      <c r="R39" s="26">
        <v>0</v>
      </c>
      <c r="S39" s="26">
        <v>0</v>
      </c>
      <c r="T39" s="26">
        <v>0</v>
      </c>
      <c r="U39" s="26">
        <v>1691959003</v>
      </c>
      <c r="V39" s="26">
        <v>0</v>
      </c>
      <c r="W39" s="26">
        <v>1691959003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-11467954</v>
      </c>
      <c r="C42" s="25">
        <v>12460000</v>
      </c>
      <c r="D42" s="26">
        <v>12460000</v>
      </c>
      <c r="E42" s="26">
        <v>7416780</v>
      </c>
      <c r="F42" s="26">
        <v>-2789053</v>
      </c>
      <c r="G42" s="26">
        <v>1115365</v>
      </c>
      <c r="H42" s="26">
        <v>5743092</v>
      </c>
      <c r="I42" s="26">
        <v>3596145</v>
      </c>
      <c r="J42" s="26">
        <v>-5265671</v>
      </c>
      <c r="K42" s="26">
        <v>-2550330</v>
      </c>
      <c r="L42" s="26">
        <v>-4219856</v>
      </c>
      <c r="M42" s="26">
        <v>-3690298</v>
      </c>
      <c r="N42" s="26">
        <v>-2291987</v>
      </c>
      <c r="O42" s="26">
        <v>5387405</v>
      </c>
      <c r="P42" s="26">
        <v>-594880</v>
      </c>
      <c r="Q42" s="26">
        <v>-914569</v>
      </c>
      <c r="R42" s="26">
        <v>-4178781</v>
      </c>
      <c r="S42" s="26">
        <v>-6182729</v>
      </c>
      <c r="T42" s="26">
        <v>-11276079</v>
      </c>
      <c r="U42" s="26">
        <v>-10347723</v>
      </c>
      <c r="V42" s="26">
        <v>12460000</v>
      </c>
      <c r="W42" s="26">
        <v>-22807723</v>
      </c>
      <c r="X42" s="27">
        <v>-183.05</v>
      </c>
      <c r="Y42" s="28">
        <v>12460000</v>
      </c>
    </row>
    <row r="43" spans="1:25" ht="13.5">
      <c r="A43" s="24" t="s">
        <v>62</v>
      </c>
      <c r="B43" s="2">
        <v>-15506027</v>
      </c>
      <c r="C43" s="25">
        <v>-7012000</v>
      </c>
      <c r="D43" s="26">
        <v>-7012000</v>
      </c>
      <c r="E43" s="26">
        <v>-55156153</v>
      </c>
      <c r="F43" s="26">
        <v>-6268040</v>
      </c>
      <c r="G43" s="26">
        <v>-1912788</v>
      </c>
      <c r="H43" s="26">
        <v>-63336981</v>
      </c>
      <c r="I43" s="26">
        <v>-1309863</v>
      </c>
      <c r="J43" s="26">
        <v>7542991</v>
      </c>
      <c r="K43" s="26">
        <v>-1989473</v>
      </c>
      <c r="L43" s="26">
        <v>4243655</v>
      </c>
      <c r="M43" s="26">
        <v>-460709</v>
      </c>
      <c r="N43" s="26">
        <v>-414735</v>
      </c>
      <c r="O43" s="26">
        <v>0</v>
      </c>
      <c r="P43" s="26">
        <v>-875444</v>
      </c>
      <c r="Q43" s="26">
        <v>2476329</v>
      </c>
      <c r="R43" s="26">
        <v>-1691500</v>
      </c>
      <c r="S43" s="26">
        <v>32055515</v>
      </c>
      <c r="T43" s="26">
        <v>32840344</v>
      </c>
      <c r="U43" s="26">
        <v>-27128426</v>
      </c>
      <c r="V43" s="26">
        <v>-7012000</v>
      </c>
      <c r="W43" s="26">
        <v>-20116426</v>
      </c>
      <c r="X43" s="27">
        <v>286.89</v>
      </c>
      <c r="Y43" s="28">
        <v>-7012000</v>
      </c>
    </row>
    <row r="44" spans="1:25" ht="13.5">
      <c r="A44" s="24" t="s">
        <v>63</v>
      </c>
      <c r="B44" s="2">
        <v>14292485</v>
      </c>
      <c r="C44" s="25">
        <v>-196520</v>
      </c>
      <c r="D44" s="26">
        <v>-196520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-196520</v>
      </c>
      <c r="W44" s="26">
        <v>196520</v>
      </c>
      <c r="X44" s="27">
        <v>-100</v>
      </c>
      <c r="Y44" s="28">
        <v>-196520</v>
      </c>
    </row>
    <row r="45" spans="1:25" ht="13.5">
      <c r="A45" s="36" t="s">
        <v>64</v>
      </c>
      <c r="B45" s="3">
        <v>-1879731</v>
      </c>
      <c r="C45" s="65">
        <v>9451474</v>
      </c>
      <c r="D45" s="66">
        <v>9451474</v>
      </c>
      <c r="E45" s="66">
        <v>19802621</v>
      </c>
      <c r="F45" s="66">
        <v>10745528</v>
      </c>
      <c r="G45" s="66">
        <v>9948105</v>
      </c>
      <c r="H45" s="66">
        <v>9948105</v>
      </c>
      <c r="I45" s="66">
        <v>12234387</v>
      </c>
      <c r="J45" s="66">
        <v>14511707</v>
      </c>
      <c r="K45" s="66">
        <v>9971904</v>
      </c>
      <c r="L45" s="66">
        <v>9971904</v>
      </c>
      <c r="M45" s="66">
        <v>5820897</v>
      </c>
      <c r="N45" s="66">
        <v>3114175</v>
      </c>
      <c r="O45" s="66">
        <v>8501580</v>
      </c>
      <c r="P45" s="66">
        <v>8501580</v>
      </c>
      <c r="Q45" s="66">
        <v>10063340</v>
      </c>
      <c r="R45" s="66">
        <v>4193059</v>
      </c>
      <c r="S45" s="66">
        <v>30065845</v>
      </c>
      <c r="T45" s="66">
        <v>30065845</v>
      </c>
      <c r="U45" s="66">
        <v>30065845</v>
      </c>
      <c r="V45" s="66">
        <v>9451474</v>
      </c>
      <c r="W45" s="66">
        <v>20614371</v>
      </c>
      <c r="X45" s="67">
        <v>218.11</v>
      </c>
      <c r="Y45" s="68">
        <v>9451474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7844237</v>
      </c>
      <c r="C49" s="95">
        <v>416001</v>
      </c>
      <c r="D49" s="20">
        <v>433280</v>
      </c>
      <c r="E49" s="20">
        <v>0</v>
      </c>
      <c r="F49" s="20">
        <v>0</v>
      </c>
      <c r="G49" s="20">
        <v>0</v>
      </c>
      <c r="H49" s="20">
        <v>233031</v>
      </c>
      <c r="I49" s="20">
        <v>0</v>
      </c>
      <c r="J49" s="20">
        <v>0</v>
      </c>
      <c r="K49" s="20">
        <v>0</v>
      </c>
      <c r="L49" s="20">
        <v>163294</v>
      </c>
      <c r="M49" s="20">
        <v>0</v>
      </c>
      <c r="N49" s="20">
        <v>0</v>
      </c>
      <c r="O49" s="20">
        <v>0</v>
      </c>
      <c r="P49" s="20">
        <v>148985</v>
      </c>
      <c r="Q49" s="20">
        <v>0</v>
      </c>
      <c r="R49" s="20">
        <v>0</v>
      </c>
      <c r="S49" s="20">
        <v>0</v>
      </c>
      <c r="T49" s="20">
        <v>1258733</v>
      </c>
      <c r="U49" s="20">
        <v>2805219</v>
      </c>
      <c r="V49" s="20">
        <v>13302780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4912770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4912770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74242517</v>
      </c>
      <c r="D5" s="120">
        <f t="shared" si="0"/>
        <v>60637782</v>
      </c>
      <c r="E5" s="66">
        <f t="shared" si="0"/>
        <v>72122216</v>
      </c>
      <c r="F5" s="66">
        <f t="shared" si="0"/>
        <v>35792208</v>
      </c>
      <c r="G5" s="66">
        <f t="shared" si="0"/>
        <v>1171864</v>
      </c>
      <c r="H5" s="66">
        <f t="shared" si="0"/>
        <v>467514</v>
      </c>
      <c r="I5" s="66">
        <f t="shared" si="0"/>
        <v>37431586</v>
      </c>
      <c r="J5" s="66">
        <f t="shared" si="0"/>
        <v>505917</v>
      </c>
      <c r="K5" s="66">
        <f t="shared" si="0"/>
        <v>8994116</v>
      </c>
      <c r="L5" s="66">
        <f t="shared" si="0"/>
        <v>4787671</v>
      </c>
      <c r="M5" s="66">
        <f t="shared" si="0"/>
        <v>14287704</v>
      </c>
      <c r="N5" s="66">
        <f t="shared" si="0"/>
        <v>847421</v>
      </c>
      <c r="O5" s="66">
        <f t="shared" si="0"/>
        <v>357321</v>
      </c>
      <c r="P5" s="66">
        <f t="shared" si="0"/>
        <v>6198052</v>
      </c>
      <c r="Q5" s="66">
        <f t="shared" si="0"/>
        <v>7402794</v>
      </c>
      <c r="R5" s="66">
        <f t="shared" si="0"/>
        <v>115572</v>
      </c>
      <c r="S5" s="66">
        <f t="shared" si="0"/>
        <v>439315</v>
      </c>
      <c r="T5" s="66">
        <f t="shared" si="0"/>
        <v>788172</v>
      </c>
      <c r="U5" s="66">
        <f t="shared" si="0"/>
        <v>1343059</v>
      </c>
      <c r="V5" s="66">
        <f t="shared" si="0"/>
        <v>60465143</v>
      </c>
      <c r="W5" s="66">
        <f t="shared" si="0"/>
        <v>72122216</v>
      </c>
      <c r="X5" s="66">
        <f t="shared" si="0"/>
        <v>-11657073</v>
      </c>
      <c r="Y5" s="103">
        <f>+IF(W5&lt;&gt;0,+(X5/W5)*100,0)</f>
        <v>-16.16294346807092</v>
      </c>
      <c r="Z5" s="119">
        <f>SUM(Z6:Z8)</f>
        <v>72122216</v>
      </c>
    </row>
    <row r="6" spans="1:26" ht="13.5">
      <c r="A6" s="104" t="s">
        <v>74</v>
      </c>
      <c r="B6" s="102"/>
      <c r="C6" s="121">
        <v>10527069</v>
      </c>
      <c r="D6" s="122">
        <v>13494000</v>
      </c>
      <c r="E6" s="26">
        <v>13494000</v>
      </c>
      <c r="F6" s="26">
        <v>5622515</v>
      </c>
      <c r="G6" s="26"/>
      <c r="H6" s="26"/>
      <c r="I6" s="26">
        <v>5622515</v>
      </c>
      <c r="J6" s="26"/>
      <c r="K6" s="26"/>
      <c r="L6" s="26">
        <v>4498012</v>
      </c>
      <c r="M6" s="26">
        <v>4498012</v>
      </c>
      <c r="N6" s="26"/>
      <c r="O6" s="26"/>
      <c r="P6" s="26">
        <v>3313200</v>
      </c>
      <c r="Q6" s="26">
        <v>3313200</v>
      </c>
      <c r="R6" s="26"/>
      <c r="S6" s="26">
        <v>60309</v>
      </c>
      <c r="T6" s="26"/>
      <c r="U6" s="26">
        <v>60309</v>
      </c>
      <c r="V6" s="26">
        <v>13494036</v>
      </c>
      <c r="W6" s="26">
        <v>13494000</v>
      </c>
      <c r="X6" s="26">
        <v>36</v>
      </c>
      <c r="Y6" s="106">
        <v>0</v>
      </c>
      <c r="Z6" s="121">
        <v>13494000</v>
      </c>
    </row>
    <row r="7" spans="1:26" ht="13.5">
      <c r="A7" s="104" t="s">
        <v>75</v>
      </c>
      <c r="B7" s="102"/>
      <c r="C7" s="123">
        <v>32095341</v>
      </c>
      <c r="D7" s="124">
        <v>40322626</v>
      </c>
      <c r="E7" s="125">
        <v>34333625</v>
      </c>
      <c r="F7" s="125">
        <v>28764326</v>
      </c>
      <c r="G7" s="125">
        <v>407777</v>
      </c>
      <c r="H7" s="125">
        <v>452223</v>
      </c>
      <c r="I7" s="125">
        <v>29624326</v>
      </c>
      <c r="J7" s="125">
        <v>422309</v>
      </c>
      <c r="K7" s="125">
        <v>418009</v>
      </c>
      <c r="L7" s="125">
        <v>105857</v>
      </c>
      <c r="M7" s="125">
        <v>946175</v>
      </c>
      <c r="N7" s="125">
        <v>466216</v>
      </c>
      <c r="O7" s="125">
        <v>335499</v>
      </c>
      <c r="P7" s="125">
        <v>279960</v>
      </c>
      <c r="Q7" s="125">
        <v>1081675</v>
      </c>
      <c r="R7" s="125">
        <v>102656</v>
      </c>
      <c r="S7" s="125">
        <v>315052</v>
      </c>
      <c r="T7" s="125">
        <v>559313</v>
      </c>
      <c r="U7" s="125">
        <v>977021</v>
      </c>
      <c r="V7" s="125">
        <v>32629197</v>
      </c>
      <c r="W7" s="125">
        <v>34333625</v>
      </c>
      <c r="X7" s="125">
        <v>-1704428</v>
      </c>
      <c r="Y7" s="107">
        <v>-4.96</v>
      </c>
      <c r="Z7" s="123">
        <v>34333625</v>
      </c>
    </row>
    <row r="8" spans="1:26" ht="13.5">
      <c r="A8" s="104" t="s">
        <v>76</v>
      </c>
      <c r="B8" s="102"/>
      <c r="C8" s="121">
        <v>31620107</v>
      </c>
      <c r="D8" s="122">
        <v>6821156</v>
      </c>
      <c r="E8" s="26">
        <v>24294591</v>
      </c>
      <c r="F8" s="26">
        <v>1405367</v>
      </c>
      <c r="G8" s="26">
        <v>764087</v>
      </c>
      <c r="H8" s="26">
        <v>15291</v>
      </c>
      <c r="I8" s="26">
        <v>2184745</v>
      </c>
      <c r="J8" s="26">
        <v>83608</v>
      </c>
      <c r="K8" s="26">
        <v>8576107</v>
      </c>
      <c r="L8" s="26">
        <v>183802</v>
      </c>
      <c r="M8" s="26">
        <v>8843517</v>
      </c>
      <c r="N8" s="26">
        <v>381205</v>
      </c>
      <c r="O8" s="26">
        <v>21822</v>
      </c>
      <c r="P8" s="26">
        <v>2604892</v>
      </c>
      <c r="Q8" s="26">
        <v>3007919</v>
      </c>
      <c r="R8" s="26">
        <v>12916</v>
      </c>
      <c r="S8" s="26">
        <v>63954</v>
      </c>
      <c r="T8" s="26">
        <v>228859</v>
      </c>
      <c r="U8" s="26">
        <v>305729</v>
      </c>
      <c r="V8" s="26">
        <v>14341910</v>
      </c>
      <c r="W8" s="26">
        <v>24294591</v>
      </c>
      <c r="X8" s="26">
        <v>-9952681</v>
      </c>
      <c r="Y8" s="106">
        <v>-40.97</v>
      </c>
      <c r="Z8" s="121">
        <v>24294591</v>
      </c>
    </row>
    <row r="9" spans="1:26" ht="13.5">
      <c r="A9" s="101" t="s">
        <v>77</v>
      </c>
      <c r="B9" s="102"/>
      <c r="C9" s="119">
        <f aca="true" t="shared" si="1" ref="C9:X9">SUM(C10:C14)</f>
        <v>4785027</v>
      </c>
      <c r="D9" s="120">
        <f t="shared" si="1"/>
        <v>5265070</v>
      </c>
      <c r="E9" s="66">
        <f t="shared" si="1"/>
        <v>7325570</v>
      </c>
      <c r="F9" s="66">
        <f t="shared" si="1"/>
        <v>295531</v>
      </c>
      <c r="G9" s="66">
        <f t="shared" si="1"/>
        <v>230182</v>
      </c>
      <c r="H9" s="66">
        <f t="shared" si="1"/>
        <v>888876</v>
      </c>
      <c r="I9" s="66">
        <f t="shared" si="1"/>
        <v>1414589</v>
      </c>
      <c r="J9" s="66">
        <f t="shared" si="1"/>
        <v>905395</v>
      </c>
      <c r="K9" s="66">
        <f t="shared" si="1"/>
        <v>388582</v>
      </c>
      <c r="L9" s="66">
        <f t="shared" si="1"/>
        <v>448743</v>
      </c>
      <c r="M9" s="66">
        <f t="shared" si="1"/>
        <v>1742720</v>
      </c>
      <c r="N9" s="66">
        <f t="shared" si="1"/>
        <v>336388</v>
      </c>
      <c r="O9" s="66">
        <f t="shared" si="1"/>
        <v>460519</v>
      </c>
      <c r="P9" s="66">
        <f t="shared" si="1"/>
        <v>382416</v>
      </c>
      <c r="Q9" s="66">
        <f t="shared" si="1"/>
        <v>1179323</v>
      </c>
      <c r="R9" s="66">
        <f t="shared" si="1"/>
        <v>344816</v>
      </c>
      <c r="S9" s="66">
        <f t="shared" si="1"/>
        <v>231115</v>
      </c>
      <c r="T9" s="66">
        <f t="shared" si="1"/>
        <v>210434</v>
      </c>
      <c r="U9" s="66">
        <f t="shared" si="1"/>
        <v>786365</v>
      </c>
      <c r="V9" s="66">
        <f t="shared" si="1"/>
        <v>5122997</v>
      </c>
      <c r="W9" s="66">
        <f t="shared" si="1"/>
        <v>7325570</v>
      </c>
      <c r="X9" s="66">
        <f t="shared" si="1"/>
        <v>-2202573</v>
      </c>
      <c r="Y9" s="103">
        <f>+IF(W9&lt;&gt;0,+(X9/W9)*100,0)</f>
        <v>-30.066916294568202</v>
      </c>
      <c r="Z9" s="119">
        <f>SUM(Z10:Z14)</f>
        <v>7325570</v>
      </c>
    </row>
    <row r="10" spans="1:26" ht="13.5">
      <c r="A10" s="104" t="s">
        <v>78</v>
      </c>
      <c r="B10" s="102"/>
      <c r="C10" s="121">
        <v>4773523</v>
      </c>
      <c r="D10" s="122">
        <v>5254970</v>
      </c>
      <c r="E10" s="26">
        <v>1035970</v>
      </c>
      <c r="F10" s="26">
        <v>295391</v>
      </c>
      <c r="G10" s="26">
        <v>229292</v>
      </c>
      <c r="H10" s="26">
        <v>888731</v>
      </c>
      <c r="I10" s="26">
        <v>1413414</v>
      </c>
      <c r="J10" s="26">
        <v>905202</v>
      </c>
      <c r="K10" s="26">
        <v>387775</v>
      </c>
      <c r="L10" s="26">
        <v>448743</v>
      </c>
      <c r="M10" s="26">
        <v>1741720</v>
      </c>
      <c r="N10" s="26">
        <v>336340</v>
      </c>
      <c r="O10" s="26">
        <v>456558</v>
      </c>
      <c r="P10" s="26">
        <v>377692</v>
      </c>
      <c r="Q10" s="26">
        <v>1170590</v>
      </c>
      <c r="R10" s="26">
        <v>35281</v>
      </c>
      <c r="S10" s="26">
        <v>65563</v>
      </c>
      <c r="T10" s="26">
        <v>40919</v>
      </c>
      <c r="U10" s="26">
        <v>141763</v>
      </c>
      <c r="V10" s="26">
        <v>4467487</v>
      </c>
      <c r="W10" s="26">
        <v>1035970</v>
      </c>
      <c r="X10" s="26">
        <v>3431517</v>
      </c>
      <c r="Y10" s="106">
        <v>331.24</v>
      </c>
      <c r="Z10" s="121">
        <v>1035970</v>
      </c>
    </row>
    <row r="11" spans="1:26" ht="13.5">
      <c r="A11" s="104" t="s">
        <v>79</v>
      </c>
      <c r="B11" s="102"/>
      <c r="C11" s="121">
        <v>11504</v>
      </c>
      <c r="D11" s="122">
        <v>10100</v>
      </c>
      <c r="E11" s="26">
        <v>4229100</v>
      </c>
      <c r="F11" s="26">
        <v>140</v>
      </c>
      <c r="G11" s="26">
        <v>890</v>
      </c>
      <c r="H11" s="26">
        <v>145</v>
      </c>
      <c r="I11" s="26">
        <v>1175</v>
      </c>
      <c r="J11" s="26">
        <v>193</v>
      </c>
      <c r="K11" s="26">
        <v>807</v>
      </c>
      <c r="L11" s="26"/>
      <c r="M11" s="26">
        <v>1000</v>
      </c>
      <c r="N11" s="26">
        <v>48</v>
      </c>
      <c r="O11" s="26">
        <v>3961</v>
      </c>
      <c r="P11" s="26">
        <v>4724</v>
      </c>
      <c r="Q11" s="26">
        <v>8733</v>
      </c>
      <c r="R11" s="26">
        <v>283065</v>
      </c>
      <c r="S11" s="26">
        <v>95152</v>
      </c>
      <c r="T11" s="26">
        <v>123495</v>
      </c>
      <c r="U11" s="26">
        <v>501712</v>
      </c>
      <c r="V11" s="26">
        <v>512620</v>
      </c>
      <c r="W11" s="26">
        <v>4229100</v>
      </c>
      <c r="X11" s="26">
        <v>-3716480</v>
      </c>
      <c r="Y11" s="106">
        <v>-87.88</v>
      </c>
      <c r="Z11" s="121">
        <v>4229100</v>
      </c>
    </row>
    <row r="12" spans="1:26" ht="13.5">
      <c r="A12" s="104" t="s">
        <v>80</v>
      </c>
      <c r="B12" s="102"/>
      <c r="C12" s="121"/>
      <c r="D12" s="122"/>
      <c r="E12" s="26">
        <v>2060500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v>26470</v>
      </c>
      <c r="S12" s="26">
        <v>70400</v>
      </c>
      <c r="T12" s="26">
        <v>46020</v>
      </c>
      <c r="U12" s="26">
        <v>142890</v>
      </c>
      <c r="V12" s="26">
        <v>142890</v>
      </c>
      <c r="W12" s="26">
        <v>2060500</v>
      </c>
      <c r="X12" s="26">
        <v>-1917610</v>
      </c>
      <c r="Y12" s="106">
        <v>-93.07</v>
      </c>
      <c r="Z12" s="121">
        <v>2060500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2393979</v>
      </c>
      <c r="D15" s="120">
        <f t="shared" si="2"/>
        <v>16166000</v>
      </c>
      <c r="E15" s="66">
        <f t="shared" si="2"/>
        <v>7256500</v>
      </c>
      <c r="F15" s="66">
        <f t="shared" si="2"/>
        <v>206098</v>
      </c>
      <c r="G15" s="66">
        <f t="shared" si="2"/>
        <v>223800</v>
      </c>
      <c r="H15" s="66">
        <f t="shared" si="2"/>
        <v>244881</v>
      </c>
      <c r="I15" s="66">
        <f t="shared" si="2"/>
        <v>674779</v>
      </c>
      <c r="J15" s="66">
        <f t="shared" si="2"/>
        <v>251312</v>
      </c>
      <c r="K15" s="66">
        <f t="shared" si="2"/>
        <v>233068</v>
      </c>
      <c r="L15" s="66">
        <f t="shared" si="2"/>
        <v>1526428</v>
      </c>
      <c r="M15" s="66">
        <f t="shared" si="2"/>
        <v>2010808</v>
      </c>
      <c r="N15" s="66">
        <f t="shared" si="2"/>
        <v>246975</v>
      </c>
      <c r="O15" s="66">
        <f t="shared" si="2"/>
        <v>237247</v>
      </c>
      <c r="P15" s="66">
        <f t="shared" si="2"/>
        <v>4145516</v>
      </c>
      <c r="Q15" s="66">
        <f t="shared" si="2"/>
        <v>4629738</v>
      </c>
      <c r="R15" s="66">
        <f t="shared" si="2"/>
        <v>135241</v>
      </c>
      <c r="S15" s="66">
        <f t="shared" si="2"/>
        <v>167720</v>
      </c>
      <c r="T15" s="66">
        <f t="shared" si="2"/>
        <v>163443</v>
      </c>
      <c r="U15" s="66">
        <f t="shared" si="2"/>
        <v>466404</v>
      </c>
      <c r="V15" s="66">
        <f t="shared" si="2"/>
        <v>7781729</v>
      </c>
      <c r="W15" s="66">
        <f t="shared" si="2"/>
        <v>7256500</v>
      </c>
      <c r="X15" s="66">
        <f t="shared" si="2"/>
        <v>525229</v>
      </c>
      <c r="Y15" s="103">
        <f>+IF(W15&lt;&gt;0,+(X15/W15)*100,0)</f>
        <v>7.23804864604148</v>
      </c>
      <c r="Z15" s="119">
        <f>SUM(Z16:Z18)</f>
        <v>7256500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>
        <v>2393979</v>
      </c>
      <c r="D17" s="122">
        <v>16166000</v>
      </c>
      <c r="E17" s="26">
        <v>7256500</v>
      </c>
      <c r="F17" s="26">
        <v>206098</v>
      </c>
      <c r="G17" s="26">
        <v>223800</v>
      </c>
      <c r="H17" s="26">
        <v>244881</v>
      </c>
      <c r="I17" s="26">
        <v>674779</v>
      </c>
      <c r="J17" s="26">
        <v>251312</v>
      </c>
      <c r="K17" s="26">
        <v>233068</v>
      </c>
      <c r="L17" s="26">
        <v>1526428</v>
      </c>
      <c r="M17" s="26">
        <v>2010808</v>
      </c>
      <c r="N17" s="26">
        <v>246975</v>
      </c>
      <c r="O17" s="26">
        <v>237247</v>
      </c>
      <c r="P17" s="26">
        <v>4145516</v>
      </c>
      <c r="Q17" s="26">
        <v>4629738</v>
      </c>
      <c r="R17" s="26">
        <v>135241</v>
      </c>
      <c r="S17" s="26">
        <v>167720</v>
      </c>
      <c r="T17" s="26">
        <v>163443</v>
      </c>
      <c r="U17" s="26">
        <v>466404</v>
      </c>
      <c r="V17" s="26">
        <v>7781729</v>
      </c>
      <c r="W17" s="26">
        <v>7256500</v>
      </c>
      <c r="X17" s="26">
        <v>525229</v>
      </c>
      <c r="Y17" s="106">
        <v>7.24</v>
      </c>
      <c r="Z17" s="121">
        <v>7256500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68376846</v>
      </c>
      <c r="D19" s="120">
        <f t="shared" si="3"/>
        <v>73719573</v>
      </c>
      <c r="E19" s="66">
        <f t="shared" si="3"/>
        <v>76084007</v>
      </c>
      <c r="F19" s="66">
        <f t="shared" si="3"/>
        <v>6272284</v>
      </c>
      <c r="G19" s="66">
        <f t="shared" si="3"/>
        <v>6570373</v>
      </c>
      <c r="H19" s="66">
        <f t="shared" si="3"/>
        <v>6410817</v>
      </c>
      <c r="I19" s="66">
        <f t="shared" si="3"/>
        <v>19253474</v>
      </c>
      <c r="J19" s="66">
        <f t="shared" si="3"/>
        <v>6419596</v>
      </c>
      <c r="K19" s="66">
        <f t="shared" si="3"/>
        <v>6208773</v>
      </c>
      <c r="L19" s="66">
        <f t="shared" si="3"/>
        <v>6437484</v>
      </c>
      <c r="M19" s="66">
        <f t="shared" si="3"/>
        <v>19065853</v>
      </c>
      <c r="N19" s="66">
        <f t="shared" si="3"/>
        <v>7068413</v>
      </c>
      <c r="O19" s="66">
        <f t="shared" si="3"/>
        <v>6125628</v>
      </c>
      <c r="P19" s="66">
        <f t="shared" si="3"/>
        <v>6458212</v>
      </c>
      <c r="Q19" s="66">
        <f t="shared" si="3"/>
        <v>19652253</v>
      </c>
      <c r="R19" s="66">
        <f t="shared" si="3"/>
        <v>6203306</v>
      </c>
      <c r="S19" s="66">
        <f t="shared" si="3"/>
        <v>6662048</v>
      </c>
      <c r="T19" s="66">
        <f t="shared" si="3"/>
        <v>6244447</v>
      </c>
      <c r="U19" s="66">
        <f t="shared" si="3"/>
        <v>19109801</v>
      </c>
      <c r="V19" s="66">
        <f t="shared" si="3"/>
        <v>77081381</v>
      </c>
      <c r="W19" s="66">
        <f t="shared" si="3"/>
        <v>76084007</v>
      </c>
      <c r="X19" s="66">
        <f t="shared" si="3"/>
        <v>997374</v>
      </c>
      <c r="Y19" s="103">
        <f>+IF(W19&lt;&gt;0,+(X19/W19)*100,0)</f>
        <v>1.3108852166526928</v>
      </c>
      <c r="Z19" s="119">
        <f>SUM(Z20:Z23)</f>
        <v>76084007</v>
      </c>
    </row>
    <row r="20" spans="1:26" ht="13.5">
      <c r="A20" s="104" t="s">
        <v>88</v>
      </c>
      <c r="B20" s="102"/>
      <c r="C20" s="121">
        <v>43750330</v>
      </c>
      <c r="D20" s="122">
        <v>47044798</v>
      </c>
      <c r="E20" s="26">
        <v>48862234</v>
      </c>
      <c r="F20" s="26">
        <v>4117023</v>
      </c>
      <c r="G20" s="26">
        <v>4392593</v>
      </c>
      <c r="H20" s="26">
        <v>4264752</v>
      </c>
      <c r="I20" s="26">
        <v>12774368</v>
      </c>
      <c r="J20" s="26"/>
      <c r="K20" s="26">
        <v>4032466</v>
      </c>
      <c r="L20" s="26">
        <v>4158855</v>
      </c>
      <c r="M20" s="26">
        <v>8191321</v>
      </c>
      <c r="N20" s="26">
        <v>4548369</v>
      </c>
      <c r="O20" s="26">
        <v>3895563</v>
      </c>
      <c r="P20" s="26">
        <v>4112193</v>
      </c>
      <c r="Q20" s="26">
        <v>12556125</v>
      </c>
      <c r="R20" s="26">
        <v>3893046</v>
      </c>
      <c r="S20" s="26">
        <v>4417315</v>
      </c>
      <c r="T20" s="26">
        <v>4167374</v>
      </c>
      <c r="U20" s="26">
        <v>12477735</v>
      </c>
      <c r="V20" s="26">
        <v>45999549</v>
      </c>
      <c r="W20" s="26">
        <v>48862234</v>
      </c>
      <c r="X20" s="26">
        <v>-2862685</v>
      </c>
      <c r="Y20" s="106">
        <v>-5.86</v>
      </c>
      <c r="Z20" s="121">
        <v>48862234</v>
      </c>
    </row>
    <row r="21" spans="1:26" ht="13.5">
      <c r="A21" s="104" t="s">
        <v>89</v>
      </c>
      <c r="B21" s="102"/>
      <c r="C21" s="121">
        <v>12742313</v>
      </c>
      <c r="D21" s="122">
        <v>13950197</v>
      </c>
      <c r="E21" s="26">
        <v>14150197</v>
      </c>
      <c r="F21" s="26">
        <v>1016743</v>
      </c>
      <c r="G21" s="26">
        <v>1071566</v>
      </c>
      <c r="H21" s="26">
        <v>1050262</v>
      </c>
      <c r="I21" s="26">
        <v>3138571</v>
      </c>
      <c r="J21" s="26">
        <v>5326989</v>
      </c>
      <c r="K21" s="26">
        <v>1073143</v>
      </c>
      <c r="L21" s="26">
        <v>1115207</v>
      </c>
      <c r="M21" s="26">
        <v>7515339</v>
      </c>
      <c r="N21" s="26">
        <v>1395036</v>
      </c>
      <c r="O21" s="26">
        <v>1135402</v>
      </c>
      <c r="P21" s="26">
        <v>1249282</v>
      </c>
      <c r="Q21" s="26">
        <v>3779720</v>
      </c>
      <c r="R21" s="26">
        <v>1202153</v>
      </c>
      <c r="S21" s="26">
        <v>1139405</v>
      </c>
      <c r="T21" s="26">
        <v>968311</v>
      </c>
      <c r="U21" s="26">
        <v>3309869</v>
      </c>
      <c r="V21" s="26">
        <v>17743499</v>
      </c>
      <c r="W21" s="26">
        <v>14150197</v>
      </c>
      <c r="X21" s="26">
        <v>3593302</v>
      </c>
      <c r="Y21" s="106">
        <v>25.39</v>
      </c>
      <c r="Z21" s="121">
        <v>14150197</v>
      </c>
    </row>
    <row r="22" spans="1:26" ht="13.5">
      <c r="A22" s="104" t="s">
        <v>90</v>
      </c>
      <c r="B22" s="102"/>
      <c r="C22" s="123">
        <v>4481876</v>
      </c>
      <c r="D22" s="124">
        <v>4712442</v>
      </c>
      <c r="E22" s="125">
        <v>4859441</v>
      </c>
      <c r="F22" s="125">
        <v>439305</v>
      </c>
      <c r="G22" s="125">
        <v>407202</v>
      </c>
      <c r="H22" s="125">
        <v>399248</v>
      </c>
      <c r="I22" s="125">
        <v>1245755</v>
      </c>
      <c r="J22" s="125">
        <v>397245</v>
      </c>
      <c r="K22" s="125">
        <v>404785</v>
      </c>
      <c r="L22" s="125">
        <v>470523</v>
      </c>
      <c r="M22" s="125">
        <v>1272553</v>
      </c>
      <c r="N22" s="125">
        <v>430073</v>
      </c>
      <c r="O22" s="125">
        <v>396498</v>
      </c>
      <c r="P22" s="125">
        <v>397514</v>
      </c>
      <c r="Q22" s="125">
        <v>1224085</v>
      </c>
      <c r="R22" s="125">
        <v>408874</v>
      </c>
      <c r="S22" s="125">
        <v>404842</v>
      </c>
      <c r="T22" s="125">
        <v>408292</v>
      </c>
      <c r="U22" s="125">
        <v>1222008</v>
      </c>
      <c r="V22" s="125">
        <v>4964401</v>
      </c>
      <c r="W22" s="125">
        <v>4859441</v>
      </c>
      <c r="X22" s="125">
        <v>104960</v>
      </c>
      <c r="Y22" s="107">
        <v>2.16</v>
      </c>
      <c r="Z22" s="123">
        <v>4859441</v>
      </c>
    </row>
    <row r="23" spans="1:26" ht="13.5">
      <c r="A23" s="104" t="s">
        <v>91</v>
      </c>
      <c r="B23" s="102"/>
      <c r="C23" s="121">
        <v>7402327</v>
      </c>
      <c r="D23" s="122">
        <v>8012136</v>
      </c>
      <c r="E23" s="26">
        <v>8212135</v>
      </c>
      <c r="F23" s="26">
        <v>699213</v>
      </c>
      <c r="G23" s="26">
        <v>699012</v>
      </c>
      <c r="H23" s="26">
        <v>696555</v>
      </c>
      <c r="I23" s="26">
        <v>2094780</v>
      </c>
      <c r="J23" s="26">
        <v>695362</v>
      </c>
      <c r="K23" s="26">
        <v>698379</v>
      </c>
      <c r="L23" s="26">
        <v>692899</v>
      </c>
      <c r="M23" s="26">
        <v>2086640</v>
      </c>
      <c r="N23" s="26">
        <v>694935</v>
      </c>
      <c r="O23" s="26">
        <v>698165</v>
      </c>
      <c r="P23" s="26">
        <v>699223</v>
      </c>
      <c r="Q23" s="26">
        <v>2092323</v>
      </c>
      <c r="R23" s="26">
        <v>699233</v>
      </c>
      <c r="S23" s="26">
        <v>700486</v>
      </c>
      <c r="T23" s="26">
        <v>700470</v>
      </c>
      <c r="U23" s="26">
        <v>2100189</v>
      </c>
      <c r="V23" s="26">
        <v>8373932</v>
      </c>
      <c r="W23" s="26">
        <v>8212135</v>
      </c>
      <c r="X23" s="26">
        <v>161797</v>
      </c>
      <c r="Y23" s="106">
        <v>1.97</v>
      </c>
      <c r="Z23" s="121">
        <v>8212135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149798369</v>
      </c>
      <c r="D25" s="139">
        <f t="shared" si="4"/>
        <v>155788425</v>
      </c>
      <c r="E25" s="39">
        <f t="shared" si="4"/>
        <v>162788293</v>
      </c>
      <c r="F25" s="39">
        <f t="shared" si="4"/>
        <v>42566121</v>
      </c>
      <c r="G25" s="39">
        <f t="shared" si="4"/>
        <v>8196219</v>
      </c>
      <c r="H25" s="39">
        <f t="shared" si="4"/>
        <v>8012088</v>
      </c>
      <c r="I25" s="39">
        <f t="shared" si="4"/>
        <v>58774428</v>
      </c>
      <c r="J25" s="39">
        <f t="shared" si="4"/>
        <v>8082220</v>
      </c>
      <c r="K25" s="39">
        <f t="shared" si="4"/>
        <v>15824539</v>
      </c>
      <c r="L25" s="39">
        <f t="shared" si="4"/>
        <v>13200326</v>
      </c>
      <c r="M25" s="39">
        <f t="shared" si="4"/>
        <v>37107085</v>
      </c>
      <c r="N25" s="39">
        <f t="shared" si="4"/>
        <v>8499197</v>
      </c>
      <c r="O25" s="39">
        <f t="shared" si="4"/>
        <v>7180715</v>
      </c>
      <c r="P25" s="39">
        <f t="shared" si="4"/>
        <v>17184196</v>
      </c>
      <c r="Q25" s="39">
        <f t="shared" si="4"/>
        <v>32864108</v>
      </c>
      <c r="R25" s="39">
        <f t="shared" si="4"/>
        <v>6798935</v>
      </c>
      <c r="S25" s="39">
        <f t="shared" si="4"/>
        <v>7500198</v>
      </c>
      <c r="T25" s="39">
        <f t="shared" si="4"/>
        <v>7406496</v>
      </c>
      <c r="U25" s="39">
        <f t="shared" si="4"/>
        <v>21705629</v>
      </c>
      <c r="V25" s="39">
        <f t="shared" si="4"/>
        <v>150451250</v>
      </c>
      <c r="W25" s="39">
        <f t="shared" si="4"/>
        <v>162788293</v>
      </c>
      <c r="X25" s="39">
        <f t="shared" si="4"/>
        <v>-12337043</v>
      </c>
      <c r="Y25" s="140">
        <f>+IF(W25&lt;&gt;0,+(X25/W25)*100,0)</f>
        <v>-7.578581218982375</v>
      </c>
      <c r="Z25" s="138">
        <f>+Z5+Z9+Z15+Z19+Z24</f>
        <v>162788293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69529408</v>
      </c>
      <c r="D28" s="120">
        <f t="shared" si="5"/>
        <v>55485097</v>
      </c>
      <c r="E28" s="66">
        <f t="shared" si="5"/>
        <v>68440328</v>
      </c>
      <c r="F28" s="66">
        <f t="shared" si="5"/>
        <v>3591497</v>
      </c>
      <c r="G28" s="66">
        <f t="shared" si="5"/>
        <v>3534632</v>
      </c>
      <c r="H28" s="66">
        <f t="shared" si="5"/>
        <v>3287961</v>
      </c>
      <c r="I28" s="66">
        <f t="shared" si="5"/>
        <v>10414090</v>
      </c>
      <c r="J28" s="66">
        <f t="shared" si="5"/>
        <v>4042258</v>
      </c>
      <c r="K28" s="66">
        <f t="shared" si="5"/>
        <v>6278496</v>
      </c>
      <c r="L28" s="66">
        <f t="shared" si="5"/>
        <v>4688785</v>
      </c>
      <c r="M28" s="66">
        <f t="shared" si="5"/>
        <v>15009539</v>
      </c>
      <c r="N28" s="66">
        <f t="shared" si="5"/>
        <v>3963028</v>
      </c>
      <c r="O28" s="66">
        <f t="shared" si="5"/>
        <v>4382685</v>
      </c>
      <c r="P28" s="66">
        <f t="shared" si="5"/>
        <v>4244088</v>
      </c>
      <c r="Q28" s="66">
        <f t="shared" si="5"/>
        <v>12589801</v>
      </c>
      <c r="R28" s="66">
        <f t="shared" si="5"/>
        <v>3528895</v>
      </c>
      <c r="S28" s="66">
        <f t="shared" si="5"/>
        <v>4022783</v>
      </c>
      <c r="T28" s="66">
        <f t="shared" si="5"/>
        <v>4843391</v>
      </c>
      <c r="U28" s="66">
        <f t="shared" si="5"/>
        <v>12395069</v>
      </c>
      <c r="V28" s="66">
        <f t="shared" si="5"/>
        <v>50408499</v>
      </c>
      <c r="W28" s="66">
        <f t="shared" si="5"/>
        <v>68440328</v>
      </c>
      <c r="X28" s="66">
        <f t="shared" si="5"/>
        <v>-18031829</v>
      </c>
      <c r="Y28" s="103">
        <f>+IF(W28&lt;&gt;0,+(X28/W28)*100,0)</f>
        <v>-26.346789278975987</v>
      </c>
      <c r="Z28" s="119">
        <f>SUM(Z29:Z31)</f>
        <v>68440328</v>
      </c>
    </row>
    <row r="29" spans="1:26" ht="13.5">
      <c r="A29" s="104" t="s">
        <v>74</v>
      </c>
      <c r="B29" s="102"/>
      <c r="C29" s="121">
        <v>16310532</v>
      </c>
      <c r="D29" s="122">
        <v>25261179</v>
      </c>
      <c r="E29" s="26">
        <v>21896577</v>
      </c>
      <c r="F29" s="26">
        <v>1877284</v>
      </c>
      <c r="G29" s="26">
        <v>1899832</v>
      </c>
      <c r="H29" s="26">
        <v>1504604</v>
      </c>
      <c r="I29" s="26">
        <v>5281720</v>
      </c>
      <c r="J29" s="26">
        <v>1624177</v>
      </c>
      <c r="K29" s="26">
        <v>1951672</v>
      </c>
      <c r="L29" s="26">
        <v>2007047</v>
      </c>
      <c r="M29" s="26">
        <v>5582896</v>
      </c>
      <c r="N29" s="26">
        <v>1651673</v>
      </c>
      <c r="O29" s="26">
        <v>1760746</v>
      </c>
      <c r="P29" s="26">
        <v>1819704</v>
      </c>
      <c r="Q29" s="26">
        <v>5232123</v>
      </c>
      <c r="R29" s="26">
        <v>1749030</v>
      </c>
      <c r="S29" s="26">
        <v>1690374</v>
      </c>
      <c r="T29" s="26">
        <v>1538598</v>
      </c>
      <c r="U29" s="26">
        <v>4978002</v>
      </c>
      <c r="V29" s="26">
        <v>21074741</v>
      </c>
      <c r="W29" s="26">
        <v>21896577</v>
      </c>
      <c r="X29" s="26">
        <v>-821836</v>
      </c>
      <c r="Y29" s="106">
        <v>-3.75</v>
      </c>
      <c r="Z29" s="121">
        <v>21896577</v>
      </c>
    </row>
    <row r="30" spans="1:26" ht="13.5">
      <c r="A30" s="104" t="s">
        <v>75</v>
      </c>
      <c r="B30" s="102"/>
      <c r="C30" s="123">
        <v>11705605</v>
      </c>
      <c r="D30" s="124">
        <v>10856631</v>
      </c>
      <c r="E30" s="125">
        <v>10894625</v>
      </c>
      <c r="F30" s="125">
        <v>920035</v>
      </c>
      <c r="G30" s="125">
        <v>602450</v>
      </c>
      <c r="H30" s="125">
        <v>614759</v>
      </c>
      <c r="I30" s="125">
        <v>2137244</v>
      </c>
      <c r="J30" s="125">
        <v>865542</v>
      </c>
      <c r="K30" s="125">
        <v>1295346</v>
      </c>
      <c r="L30" s="125">
        <v>1339104</v>
      </c>
      <c r="M30" s="125">
        <v>3499992</v>
      </c>
      <c r="N30" s="125">
        <v>739674</v>
      </c>
      <c r="O30" s="125">
        <v>943598</v>
      </c>
      <c r="P30" s="125">
        <v>636271</v>
      </c>
      <c r="Q30" s="125">
        <v>2319543</v>
      </c>
      <c r="R30" s="125">
        <v>643221</v>
      </c>
      <c r="S30" s="125">
        <v>891064</v>
      </c>
      <c r="T30" s="125">
        <v>632114</v>
      </c>
      <c r="U30" s="125">
        <v>2166399</v>
      </c>
      <c r="V30" s="125">
        <v>10123178</v>
      </c>
      <c r="W30" s="125">
        <v>10894625</v>
      </c>
      <c r="X30" s="125">
        <v>-771447</v>
      </c>
      <c r="Y30" s="107">
        <v>-7.08</v>
      </c>
      <c r="Z30" s="123">
        <v>10894625</v>
      </c>
    </row>
    <row r="31" spans="1:26" ht="13.5">
      <c r="A31" s="104" t="s">
        <v>76</v>
      </c>
      <c r="B31" s="102"/>
      <c r="C31" s="121">
        <v>41513271</v>
      </c>
      <c r="D31" s="122">
        <v>19367287</v>
      </c>
      <c r="E31" s="26">
        <v>35649126</v>
      </c>
      <c r="F31" s="26">
        <v>794178</v>
      </c>
      <c r="G31" s="26">
        <v>1032350</v>
      </c>
      <c r="H31" s="26">
        <v>1168598</v>
      </c>
      <c r="I31" s="26">
        <v>2995126</v>
      </c>
      <c r="J31" s="26">
        <v>1552539</v>
      </c>
      <c r="K31" s="26">
        <v>3031478</v>
      </c>
      <c r="L31" s="26">
        <v>1342634</v>
      </c>
      <c r="M31" s="26">
        <v>5926651</v>
      </c>
      <c r="N31" s="26">
        <v>1571681</v>
      </c>
      <c r="O31" s="26">
        <v>1678341</v>
      </c>
      <c r="P31" s="26">
        <v>1788113</v>
      </c>
      <c r="Q31" s="26">
        <v>5038135</v>
      </c>
      <c r="R31" s="26">
        <v>1136644</v>
      </c>
      <c r="S31" s="26">
        <v>1441345</v>
      </c>
      <c r="T31" s="26">
        <v>2672679</v>
      </c>
      <c r="U31" s="26">
        <v>5250668</v>
      </c>
      <c r="V31" s="26">
        <v>19210580</v>
      </c>
      <c r="W31" s="26">
        <v>35649126</v>
      </c>
      <c r="X31" s="26">
        <v>-16438546</v>
      </c>
      <c r="Y31" s="106">
        <v>-46.11</v>
      </c>
      <c r="Z31" s="121">
        <v>35649126</v>
      </c>
    </row>
    <row r="32" spans="1:26" ht="13.5">
      <c r="A32" s="101" t="s">
        <v>77</v>
      </c>
      <c r="B32" s="102"/>
      <c r="C32" s="119">
        <f aca="true" t="shared" si="6" ref="C32:X32">SUM(C33:C37)</f>
        <v>11730030</v>
      </c>
      <c r="D32" s="120">
        <f t="shared" si="6"/>
        <v>13331300</v>
      </c>
      <c r="E32" s="66">
        <f t="shared" si="6"/>
        <v>16006619</v>
      </c>
      <c r="F32" s="66">
        <f t="shared" si="6"/>
        <v>827588</v>
      </c>
      <c r="G32" s="66">
        <f t="shared" si="6"/>
        <v>878597</v>
      </c>
      <c r="H32" s="66">
        <f t="shared" si="6"/>
        <v>1021289</v>
      </c>
      <c r="I32" s="66">
        <f t="shared" si="6"/>
        <v>2727474</v>
      </c>
      <c r="J32" s="66">
        <f t="shared" si="6"/>
        <v>885971</v>
      </c>
      <c r="K32" s="66">
        <f t="shared" si="6"/>
        <v>1503268</v>
      </c>
      <c r="L32" s="66">
        <f t="shared" si="6"/>
        <v>1186353</v>
      </c>
      <c r="M32" s="66">
        <f t="shared" si="6"/>
        <v>3575592</v>
      </c>
      <c r="N32" s="66">
        <f t="shared" si="6"/>
        <v>1189225</v>
      </c>
      <c r="O32" s="66">
        <f t="shared" si="6"/>
        <v>998478</v>
      </c>
      <c r="P32" s="66">
        <f t="shared" si="6"/>
        <v>918443</v>
      </c>
      <c r="Q32" s="66">
        <f t="shared" si="6"/>
        <v>3106146</v>
      </c>
      <c r="R32" s="66">
        <f t="shared" si="6"/>
        <v>1067330</v>
      </c>
      <c r="S32" s="66">
        <f t="shared" si="6"/>
        <v>1253882</v>
      </c>
      <c r="T32" s="66">
        <f t="shared" si="6"/>
        <v>1093705</v>
      </c>
      <c r="U32" s="66">
        <f t="shared" si="6"/>
        <v>3414917</v>
      </c>
      <c r="V32" s="66">
        <f t="shared" si="6"/>
        <v>12824129</v>
      </c>
      <c r="W32" s="66">
        <f t="shared" si="6"/>
        <v>16006619</v>
      </c>
      <c r="X32" s="66">
        <f t="shared" si="6"/>
        <v>-3182490</v>
      </c>
      <c r="Y32" s="103">
        <f>+IF(W32&lt;&gt;0,+(X32/W32)*100,0)</f>
        <v>-19.882337425536274</v>
      </c>
      <c r="Z32" s="119">
        <f>SUM(Z33:Z37)</f>
        <v>16006619</v>
      </c>
    </row>
    <row r="33" spans="1:26" ht="13.5">
      <c r="A33" s="104" t="s">
        <v>78</v>
      </c>
      <c r="B33" s="102"/>
      <c r="C33" s="121">
        <v>11450321</v>
      </c>
      <c r="D33" s="122">
        <v>13005828</v>
      </c>
      <c r="E33" s="26">
        <v>9970992</v>
      </c>
      <c r="F33" s="26">
        <v>807194</v>
      </c>
      <c r="G33" s="26">
        <v>851423</v>
      </c>
      <c r="H33" s="26">
        <v>1002778</v>
      </c>
      <c r="I33" s="26">
        <v>2661395</v>
      </c>
      <c r="J33" s="26">
        <v>868885</v>
      </c>
      <c r="K33" s="26">
        <v>1467819</v>
      </c>
      <c r="L33" s="26">
        <v>1168603</v>
      </c>
      <c r="M33" s="26">
        <v>3505307</v>
      </c>
      <c r="N33" s="26">
        <v>1172068</v>
      </c>
      <c r="O33" s="26">
        <v>976532</v>
      </c>
      <c r="P33" s="26">
        <v>892798</v>
      </c>
      <c r="Q33" s="26">
        <v>3041398</v>
      </c>
      <c r="R33" s="26">
        <v>731089</v>
      </c>
      <c r="S33" s="26">
        <v>827170</v>
      </c>
      <c r="T33" s="26">
        <v>730430</v>
      </c>
      <c r="U33" s="26">
        <v>2288689</v>
      </c>
      <c r="V33" s="26">
        <v>11496789</v>
      </c>
      <c r="W33" s="26">
        <v>9970992</v>
      </c>
      <c r="X33" s="26">
        <v>1525797</v>
      </c>
      <c r="Y33" s="106">
        <v>15.3</v>
      </c>
      <c r="Z33" s="121">
        <v>9970992</v>
      </c>
    </row>
    <row r="34" spans="1:26" ht="13.5">
      <c r="A34" s="104" t="s">
        <v>79</v>
      </c>
      <c r="B34" s="102"/>
      <c r="C34" s="121">
        <v>279709</v>
      </c>
      <c r="D34" s="122">
        <v>325472</v>
      </c>
      <c r="E34" s="26">
        <v>3329778</v>
      </c>
      <c r="F34" s="26">
        <v>20394</v>
      </c>
      <c r="G34" s="26">
        <v>27174</v>
      </c>
      <c r="H34" s="26">
        <v>18511</v>
      </c>
      <c r="I34" s="26">
        <v>66079</v>
      </c>
      <c r="J34" s="26">
        <v>17086</v>
      </c>
      <c r="K34" s="26">
        <v>35449</v>
      </c>
      <c r="L34" s="26">
        <v>17750</v>
      </c>
      <c r="M34" s="26">
        <v>70285</v>
      </c>
      <c r="N34" s="26">
        <v>17157</v>
      </c>
      <c r="O34" s="26">
        <v>21946</v>
      </c>
      <c r="P34" s="26">
        <v>25645</v>
      </c>
      <c r="Q34" s="26">
        <v>64748</v>
      </c>
      <c r="R34" s="26">
        <v>176994</v>
      </c>
      <c r="S34" s="26">
        <v>234999</v>
      </c>
      <c r="T34" s="26">
        <v>164346</v>
      </c>
      <c r="U34" s="26">
        <v>576339</v>
      </c>
      <c r="V34" s="26">
        <v>777451</v>
      </c>
      <c r="W34" s="26">
        <v>3329778</v>
      </c>
      <c r="X34" s="26">
        <v>-2552327</v>
      </c>
      <c r="Y34" s="106">
        <v>-76.65</v>
      </c>
      <c r="Z34" s="121">
        <v>3329778</v>
      </c>
    </row>
    <row r="35" spans="1:26" ht="13.5">
      <c r="A35" s="104" t="s">
        <v>80</v>
      </c>
      <c r="B35" s="102"/>
      <c r="C35" s="121"/>
      <c r="D35" s="122"/>
      <c r="E35" s="26">
        <v>2705849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v>159247</v>
      </c>
      <c r="S35" s="26">
        <v>191713</v>
      </c>
      <c r="T35" s="26">
        <v>198929</v>
      </c>
      <c r="U35" s="26">
        <v>549889</v>
      </c>
      <c r="V35" s="26">
        <v>549889</v>
      </c>
      <c r="W35" s="26">
        <v>2705849</v>
      </c>
      <c r="X35" s="26">
        <v>-2155960</v>
      </c>
      <c r="Y35" s="106">
        <v>-79.68</v>
      </c>
      <c r="Z35" s="121">
        <v>2705849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12331692</v>
      </c>
      <c r="D38" s="120">
        <f t="shared" si="7"/>
        <v>19291650</v>
      </c>
      <c r="E38" s="66">
        <f t="shared" si="7"/>
        <v>16611052</v>
      </c>
      <c r="F38" s="66">
        <f t="shared" si="7"/>
        <v>994865</v>
      </c>
      <c r="G38" s="66">
        <f t="shared" si="7"/>
        <v>773366</v>
      </c>
      <c r="H38" s="66">
        <f t="shared" si="7"/>
        <v>1338687</v>
      </c>
      <c r="I38" s="66">
        <f t="shared" si="7"/>
        <v>3106918</v>
      </c>
      <c r="J38" s="66">
        <f t="shared" si="7"/>
        <v>833616</v>
      </c>
      <c r="K38" s="66">
        <f t="shared" si="7"/>
        <v>1790406</v>
      </c>
      <c r="L38" s="66">
        <f t="shared" si="7"/>
        <v>3077583</v>
      </c>
      <c r="M38" s="66">
        <f t="shared" si="7"/>
        <v>5701605</v>
      </c>
      <c r="N38" s="66">
        <f t="shared" si="7"/>
        <v>926759</v>
      </c>
      <c r="O38" s="66">
        <f t="shared" si="7"/>
        <v>1383723</v>
      </c>
      <c r="P38" s="66">
        <f t="shared" si="7"/>
        <v>1093120</v>
      </c>
      <c r="Q38" s="66">
        <f t="shared" si="7"/>
        <v>3403602</v>
      </c>
      <c r="R38" s="66">
        <f t="shared" si="7"/>
        <v>1613990</v>
      </c>
      <c r="S38" s="66">
        <f t="shared" si="7"/>
        <v>705220</v>
      </c>
      <c r="T38" s="66">
        <f t="shared" si="7"/>
        <v>737100</v>
      </c>
      <c r="U38" s="66">
        <f t="shared" si="7"/>
        <v>3056310</v>
      </c>
      <c r="V38" s="66">
        <f t="shared" si="7"/>
        <v>15268435</v>
      </c>
      <c r="W38" s="66">
        <f t="shared" si="7"/>
        <v>16611052</v>
      </c>
      <c r="X38" s="66">
        <f t="shared" si="7"/>
        <v>-1342617</v>
      </c>
      <c r="Y38" s="103">
        <f>+IF(W38&lt;&gt;0,+(X38/W38)*100,0)</f>
        <v>-8.082672909578514</v>
      </c>
      <c r="Z38" s="119">
        <f>SUM(Z39:Z41)</f>
        <v>16611052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>
        <v>12331692</v>
      </c>
      <c r="D40" s="122">
        <v>19291650</v>
      </c>
      <c r="E40" s="26">
        <v>16611052</v>
      </c>
      <c r="F40" s="26">
        <v>994865</v>
      </c>
      <c r="G40" s="26">
        <v>773366</v>
      </c>
      <c r="H40" s="26">
        <v>1338687</v>
      </c>
      <c r="I40" s="26">
        <v>3106918</v>
      </c>
      <c r="J40" s="26">
        <v>833616</v>
      </c>
      <c r="K40" s="26">
        <v>1790406</v>
      </c>
      <c r="L40" s="26">
        <v>3077583</v>
      </c>
      <c r="M40" s="26">
        <v>5701605</v>
      </c>
      <c r="N40" s="26">
        <v>926759</v>
      </c>
      <c r="O40" s="26">
        <v>1383723</v>
      </c>
      <c r="P40" s="26">
        <v>1093120</v>
      </c>
      <c r="Q40" s="26">
        <v>3403602</v>
      </c>
      <c r="R40" s="26">
        <v>1613990</v>
      </c>
      <c r="S40" s="26">
        <v>705220</v>
      </c>
      <c r="T40" s="26">
        <v>737100</v>
      </c>
      <c r="U40" s="26">
        <v>3056310</v>
      </c>
      <c r="V40" s="26">
        <v>15268435</v>
      </c>
      <c r="W40" s="26">
        <v>16611052</v>
      </c>
      <c r="X40" s="26">
        <v>-1342617</v>
      </c>
      <c r="Y40" s="106">
        <v>-8.08</v>
      </c>
      <c r="Z40" s="121">
        <v>16611052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49090276</v>
      </c>
      <c r="D42" s="120">
        <f t="shared" si="8"/>
        <v>60627901</v>
      </c>
      <c r="E42" s="66">
        <f t="shared" si="8"/>
        <v>63385624</v>
      </c>
      <c r="F42" s="66">
        <f t="shared" si="8"/>
        <v>1417941</v>
      </c>
      <c r="G42" s="66">
        <f t="shared" si="8"/>
        <v>8227896</v>
      </c>
      <c r="H42" s="66">
        <f t="shared" si="8"/>
        <v>3923632</v>
      </c>
      <c r="I42" s="66">
        <f t="shared" si="8"/>
        <v>13569469</v>
      </c>
      <c r="J42" s="66">
        <f t="shared" si="8"/>
        <v>4847939</v>
      </c>
      <c r="K42" s="66">
        <f t="shared" si="8"/>
        <v>4686768</v>
      </c>
      <c r="L42" s="66">
        <f t="shared" si="8"/>
        <v>4599066</v>
      </c>
      <c r="M42" s="66">
        <f t="shared" si="8"/>
        <v>14133773</v>
      </c>
      <c r="N42" s="66">
        <f t="shared" si="8"/>
        <v>4369441</v>
      </c>
      <c r="O42" s="66">
        <f t="shared" si="8"/>
        <v>4411336</v>
      </c>
      <c r="P42" s="66">
        <f t="shared" si="8"/>
        <v>6054513</v>
      </c>
      <c r="Q42" s="66">
        <f t="shared" si="8"/>
        <v>14835290</v>
      </c>
      <c r="R42" s="66">
        <f t="shared" si="8"/>
        <v>2383992</v>
      </c>
      <c r="S42" s="66">
        <f t="shared" si="8"/>
        <v>5721221</v>
      </c>
      <c r="T42" s="66">
        <f t="shared" si="8"/>
        <v>6450419</v>
      </c>
      <c r="U42" s="66">
        <f t="shared" si="8"/>
        <v>14555632</v>
      </c>
      <c r="V42" s="66">
        <f t="shared" si="8"/>
        <v>57094164</v>
      </c>
      <c r="W42" s="66">
        <f t="shared" si="8"/>
        <v>63385624</v>
      </c>
      <c r="X42" s="66">
        <f t="shared" si="8"/>
        <v>-6291460</v>
      </c>
      <c r="Y42" s="103">
        <f>+IF(W42&lt;&gt;0,+(X42/W42)*100,0)</f>
        <v>-9.925689143645569</v>
      </c>
      <c r="Z42" s="119">
        <f>SUM(Z43:Z46)</f>
        <v>63385624</v>
      </c>
    </row>
    <row r="43" spans="1:26" ht="13.5">
      <c r="A43" s="104" t="s">
        <v>88</v>
      </c>
      <c r="B43" s="102"/>
      <c r="C43" s="121">
        <v>31042595</v>
      </c>
      <c r="D43" s="122">
        <v>40340046</v>
      </c>
      <c r="E43" s="26">
        <v>41541364</v>
      </c>
      <c r="F43" s="26">
        <v>437275</v>
      </c>
      <c r="G43" s="26">
        <v>7027449</v>
      </c>
      <c r="H43" s="26">
        <v>2084644</v>
      </c>
      <c r="I43" s="26">
        <v>9549368</v>
      </c>
      <c r="J43" s="26"/>
      <c r="K43" s="26">
        <v>2934336</v>
      </c>
      <c r="L43" s="26">
        <v>2848254</v>
      </c>
      <c r="M43" s="26">
        <v>5782590</v>
      </c>
      <c r="N43" s="26">
        <v>2843964</v>
      </c>
      <c r="O43" s="26">
        <v>3050027</v>
      </c>
      <c r="P43" s="26">
        <v>4444440</v>
      </c>
      <c r="Q43" s="26">
        <v>10338431</v>
      </c>
      <c r="R43" s="26">
        <v>1007930</v>
      </c>
      <c r="S43" s="26">
        <v>4301517</v>
      </c>
      <c r="T43" s="26">
        <v>4813164</v>
      </c>
      <c r="U43" s="26">
        <v>10122611</v>
      </c>
      <c r="V43" s="26">
        <v>35793000</v>
      </c>
      <c r="W43" s="26">
        <v>41541364</v>
      </c>
      <c r="X43" s="26">
        <v>-5748364</v>
      </c>
      <c r="Y43" s="106">
        <v>-13.84</v>
      </c>
      <c r="Z43" s="121">
        <v>41541364</v>
      </c>
    </row>
    <row r="44" spans="1:26" ht="13.5">
      <c r="A44" s="104" t="s">
        <v>89</v>
      </c>
      <c r="B44" s="102"/>
      <c r="C44" s="121">
        <v>8069625</v>
      </c>
      <c r="D44" s="122">
        <v>8935397</v>
      </c>
      <c r="E44" s="26">
        <v>10015394</v>
      </c>
      <c r="F44" s="26">
        <v>494953</v>
      </c>
      <c r="G44" s="26">
        <v>513736</v>
      </c>
      <c r="H44" s="26">
        <v>817691</v>
      </c>
      <c r="I44" s="26">
        <v>1826380</v>
      </c>
      <c r="J44" s="26">
        <v>4181667</v>
      </c>
      <c r="K44" s="26">
        <v>718936</v>
      </c>
      <c r="L44" s="26">
        <v>893251</v>
      </c>
      <c r="M44" s="26">
        <v>5793854</v>
      </c>
      <c r="N44" s="26">
        <v>482610</v>
      </c>
      <c r="O44" s="26">
        <v>653451</v>
      </c>
      <c r="P44" s="26">
        <v>637268</v>
      </c>
      <c r="Q44" s="26">
        <v>1773329</v>
      </c>
      <c r="R44" s="26">
        <v>605224</v>
      </c>
      <c r="S44" s="26">
        <v>670793</v>
      </c>
      <c r="T44" s="26">
        <v>748319</v>
      </c>
      <c r="U44" s="26">
        <v>2024336</v>
      </c>
      <c r="V44" s="26">
        <v>11417899</v>
      </c>
      <c r="W44" s="26">
        <v>10015394</v>
      </c>
      <c r="X44" s="26">
        <v>1402505</v>
      </c>
      <c r="Y44" s="106">
        <v>14</v>
      </c>
      <c r="Z44" s="121">
        <v>10015394</v>
      </c>
    </row>
    <row r="45" spans="1:26" ht="13.5">
      <c r="A45" s="104" t="s">
        <v>90</v>
      </c>
      <c r="B45" s="102"/>
      <c r="C45" s="123">
        <v>4202841</v>
      </c>
      <c r="D45" s="124">
        <v>4757672</v>
      </c>
      <c r="E45" s="125">
        <v>4925531</v>
      </c>
      <c r="F45" s="125">
        <v>188485</v>
      </c>
      <c r="G45" s="125">
        <v>235438</v>
      </c>
      <c r="H45" s="125">
        <v>335810</v>
      </c>
      <c r="I45" s="125">
        <v>759733</v>
      </c>
      <c r="J45" s="125">
        <v>256512</v>
      </c>
      <c r="K45" s="125">
        <v>391179</v>
      </c>
      <c r="L45" s="125">
        <v>333461</v>
      </c>
      <c r="M45" s="125">
        <v>981152</v>
      </c>
      <c r="N45" s="125">
        <v>421258</v>
      </c>
      <c r="O45" s="125">
        <v>305284</v>
      </c>
      <c r="P45" s="125">
        <v>308479</v>
      </c>
      <c r="Q45" s="125">
        <v>1035021</v>
      </c>
      <c r="R45" s="125">
        <v>317351</v>
      </c>
      <c r="S45" s="125">
        <v>234350</v>
      </c>
      <c r="T45" s="125">
        <v>375360</v>
      </c>
      <c r="U45" s="125">
        <v>927061</v>
      </c>
      <c r="V45" s="125">
        <v>3702967</v>
      </c>
      <c r="W45" s="125">
        <v>4925531</v>
      </c>
      <c r="X45" s="125">
        <v>-1222564</v>
      </c>
      <c r="Y45" s="107">
        <v>-24.82</v>
      </c>
      <c r="Z45" s="123">
        <v>4925531</v>
      </c>
    </row>
    <row r="46" spans="1:26" ht="13.5">
      <c r="A46" s="104" t="s">
        <v>91</v>
      </c>
      <c r="B46" s="102"/>
      <c r="C46" s="121">
        <v>5775215</v>
      </c>
      <c r="D46" s="122">
        <v>6594786</v>
      </c>
      <c r="E46" s="26">
        <v>6903335</v>
      </c>
      <c r="F46" s="26">
        <v>297228</v>
      </c>
      <c r="G46" s="26">
        <v>451273</v>
      </c>
      <c r="H46" s="26">
        <v>685487</v>
      </c>
      <c r="I46" s="26">
        <v>1433988</v>
      </c>
      <c r="J46" s="26">
        <v>409760</v>
      </c>
      <c r="K46" s="26">
        <v>642317</v>
      </c>
      <c r="L46" s="26">
        <v>524100</v>
      </c>
      <c r="M46" s="26">
        <v>1576177</v>
      </c>
      <c r="N46" s="26">
        <v>621609</v>
      </c>
      <c r="O46" s="26">
        <v>402574</v>
      </c>
      <c r="P46" s="26">
        <v>664326</v>
      </c>
      <c r="Q46" s="26">
        <v>1688509</v>
      </c>
      <c r="R46" s="26">
        <v>453487</v>
      </c>
      <c r="S46" s="26">
        <v>514561</v>
      </c>
      <c r="T46" s="26">
        <v>513576</v>
      </c>
      <c r="U46" s="26">
        <v>1481624</v>
      </c>
      <c r="V46" s="26">
        <v>6180298</v>
      </c>
      <c r="W46" s="26">
        <v>6903335</v>
      </c>
      <c r="X46" s="26">
        <v>-723037</v>
      </c>
      <c r="Y46" s="106">
        <v>-10.47</v>
      </c>
      <c r="Z46" s="121">
        <v>6903335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142681406</v>
      </c>
      <c r="D48" s="139">
        <f t="shared" si="9"/>
        <v>148735948</v>
      </c>
      <c r="E48" s="39">
        <f t="shared" si="9"/>
        <v>164443623</v>
      </c>
      <c r="F48" s="39">
        <f t="shared" si="9"/>
        <v>6831891</v>
      </c>
      <c r="G48" s="39">
        <f t="shared" si="9"/>
        <v>13414491</v>
      </c>
      <c r="H48" s="39">
        <f t="shared" si="9"/>
        <v>9571569</v>
      </c>
      <c r="I48" s="39">
        <f t="shared" si="9"/>
        <v>29817951</v>
      </c>
      <c r="J48" s="39">
        <f t="shared" si="9"/>
        <v>10609784</v>
      </c>
      <c r="K48" s="39">
        <f t="shared" si="9"/>
        <v>14258938</v>
      </c>
      <c r="L48" s="39">
        <f t="shared" si="9"/>
        <v>13551787</v>
      </c>
      <c r="M48" s="39">
        <f t="shared" si="9"/>
        <v>38420509</v>
      </c>
      <c r="N48" s="39">
        <f t="shared" si="9"/>
        <v>10448453</v>
      </c>
      <c r="O48" s="39">
        <f t="shared" si="9"/>
        <v>11176222</v>
      </c>
      <c r="P48" s="39">
        <f t="shared" si="9"/>
        <v>12310164</v>
      </c>
      <c r="Q48" s="39">
        <f t="shared" si="9"/>
        <v>33934839</v>
      </c>
      <c r="R48" s="39">
        <f t="shared" si="9"/>
        <v>8594207</v>
      </c>
      <c r="S48" s="39">
        <f t="shared" si="9"/>
        <v>11703106</v>
      </c>
      <c r="T48" s="39">
        <f t="shared" si="9"/>
        <v>13124615</v>
      </c>
      <c r="U48" s="39">
        <f t="shared" si="9"/>
        <v>33421928</v>
      </c>
      <c r="V48" s="39">
        <f t="shared" si="9"/>
        <v>135595227</v>
      </c>
      <c r="W48" s="39">
        <f t="shared" si="9"/>
        <v>164443623</v>
      </c>
      <c r="X48" s="39">
        <f t="shared" si="9"/>
        <v>-28848396</v>
      </c>
      <c r="Y48" s="140">
        <f>+IF(W48&lt;&gt;0,+(X48/W48)*100,0)</f>
        <v>-17.543031145695444</v>
      </c>
      <c r="Z48" s="138">
        <f>+Z28+Z32+Z38+Z42+Z47</f>
        <v>164443623</v>
      </c>
    </row>
    <row r="49" spans="1:26" ht="13.5">
      <c r="A49" s="114" t="s">
        <v>48</v>
      </c>
      <c r="B49" s="115"/>
      <c r="C49" s="141">
        <f aca="true" t="shared" si="10" ref="C49:X49">+C25-C48</f>
        <v>7116963</v>
      </c>
      <c r="D49" s="142">
        <f t="shared" si="10"/>
        <v>7052477</v>
      </c>
      <c r="E49" s="143">
        <f t="shared" si="10"/>
        <v>-1655330</v>
      </c>
      <c r="F49" s="143">
        <f t="shared" si="10"/>
        <v>35734230</v>
      </c>
      <c r="G49" s="143">
        <f t="shared" si="10"/>
        <v>-5218272</v>
      </c>
      <c r="H49" s="143">
        <f t="shared" si="10"/>
        <v>-1559481</v>
      </c>
      <c r="I49" s="143">
        <f t="shared" si="10"/>
        <v>28956477</v>
      </c>
      <c r="J49" s="143">
        <f t="shared" si="10"/>
        <v>-2527564</v>
      </c>
      <c r="K49" s="143">
        <f t="shared" si="10"/>
        <v>1565601</v>
      </c>
      <c r="L49" s="143">
        <f t="shared" si="10"/>
        <v>-351461</v>
      </c>
      <c r="M49" s="143">
        <f t="shared" si="10"/>
        <v>-1313424</v>
      </c>
      <c r="N49" s="143">
        <f t="shared" si="10"/>
        <v>-1949256</v>
      </c>
      <c r="O49" s="143">
        <f t="shared" si="10"/>
        <v>-3995507</v>
      </c>
      <c r="P49" s="143">
        <f t="shared" si="10"/>
        <v>4874032</v>
      </c>
      <c r="Q49" s="143">
        <f t="shared" si="10"/>
        <v>-1070731</v>
      </c>
      <c r="R49" s="143">
        <f t="shared" si="10"/>
        <v>-1795272</v>
      </c>
      <c r="S49" s="143">
        <f t="shared" si="10"/>
        <v>-4202908</v>
      </c>
      <c r="T49" s="143">
        <f t="shared" si="10"/>
        <v>-5718119</v>
      </c>
      <c r="U49" s="143">
        <f t="shared" si="10"/>
        <v>-11716299</v>
      </c>
      <c r="V49" s="143">
        <f t="shared" si="10"/>
        <v>14856023</v>
      </c>
      <c r="W49" s="143">
        <f>IF(E25=E48,0,W25-W48)</f>
        <v>-1655330</v>
      </c>
      <c r="X49" s="143">
        <f t="shared" si="10"/>
        <v>16511353</v>
      </c>
      <c r="Y49" s="144">
        <f>+IF(W49&lt;&gt;0,+(X49/W49)*100,0)</f>
        <v>-997.4659433466438</v>
      </c>
      <c r="Z49" s="141">
        <f>+Z25-Z48</f>
        <v>-1655330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29820784</v>
      </c>
      <c r="D5" s="122">
        <v>28823245</v>
      </c>
      <c r="E5" s="26">
        <v>29323244</v>
      </c>
      <c r="F5" s="26">
        <v>28634944</v>
      </c>
      <c r="G5" s="26">
        <v>0</v>
      </c>
      <c r="H5" s="26">
        <v>2791</v>
      </c>
      <c r="I5" s="26">
        <v>28637735</v>
      </c>
      <c r="J5" s="26">
        <v>0</v>
      </c>
      <c r="K5" s="26">
        <v>86</v>
      </c>
      <c r="L5" s="26">
        <v>0</v>
      </c>
      <c r="M5" s="26">
        <v>86</v>
      </c>
      <c r="N5" s="26">
        <v>0</v>
      </c>
      <c r="O5" s="26">
        <v>-20543</v>
      </c>
      <c r="P5" s="26">
        <v>0</v>
      </c>
      <c r="Q5" s="26">
        <v>-20543</v>
      </c>
      <c r="R5" s="26">
        <v>0</v>
      </c>
      <c r="S5" s="26">
        <v>-46851</v>
      </c>
      <c r="T5" s="26">
        <v>-2877</v>
      </c>
      <c r="U5" s="26">
        <v>-49728</v>
      </c>
      <c r="V5" s="26">
        <v>28567550</v>
      </c>
      <c r="W5" s="26">
        <v>29323244</v>
      </c>
      <c r="X5" s="26">
        <v>-755694</v>
      </c>
      <c r="Y5" s="106">
        <v>-2.58</v>
      </c>
      <c r="Z5" s="121">
        <v>29323244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43696113</v>
      </c>
      <c r="D7" s="122">
        <v>46973298</v>
      </c>
      <c r="E7" s="26">
        <v>48790734</v>
      </c>
      <c r="F7" s="26">
        <v>4109997</v>
      </c>
      <c r="G7" s="26">
        <v>4388501</v>
      </c>
      <c r="H7" s="26">
        <v>4263396</v>
      </c>
      <c r="I7" s="26">
        <v>12761894</v>
      </c>
      <c r="J7" s="26">
        <v>0</v>
      </c>
      <c r="K7" s="26">
        <v>4018395</v>
      </c>
      <c r="L7" s="26">
        <v>4155923</v>
      </c>
      <c r="M7" s="26">
        <v>8174318</v>
      </c>
      <c r="N7" s="26">
        <v>4546553</v>
      </c>
      <c r="O7" s="26">
        <v>3894270</v>
      </c>
      <c r="P7" s="26">
        <v>4105729</v>
      </c>
      <c r="Q7" s="26">
        <v>12546552</v>
      </c>
      <c r="R7" s="26">
        <v>3889690</v>
      </c>
      <c r="S7" s="26">
        <v>4412964</v>
      </c>
      <c r="T7" s="26">
        <v>4153078</v>
      </c>
      <c r="U7" s="26">
        <v>12455732</v>
      </c>
      <c r="V7" s="26">
        <v>45938496</v>
      </c>
      <c r="W7" s="26">
        <v>48790734</v>
      </c>
      <c r="X7" s="26">
        <v>-2852238</v>
      </c>
      <c r="Y7" s="106">
        <v>-5.85</v>
      </c>
      <c r="Z7" s="121">
        <v>48790734</v>
      </c>
    </row>
    <row r="8" spans="1:26" ht="13.5">
      <c r="A8" s="159" t="s">
        <v>103</v>
      </c>
      <c r="B8" s="158" t="s">
        <v>95</v>
      </c>
      <c r="C8" s="121">
        <v>12739232</v>
      </c>
      <c r="D8" s="122">
        <v>13946531</v>
      </c>
      <c r="E8" s="26">
        <v>14146531</v>
      </c>
      <c r="F8" s="26">
        <v>1016041</v>
      </c>
      <c r="G8" s="26">
        <v>1071215</v>
      </c>
      <c r="H8" s="26">
        <v>1049498</v>
      </c>
      <c r="I8" s="26">
        <v>3136754</v>
      </c>
      <c r="J8" s="26">
        <v>5319268</v>
      </c>
      <c r="K8" s="26">
        <v>1072266</v>
      </c>
      <c r="L8" s="26">
        <v>1114768</v>
      </c>
      <c r="M8" s="26">
        <v>7506302</v>
      </c>
      <c r="N8" s="26">
        <v>1395036</v>
      </c>
      <c r="O8" s="26">
        <v>1135227</v>
      </c>
      <c r="P8" s="26">
        <v>1249457</v>
      </c>
      <c r="Q8" s="26">
        <v>3779720</v>
      </c>
      <c r="R8" s="26">
        <v>1202153</v>
      </c>
      <c r="S8" s="26">
        <v>1139054</v>
      </c>
      <c r="T8" s="26">
        <v>968136</v>
      </c>
      <c r="U8" s="26">
        <v>3309343</v>
      </c>
      <c r="V8" s="26">
        <v>17732119</v>
      </c>
      <c r="W8" s="26">
        <v>14146531</v>
      </c>
      <c r="X8" s="26">
        <v>3585588</v>
      </c>
      <c r="Y8" s="106">
        <v>25.35</v>
      </c>
      <c r="Z8" s="121">
        <v>14146531</v>
      </c>
    </row>
    <row r="9" spans="1:26" ht="13.5">
      <c r="A9" s="159" t="s">
        <v>104</v>
      </c>
      <c r="B9" s="158" t="s">
        <v>95</v>
      </c>
      <c r="C9" s="121">
        <v>4420443</v>
      </c>
      <c r="D9" s="122">
        <v>4645442</v>
      </c>
      <c r="E9" s="26">
        <v>4792441</v>
      </c>
      <c r="F9" s="26">
        <v>435796</v>
      </c>
      <c r="G9" s="26">
        <v>398429</v>
      </c>
      <c r="H9" s="26">
        <v>395178</v>
      </c>
      <c r="I9" s="26">
        <v>1229403</v>
      </c>
      <c r="J9" s="26">
        <v>392157</v>
      </c>
      <c r="K9" s="26">
        <v>401224</v>
      </c>
      <c r="L9" s="26">
        <v>467997</v>
      </c>
      <c r="M9" s="26">
        <v>1261378</v>
      </c>
      <c r="N9" s="26">
        <v>427529</v>
      </c>
      <c r="O9" s="26">
        <v>391121</v>
      </c>
      <c r="P9" s="26">
        <v>392681</v>
      </c>
      <c r="Q9" s="26">
        <v>1211331</v>
      </c>
      <c r="R9" s="26">
        <v>407093</v>
      </c>
      <c r="S9" s="26">
        <v>400263</v>
      </c>
      <c r="T9" s="26">
        <v>403362</v>
      </c>
      <c r="U9" s="26">
        <v>1210718</v>
      </c>
      <c r="V9" s="26">
        <v>4912830</v>
      </c>
      <c r="W9" s="26">
        <v>4792441</v>
      </c>
      <c r="X9" s="26">
        <v>120389</v>
      </c>
      <c r="Y9" s="106">
        <v>2.51</v>
      </c>
      <c r="Z9" s="121">
        <v>4792441</v>
      </c>
    </row>
    <row r="10" spans="1:26" ht="13.5">
      <c r="A10" s="159" t="s">
        <v>105</v>
      </c>
      <c r="B10" s="158" t="s">
        <v>95</v>
      </c>
      <c r="C10" s="121">
        <v>7402327</v>
      </c>
      <c r="D10" s="122">
        <v>8012136</v>
      </c>
      <c r="E10" s="20">
        <v>8212135</v>
      </c>
      <c r="F10" s="20">
        <v>699213</v>
      </c>
      <c r="G10" s="20">
        <v>699012</v>
      </c>
      <c r="H10" s="20">
        <v>696555</v>
      </c>
      <c r="I10" s="20">
        <v>2094780</v>
      </c>
      <c r="J10" s="20">
        <v>695362</v>
      </c>
      <c r="K10" s="20">
        <v>698379</v>
      </c>
      <c r="L10" s="20">
        <v>692899</v>
      </c>
      <c r="M10" s="20">
        <v>2086640</v>
      </c>
      <c r="N10" s="20">
        <v>694935</v>
      </c>
      <c r="O10" s="20">
        <v>698165</v>
      </c>
      <c r="P10" s="20">
        <v>699223</v>
      </c>
      <c r="Q10" s="20">
        <v>2092323</v>
      </c>
      <c r="R10" s="20">
        <v>699233</v>
      </c>
      <c r="S10" s="20">
        <v>700486</v>
      </c>
      <c r="T10" s="20">
        <v>700470</v>
      </c>
      <c r="U10" s="20">
        <v>2100189</v>
      </c>
      <c r="V10" s="20">
        <v>8373932</v>
      </c>
      <c r="W10" s="20">
        <v>8212135</v>
      </c>
      <c r="X10" s="20">
        <v>161797</v>
      </c>
      <c r="Y10" s="160">
        <v>1.97</v>
      </c>
      <c r="Z10" s="96">
        <v>8212135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4541010</v>
      </c>
      <c r="D12" s="122">
        <v>4970000</v>
      </c>
      <c r="E12" s="26">
        <v>4970000</v>
      </c>
      <c r="F12" s="26">
        <v>263806</v>
      </c>
      <c r="G12" s="26">
        <v>206387</v>
      </c>
      <c r="H12" s="26">
        <v>857950</v>
      </c>
      <c r="I12" s="26">
        <v>1328143</v>
      </c>
      <c r="J12" s="26">
        <v>814562</v>
      </c>
      <c r="K12" s="26">
        <v>247680</v>
      </c>
      <c r="L12" s="26">
        <v>352140</v>
      </c>
      <c r="M12" s="26">
        <v>1414382</v>
      </c>
      <c r="N12" s="26">
        <v>629831</v>
      </c>
      <c r="O12" s="26">
        <v>315412</v>
      </c>
      <c r="P12" s="26">
        <v>337583</v>
      </c>
      <c r="Q12" s="26">
        <v>1282826</v>
      </c>
      <c r="R12" s="26">
        <v>292771</v>
      </c>
      <c r="S12" s="26">
        <v>148301</v>
      </c>
      <c r="T12" s="26">
        <v>162692</v>
      </c>
      <c r="U12" s="26">
        <v>603764</v>
      </c>
      <c r="V12" s="26">
        <v>4629115</v>
      </c>
      <c r="W12" s="26">
        <v>4970000</v>
      </c>
      <c r="X12" s="26">
        <v>-340885</v>
      </c>
      <c r="Y12" s="106">
        <v>-6.86</v>
      </c>
      <c r="Z12" s="121">
        <v>4970000</v>
      </c>
    </row>
    <row r="13" spans="1:26" ht="13.5">
      <c r="A13" s="157" t="s">
        <v>108</v>
      </c>
      <c r="B13" s="161"/>
      <c r="C13" s="121">
        <v>5032534</v>
      </c>
      <c r="D13" s="122">
        <v>4200000</v>
      </c>
      <c r="E13" s="26">
        <v>4200000</v>
      </c>
      <c r="F13" s="26">
        <v>174915</v>
      </c>
      <c r="G13" s="26">
        <v>351413</v>
      </c>
      <c r="H13" s="26">
        <v>240305</v>
      </c>
      <c r="I13" s="26">
        <v>766633</v>
      </c>
      <c r="J13" s="26">
        <v>372525</v>
      </c>
      <c r="K13" s="26">
        <v>512954</v>
      </c>
      <c r="L13" s="26">
        <v>44032</v>
      </c>
      <c r="M13" s="26">
        <v>929511</v>
      </c>
      <c r="N13" s="26">
        <v>393352</v>
      </c>
      <c r="O13" s="26">
        <v>278944</v>
      </c>
      <c r="P13" s="26">
        <v>239797</v>
      </c>
      <c r="Q13" s="26">
        <v>912093</v>
      </c>
      <c r="R13" s="26">
        <v>43932</v>
      </c>
      <c r="S13" s="26">
        <v>290660</v>
      </c>
      <c r="T13" s="26">
        <v>346778</v>
      </c>
      <c r="U13" s="26">
        <v>681370</v>
      </c>
      <c r="V13" s="26">
        <v>3289607</v>
      </c>
      <c r="W13" s="26">
        <v>4200000</v>
      </c>
      <c r="X13" s="26">
        <v>-910393</v>
      </c>
      <c r="Y13" s="106">
        <v>-21.68</v>
      </c>
      <c r="Z13" s="121">
        <v>4200000</v>
      </c>
    </row>
    <row r="14" spans="1:26" ht="13.5">
      <c r="A14" s="157" t="s">
        <v>109</v>
      </c>
      <c r="B14" s="161"/>
      <c r="C14" s="121">
        <v>508609</v>
      </c>
      <c r="D14" s="122">
        <v>650000</v>
      </c>
      <c r="E14" s="26">
        <v>650000</v>
      </c>
      <c r="F14" s="26">
        <v>39271</v>
      </c>
      <c r="G14" s="26">
        <v>37112</v>
      </c>
      <c r="H14" s="26">
        <v>39857</v>
      </c>
      <c r="I14" s="26">
        <v>116240</v>
      </c>
      <c r="J14" s="26">
        <v>38565</v>
      </c>
      <c r="K14" s="26">
        <v>44723</v>
      </c>
      <c r="L14" s="26">
        <v>33198</v>
      </c>
      <c r="M14" s="26">
        <v>116486</v>
      </c>
      <c r="N14" s="26">
        <v>58026</v>
      </c>
      <c r="O14" s="26">
        <v>39086</v>
      </c>
      <c r="P14" s="26">
        <v>26821</v>
      </c>
      <c r="Q14" s="26">
        <v>123933</v>
      </c>
      <c r="R14" s="26">
        <v>38730</v>
      </c>
      <c r="S14" s="26">
        <v>36500</v>
      </c>
      <c r="T14" s="26">
        <v>37200</v>
      </c>
      <c r="U14" s="26">
        <v>112430</v>
      </c>
      <c r="V14" s="26">
        <v>469089</v>
      </c>
      <c r="W14" s="26">
        <v>650000</v>
      </c>
      <c r="X14" s="26">
        <v>-180911</v>
      </c>
      <c r="Y14" s="106">
        <v>-27.83</v>
      </c>
      <c r="Z14" s="121">
        <v>650000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519025</v>
      </c>
      <c r="D16" s="122">
        <v>2078000</v>
      </c>
      <c r="E16" s="26">
        <v>2078000</v>
      </c>
      <c r="F16" s="26">
        <v>59486</v>
      </c>
      <c r="G16" s="26">
        <v>68163</v>
      </c>
      <c r="H16" s="26">
        <v>46569</v>
      </c>
      <c r="I16" s="26">
        <v>174218</v>
      </c>
      <c r="J16" s="26">
        <v>42362</v>
      </c>
      <c r="K16" s="26">
        <v>63164</v>
      </c>
      <c r="L16" s="26">
        <v>56588</v>
      </c>
      <c r="M16" s="26">
        <v>162114</v>
      </c>
      <c r="N16" s="26">
        <v>66490</v>
      </c>
      <c r="O16" s="26">
        <v>53572</v>
      </c>
      <c r="P16" s="26">
        <v>52629</v>
      </c>
      <c r="Q16" s="26">
        <v>172691</v>
      </c>
      <c r="R16" s="26">
        <v>27523</v>
      </c>
      <c r="S16" s="26">
        <v>71555</v>
      </c>
      <c r="T16" s="26">
        <v>47711</v>
      </c>
      <c r="U16" s="26">
        <v>146789</v>
      </c>
      <c r="V16" s="26">
        <v>655812</v>
      </c>
      <c r="W16" s="26">
        <v>2078000</v>
      </c>
      <c r="X16" s="26">
        <v>-1422188</v>
      </c>
      <c r="Y16" s="106">
        <v>-68.44</v>
      </c>
      <c r="Z16" s="121">
        <v>2078000</v>
      </c>
    </row>
    <row r="17" spans="1:26" ht="13.5">
      <c r="A17" s="157" t="s">
        <v>112</v>
      </c>
      <c r="B17" s="161"/>
      <c r="C17" s="121">
        <v>1035416</v>
      </c>
      <c r="D17" s="122">
        <v>842000</v>
      </c>
      <c r="E17" s="26">
        <v>1042000</v>
      </c>
      <c r="F17" s="26">
        <v>94292</v>
      </c>
      <c r="G17" s="26">
        <v>93675</v>
      </c>
      <c r="H17" s="26">
        <v>127695</v>
      </c>
      <c r="I17" s="26">
        <v>315662</v>
      </c>
      <c r="J17" s="26">
        <v>114604</v>
      </c>
      <c r="K17" s="26">
        <v>91083</v>
      </c>
      <c r="L17" s="26">
        <v>105266</v>
      </c>
      <c r="M17" s="26">
        <v>310953</v>
      </c>
      <c r="N17" s="26">
        <v>119935</v>
      </c>
      <c r="O17" s="26">
        <v>106124</v>
      </c>
      <c r="P17" s="26">
        <v>127257</v>
      </c>
      <c r="Q17" s="26">
        <v>353316</v>
      </c>
      <c r="R17" s="26">
        <v>87799</v>
      </c>
      <c r="S17" s="26">
        <v>96897</v>
      </c>
      <c r="T17" s="26">
        <v>103154</v>
      </c>
      <c r="U17" s="26">
        <v>287850</v>
      </c>
      <c r="V17" s="26">
        <v>1267781</v>
      </c>
      <c r="W17" s="26">
        <v>1042000</v>
      </c>
      <c r="X17" s="26">
        <v>225781</v>
      </c>
      <c r="Y17" s="106">
        <v>21.67</v>
      </c>
      <c r="Z17" s="121">
        <v>1042000</v>
      </c>
    </row>
    <row r="18" spans="1:26" ht="13.5">
      <c r="A18" s="159" t="s">
        <v>113</v>
      </c>
      <c r="B18" s="158"/>
      <c r="C18" s="121">
        <v>841297</v>
      </c>
      <c r="D18" s="122">
        <v>1014000</v>
      </c>
      <c r="E18" s="26">
        <v>1016000</v>
      </c>
      <c r="F18" s="26">
        <v>54627</v>
      </c>
      <c r="G18" s="26">
        <v>65182</v>
      </c>
      <c r="H18" s="26">
        <v>74022</v>
      </c>
      <c r="I18" s="26">
        <v>193831</v>
      </c>
      <c r="J18" s="26">
        <v>86259</v>
      </c>
      <c r="K18" s="26">
        <v>81533</v>
      </c>
      <c r="L18" s="26">
        <v>91522</v>
      </c>
      <c r="M18" s="26">
        <v>259314</v>
      </c>
      <c r="N18" s="26">
        <v>61023</v>
      </c>
      <c r="O18" s="26">
        <v>79019</v>
      </c>
      <c r="P18" s="26">
        <v>90497</v>
      </c>
      <c r="Q18" s="26">
        <v>230539</v>
      </c>
      <c r="R18" s="26">
        <v>46972</v>
      </c>
      <c r="S18" s="26">
        <v>72671</v>
      </c>
      <c r="T18" s="26">
        <v>62859</v>
      </c>
      <c r="U18" s="26">
        <v>182502</v>
      </c>
      <c r="V18" s="26">
        <v>866186</v>
      </c>
      <c r="W18" s="26">
        <v>1016000</v>
      </c>
      <c r="X18" s="26">
        <v>-149814</v>
      </c>
      <c r="Y18" s="106">
        <v>-14.75</v>
      </c>
      <c r="Z18" s="121">
        <v>1016000</v>
      </c>
    </row>
    <row r="19" spans="1:26" ht="13.5">
      <c r="A19" s="157" t="s">
        <v>33</v>
      </c>
      <c r="B19" s="161"/>
      <c r="C19" s="121">
        <v>41759085</v>
      </c>
      <c r="D19" s="122">
        <v>25029000</v>
      </c>
      <c r="E19" s="26">
        <v>39160835</v>
      </c>
      <c r="F19" s="26">
        <v>7004056</v>
      </c>
      <c r="G19" s="26">
        <v>750000</v>
      </c>
      <c r="H19" s="26">
        <v>0</v>
      </c>
      <c r="I19" s="26">
        <v>7754056</v>
      </c>
      <c r="J19" s="26">
        <v>115000</v>
      </c>
      <c r="K19" s="26">
        <v>8676123</v>
      </c>
      <c r="L19" s="26">
        <v>6012973</v>
      </c>
      <c r="M19" s="26">
        <v>14804096</v>
      </c>
      <c r="N19" s="26">
        <v>50000</v>
      </c>
      <c r="O19" s="26">
        <v>115000</v>
      </c>
      <c r="P19" s="26">
        <v>8678454</v>
      </c>
      <c r="Q19" s="26">
        <v>8843454</v>
      </c>
      <c r="R19" s="26">
        <v>0</v>
      </c>
      <c r="S19" s="26">
        <v>60309</v>
      </c>
      <c r="T19" s="26">
        <v>180469</v>
      </c>
      <c r="U19" s="26">
        <v>240778</v>
      </c>
      <c r="V19" s="26">
        <v>31642384</v>
      </c>
      <c r="W19" s="26">
        <v>39160835</v>
      </c>
      <c r="X19" s="26">
        <v>-7518451</v>
      </c>
      <c r="Y19" s="106">
        <v>-19.2</v>
      </c>
      <c r="Z19" s="121">
        <v>39160835</v>
      </c>
    </row>
    <row r="20" spans="1:26" ht="13.5">
      <c r="A20" s="157" t="s">
        <v>34</v>
      </c>
      <c r="B20" s="161" t="s">
        <v>95</v>
      </c>
      <c r="C20" s="121">
        <v>-2517506</v>
      </c>
      <c r="D20" s="122">
        <v>7792872</v>
      </c>
      <c r="E20" s="20">
        <v>1444773</v>
      </c>
      <c r="F20" s="20">
        <v>-20323</v>
      </c>
      <c r="G20" s="20">
        <v>67130</v>
      </c>
      <c r="H20" s="20">
        <v>218272</v>
      </c>
      <c r="I20" s="20">
        <v>265079</v>
      </c>
      <c r="J20" s="20">
        <v>91556</v>
      </c>
      <c r="K20" s="20">
        <v>-83071</v>
      </c>
      <c r="L20" s="20">
        <v>73020</v>
      </c>
      <c r="M20" s="20">
        <v>81505</v>
      </c>
      <c r="N20" s="20">
        <v>56487</v>
      </c>
      <c r="O20" s="20">
        <v>95318</v>
      </c>
      <c r="P20" s="20">
        <v>84068</v>
      </c>
      <c r="Q20" s="20">
        <v>235873</v>
      </c>
      <c r="R20" s="20">
        <v>63039</v>
      </c>
      <c r="S20" s="20">
        <v>117389</v>
      </c>
      <c r="T20" s="20">
        <v>243464</v>
      </c>
      <c r="U20" s="20">
        <v>423892</v>
      </c>
      <c r="V20" s="20">
        <v>1006349</v>
      </c>
      <c r="W20" s="20">
        <v>1444773</v>
      </c>
      <c r="X20" s="20">
        <v>-438424</v>
      </c>
      <c r="Y20" s="160">
        <v>-30.35</v>
      </c>
      <c r="Z20" s="96">
        <v>1444773</v>
      </c>
    </row>
    <row r="21" spans="1:26" ht="13.5">
      <c r="A21" s="157" t="s">
        <v>114</v>
      </c>
      <c r="B21" s="161"/>
      <c r="C21" s="121">
        <v>0</v>
      </c>
      <c r="D21" s="122">
        <v>-237099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149798369</v>
      </c>
      <c r="D22" s="165">
        <f t="shared" si="0"/>
        <v>148739425</v>
      </c>
      <c r="E22" s="166">
        <f t="shared" si="0"/>
        <v>159826693</v>
      </c>
      <c r="F22" s="166">
        <f t="shared" si="0"/>
        <v>42566121</v>
      </c>
      <c r="G22" s="166">
        <f t="shared" si="0"/>
        <v>8196219</v>
      </c>
      <c r="H22" s="166">
        <f t="shared" si="0"/>
        <v>8012088</v>
      </c>
      <c r="I22" s="166">
        <f t="shared" si="0"/>
        <v>58774428</v>
      </c>
      <c r="J22" s="166">
        <f t="shared" si="0"/>
        <v>8082220</v>
      </c>
      <c r="K22" s="166">
        <f t="shared" si="0"/>
        <v>15824539</v>
      </c>
      <c r="L22" s="166">
        <f t="shared" si="0"/>
        <v>13200326</v>
      </c>
      <c r="M22" s="166">
        <f t="shared" si="0"/>
        <v>37107085</v>
      </c>
      <c r="N22" s="166">
        <f t="shared" si="0"/>
        <v>8499197</v>
      </c>
      <c r="O22" s="166">
        <f t="shared" si="0"/>
        <v>7180715</v>
      </c>
      <c r="P22" s="166">
        <f t="shared" si="0"/>
        <v>16084196</v>
      </c>
      <c r="Q22" s="166">
        <f t="shared" si="0"/>
        <v>31764108</v>
      </c>
      <c r="R22" s="166">
        <f t="shared" si="0"/>
        <v>6798935</v>
      </c>
      <c r="S22" s="166">
        <f t="shared" si="0"/>
        <v>7500198</v>
      </c>
      <c r="T22" s="166">
        <f t="shared" si="0"/>
        <v>7406496</v>
      </c>
      <c r="U22" s="166">
        <f t="shared" si="0"/>
        <v>21705629</v>
      </c>
      <c r="V22" s="166">
        <f t="shared" si="0"/>
        <v>149351250</v>
      </c>
      <c r="W22" s="166">
        <f t="shared" si="0"/>
        <v>159826693</v>
      </c>
      <c r="X22" s="166">
        <f t="shared" si="0"/>
        <v>-10475443</v>
      </c>
      <c r="Y22" s="167">
        <f>+IF(W22&lt;&gt;0,+(X22/W22)*100,0)</f>
        <v>-6.554251235117528</v>
      </c>
      <c r="Z22" s="164">
        <f>SUM(Z5:Z21)</f>
        <v>159826693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48192739</v>
      </c>
      <c r="D25" s="122">
        <v>54199143</v>
      </c>
      <c r="E25" s="26">
        <v>60011147</v>
      </c>
      <c r="F25" s="26">
        <v>4139693</v>
      </c>
      <c r="G25" s="26">
        <v>4044762</v>
      </c>
      <c r="H25" s="26">
        <v>4518248</v>
      </c>
      <c r="I25" s="26">
        <v>12702703</v>
      </c>
      <c r="J25" s="26">
        <v>4194656</v>
      </c>
      <c r="K25" s="26">
        <v>6473351</v>
      </c>
      <c r="L25" s="26">
        <v>5078761</v>
      </c>
      <c r="M25" s="26">
        <v>15746768</v>
      </c>
      <c r="N25" s="26">
        <v>4875258</v>
      </c>
      <c r="O25" s="26">
        <v>4470695</v>
      </c>
      <c r="P25" s="26">
        <v>4443185</v>
      </c>
      <c r="Q25" s="26">
        <v>13789138</v>
      </c>
      <c r="R25" s="26">
        <v>4378652</v>
      </c>
      <c r="S25" s="26">
        <v>4505755</v>
      </c>
      <c r="T25" s="26">
        <v>4104693</v>
      </c>
      <c r="U25" s="26">
        <v>12989100</v>
      </c>
      <c r="V25" s="26">
        <v>55227709</v>
      </c>
      <c r="W25" s="26">
        <v>60011147</v>
      </c>
      <c r="X25" s="26">
        <v>-4783438</v>
      </c>
      <c r="Y25" s="106">
        <v>-7.97</v>
      </c>
      <c r="Z25" s="121">
        <v>60011147</v>
      </c>
    </row>
    <row r="26" spans="1:26" ht="13.5">
      <c r="A26" s="159" t="s">
        <v>37</v>
      </c>
      <c r="B26" s="158"/>
      <c r="C26" s="121">
        <v>2776078</v>
      </c>
      <c r="D26" s="122">
        <v>3162985</v>
      </c>
      <c r="E26" s="26">
        <v>3162985</v>
      </c>
      <c r="F26" s="26">
        <v>217454</v>
      </c>
      <c r="G26" s="26">
        <v>217454</v>
      </c>
      <c r="H26" s="26">
        <v>231115</v>
      </c>
      <c r="I26" s="26">
        <v>666023</v>
      </c>
      <c r="J26" s="26">
        <v>231115</v>
      </c>
      <c r="K26" s="26">
        <v>217395</v>
      </c>
      <c r="L26" s="26">
        <v>244188</v>
      </c>
      <c r="M26" s="26">
        <v>692698</v>
      </c>
      <c r="N26" s="26">
        <v>323844</v>
      </c>
      <c r="O26" s="26">
        <v>245860</v>
      </c>
      <c r="P26" s="26">
        <v>245860</v>
      </c>
      <c r="Q26" s="26">
        <v>815564</v>
      </c>
      <c r="R26" s="26">
        <v>227793</v>
      </c>
      <c r="S26" s="26">
        <v>133688</v>
      </c>
      <c r="T26" s="26">
        <v>321360</v>
      </c>
      <c r="U26" s="26">
        <v>682841</v>
      </c>
      <c r="V26" s="26">
        <v>2857126</v>
      </c>
      <c r="W26" s="26">
        <v>3162985</v>
      </c>
      <c r="X26" s="26">
        <v>-305859</v>
      </c>
      <c r="Y26" s="106">
        <v>-9.67</v>
      </c>
      <c r="Z26" s="121">
        <v>3162985</v>
      </c>
    </row>
    <row r="27" spans="1:26" ht="13.5">
      <c r="A27" s="159" t="s">
        <v>117</v>
      </c>
      <c r="B27" s="158" t="s">
        <v>98</v>
      </c>
      <c r="C27" s="121">
        <v>2703990</v>
      </c>
      <c r="D27" s="122">
        <v>3373694</v>
      </c>
      <c r="E27" s="26">
        <v>3373694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3373694</v>
      </c>
      <c r="X27" s="26">
        <v>-3373694</v>
      </c>
      <c r="Y27" s="106">
        <v>-100</v>
      </c>
      <c r="Z27" s="121">
        <v>3373694</v>
      </c>
    </row>
    <row r="28" spans="1:26" ht="13.5">
      <c r="A28" s="159" t="s">
        <v>38</v>
      </c>
      <c r="B28" s="158" t="s">
        <v>95</v>
      </c>
      <c r="C28" s="121">
        <v>5570765</v>
      </c>
      <c r="D28" s="122">
        <v>3033330</v>
      </c>
      <c r="E28" s="26">
        <v>7301260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7301260</v>
      </c>
      <c r="X28" s="26">
        <v>-7301260</v>
      </c>
      <c r="Y28" s="106">
        <v>-100</v>
      </c>
      <c r="Z28" s="121">
        <v>7301260</v>
      </c>
    </row>
    <row r="29" spans="1:26" ht="13.5">
      <c r="A29" s="159" t="s">
        <v>39</v>
      </c>
      <c r="B29" s="158"/>
      <c r="C29" s="121">
        <v>565952</v>
      </c>
      <c r="D29" s="122">
        <v>333410</v>
      </c>
      <c r="E29" s="26">
        <v>195910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128165</v>
      </c>
      <c r="M29" s="26">
        <v>128165</v>
      </c>
      <c r="N29" s="26">
        <v>61041</v>
      </c>
      <c r="O29" s="26">
        <v>-19382</v>
      </c>
      <c r="P29" s="26">
        <v>-86</v>
      </c>
      <c r="Q29" s="26">
        <v>41573</v>
      </c>
      <c r="R29" s="26">
        <v>0</v>
      </c>
      <c r="S29" s="26">
        <v>0</v>
      </c>
      <c r="T29" s="26">
        <v>86854</v>
      </c>
      <c r="U29" s="26">
        <v>86854</v>
      </c>
      <c r="V29" s="26">
        <v>256592</v>
      </c>
      <c r="W29" s="26">
        <v>195910</v>
      </c>
      <c r="X29" s="26">
        <v>60682</v>
      </c>
      <c r="Y29" s="106">
        <v>30.97</v>
      </c>
      <c r="Z29" s="121">
        <v>195910</v>
      </c>
    </row>
    <row r="30" spans="1:26" ht="13.5">
      <c r="A30" s="159" t="s">
        <v>118</v>
      </c>
      <c r="B30" s="158" t="s">
        <v>95</v>
      </c>
      <c r="C30" s="121">
        <v>24947778</v>
      </c>
      <c r="D30" s="122">
        <v>32312282</v>
      </c>
      <c r="E30" s="26">
        <v>33062281</v>
      </c>
      <c r="F30" s="26">
        <v>0</v>
      </c>
      <c r="G30" s="26">
        <v>6600158</v>
      </c>
      <c r="H30" s="26">
        <v>1578124</v>
      </c>
      <c r="I30" s="26">
        <v>8178282</v>
      </c>
      <c r="J30" s="26">
        <v>3283674</v>
      </c>
      <c r="K30" s="26">
        <v>2387725</v>
      </c>
      <c r="L30" s="26">
        <v>2356400</v>
      </c>
      <c r="M30" s="26">
        <v>8027799</v>
      </c>
      <c r="N30" s="26">
        <v>2389391</v>
      </c>
      <c r="O30" s="26">
        <v>2636687</v>
      </c>
      <c r="P30" s="26">
        <v>3970945</v>
      </c>
      <c r="Q30" s="26">
        <v>8997023</v>
      </c>
      <c r="R30" s="26">
        <v>691198</v>
      </c>
      <c r="S30" s="26">
        <v>3821979</v>
      </c>
      <c r="T30" s="26">
        <v>4235740</v>
      </c>
      <c r="U30" s="26">
        <v>8748917</v>
      </c>
      <c r="V30" s="26">
        <v>33952021</v>
      </c>
      <c r="W30" s="26">
        <v>33062281</v>
      </c>
      <c r="X30" s="26">
        <v>889740</v>
      </c>
      <c r="Y30" s="106">
        <v>2.69</v>
      </c>
      <c r="Z30" s="121">
        <v>33062281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677358</v>
      </c>
      <c r="D32" s="122">
        <v>700200</v>
      </c>
      <c r="E32" s="26">
        <v>1605884</v>
      </c>
      <c r="F32" s="26">
        <v>36930</v>
      </c>
      <c r="G32" s="26">
        <v>62818</v>
      </c>
      <c r="H32" s="26">
        <v>100294</v>
      </c>
      <c r="I32" s="26">
        <v>200042</v>
      </c>
      <c r="J32" s="26">
        <v>73483</v>
      </c>
      <c r="K32" s="26">
        <v>87544</v>
      </c>
      <c r="L32" s="26">
        <v>80571</v>
      </c>
      <c r="M32" s="26">
        <v>241598</v>
      </c>
      <c r="N32" s="26">
        <v>78574</v>
      </c>
      <c r="O32" s="26">
        <v>67994</v>
      </c>
      <c r="P32" s="26">
        <v>52482</v>
      </c>
      <c r="Q32" s="26">
        <v>199050</v>
      </c>
      <c r="R32" s="26">
        <v>93883</v>
      </c>
      <c r="S32" s="26">
        <v>211146</v>
      </c>
      <c r="T32" s="26">
        <v>119476</v>
      </c>
      <c r="U32" s="26">
        <v>424505</v>
      </c>
      <c r="V32" s="26">
        <v>1065195</v>
      </c>
      <c r="W32" s="26">
        <v>1605884</v>
      </c>
      <c r="X32" s="26">
        <v>-540689</v>
      </c>
      <c r="Y32" s="106">
        <v>-33.67</v>
      </c>
      <c r="Z32" s="121">
        <v>1605884</v>
      </c>
    </row>
    <row r="33" spans="1:26" ht="13.5">
      <c r="A33" s="159" t="s">
        <v>41</v>
      </c>
      <c r="B33" s="158"/>
      <c r="C33" s="121">
        <v>29869895</v>
      </c>
      <c r="D33" s="122">
        <v>17230000</v>
      </c>
      <c r="E33" s="26">
        <v>790000</v>
      </c>
      <c r="F33" s="26">
        <v>388778</v>
      </c>
      <c r="G33" s="26">
        <v>520263</v>
      </c>
      <c r="H33" s="26">
        <v>506125</v>
      </c>
      <c r="I33" s="26">
        <v>1415166</v>
      </c>
      <c r="J33" s="26">
        <v>540787</v>
      </c>
      <c r="K33" s="26">
        <v>1672609</v>
      </c>
      <c r="L33" s="26">
        <v>542510</v>
      </c>
      <c r="M33" s="26">
        <v>2755906</v>
      </c>
      <c r="N33" s="26">
        <v>664065</v>
      </c>
      <c r="O33" s="26">
        <v>671974</v>
      </c>
      <c r="P33" s="26">
        <v>1308210</v>
      </c>
      <c r="Q33" s="26">
        <v>2644249</v>
      </c>
      <c r="R33" s="26">
        <v>886</v>
      </c>
      <c r="S33" s="26">
        <v>150000</v>
      </c>
      <c r="T33" s="26">
        <v>1210</v>
      </c>
      <c r="U33" s="26">
        <v>152096</v>
      </c>
      <c r="V33" s="26">
        <v>6967417</v>
      </c>
      <c r="W33" s="26">
        <v>790000</v>
      </c>
      <c r="X33" s="26">
        <v>6177417</v>
      </c>
      <c r="Y33" s="106">
        <v>781.95</v>
      </c>
      <c r="Z33" s="121">
        <v>790000</v>
      </c>
    </row>
    <row r="34" spans="1:26" ht="13.5">
      <c r="A34" s="159" t="s">
        <v>42</v>
      </c>
      <c r="B34" s="158" t="s">
        <v>122</v>
      </c>
      <c r="C34" s="121">
        <v>27078095</v>
      </c>
      <c r="D34" s="122">
        <v>34390904</v>
      </c>
      <c r="E34" s="26">
        <v>54940462</v>
      </c>
      <c r="F34" s="26">
        <v>2049036</v>
      </c>
      <c r="G34" s="26">
        <v>1969036</v>
      </c>
      <c r="H34" s="26">
        <v>2637663</v>
      </c>
      <c r="I34" s="26">
        <v>6655735</v>
      </c>
      <c r="J34" s="26">
        <v>2286069</v>
      </c>
      <c r="K34" s="26">
        <v>3420314</v>
      </c>
      <c r="L34" s="26">
        <v>5121192</v>
      </c>
      <c r="M34" s="26">
        <v>10827575</v>
      </c>
      <c r="N34" s="26">
        <v>2056280</v>
      </c>
      <c r="O34" s="26">
        <v>3102394</v>
      </c>
      <c r="P34" s="26">
        <v>2289568</v>
      </c>
      <c r="Q34" s="26">
        <v>7448242</v>
      </c>
      <c r="R34" s="26">
        <v>3201795</v>
      </c>
      <c r="S34" s="26">
        <v>2880538</v>
      </c>
      <c r="T34" s="26">
        <v>4255282</v>
      </c>
      <c r="U34" s="26">
        <v>10337615</v>
      </c>
      <c r="V34" s="26">
        <v>35269167</v>
      </c>
      <c r="W34" s="26">
        <v>54940462</v>
      </c>
      <c r="X34" s="26">
        <v>-19671295</v>
      </c>
      <c r="Y34" s="106">
        <v>-35.8</v>
      </c>
      <c r="Z34" s="121">
        <v>54940462</v>
      </c>
    </row>
    <row r="35" spans="1:26" ht="13.5">
      <c r="A35" s="157" t="s">
        <v>123</v>
      </c>
      <c r="B35" s="161"/>
      <c r="C35" s="121">
        <v>298756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142681406</v>
      </c>
      <c r="D36" s="165">
        <f t="shared" si="1"/>
        <v>148735948</v>
      </c>
      <c r="E36" s="166">
        <f t="shared" si="1"/>
        <v>164443623</v>
      </c>
      <c r="F36" s="166">
        <f t="shared" si="1"/>
        <v>6831891</v>
      </c>
      <c r="G36" s="166">
        <f t="shared" si="1"/>
        <v>13414491</v>
      </c>
      <c r="H36" s="166">
        <f t="shared" si="1"/>
        <v>9571569</v>
      </c>
      <c r="I36" s="166">
        <f t="shared" si="1"/>
        <v>29817951</v>
      </c>
      <c r="J36" s="166">
        <f t="shared" si="1"/>
        <v>10609784</v>
      </c>
      <c r="K36" s="166">
        <f t="shared" si="1"/>
        <v>14258938</v>
      </c>
      <c r="L36" s="166">
        <f t="shared" si="1"/>
        <v>13551787</v>
      </c>
      <c r="M36" s="166">
        <f t="shared" si="1"/>
        <v>38420509</v>
      </c>
      <c r="N36" s="166">
        <f t="shared" si="1"/>
        <v>10448453</v>
      </c>
      <c r="O36" s="166">
        <f t="shared" si="1"/>
        <v>11176222</v>
      </c>
      <c r="P36" s="166">
        <f t="shared" si="1"/>
        <v>12310164</v>
      </c>
      <c r="Q36" s="166">
        <f t="shared" si="1"/>
        <v>33934839</v>
      </c>
      <c r="R36" s="166">
        <f t="shared" si="1"/>
        <v>8594207</v>
      </c>
      <c r="S36" s="166">
        <f t="shared" si="1"/>
        <v>11703106</v>
      </c>
      <c r="T36" s="166">
        <f t="shared" si="1"/>
        <v>13124615</v>
      </c>
      <c r="U36" s="166">
        <f t="shared" si="1"/>
        <v>33421928</v>
      </c>
      <c r="V36" s="166">
        <f t="shared" si="1"/>
        <v>135595227</v>
      </c>
      <c r="W36" s="166">
        <f t="shared" si="1"/>
        <v>164443623</v>
      </c>
      <c r="X36" s="166">
        <f t="shared" si="1"/>
        <v>-28848396</v>
      </c>
      <c r="Y36" s="167">
        <f>+IF(W36&lt;&gt;0,+(X36/W36)*100,0)</f>
        <v>-17.543031145695444</v>
      </c>
      <c r="Z36" s="164">
        <f>SUM(Z25:Z35)</f>
        <v>164443623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7116963</v>
      </c>
      <c r="D38" s="176">
        <f t="shared" si="2"/>
        <v>3477</v>
      </c>
      <c r="E38" s="72">
        <f t="shared" si="2"/>
        <v>-4616930</v>
      </c>
      <c r="F38" s="72">
        <f t="shared" si="2"/>
        <v>35734230</v>
      </c>
      <c r="G38" s="72">
        <f t="shared" si="2"/>
        <v>-5218272</v>
      </c>
      <c r="H38" s="72">
        <f t="shared" si="2"/>
        <v>-1559481</v>
      </c>
      <c r="I38" s="72">
        <f t="shared" si="2"/>
        <v>28956477</v>
      </c>
      <c r="J38" s="72">
        <f t="shared" si="2"/>
        <v>-2527564</v>
      </c>
      <c r="K38" s="72">
        <f t="shared" si="2"/>
        <v>1565601</v>
      </c>
      <c r="L38" s="72">
        <f t="shared" si="2"/>
        <v>-351461</v>
      </c>
      <c r="M38" s="72">
        <f t="shared" si="2"/>
        <v>-1313424</v>
      </c>
      <c r="N38" s="72">
        <f t="shared" si="2"/>
        <v>-1949256</v>
      </c>
      <c r="O38" s="72">
        <f t="shared" si="2"/>
        <v>-3995507</v>
      </c>
      <c r="P38" s="72">
        <f t="shared" si="2"/>
        <v>3774032</v>
      </c>
      <c r="Q38" s="72">
        <f t="shared" si="2"/>
        <v>-2170731</v>
      </c>
      <c r="R38" s="72">
        <f t="shared" si="2"/>
        <v>-1795272</v>
      </c>
      <c r="S38" s="72">
        <f t="shared" si="2"/>
        <v>-4202908</v>
      </c>
      <c r="T38" s="72">
        <f t="shared" si="2"/>
        <v>-5718119</v>
      </c>
      <c r="U38" s="72">
        <f t="shared" si="2"/>
        <v>-11716299</v>
      </c>
      <c r="V38" s="72">
        <f t="shared" si="2"/>
        <v>13756023</v>
      </c>
      <c r="W38" s="72">
        <f>IF(E22=E36,0,W22-W36)</f>
        <v>-4616930</v>
      </c>
      <c r="X38" s="72">
        <f t="shared" si="2"/>
        <v>18372953</v>
      </c>
      <c r="Y38" s="177">
        <f>+IF(W38&lt;&gt;0,+(X38/W38)*100,0)</f>
        <v>-397.9474022781372</v>
      </c>
      <c r="Z38" s="175">
        <f>+Z22-Z36</f>
        <v>-4616930</v>
      </c>
    </row>
    <row r="39" spans="1:26" ht="13.5">
      <c r="A39" s="157" t="s">
        <v>45</v>
      </c>
      <c r="B39" s="161"/>
      <c r="C39" s="121">
        <v>0</v>
      </c>
      <c r="D39" s="122">
        <v>7049000</v>
      </c>
      <c r="E39" s="26">
        <v>2961600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1100000</v>
      </c>
      <c r="Q39" s="26">
        <v>1100000</v>
      </c>
      <c r="R39" s="26">
        <v>0</v>
      </c>
      <c r="S39" s="26">
        <v>0</v>
      </c>
      <c r="T39" s="26">
        <v>0</v>
      </c>
      <c r="U39" s="26">
        <v>0</v>
      </c>
      <c r="V39" s="26">
        <v>1100000</v>
      </c>
      <c r="W39" s="26">
        <v>2961600</v>
      </c>
      <c r="X39" s="26">
        <v>-1861600</v>
      </c>
      <c r="Y39" s="106">
        <v>-62.86</v>
      </c>
      <c r="Z39" s="121">
        <v>2961600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7116963</v>
      </c>
      <c r="D42" s="183">
        <f t="shared" si="3"/>
        <v>7052477</v>
      </c>
      <c r="E42" s="54">
        <f t="shared" si="3"/>
        <v>-1655330</v>
      </c>
      <c r="F42" s="54">
        <f t="shared" si="3"/>
        <v>35734230</v>
      </c>
      <c r="G42" s="54">
        <f t="shared" si="3"/>
        <v>-5218272</v>
      </c>
      <c r="H42" s="54">
        <f t="shared" si="3"/>
        <v>-1559481</v>
      </c>
      <c r="I42" s="54">
        <f t="shared" si="3"/>
        <v>28956477</v>
      </c>
      <c r="J42" s="54">
        <f t="shared" si="3"/>
        <v>-2527564</v>
      </c>
      <c r="K42" s="54">
        <f t="shared" si="3"/>
        <v>1565601</v>
      </c>
      <c r="L42" s="54">
        <f t="shared" si="3"/>
        <v>-351461</v>
      </c>
      <c r="M42" s="54">
        <f t="shared" si="3"/>
        <v>-1313424</v>
      </c>
      <c r="N42" s="54">
        <f t="shared" si="3"/>
        <v>-1949256</v>
      </c>
      <c r="O42" s="54">
        <f t="shared" si="3"/>
        <v>-3995507</v>
      </c>
      <c r="P42" s="54">
        <f t="shared" si="3"/>
        <v>4874032</v>
      </c>
      <c r="Q42" s="54">
        <f t="shared" si="3"/>
        <v>-1070731</v>
      </c>
      <c r="R42" s="54">
        <f t="shared" si="3"/>
        <v>-1795272</v>
      </c>
      <c r="S42" s="54">
        <f t="shared" si="3"/>
        <v>-4202908</v>
      </c>
      <c r="T42" s="54">
        <f t="shared" si="3"/>
        <v>-5718119</v>
      </c>
      <c r="U42" s="54">
        <f t="shared" si="3"/>
        <v>-11716299</v>
      </c>
      <c r="V42" s="54">
        <f t="shared" si="3"/>
        <v>14856023</v>
      </c>
      <c r="W42" s="54">
        <f t="shared" si="3"/>
        <v>-1655330</v>
      </c>
      <c r="X42" s="54">
        <f t="shared" si="3"/>
        <v>16511353</v>
      </c>
      <c r="Y42" s="184">
        <f>+IF(W42&lt;&gt;0,+(X42/W42)*100,0)</f>
        <v>-997.4659433466438</v>
      </c>
      <c r="Z42" s="182">
        <f>SUM(Z38:Z41)</f>
        <v>-1655330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7116963</v>
      </c>
      <c r="D44" s="187">
        <f t="shared" si="4"/>
        <v>7052477</v>
      </c>
      <c r="E44" s="43">
        <f t="shared" si="4"/>
        <v>-1655330</v>
      </c>
      <c r="F44" s="43">
        <f t="shared" si="4"/>
        <v>35734230</v>
      </c>
      <c r="G44" s="43">
        <f t="shared" si="4"/>
        <v>-5218272</v>
      </c>
      <c r="H44" s="43">
        <f t="shared" si="4"/>
        <v>-1559481</v>
      </c>
      <c r="I44" s="43">
        <f t="shared" si="4"/>
        <v>28956477</v>
      </c>
      <c r="J44" s="43">
        <f t="shared" si="4"/>
        <v>-2527564</v>
      </c>
      <c r="K44" s="43">
        <f t="shared" si="4"/>
        <v>1565601</v>
      </c>
      <c r="L44" s="43">
        <f t="shared" si="4"/>
        <v>-351461</v>
      </c>
      <c r="M44" s="43">
        <f t="shared" si="4"/>
        <v>-1313424</v>
      </c>
      <c r="N44" s="43">
        <f t="shared" si="4"/>
        <v>-1949256</v>
      </c>
      <c r="O44" s="43">
        <f t="shared" si="4"/>
        <v>-3995507</v>
      </c>
      <c r="P44" s="43">
        <f t="shared" si="4"/>
        <v>4874032</v>
      </c>
      <c r="Q44" s="43">
        <f t="shared" si="4"/>
        <v>-1070731</v>
      </c>
      <c r="R44" s="43">
        <f t="shared" si="4"/>
        <v>-1795272</v>
      </c>
      <c r="S44" s="43">
        <f t="shared" si="4"/>
        <v>-4202908</v>
      </c>
      <c r="T44" s="43">
        <f t="shared" si="4"/>
        <v>-5718119</v>
      </c>
      <c r="U44" s="43">
        <f t="shared" si="4"/>
        <v>-11716299</v>
      </c>
      <c r="V44" s="43">
        <f t="shared" si="4"/>
        <v>14856023</v>
      </c>
      <c r="W44" s="43">
        <f t="shared" si="4"/>
        <v>-1655330</v>
      </c>
      <c r="X44" s="43">
        <f t="shared" si="4"/>
        <v>16511353</v>
      </c>
      <c r="Y44" s="188">
        <f>+IF(W44&lt;&gt;0,+(X44/W44)*100,0)</f>
        <v>-997.4659433466438</v>
      </c>
      <c r="Z44" s="186">
        <f>+Z42-Z43</f>
        <v>-1655330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7116963</v>
      </c>
      <c r="D46" s="183">
        <f t="shared" si="5"/>
        <v>7052477</v>
      </c>
      <c r="E46" s="54">
        <f t="shared" si="5"/>
        <v>-1655330</v>
      </c>
      <c r="F46" s="54">
        <f t="shared" si="5"/>
        <v>35734230</v>
      </c>
      <c r="G46" s="54">
        <f t="shared" si="5"/>
        <v>-5218272</v>
      </c>
      <c r="H46" s="54">
        <f t="shared" si="5"/>
        <v>-1559481</v>
      </c>
      <c r="I46" s="54">
        <f t="shared" si="5"/>
        <v>28956477</v>
      </c>
      <c r="J46" s="54">
        <f t="shared" si="5"/>
        <v>-2527564</v>
      </c>
      <c r="K46" s="54">
        <f t="shared" si="5"/>
        <v>1565601</v>
      </c>
      <c r="L46" s="54">
        <f t="shared" si="5"/>
        <v>-351461</v>
      </c>
      <c r="M46" s="54">
        <f t="shared" si="5"/>
        <v>-1313424</v>
      </c>
      <c r="N46" s="54">
        <f t="shared" si="5"/>
        <v>-1949256</v>
      </c>
      <c r="O46" s="54">
        <f t="shared" si="5"/>
        <v>-3995507</v>
      </c>
      <c r="P46" s="54">
        <f t="shared" si="5"/>
        <v>4874032</v>
      </c>
      <c r="Q46" s="54">
        <f t="shared" si="5"/>
        <v>-1070731</v>
      </c>
      <c r="R46" s="54">
        <f t="shared" si="5"/>
        <v>-1795272</v>
      </c>
      <c r="S46" s="54">
        <f t="shared" si="5"/>
        <v>-4202908</v>
      </c>
      <c r="T46" s="54">
        <f t="shared" si="5"/>
        <v>-5718119</v>
      </c>
      <c r="U46" s="54">
        <f t="shared" si="5"/>
        <v>-11716299</v>
      </c>
      <c r="V46" s="54">
        <f t="shared" si="5"/>
        <v>14856023</v>
      </c>
      <c r="W46" s="54">
        <f t="shared" si="5"/>
        <v>-1655330</v>
      </c>
      <c r="X46" s="54">
        <f t="shared" si="5"/>
        <v>16511353</v>
      </c>
      <c r="Y46" s="184">
        <f>+IF(W46&lt;&gt;0,+(X46/W46)*100,0)</f>
        <v>-997.4659433466438</v>
      </c>
      <c r="Z46" s="182">
        <f>SUM(Z44:Z45)</f>
        <v>-1655330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7116963</v>
      </c>
      <c r="D48" s="194">
        <f t="shared" si="6"/>
        <v>7052477</v>
      </c>
      <c r="E48" s="195">
        <f t="shared" si="6"/>
        <v>-1655330</v>
      </c>
      <c r="F48" s="195">
        <f t="shared" si="6"/>
        <v>35734230</v>
      </c>
      <c r="G48" s="196">
        <f t="shared" si="6"/>
        <v>-5218272</v>
      </c>
      <c r="H48" s="196">
        <f t="shared" si="6"/>
        <v>-1559481</v>
      </c>
      <c r="I48" s="196">
        <f t="shared" si="6"/>
        <v>28956477</v>
      </c>
      <c r="J48" s="196">
        <f t="shared" si="6"/>
        <v>-2527564</v>
      </c>
      <c r="K48" s="196">
        <f t="shared" si="6"/>
        <v>1565601</v>
      </c>
      <c r="L48" s="195">
        <f t="shared" si="6"/>
        <v>-351461</v>
      </c>
      <c r="M48" s="195">
        <f t="shared" si="6"/>
        <v>-1313424</v>
      </c>
      <c r="N48" s="196">
        <f t="shared" si="6"/>
        <v>-1949256</v>
      </c>
      <c r="O48" s="196">
        <f t="shared" si="6"/>
        <v>-3995507</v>
      </c>
      <c r="P48" s="196">
        <f t="shared" si="6"/>
        <v>4874032</v>
      </c>
      <c r="Q48" s="196">
        <f t="shared" si="6"/>
        <v>-1070731</v>
      </c>
      <c r="R48" s="196">
        <f t="shared" si="6"/>
        <v>-1795272</v>
      </c>
      <c r="S48" s="195">
        <f t="shared" si="6"/>
        <v>-4202908</v>
      </c>
      <c r="T48" s="195">
        <f t="shared" si="6"/>
        <v>-5718119</v>
      </c>
      <c r="U48" s="196">
        <f t="shared" si="6"/>
        <v>-11716299</v>
      </c>
      <c r="V48" s="196">
        <f t="shared" si="6"/>
        <v>14856023</v>
      </c>
      <c r="W48" s="196">
        <f t="shared" si="6"/>
        <v>-1655330</v>
      </c>
      <c r="X48" s="196">
        <f t="shared" si="6"/>
        <v>16511353</v>
      </c>
      <c r="Y48" s="197">
        <f>+IF(W48&lt;&gt;0,+(X48/W48)*100,0)</f>
        <v>-997.4659433466438</v>
      </c>
      <c r="Z48" s="198">
        <f>SUM(Z46:Z47)</f>
        <v>-1655330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2581000</v>
      </c>
      <c r="E5" s="66">
        <f t="shared" si="0"/>
        <v>4443400</v>
      </c>
      <c r="F5" s="66">
        <f t="shared" si="0"/>
        <v>4605</v>
      </c>
      <c r="G5" s="66">
        <f t="shared" si="0"/>
        <v>498006</v>
      </c>
      <c r="H5" s="66">
        <f t="shared" si="0"/>
        <v>53410</v>
      </c>
      <c r="I5" s="66">
        <f t="shared" si="0"/>
        <v>556021</v>
      </c>
      <c r="J5" s="66">
        <f t="shared" si="0"/>
        <v>154908</v>
      </c>
      <c r="K5" s="66">
        <f t="shared" si="0"/>
        <v>114125</v>
      </c>
      <c r="L5" s="66">
        <f t="shared" si="0"/>
        <v>644913</v>
      </c>
      <c r="M5" s="66">
        <f t="shared" si="0"/>
        <v>913946</v>
      </c>
      <c r="N5" s="66">
        <f t="shared" si="0"/>
        <v>16055</v>
      </c>
      <c r="O5" s="66">
        <f t="shared" si="0"/>
        <v>2111998</v>
      </c>
      <c r="P5" s="66">
        <f t="shared" si="0"/>
        <v>349146</v>
      </c>
      <c r="Q5" s="66">
        <f t="shared" si="0"/>
        <v>2477199</v>
      </c>
      <c r="R5" s="66">
        <f t="shared" si="0"/>
        <v>37489</v>
      </c>
      <c r="S5" s="66">
        <f t="shared" si="0"/>
        <v>65800</v>
      </c>
      <c r="T5" s="66">
        <f t="shared" si="0"/>
        <v>220346</v>
      </c>
      <c r="U5" s="66">
        <f t="shared" si="0"/>
        <v>323635</v>
      </c>
      <c r="V5" s="66">
        <f t="shared" si="0"/>
        <v>4270801</v>
      </c>
      <c r="W5" s="66">
        <f t="shared" si="0"/>
        <v>4443400</v>
      </c>
      <c r="X5" s="66">
        <f t="shared" si="0"/>
        <v>-172599</v>
      </c>
      <c r="Y5" s="103">
        <f>+IF(W5&lt;&gt;0,+(X5/W5)*100,0)</f>
        <v>-3.8843903317279564</v>
      </c>
      <c r="Z5" s="119">
        <f>SUM(Z6:Z8)</f>
        <v>4443400</v>
      </c>
    </row>
    <row r="6" spans="1:26" ht="13.5">
      <c r="A6" s="104" t="s">
        <v>74</v>
      </c>
      <c r="B6" s="102"/>
      <c r="C6" s="121"/>
      <c r="D6" s="122">
        <v>2220000</v>
      </c>
      <c r="E6" s="26">
        <v>4132400</v>
      </c>
      <c r="F6" s="26">
        <v>4605</v>
      </c>
      <c r="G6" s="26">
        <v>482837</v>
      </c>
      <c r="H6" s="26">
        <v>9984</v>
      </c>
      <c r="I6" s="26">
        <v>497426</v>
      </c>
      <c r="J6" s="26">
        <v>119202</v>
      </c>
      <c r="K6" s="26">
        <v>90415</v>
      </c>
      <c r="L6" s="26">
        <v>619532</v>
      </c>
      <c r="M6" s="26">
        <v>829149</v>
      </c>
      <c r="N6" s="26">
        <v>1951</v>
      </c>
      <c r="O6" s="26">
        <v>2083315</v>
      </c>
      <c r="P6" s="26">
        <v>323487</v>
      </c>
      <c r="Q6" s="26">
        <v>2408753</v>
      </c>
      <c r="R6" s="26">
        <v>30046</v>
      </c>
      <c r="S6" s="26">
        <v>13459</v>
      </c>
      <c r="T6" s="26">
        <v>196363</v>
      </c>
      <c r="U6" s="26">
        <v>239868</v>
      </c>
      <c r="V6" s="26">
        <v>3975196</v>
      </c>
      <c r="W6" s="26">
        <v>4132400</v>
      </c>
      <c r="X6" s="26">
        <v>-157204</v>
      </c>
      <c r="Y6" s="106">
        <v>-3.8</v>
      </c>
      <c r="Z6" s="28">
        <v>4132400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>
        <v>361000</v>
      </c>
      <c r="E8" s="26">
        <v>311000</v>
      </c>
      <c r="F8" s="26"/>
      <c r="G8" s="26">
        <v>15169</v>
      </c>
      <c r="H8" s="26">
        <v>43426</v>
      </c>
      <c r="I8" s="26">
        <v>58595</v>
      </c>
      <c r="J8" s="26">
        <v>35706</v>
      </c>
      <c r="K8" s="26">
        <v>23710</v>
      </c>
      <c r="L8" s="26">
        <v>25381</v>
      </c>
      <c r="M8" s="26">
        <v>84797</v>
      </c>
      <c r="N8" s="26">
        <v>14104</v>
      </c>
      <c r="O8" s="26">
        <v>28683</v>
      </c>
      <c r="P8" s="26">
        <v>25659</v>
      </c>
      <c r="Q8" s="26">
        <v>68446</v>
      </c>
      <c r="R8" s="26">
        <v>7443</v>
      </c>
      <c r="S8" s="26">
        <v>52341</v>
      </c>
      <c r="T8" s="26">
        <v>23983</v>
      </c>
      <c r="U8" s="26">
        <v>83767</v>
      </c>
      <c r="V8" s="26">
        <v>295605</v>
      </c>
      <c r="W8" s="26">
        <v>311000</v>
      </c>
      <c r="X8" s="26">
        <v>-15395</v>
      </c>
      <c r="Y8" s="106">
        <v>-4.95</v>
      </c>
      <c r="Z8" s="28">
        <v>311000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2127000</v>
      </c>
      <c r="E9" s="66">
        <f t="shared" si="1"/>
        <v>1817300</v>
      </c>
      <c r="F9" s="66">
        <f t="shared" si="1"/>
        <v>0</v>
      </c>
      <c r="G9" s="66">
        <f t="shared" si="1"/>
        <v>22894</v>
      </c>
      <c r="H9" s="66">
        <f t="shared" si="1"/>
        <v>158730</v>
      </c>
      <c r="I9" s="66">
        <f t="shared" si="1"/>
        <v>181624</v>
      </c>
      <c r="J9" s="66">
        <f t="shared" si="1"/>
        <v>197931</v>
      </c>
      <c r="K9" s="66">
        <f t="shared" si="1"/>
        <v>368066</v>
      </c>
      <c r="L9" s="66">
        <f t="shared" si="1"/>
        <v>41322</v>
      </c>
      <c r="M9" s="66">
        <f t="shared" si="1"/>
        <v>607319</v>
      </c>
      <c r="N9" s="66">
        <f t="shared" si="1"/>
        <v>34240</v>
      </c>
      <c r="O9" s="66">
        <f t="shared" si="1"/>
        <v>8508</v>
      </c>
      <c r="P9" s="66">
        <f t="shared" si="1"/>
        <v>225517</v>
      </c>
      <c r="Q9" s="66">
        <f t="shared" si="1"/>
        <v>268265</v>
      </c>
      <c r="R9" s="66">
        <f t="shared" si="1"/>
        <v>149741</v>
      </c>
      <c r="S9" s="66">
        <f t="shared" si="1"/>
        <v>386328</v>
      </c>
      <c r="T9" s="66">
        <f t="shared" si="1"/>
        <v>140237</v>
      </c>
      <c r="U9" s="66">
        <f t="shared" si="1"/>
        <v>676306</v>
      </c>
      <c r="V9" s="66">
        <f t="shared" si="1"/>
        <v>1733514</v>
      </c>
      <c r="W9" s="66">
        <f t="shared" si="1"/>
        <v>1817300</v>
      </c>
      <c r="X9" s="66">
        <f t="shared" si="1"/>
        <v>-83786</v>
      </c>
      <c r="Y9" s="103">
        <f>+IF(W9&lt;&gt;0,+(X9/W9)*100,0)</f>
        <v>-4.610466076046882</v>
      </c>
      <c r="Z9" s="68">
        <f>SUM(Z10:Z14)</f>
        <v>1817300</v>
      </c>
    </row>
    <row r="10" spans="1:26" ht="13.5">
      <c r="A10" s="104" t="s">
        <v>78</v>
      </c>
      <c r="B10" s="102"/>
      <c r="C10" s="121"/>
      <c r="D10" s="122">
        <v>2127000</v>
      </c>
      <c r="E10" s="26">
        <v>1817300</v>
      </c>
      <c r="F10" s="26"/>
      <c r="G10" s="26">
        <v>22894</v>
      </c>
      <c r="H10" s="26">
        <v>158730</v>
      </c>
      <c r="I10" s="26">
        <v>181624</v>
      </c>
      <c r="J10" s="26">
        <v>197931</v>
      </c>
      <c r="K10" s="26">
        <v>368066</v>
      </c>
      <c r="L10" s="26">
        <v>41322</v>
      </c>
      <c r="M10" s="26">
        <v>607319</v>
      </c>
      <c r="N10" s="26">
        <v>34240</v>
      </c>
      <c r="O10" s="26">
        <v>8508</v>
      </c>
      <c r="P10" s="26">
        <v>225517</v>
      </c>
      <c r="Q10" s="26">
        <v>268265</v>
      </c>
      <c r="R10" s="26">
        <v>149741</v>
      </c>
      <c r="S10" s="26">
        <v>386328</v>
      </c>
      <c r="T10" s="26">
        <v>140237</v>
      </c>
      <c r="U10" s="26">
        <v>676306</v>
      </c>
      <c r="V10" s="26">
        <v>1733514</v>
      </c>
      <c r="W10" s="26">
        <v>1817300</v>
      </c>
      <c r="X10" s="26">
        <v>-83786</v>
      </c>
      <c r="Y10" s="106">
        <v>-4.61</v>
      </c>
      <c r="Z10" s="28">
        <v>1817300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14004000</v>
      </c>
      <c r="E15" s="66">
        <f t="shared" si="2"/>
        <v>13601653</v>
      </c>
      <c r="F15" s="66">
        <f t="shared" si="2"/>
        <v>0</v>
      </c>
      <c r="G15" s="66">
        <f t="shared" si="2"/>
        <v>168188</v>
      </c>
      <c r="H15" s="66">
        <f t="shared" si="2"/>
        <v>1258208</v>
      </c>
      <c r="I15" s="66">
        <f t="shared" si="2"/>
        <v>1426396</v>
      </c>
      <c r="J15" s="66">
        <f t="shared" si="2"/>
        <v>4180525</v>
      </c>
      <c r="K15" s="66">
        <f t="shared" si="2"/>
        <v>534815</v>
      </c>
      <c r="L15" s="66">
        <f t="shared" si="2"/>
        <v>544419</v>
      </c>
      <c r="M15" s="66">
        <f t="shared" si="2"/>
        <v>5259759</v>
      </c>
      <c r="N15" s="66">
        <f t="shared" si="2"/>
        <v>159156</v>
      </c>
      <c r="O15" s="66">
        <f t="shared" si="2"/>
        <v>1987629</v>
      </c>
      <c r="P15" s="66">
        <f t="shared" si="2"/>
        <v>658704</v>
      </c>
      <c r="Q15" s="66">
        <f t="shared" si="2"/>
        <v>2805489</v>
      </c>
      <c r="R15" s="66">
        <f t="shared" si="2"/>
        <v>1123707</v>
      </c>
      <c r="S15" s="66">
        <f t="shared" si="2"/>
        <v>1034020</v>
      </c>
      <c r="T15" s="66">
        <f t="shared" si="2"/>
        <v>209449</v>
      </c>
      <c r="U15" s="66">
        <f t="shared" si="2"/>
        <v>2367176</v>
      </c>
      <c r="V15" s="66">
        <f t="shared" si="2"/>
        <v>11858820</v>
      </c>
      <c r="W15" s="66">
        <f t="shared" si="2"/>
        <v>13601653</v>
      </c>
      <c r="X15" s="66">
        <f t="shared" si="2"/>
        <v>-1742833</v>
      </c>
      <c r="Y15" s="103">
        <f>+IF(W15&lt;&gt;0,+(X15/W15)*100,0)</f>
        <v>-12.813391137091939</v>
      </c>
      <c r="Z15" s="68">
        <f>SUM(Z16:Z18)</f>
        <v>13601653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14004000</v>
      </c>
      <c r="E17" s="26">
        <v>13601653</v>
      </c>
      <c r="F17" s="26"/>
      <c r="G17" s="26">
        <v>168188</v>
      </c>
      <c r="H17" s="26">
        <v>1258208</v>
      </c>
      <c r="I17" s="26">
        <v>1426396</v>
      </c>
      <c r="J17" s="26">
        <v>4180525</v>
      </c>
      <c r="K17" s="26">
        <v>534815</v>
      </c>
      <c r="L17" s="26">
        <v>544419</v>
      </c>
      <c r="M17" s="26">
        <v>5259759</v>
      </c>
      <c r="N17" s="26">
        <v>159156</v>
      </c>
      <c r="O17" s="26">
        <v>1987629</v>
      </c>
      <c r="P17" s="26">
        <v>658704</v>
      </c>
      <c r="Q17" s="26">
        <v>2805489</v>
      </c>
      <c r="R17" s="26">
        <v>1123707</v>
      </c>
      <c r="S17" s="26">
        <v>1034020</v>
      </c>
      <c r="T17" s="26">
        <v>209449</v>
      </c>
      <c r="U17" s="26">
        <v>2367176</v>
      </c>
      <c r="V17" s="26">
        <v>11858820</v>
      </c>
      <c r="W17" s="26">
        <v>13601653</v>
      </c>
      <c r="X17" s="26">
        <v>-1742833</v>
      </c>
      <c r="Y17" s="106">
        <v>-12.81</v>
      </c>
      <c r="Z17" s="28">
        <v>13601653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13300000</v>
      </c>
      <c r="E19" s="66">
        <f t="shared" si="3"/>
        <v>11547300</v>
      </c>
      <c r="F19" s="66">
        <f t="shared" si="3"/>
        <v>29597</v>
      </c>
      <c r="G19" s="66">
        <f t="shared" si="3"/>
        <v>441937</v>
      </c>
      <c r="H19" s="66">
        <f t="shared" si="3"/>
        <v>442631</v>
      </c>
      <c r="I19" s="66">
        <f t="shared" si="3"/>
        <v>914165</v>
      </c>
      <c r="J19" s="66">
        <f t="shared" si="3"/>
        <v>445756</v>
      </c>
      <c r="K19" s="66">
        <f t="shared" si="3"/>
        <v>1440003</v>
      </c>
      <c r="L19" s="66">
        <f t="shared" si="3"/>
        <v>1684853</v>
      </c>
      <c r="M19" s="66">
        <f t="shared" si="3"/>
        <v>3570612</v>
      </c>
      <c r="N19" s="66">
        <f t="shared" si="3"/>
        <v>251258</v>
      </c>
      <c r="O19" s="66">
        <f t="shared" si="3"/>
        <v>790825</v>
      </c>
      <c r="P19" s="66">
        <f t="shared" si="3"/>
        <v>1382452</v>
      </c>
      <c r="Q19" s="66">
        <f t="shared" si="3"/>
        <v>2424535</v>
      </c>
      <c r="R19" s="66">
        <f t="shared" si="3"/>
        <v>1212734</v>
      </c>
      <c r="S19" s="66">
        <f t="shared" si="3"/>
        <v>205352</v>
      </c>
      <c r="T19" s="66">
        <f t="shared" si="3"/>
        <v>2374453</v>
      </c>
      <c r="U19" s="66">
        <f t="shared" si="3"/>
        <v>3792539</v>
      </c>
      <c r="V19" s="66">
        <f t="shared" si="3"/>
        <v>10701851</v>
      </c>
      <c r="W19" s="66">
        <f t="shared" si="3"/>
        <v>11547300</v>
      </c>
      <c r="X19" s="66">
        <f t="shared" si="3"/>
        <v>-845449</v>
      </c>
      <c r="Y19" s="103">
        <f>+IF(W19&lt;&gt;0,+(X19/W19)*100,0)</f>
        <v>-7.321616308574298</v>
      </c>
      <c r="Z19" s="68">
        <f>SUM(Z20:Z23)</f>
        <v>11547300</v>
      </c>
    </row>
    <row r="20" spans="1:26" ht="13.5">
      <c r="A20" s="104" t="s">
        <v>88</v>
      </c>
      <c r="B20" s="102"/>
      <c r="C20" s="121"/>
      <c r="D20" s="122">
        <v>3520000</v>
      </c>
      <c r="E20" s="26">
        <v>3527300</v>
      </c>
      <c r="F20" s="26">
        <v>1978</v>
      </c>
      <c r="G20" s="26">
        <v>1647</v>
      </c>
      <c r="H20" s="26">
        <v>1889</v>
      </c>
      <c r="I20" s="26">
        <v>5514</v>
      </c>
      <c r="J20" s="26">
        <v>37395</v>
      </c>
      <c r="K20" s="26">
        <v>510506</v>
      </c>
      <c r="L20" s="26">
        <v>264117</v>
      </c>
      <c r="M20" s="26">
        <v>812018</v>
      </c>
      <c r="N20" s="26">
        <v>141463</v>
      </c>
      <c r="O20" s="26">
        <v>143871</v>
      </c>
      <c r="P20" s="26">
        <v>861756</v>
      </c>
      <c r="Q20" s="26">
        <v>1147090</v>
      </c>
      <c r="R20" s="26">
        <v>321244</v>
      </c>
      <c r="S20" s="26">
        <v>10798</v>
      </c>
      <c r="T20" s="26">
        <v>1214745</v>
      </c>
      <c r="U20" s="26">
        <v>1546787</v>
      </c>
      <c r="V20" s="26">
        <v>3511409</v>
      </c>
      <c r="W20" s="26">
        <v>3527300</v>
      </c>
      <c r="X20" s="26">
        <v>-15891</v>
      </c>
      <c r="Y20" s="106">
        <v>-0.45</v>
      </c>
      <c r="Z20" s="28">
        <v>3527300</v>
      </c>
    </row>
    <row r="21" spans="1:26" ht="13.5">
      <c r="A21" s="104" t="s">
        <v>89</v>
      </c>
      <c r="B21" s="102"/>
      <c r="C21" s="121"/>
      <c r="D21" s="122">
        <v>6140000</v>
      </c>
      <c r="E21" s="26">
        <v>4530000</v>
      </c>
      <c r="F21" s="26"/>
      <c r="G21" s="26">
        <v>959</v>
      </c>
      <c r="H21" s="26">
        <v>192114</v>
      </c>
      <c r="I21" s="26">
        <v>193073</v>
      </c>
      <c r="J21" s="26">
        <v>383759</v>
      </c>
      <c r="K21" s="26">
        <v>637429</v>
      </c>
      <c r="L21" s="26">
        <v>1253272</v>
      </c>
      <c r="M21" s="26">
        <v>2274460</v>
      </c>
      <c r="N21" s="26">
        <v>-24517</v>
      </c>
      <c r="O21" s="26">
        <v>12043</v>
      </c>
      <c r="P21" s="26">
        <v>240067</v>
      </c>
      <c r="Q21" s="26">
        <v>227593</v>
      </c>
      <c r="R21" s="26">
        <v>205785</v>
      </c>
      <c r="S21" s="26">
        <v>72091</v>
      </c>
      <c r="T21" s="26">
        <v>951849</v>
      </c>
      <c r="U21" s="26">
        <v>1229725</v>
      </c>
      <c r="V21" s="26">
        <v>3924851</v>
      </c>
      <c r="W21" s="26">
        <v>4530000</v>
      </c>
      <c r="X21" s="26">
        <v>-605149</v>
      </c>
      <c r="Y21" s="106">
        <v>-13.36</v>
      </c>
      <c r="Z21" s="28">
        <v>4530000</v>
      </c>
    </row>
    <row r="22" spans="1:26" ht="13.5">
      <c r="A22" s="104" t="s">
        <v>90</v>
      </c>
      <c r="B22" s="102"/>
      <c r="C22" s="123"/>
      <c r="D22" s="124">
        <v>3320000</v>
      </c>
      <c r="E22" s="125">
        <v>3170000</v>
      </c>
      <c r="F22" s="125">
        <v>27619</v>
      </c>
      <c r="G22" s="125">
        <v>439331</v>
      </c>
      <c r="H22" s="125">
        <v>201878</v>
      </c>
      <c r="I22" s="125">
        <v>668828</v>
      </c>
      <c r="J22" s="125">
        <v>8102</v>
      </c>
      <c r="K22" s="125">
        <v>275378</v>
      </c>
      <c r="L22" s="125">
        <v>152614</v>
      </c>
      <c r="M22" s="125">
        <v>436094</v>
      </c>
      <c r="N22" s="125">
        <v>134312</v>
      </c>
      <c r="O22" s="125">
        <v>633727</v>
      </c>
      <c r="P22" s="125">
        <v>280629</v>
      </c>
      <c r="Q22" s="125">
        <v>1048668</v>
      </c>
      <c r="R22" s="125">
        <v>650555</v>
      </c>
      <c r="S22" s="125">
        <v>82472</v>
      </c>
      <c r="T22" s="125">
        <v>121916</v>
      </c>
      <c r="U22" s="125">
        <v>854943</v>
      </c>
      <c r="V22" s="125">
        <v>3008533</v>
      </c>
      <c r="W22" s="125">
        <v>3170000</v>
      </c>
      <c r="X22" s="125">
        <v>-161467</v>
      </c>
      <c r="Y22" s="107">
        <v>-5.09</v>
      </c>
      <c r="Z22" s="200">
        <v>3170000</v>
      </c>
    </row>
    <row r="23" spans="1:26" ht="13.5">
      <c r="A23" s="104" t="s">
        <v>91</v>
      </c>
      <c r="B23" s="102"/>
      <c r="C23" s="121"/>
      <c r="D23" s="122">
        <v>320000</v>
      </c>
      <c r="E23" s="26">
        <v>320000</v>
      </c>
      <c r="F23" s="26"/>
      <c r="G23" s="26"/>
      <c r="H23" s="26">
        <v>46750</v>
      </c>
      <c r="I23" s="26">
        <v>46750</v>
      </c>
      <c r="J23" s="26">
        <v>16500</v>
      </c>
      <c r="K23" s="26">
        <v>16690</v>
      </c>
      <c r="L23" s="26">
        <v>14850</v>
      </c>
      <c r="M23" s="26">
        <v>48040</v>
      </c>
      <c r="N23" s="26"/>
      <c r="O23" s="26">
        <v>1184</v>
      </c>
      <c r="P23" s="26"/>
      <c r="Q23" s="26">
        <v>1184</v>
      </c>
      <c r="R23" s="26">
        <v>35150</v>
      </c>
      <c r="S23" s="26">
        <v>39991</v>
      </c>
      <c r="T23" s="26">
        <v>85943</v>
      </c>
      <c r="U23" s="26">
        <v>161084</v>
      </c>
      <c r="V23" s="26">
        <v>257058</v>
      </c>
      <c r="W23" s="26">
        <v>320000</v>
      </c>
      <c r="X23" s="26">
        <v>-62942</v>
      </c>
      <c r="Y23" s="106">
        <v>-19.67</v>
      </c>
      <c r="Z23" s="28">
        <v>320000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32012000</v>
      </c>
      <c r="E25" s="195">
        <f t="shared" si="4"/>
        <v>31409653</v>
      </c>
      <c r="F25" s="195">
        <f t="shared" si="4"/>
        <v>34202</v>
      </c>
      <c r="G25" s="195">
        <f t="shared" si="4"/>
        <v>1131025</v>
      </c>
      <c r="H25" s="195">
        <f t="shared" si="4"/>
        <v>1912979</v>
      </c>
      <c r="I25" s="195">
        <f t="shared" si="4"/>
        <v>3078206</v>
      </c>
      <c r="J25" s="195">
        <f t="shared" si="4"/>
        <v>4979120</v>
      </c>
      <c r="K25" s="195">
        <f t="shared" si="4"/>
        <v>2457009</v>
      </c>
      <c r="L25" s="195">
        <f t="shared" si="4"/>
        <v>2915507</v>
      </c>
      <c r="M25" s="195">
        <f t="shared" si="4"/>
        <v>10351636</v>
      </c>
      <c r="N25" s="195">
        <f t="shared" si="4"/>
        <v>460709</v>
      </c>
      <c r="O25" s="195">
        <f t="shared" si="4"/>
        <v>4898960</v>
      </c>
      <c r="P25" s="195">
        <f t="shared" si="4"/>
        <v>2615819</v>
      </c>
      <c r="Q25" s="195">
        <f t="shared" si="4"/>
        <v>7975488</v>
      </c>
      <c r="R25" s="195">
        <f t="shared" si="4"/>
        <v>2523671</v>
      </c>
      <c r="S25" s="195">
        <f t="shared" si="4"/>
        <v>1691500</v>
      </c>
      <c r="T25" s="195">
        <f t="shared" si="4"/>
        <v>2944485</v>
      </c>
      <c r="U25" s="195">
        <f t="shared" si="4"/>
        <v>7159656</v>
      </c>
      <c r="V25" s="195">
        <f t="shared" si="4"/>
        <v>28564986</v>
      </c>
      <c r="W25" s="195">
        <f t="shared" si="4"/>
        <v>31409653</v>
      </c>
      <c r="X25" s="195">
        <f t="shared" si="4"/>
        <v>-2844667</v>
      </c>
      <c r="Y25" s="207">
        <f>+IF(W25&lt;&gt;0,+(X25/W25)*100,0)</f>
        <v>-9.056664841219355</v>
      </c>
      <c r="Z25" s="208">
        <f>+Z5+Z9+Z15+Z19+Z24</f>
        <v>31409653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7049000</v>
      </c>
      <c r="E28" s="26"/>
      <c r="F28" s="26"/>
      <c r="G28" s="26"/>
      <c r="H28" s="26">
        <v>1157017</v>
      </c>
      <c r="I28" s="26">
        <v>1157017</v>
      </c>
      <c r="J28" s="26"/>
      <c r="K28" s="26"/>
      <c r="L28" s="26"/>
      <c r="M28" s="26"/>
      <c r="N28" s="26"/>
      <c r="O28" s="26">
        <v>1401795</v>
      </c>
      <c r="P28" s="26"/>
      <c r="Q28" s="26">
        <v>1401795</v>
      </c>
      <c r="R28" s="26">
        <v>468000</v>
      </c>
      <c r="S28" s="26">
        <v>466000</v>
      </c>
      <c r="T28" s="26"/>
      <c r="U28" s="26">
        <v>934000</v>
      </c>
      <c r="V28" s="26">
        <v>3492812</v>
      </c>
      <c r="W28" s="26"/>
      <c r="X28" s="26">
        <v>3492812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>
        <v>2336898</v>
      </c>
      <c r="K29" s="26"/>
      <c r="L29" s="26"/>
      <c r="M29" s="26">
        <v>2336898</v>
      </c>
      <c r="N29" s="26"/>
      <c r="O29" s="26"/>
      <c r="P29" s="26"/>
      <c r="Q29" s="26"/>
      <c r="R29" s="26"/>
      <c r="S29" s="26"/>
      <c r="T29" s="26"/>
      <c r="U29" s="26"/>
      <c r="V29" s="26">
        <v>2336898</v>
      </c>
      <c r="W29" s="26"/>
      <c r="X29" s="26">
        <v>2336898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7049000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1157017</v>
      </c>
      <c r="I32" s="43">
        <f t="shared" si="5"/>
        <v>1157017</v>
      </c>
      <c r="J32" s="43">
        <f t="shared" si="5"/>
        <v>2336898</v>
      </c>
      <c r="K32" s="43">
        <f t="shared" si="5"/>
        <v>0</v>
      </c>
      <c r="L32" s="43">
        <f t="shared" si="5"/>
        <v>0</v>
      </c>
      <c r="M32" s="43">
        <f t="shared" si="5"/>
        <v>2336898</v>
      </c>
      <c r="N32" s="43">
        <f t="shared" si="5"/>
        <v>0</v>
      </c>
      <c r="O32" s="43">
        <f t="shared" si="5"/>
        <v>1401795</v>
      </c>
      <c r="P32" s="43">
        <f t="shared" si="5"/>
        <v>0</v>
      </c>
      <c r="Q32" s="43">
        <f t="shared" si="5"/>
        <v>1401795</v>
      </c>
      <c r="R32" s="43">
        <f t="shared" si="5"/>
        <v>468000</v>
      </c>
      <c r="S32" s="43">
        <f t="shared" si="5"/>
        <v>466000</v>
      </c>
      <c r="T32" s="43">
        <f t="shared" si="5"/>
        <v>0</v>
      </c>
      <c r="U32" s="43">
        <f t="shared" si="5"/>
        <v>934000</v>
      </c>
      <c r="V32" s="43">
        <f t="shared" si="5"/>
        <v>5829710</v>
      </c>
      <c r="W32" s="43">
        <f t="shared" si="5"/>
        <v>0</v>
      </c>
      <c r="X32" s="43">
        <f t="shared" si="5"/>
        <v>5829710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>
        <v>31409653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31409653</v>
      </c>
      <c r="X33" s="26">
        <v>-31409653</v>
      </c>
      <c r="Y33" s="106">
        <v>-100</v>
      </c>
      <c r="Z33" s="28">
        <v>31409653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24963000</v>
      </c>
      <c r="E35" s="26"/>
      <c r="F35" s="26">
        <v>34202</v>
      </c>
      <c r="G35" s="26">
        <v>1131005</v>
      </c>
      <c r="H35" s="26">
        <v>755962</v>
      </c>
      <c r="I35" s="26">
        <v>1921169</v>
      </c>
      <c r="J35" s="26">
        <v>2642222</v>
      </c>
      <c r="K35" s="26">
        <v>2457009</v>
      </c>
      <c r="L35" s="26">
        <v>2915507</v>
      </c>
      <c r="M35" s="26">
        <v>8014738</v>
      </c>
      <c r="N35" s="26">
        <v>460709</v>
      </c>
      <c r="O35" s="26">
        <v>3497165</v>
      </c>
      <c r="P35" s="26">
        <v>2615819</v>
      </c>
      <c r="Q35" s="26">
        <v>6573693</v>
      </c>
      <c r="R35" s="26">
        <v>2055671</v>
      </c>
      <c r="S35" s="26">
        <v>1225500</v>
      </c>
      <c r="T35" s="26">
        <v>2944485</v>
      </c>
      <c r="U35" s="26">
        <v>6225656</v>
      </c>
      <c r="V35" s="26">
        <v>22735256</v>
      </c>
      <c r="W35" s="26"/>
      <c r="X35" s="26">
        <v>22735256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32012000</v>
      </c>
      <c r="E36" s="196">
        <f t="shared" si="6"/>
        <v>31409653</v>
      </c>
      <c r="F36" s="196">
        <f t="shared" si="6"/>
        <v>34202</v>
      </c>
      <c r="G36" s="196">
        <f t="shared" si="6"/>
        <v>1131005</v>
      </c>
      <c r="H36" s="196">
        <f t="shared" si="6"/>
        <v>1912979</v>
      </c>
      <c r="I36" s="196">
        <f t="shared" si="6"/>
        <v>3078186</v>
      </c>
      <c r="J36" s="196">
        <f t="shared" si="6"/>
        <v>4979120</v>
      </c>
      <c r="K36" s="196">
        <f t="shared" si="6"/>
        <v>2457009</v>
      </c>
      <c r="L36" s="196">
        <f t="shared" si="6"/>
        <v>2915507</v>
      </c>
      <c r="M36" s="196">
        <f t="shared" si="6"/>
        <v>10351636</v>
      </c>
      <c r="N36" s="196">
        <f t="shared" si="6"/>
        <v>460709</v>
      </c>
      <c r="O36" s="196">
        <f t="shared" si="6"/>
        <v>4898960</v>
      </c>
      <c r="P36" s="196">
        <f t="shared" si="6"/>
        <v>2615819</v>
      </c>
      <c r="Q36" s="196">
        <f t="shared" si="6"/>
        <v>7975488</v>
      </c>
      <c r="R36" s="196">
        <f t="shared" si="6"/>
        <v>2523671</v>
      </c>
      <c r="S36" s="196">
        <f t="shared" si="6"/>
        <v>1691500</v>
      </c>
      <c r="T36" s="196">
        <f t="shared" si="6"/>
        <v>2944485</v>
      </c>
      <c r="U36" s="196">
        <f t="shared" si="6"/>
        <v>7159656</v>
      </c>
      <c r="V36" s="196">
        <f t="shared" si="6"/>
        <v>28564966</v>
      </c>
      <c r="W36" s="196">
        <f t="shared" si="6"/>
        <v>31409653</v>
      </c>
      <c r="X36" s="196">
        <f t="shared" si="6"/>
        <v>-2844687</v>
      </c>
      <c r="Y36" s="197">
        <f>+IF(W36&lt;&gt;0,+(X36/W36)*100,0)</f>
        <v>-9.05672851591197</v>
      </c>
      <c r="Z36" s="215">
        <f>SUM(Z32:Z35)</f>
        <v>31409653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67708209</v>
      </c>
      <c r="D6" s="25"/>
      <c r="E6" s="26"/>
      <c r="F6" s="26">
        <v>67708209</v>
      </c>
      <c r="G6" s="26">
        <v>67708209</v>
      </c>
      <c r="H6" s="26">
        <v>67708209</v>
      </c>
      <c r="I6" s="26">
        <v>203124627</v>
      </c>
      <c r="J6" s="26">
        <v>67708209</v>
      </c>
      <c r="K6" s="26">
        <v>67708209</v>
      </c>
      <c r="L6" s="26">
        <v>67708209</v>
      </c>
      <c r="M6" s="26">
        <v>203124627</v>
      </c>
      <c r="N6" s="26">
        <v>67708209</v>
      </c>
      <c r="O6" s="26"/>
      <c r="P6" s="26"/>
      <c r="Q6" s="26">
        <v>67708209</v>
      </c>
      <c r="R6" s="26"/>
      <c r="S6" s="26"/>
      <c r="T6" s="26"/>
      <c r="U6" s="26"/>
      <c r="V6" s="26">
        <v>473957463</v>
      </c>
      <c r="W6" s="26"/>
      <c r="X6" s="26">
        <v>473957463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8633491</v>
      </c>
      <c r="D8" s="25"/>
      <c r="E8" s="26"/>
      <c r="F8" s="26">
        <v>5526471</v>
      </c>
      <c r="G8" s="26">
        <v>5526471</v>
      </c>
      <c r="H8" s="26">
        <v>5526471</v>
      </c>
      <c r="I8" s="26">
        <v>16579413</v>
      </c>
      <c r="J8" s="26">
        <v>5526471</v>
      </c>
      <c r="K8" s="26">
        <v>5526471</v>
      </c>
      <c r="L8" s="26">
        <v>5526471</v>
      </c>
      <c r="M8" s="26">
        <v>16579413</v>
      </c>
      <c r="N8" s="26">
        <v>5526471</v>
      </c>
      <c r="O8" s="26"/>
      <c r="P8" s="26"/>
      <c r="Q8" s="26">
        <v>5526471</v>
      </c>
      <c r="R8" s="26"/>
      <c r="S8" s="26"/>
      <c r="T8" s="26"/>
      <c r="U8" s="26"/>
      <c r="V8" s="26">
        <v>38685297</v>
      </c>
      <c r="W8" s="26"/>
      <c r="X8" s="26">
        <v>38685297</v>
      </c>
      <c r="Y8" s="106"/>
      <c r="Z8" s="28"/>
    </row>
    <row r="9" spans="1:26" ht="13.5">
      <c r="A9" s="225" t="s">
        <v>148</v>
      </c>
      <c r="B9" s="158"/>
      <c r="C9" s="121">
        <v>14421</v>
      </c>
      <c r="D9" s="25"/>
      <c r="E9" s="26"/>
      <c r="F9" s="26">
        <v>3107022</v>
      </c>
      <c r="G9" s="26">
        <v>3107022</v>
      </c>
      <c r="H9" s="26">
        <v>3107022</v>
      </c>
      <c r="I9" s="26">
        <v>9321066</v>
      </c>
      <c r="J9" s="26">
        <v>3107022</v>
      </c>
      <c r="K9" s="26">
        <v>3107022</v>
      </c>
      <c r="L9" s="26">
        <v>3107022</v>
      </c>
      <c r="M9" s="26">
        <v>9321066</v>
      </c>
      <c r="N9" s="26">
        <v>3107022</v>
      </c>
      <c r="O9" s="26"/>
      <c r="P9" s="26"/>
      <c r="Q9" s="26">
        <v>3107022</v>
      </c>
      <c r="R9" s="26"/>
      <c r="S9" s="26"/>
      <c r="T9" s="26"/>
      <c r="U9" s="26"/>
      <c r="V9" s="26">
        <v>21749154</v>
      </c>
      <c r="W9" s="26"/>
      <c r="X9" s="26">
        <v>21749154</v>
      </c>
      <c r="Y9" s="106"/>
      <c r="Z9" s="28"/>
    </row>
    <row r="10" spans="1:26" ht="13.5">
      <c r="A10" s="225" t="s">
        <v>149</v>
      </c>
      <c r="B10" s="158"/>
      <c r="C10" s="121">
        <v>5380</v>
      </c>
      <c r="D10" s="25"/>
      <c r="E10" s="26"/>
      <c r="F10" s="125">
        <v>19801</v>
      </c>
      <c r="G10" s="125">
        <v>19801</v>
      </c>
      <c r="H10" s="125">
        <v>19801</v>
      </c>
      <c r="I10" s="26">
        <v>59403</v>
      </c>
      <c r="J10" s="125">
        <v>19801</v>
      </c>
      <c r="K10" s="125">
        <v>19801</v>
      </c>
      <c r="L10" s="26">
        <v>19801</v>
      </c>
      <c r="M10" s="125">
        <v>59403</v>
      </c>
      <c r="N10" s="125">
        <v>19801</v>
      </c>
      <c r="O10" s="125"/>
      <c r="P10" s="26"/>
      <c r="Q10" s="125">
        <v>19801</v>
      </c>
      <c r="R10" s="125"/>
      <c r="S10" s="26"/>
      <c r="T10" s="125"/>
      <c r="U10" s="125"/>
      <c r="V10" s="125">
        <v>138607</v>
      </c>
      <c r="W10" s="26"/>
      <c r="X10" s="125">
        <v>138607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1182537</v>
      </c>
      <c r="D11" s="25"/>
      <c r="E11" s="26"/>
      <c r="F11" s="26">
        <v>1182537</v>
      </c>
      <c r="G11" s="26">
        <v>1182537</v>
      </c>
      <c r="H11" s="26">
        <v>1182537</v>
      </c>
      <c r="I11" s="26">
        <v>3547611</v>
      </c>
      <c r="J11" s="26">
        <v>1182537</v>
      </c>
      <c r="K11" s="26">
        <v>1182537</v>
      </c>
      <c r="L11" s="26">
        <v>1182537</v>
      </c>
      <c r="M11" s="26">
        <v>3547611</v>
      </c>
      <c r="N11" s="26">
        <v>1182537</v>
      </c>
      <c r="O11" s="26"/>
      <c r="P11" s="26"/>
      <c r="Q11" s="26">
        <v>1182537</v>
      </c>
      <c r="R11" s="26"/>
      <c r="S11" s="26"/>
      <c r="T11" s="26"/>
      <c r="U11" s="26"/>
      <c r="V11" s="26">
        <v>8277759</v>
      </c>
      <c r="W11" s="26"/>
      <c r="X11" s="26">
        <v>8277759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77544038</v>
      </c>
      <c r="D12" s="38">
        <f t="shared" si="0"/>
        <v>0</v>
      </c>
      <c r="E12" s="39">
        <f t="shared" si="0"/>
        <v>0</v>
      </c>
      <c r="F12" s="39">
        <f t="shared" si="0"/>
        <v>77544040</v>
      </c>
      <c r="G12" s="39">
        <f t="shared" si="0"/>
        <v>77544040</v>
      </c>
      <c r="H12" s="39">
        <f t="shared" si="0"/>
        <v>77544040</v>
      </c>
      <c r="I12" s="39">
        <f t="shared" si="0"/>
        <v>232632120</v>
      </c>
      <c r="J12" s="39">
        <f t="shared" si="0"/>
        <v>77544040</v>
      </c>
      <c r="K12" s="39">
        <f t="shared" si="0"/>
        <v>77544040</v>
      </c>
      <c r="L12" s="39">
        <f t="shared" si="0"/>
        <v>77544040</v>
      </c>
      <c r="M12" s="39">
        <f t="shared" si="0"/>
        <v>232632120</v>
      </c>
      <c r="N12" s="39">
        <f t="shared" si="0"/>
        <v>77544040</v>
      </c>
      <c r="O12" s="39">
        <f t="shared" si="0"/>
        <v>0</v>
      </c>
      <c r="P12" s="39">
        <f t="shared" si="0"/>
        <v>0</v>
      </c>
      <c r="Q12" s="39">
        <f t="shared" si="0"/>
        <v>77544040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542808280</v>
      </c>
      <c r="W12" s="39">
        <f t="shared" si="0"/>
        <v>0</v>
      </c>
      <c r="X12" s="39">
        <f t="shared" si="0"/>
        <v>542808280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451655</v>
      </c>
      <c r="D15" s="25"/>
      <c r="E15" s="26"/>
      <c r="F15" s="26">
        <v>451655</v>
      </c>
      <c r="G15" s="26">
        <v>451655</v>
      </c>
      <c r="H15" s="26">
        <v>451655</v>
      </c>
      <c r="I15" s="26">
        <v>1354965</v>
      </c>
      <c r="J15" s="26">
        <v>451655</v>
      </c>
      <c r="K15" s="26">
        <v>451655</v>
      </c>
      <c r="L15" s="26">
        <v>451655</v>
      </c>
      <c r="M15" s="26">
        <v>1354965</v>
      </c>
      <c r="N15" s="26">
        <v>451655</v>
      </c>
      <c r="O15" s="26"/>
      <c r="P15" s="26"/>
      <c r="Q15" s="26">
        <v>451655</v>
      </c>
      <c r="R15" s="26"/>
      <c r="S15" s="26"/>
      <c r="T15" s="26"/>
      <c r="U15" s="26"/>
      <c r="V15" s="26">
        <v>3161585</v>
      </c>
      <c r="W15" s="26"/>
      <c r="X15" s="26">
        <v>3161585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>
        <v>35822083</v>
      </c>
      <c r="G16" s="125">
        <v>35822083</v>
      </c>
      <c r="H16" s="125">
        <v>35822083</v>
      </c>
      <c r="I16" s="26">
        <v>107466249</v>
      </c>
      <c r="J16" s="125">
        <v>35822083</v>
      </c>
      <c r="K16" s="125">
        <v>35822083</v>
      </c>
      <c r="L16" s="26">
        <v>35822083</v>
      </c>
      <c r="M16" s="125">
        <v>107466249</v>
      </c>
      <c r="N16" s="125">
        <v>35822083</v>
      </c>
      <c r="O16" s="125"/>
      <c r="P16" s="26"/>
      <c r="Q16" s="125">
        <v>35822083</v>
      </c>
      <c r="R16" s="125"/>
      <c r="S16" s="26"/>
      <c r="T16" s="125"/>
      <c r="U16" s="125"/>
      <c r="V16" s="125">
        <v>250754581</v>
      </c>
      <c r="W16" s="26"/>
      <c r="X16" s="125">
        <v>250754581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211132128</v>
      </c>
      <c r="D19" s="25"/>
      <c r="E19" s="26"/>
      <c r="F19" s="26">
        <v>175281729</v>
      </c>
      <c r="G19" s="26">
        <v>175281729</v>
      </c>
      <c r="H19" s="26">
        <v>175281729</v>
      </c>
      <c r="I19" s="26">
        <v>525845187</v>
      </c>
      <c r="J19" s="26">
        <v>175281729</v>
      </c>
      <c r="K19" s="26">
        <v>175281729</v>
      </c>
      <c r="L19" s="26">
        <v>175281729</v>
      </c>
      <c r="M19" s="26">
        <v>525845187</v>
      </c>
      <c r="N19" s="26">
        <v>175281729</v>
      </c>
      <c r="O19" s="26"/>
      <c r="P19" s="26"/>
      <c r="Q19" s="26">
        <v>175281729</v>
      </c>
      <c r="R19" s="26"/>
      <c r="S19" s="26"/>
      <c r="T19" s="26"/>
      <c r="U19" s="26"/>
      <c r="V19" s="26">
        <v>1226972103</v>
      </c>
      <c r="W19" s="26"/>
      <c r="X19" s="26">
        <v>1226972103</v>
      </c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>
        <v>36094</v>
      </c>
      <c r="G22" s="26">
        <v>36094</v>
      </c>
      <c r="H22" s="26">
        <v>36094</v>
      </c>
      <c r="I22" s="26">
        <v>108282</v>
      </c>
      <c r="J22" s="26">
        <v>36094</v>
      </c>
      <c r="K22" s="26">
        <v>36094</v>
      </c>
      <c r="L22" s="26">
        <v>36094</v>
      </c>
      <c r="M22" s="26">
        <v>108282</v>
      </c>
      <c r="N22" s="26">
        <v>36094</v>
      </c>
      <c r="O22" s="26"/>
      <c r="P22" s="26"/>
      <c r="Q22" s="26">
        <v>36094</v>
      </c>
      <c r="R22" s="26"/>
      <c r="S22" s="26"/>
      <c r="T22" s="26"/>
      <c r="U22" s="26"/>
      <c r="V22" s="26">
        <v>252658</v>
      </c>
      <c r="W22" s="26"/>
      <c r="X22" s="26">
        <v>252658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211583783</v>
      </c>
      <c r="D24" s="42">
        <f t="shared" si="1"/>
        <v>0</v>
      </c>
      <c r="E24" s="43">
        <f t="shared" si="1"/>
        <v>0</v>
      </c>
      <c r="F24" s="43">
        <f t="shared" si="1"/>
        <v>211591561</v>
      </c>
      <c r="G24" s="43">
        <f t="shared" si="1"/>
        <v>211591561</v>
      </c>
      <c r="H24" s="43">
        <f t="shared" si="1"/>
        <v>211591561</v>
      </c>
      <c r="I24" s="43">
        <f t="shared" si="1"/>
        <v>634774683</v>
      </c>
      <c r="J24" s="43">
        <f t="shared" si="1"/>
        <v>211591561</v>
      </c>
      <c r="K24" s="43">
        <f t="shared" si="1"/>
        <v>211591561</v>
      </c>
      <c r="L24" s="43">
        <f t="shared" si="1"/>
        <v>211591561</v>
      </c>
      <c r="M24" s="43">
        <f t="shared" si="1"/>
        <v>634774683</v>
      </c>
      <c r="N24" s="43">
        <f t="shared" si="1"/>
        <v>211591561</v>
      </c>
      <c r="O24" s="43">
        <f t="shared" si="1"/>
        <v>0</v>
      </c>
      <c r="P24" s="43">
        <f t="shared" si="1"/>
        <v>0</v>
      </c>
      <c r="Q24" s="43">
        <f t="shared" si="1"/>
        <v>211591561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1481140927</v>
      </c>
      <c r="W24" s="43">
        <f t="shared" si="1"/>
        <v>0</v>
      </c>
      <c r="X24" s="43">
        <f t="shared" si="1"/>
        <v>1481140927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289127821</v>
      </c>
      <c r="D25" s="38">
        <f t="shared" si="2"/>
        <v>0</v>
      </c>
      <c r="E25" s="39">
        <f t="shared" si="2"/>
        <v>0</v>
      </c>
      <c r="F25" s="39">
        <f t="shared" si="2"/>
        <v>289135601</v>
      </c>
      <c r="G25" s="39">
        <f t="shared" si="2"/>
        <v>289135601</v>
      </c>
      <c r="H25" s="39">
        <f t="shared" si="2"/>
        <v>289135601</v>
      </c>
      <c r="I25" s="39">
        <f t="shared" si="2"/>
        <v>867406803</v>
      </c>
      <c r="J25" s="39">
        <f t="shared" si="2"/>
        <v>289135601</v>
      </c>
      <c r="K25" s="39">
        <f t="shared" si="2"/>
        <v>289135601</v>
      </c>
      <c r="L25" s="39">
        <f t="shared" si="2"/>
        <v>289135601</v>
      </c>
      <c r="M25" s="39">
        <f t="shared" si="2"/>
        <v>867406803</v>
      </c>
      <c r="N25" s="39">
        <f t="shared" si="2"/>
        <v>289135601</v>
      </c>
      <c r="O25" s="39">
        <f t="shared" si="2"/>
        <v>0</v>
      </c>
      <c r="P25" s="39">
        <f t="shared" si="2"/>
        <v>0</v>
      </c>
      <c r="Q25" s="39">
        <f t="shared" si="2"/>
        <v>289135601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2023949207</v>
      </c>
      <c r="W25" s="39">
        <f t="shared" si="2"/>
        <v>0</v>
      </c>
      <c r="X25" s="39">
        <f t="shared" si="2"/>
        <v>2023949207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979134</v>
      </c>
      <c r="D30" s="25"/>
      <c r="E30" s="26"/>
      <c r="F30" s="26">
        <v>979134</v>
      </c>
      <c r="G30" s="26">
        <v>979134</v>
      </c>
      <c r="H30" s="26">
        <v>979134</v>
      </c>
      <c r="I30" s="26">
        <v>2937402</v>
      </c>
      <c r="J30" s="26">
        <v>979134</v>
      </c>
      <c r="K30" s="26">
        <v>979134</v>
      </c>
      <c r="L30" s="26">
        <v>979134</v>
      </c>
      <c r="M30" s="26">
        <v>2937402</v>
      </c>
      <c r="N30" s="26">
        <v>979134</v>
      </c>
      <c r="O30" s="26"/>
      <c r="P30" s="26"/>
      <c r="Q30" s="26">
        <v>979134</v>
      </c>
      <c r="R30" s="26"/>
      <c r="S30" s="26"/>
      <c r="T30" s="26"/>
      <c r="U30" s="26"/>
      <c r="V30" s="26">
        <v>6853938</v>
      </c>
      <c r="W30" s="26"/>
      <c r="X30" s="26">
        <v>6853938</v>
      </c>
      <c r="Y30" s="106"/>
      <c r="Z30" s="28"/>
    </row>
    <row r="31" spans="1:26" ht="13.5">
      <c r="A31" s="225" t="s">
        <v>165</v>
      </c>
      <c r="B31" s="158"/>
      <c r="C31" s="121">
        <v>2636950</v>
      </c>
      <c r="D31" s="25"/>
      <c r="E31" s="26"/>
      <c r="F31" s="26">
        <v>2636951</v>
      </c>
      <c r="G31" s="26">
        <v>2636951</v>
      </c>
      <c r="H31" s="26">
        <v>2636951</v>
      </c>
      <c r="I31" s="26">
        <v>7910853</v>
      </c>
      <c r="J31" s="26">
        <v>2636951</v>
      </c>
      <c r="K31" s="26">
        <v>2636951</v>
      </c>
      <c r="L31" s="26">
        <v>2636951</v>
      </c>
      <c r="M31" s="26">
        <v>7910853</v>
      </c>
      <c r="N31" s="26">
        <v>2636951</v>
      </c>
      <c r="O31" s="26"/>
      <c r="P31" s="26"/>
      <c r="Q31" s="26">
        <v>2636951</v>
      </c>
      <c r="R31" s="26"/>
      <c r="S31" s="26"/>
      <c r="T31" s="26"/>
      <c r="U31" s="26"/>
      <c r="V31" s="26">
        <v>18458657</v>
      </c>
      <c r="W31" s="26"/>
      <c r="X31" s="26">
        <v>18458657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20551217</v>
      </c>
      <c r="D32" s="25"/>
      <c r="E32" s="26"/>
      <c r="F32" s="26">
        <v>20551216</v>
      </c>
      <c r="G32" s="26">
        <v>20551216</v>
      </c>
      <c r="H32" s="26">
        <v>20551216</v>
      </c>
      <c r="I32" s="26">
        <v>61653648</v>
      </c>
      <c r="J32" s="26">
        <v>20551216</v>
      </c>
      <c r="K32" s="26">
        <v>20551216</v>
      </c>
      <c r="L32" s="26">
        <v>20551216</v>
      </c>
      <c r="M32" s="26">
        <v>61653648</v>
      </c>
      <c r="N32" s="26">
        <v>20551216</v>
      </c>
      <c r="O32" s="26"/>
      <c r="P32" s="26"/>
      <c r="Q32" s="26">
        <v>20551216</v>
      </c>
      <c r="R32" s="26"/>
      <c r="S32" s="26"/>
      <c r="T32" s="26"/>
      <c r="U32" s="26"/>
      <c r="V32" s="26">
        <v>143858512</v>
      </c>
      <c r="W32" s="26"/>
      <c r="X32" s="26">
        <v>143858512</v>
      </c>
      <c r="Y32" s="106"/>
      <c r="Z32" s="28"/>
    </row>
    <row r="33" spans="1:26" ht="13.5">
      <c r="A33" s="225" t="s">
        <v>167</v>
      </c>
      <c r="B33" s="158"/>
      <c r="C33" s="121">
        <v>3375012</v>
      </c>
      <c r="D33" s="25"/>
      <c r="E33" s="26"/>
      <c r="F33" s="26">
        <v>3647773</v>
      </c>
      <c r="G33" s="26">
        <v>3647773</v>
      </c>
      <c r="H33" s="26">
        <v>3647773</v>
      </c>
      <c r="I33" s="26">
        <v>10943319</v>
      </c>
      <c r="J33" s="26">
        <v>3647773</v>
      </c>
      <c r="K33" s="26">
        <v>3647773</v>
      </c>
      <c r="L33" s="26">
        <v>3647773</v>
      </c>
      <c r="M33" s="26">
        <v>10943319</v>
      </c>
      <c r="N33" s="26">
        <v>3647773</v>
      </c>
      <c r="O33" s="26"/>
      <c r="P33" s="26"/>
      <c r="Q33" s="26">
        <v>3647773</v>
      </c>
      <c r="R33" s="26"/>
      <c r="S33" s="26"/>
      <c r="T33" s="26"/>
      <c r="U33" s="26"/>
      <c r="V33" s="26">
        <v>25534411</v>
      </c>
      <c r="W33" s="26"/>
      <c r="X33" s="26">
        <v>25534411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27542313</v>
      </c>
      <c r="D34" s="38">
        <f t="shared" si="3"/>
        <v>0</v>
      </c>
      <c r="E34" s="39">
        <f t="shared" si="3"/>
        <v>0</v>
      </c>
      <c r="F34" s="39">
        <f t="shared" si="3"/>
        <v>27815074</v>
      </c>
      <c r="G34" s="39">
        <f t="shared" si="3"/>
        <v>27815074</v>
      </c>
      <c r="H34" s="39">
        <f t="shared" si="3"/>
        <v>27815074</v>
      </c>
      <c r="I34" s="39">
        <f t="shared" si="3"/>
        <v>83445222</v>
      </c>
      <c r="J34" s="39">
        <f t="shared" si="3"/>
        <v>27815074</v>
      </c>
      <c r="K34" s="39">
        <f t="shared" si="3"/>
        <v>27815074</v>
      </c>
      <c r="L34" s="39">
        <f t="shared" si="3"/>
        <v>27815074</v>
      </c>
      <c r="M34" s="39">
        <f t="shared" si="3"/>
        <v>83445222</v>
      </c>
      <c r="N34" s="39">
        <f t="shared" si="3"/>
        <v>27815074</v>
      </c>
      <c r="O34" s="39">
        <f t="shared" si="3"/>
        <v>0</v>
      </c>
      <c r="P34" s="39">
        <f t="shared" si="3"/>
        <v>0</v>
      </c>
      <c r="Q34" s="39">
        <f t="shared" si="3"/>
        <v>27815074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194705518</v>
      </c>
      <c r="W34" s="39">
        <f t="shared" si="3"/>
        <v>0</v>
      </c>
      <c r="X34" s="39">
        <f t="shared" si="3"/>
        <v>194705518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1316619</v>
      </c>
      <c r="D37" s="25"/>
      <c r="E37" s="26"/>
      <c r="F37" s="26">
        <v>1316620</v>
      </c>
      <c r="G37" s="26">
        <v>1316620</v>
      </c>
      <c r="H37" s="26">
        <v>1316620</v>
      </c>
      <c r="I37" s="26">
        <v>3949860</v>
      </c>
      <c r="J37" s="26">
        <v>1316620</v>
      </c>
      <c r="K37" s="26">
        <v>1316620</v>
      </c>
      <c r="L37" s="26">
        <v>1316620</v>
      </c>
      <c r="M37" s="26">
        <v>3949860</v>
      </c>
      <c r="N37" s="26">
        <v>1316620</v>
      </c>
      <c r="O37" s="26"/>
      <c r="P37" s="26"/>
      <c r="Q37" s="26">
        <v>1316620</v>
      </c>
      <c r="R37" s="26"/>
      <c r="S37" s="26"/>
      <c r="T37" s="26"/>
      <c r="U37" s="26"/>
      <c r="V37" s="26">
        <v>9216340</v>
      </c>
      <c r="W37" s="26"/>
      <c r="X37" s="26">
        <v>9216340</v>
      </c>
      <c r="Y37" s="106"/>
      <c r="Z37" s="28"/>
    </row>
    <row r="38" spans="1:26" ht="13.5">
      <c r="A38" s="225" t="s">
        <v>167</v>
      </c>
      <c r="B38" s="158"/>
      <c r="C38" s="121">
        <v>18295478</v>
      </c>
      <c r="D38" s="25"/>
      <c r="E38" s="26"/>
      <c r="F38" s="26">
        <v>18295478</v>
      </c>
      <c r="G38" s="26">
        <v>18295478</v>
      </c>
      <c r="H38" s="26">
        <v>18295478</v>
      </c>
      <c r="I38" s="26">
        <v>54886434</v>
      </c>
      <c r="J38" s="26">
        <v>18295478</v>
      </c>
      <c r="K38" s="26">
        <v>18295478</v>
      </c>
      <c r="L38" s="26">
        <v>18295478</v>
      </c>
      <c r="M38" s="26">
        <v>54886434</v>
      </c>
      <c r="N38" s="26">
        <v>18295478</v>
      </c>
      <c r="O38" s="26"/>
      <c r="P38" s="26"/>
      <c r="Q38" s="26">
        <v>18295478</v>
      </c>
      <c r="R38" s="26"/>
      <c r="S38" s="26"/>
      <c r="T38" s="26"/>
      <c r="U38" s="26"/>
      <c r="V38" s="26">
        <v>128068346</v>
      </c>
      <c r="W38" s="26"/>
      <c r="X38" s="26">
        <v>128068346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19612097</v>
      </c>
      <c r="D39" s="42">
        <f t="shared" si="4"/>
        <v>0</v>
      </c>
      <c r="E39" s="43">
        <f t="shared" si="4"/>
        <v>0</v>
      </c>
      <c r="F39" s="43">
        <f t="shared" si="4"/>
        <v>19612098</v>
      </c>
      <c r="G39" s="43">
        <f t="shared" si="4"/>
        <v>19612098</v>
      </c>
      <c r="H39" s="43">
        <f t="shared" si="4"/>
        <v>19612098</v>
      </c>
      <c r="I39" s="43">
        <f t="shared" si="4"/>
        <v>58836294</v>
      </c>
      <c r="J39" s="43">
        <f t="shared" si="4"/>
        <v>19612098</v>
      </c>
      <c r="K39" s="43">
        <f t="shared" si="4"/>
        <v>19612098</v>
      </c>
      <c r="L39" s="43">
        <f t="shared" si="4"/>
        <v>19612098</v>
      </c>
      <c r="M39" s="43">
        <f t="shared" si="4"/>
        <v>58836294</v>
      </c>
      <c r="N39" s="43">
        <f t="shared" si="4"/>
        <v>19612098</v>
      </c>
      <c r="O39" s="43">
        <f t="shared" si="4"/>
        <v>0</v>
      </c>
      <c r="P39" s="43">
        <f t="shared" si="4"/>
        <v>0</v>
      </c>
      <c r="Q39" s="43">
        <f t="shared" si="4"/>
        <v>19612098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137284686</v>
      </c>
      <c r="W39" s="43">
        <f t="shared" si="4"/>
        <v>0</v>
      </c>
      <c r="X39" s="43">
        <f t="shared" si="4"/>
        <v>137284686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47154410</v>
      </c>
      <c r="D40" s="38">
        <f t="shared" si="5"/>
        <v>0</v>
      </c>
      <c r="E40" s="39">
        <f t="shared" si="5"/>
        <v>0</v>
      </c>
      <c r="F40" s="39">
        <f t="shared" si="5"/>
        <v>47427172</v>
      </c>
      <c r="G40" s="39">
        <f t="shared" si="5"/>
        <v>47427172</v>
      </c>
      <c r="H40" s="39">
        <f t="shared" si="5"/>
        <v>47427172</v>
      </c>
      <c r="I40" s="39">
        <f t="shared" si="5"/>
        <v>142281516</v>
      </c>
      <c r="J40" s="39">
        <f t="shared" si="5"/>
        <v>47427172</v>
      </c>
      <c r="K40" s="39">
        <f t="shared" si="5"/>
        <v>47427172</v>
      </c>
      <c r="L40" s="39">
        <f t="shared" si="5"/>
        <v>47427172</v>
      </c>
      <c r="M40" s="39">
        <f t="shared" si="5"/>
        <v>142281516</v>
      </c>
      <c r="N40" s="39">
        <f t="shared" si="5"/>
        <v>47427172</v>
      </c>
      <c r="O40" s="39">
        <f t="shared" si="5"/>
        <v>0</v>
      </c>
      <c r="P40" s="39">
        <f t="shared" si="5"/>
        <v>0</v>
      </c>
      <c r="Q40" s="39">
        <f t="shared" si="5"/>
        <v>47427172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331990204</v>
      </c>
      <c r="W40" s="39">
        <f t="shared" si="5"/>
        <v>0</v>
      </c>
      <c r="X40" s="39">
        <f t="shared" si="5"/>
        <v>331990204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241973411</v>
      </c>
      <c r="D42" s="234">
        <f t="shared" si="6"/>
        <v>0</v>
      </c>
      <c r="E42" s="235">
        <f t="shared" si="6"/>
        <v>0</v>
      </c>
      <c r="F42" s="235">
        <f t="shared" si="6"/>
        <v>241708429</v>
      </c>
      <c r="G42" s="235">
        <f t="shared" si="6"/>
        <v>241708429</v>
      </c>
      <c r="H42" s="235">
        <f t="shared" si="6"/>
        <v>241708429</v>
      </c>
      <c r="I42" s="235">
        <f t="shared" si="6"/>
        <v>725125287</v>
      </c>
      <c r="J42" s="235">
        <f t="shared" si="6"/>
        <v>241708429</v>
      </c>
      <c r="K42" s="235">
        <f t="shared" si="6"/>
        <v>241708429</v>
      </c>
      <c r="L42" s="235">
        <f t="shared" si="6"/>
        <v>241708429</v>
      </c>
      <c r="M42" s="235">
        <f t="shared" si="6"/>
        <v>725125287</v>
      </c>
      <c r="N42" s="235">
        <f t="shared" si="6"/>
        <v>241708429</v>
      </c>
      <c r="O42" s="235">
        <f t="shared" si="6"/>
        <v>0</v>
      </c>
      <c r="P42" s="235">
        <f t="shared" si="6"/>
        <v>0</v>
      </c>
      <c r="Q42" s="235">
        <f t="shared" si="6"/>
        <v>241708429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1691959003</v>
      </c>
      <c r="W42" s="235">
        <f t="shared" si="6"/>
        <v>0</v>
      </c>
      <c r="X42" s="235">
        <f t="shared" si="6"/>
        <v>1691959003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185136125</v>
      </c>
      <c r="D45" s="25"/>
      <c r="E45" s="26"/>
      <c r="F45" s="26">
        <v>184871143</v>
      </c>
      <c r="G45" s="26">
        <v>184871143</v>
      </c>
      <c r="H45" s="26">
        <v>184871143</v>
      </c>
      <c r="I45" s="26">
        <v>554613429</v>
      </c>
      <c r="J45" s="26">
        <v>184871143</v>
      </c>
      <c r="K45" s="26">
        <v>184871143</v>
      </c>
      <c r="L45" s="26">
        <v>184871143</v>
      </c>
      <c r="M45" s="26">
        <v>554613429</v>
      </c>
      <c r="N45" s="26">
        <v>184871143</v>
      </c>
      <c r="O45" s="26"/>
      <c r="P45" s="26"/>
      <c r="Q45" s="26">
        <v>184871143</v>
      </c>
      <c r="R45" s="26"/>
      <c r="S45" s="26"/>
      <c r="T45" s="26"/>
      <c r="U45" s="26"/>
      <c r="V45" s="26">
        <v>1294098001</v>
      </c>
      <c r="W45" s="26"/>
      <c r="X45" s="26">
        <v>1294098001</v>
      </c>
      <c r="Y45" s="105"/>
      <c r="Z45" s="28"/>
    </row>
    <row r="46" spans="1:26" ht="13.5">
      <c r="A46" s="225" t="s">
        <v>173</v>
      </c>
      <c r="B46" s="158" t="s">
        <v>93</v>
      </c>
      <c r="C46" s="121">
        <v>56837286</v>
      </c>
      <c r="D46" s="25"/>
      <c r="E46" s="26"/>
      <c r="F46" s="26">
        <v>1837286</v>
      </c>
      <c r="G46" s="26">
        <v>1837286</v>
      </c>
      <c r="H46" s="26">
        <v>1837286</v>
      </c>
      <c r="I46" s="26">
        <v>5511858</v>
      </c>
      <c r="J46" s="26">
        <v>1837286</v>
      </c>
      <c r="K46" s="26">
        <v>1837286</v>
      </c>
      <c r="L46" s="26">
        <v>1837286</v>
      </c>
      <c r="M46" s="26">
        <v>5511858</v>
      </c>
      <c r="N46" s="26">
        <v>1837286</v>
      </c>
      <c r="O46" s="26"/>
      <c r="P46" s="26"/>
      <c r="Q46" s="26">
        <v>1837286</v>
      </c>
      <c r="R46" s="26"/>
      <c r="S46" s="26"/>
      <c r="T46" s="26"/>
      <c r="U46" s="26"/>
      <c r="V46" s="26">
        <v>12861002</v>
      </c>
      <c r="W46" s="26"/>
      <c r="X46" s="26">
        <v>12861002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>
        <v>55000000</v>
      </c>
      <c r="G47" s="26">
        <v>55000000</v>
      </c>
      <c r="H47" s="26">
        <v>55000000</v>
      </c>
      <c r="I47" s="26">
        <v>165000000</v>
      </c>
      <c r="J47" s="26">
        <v>55000000</v>
      </c>
      <c r="K47" s="26">
        <v>55000000</v>
      </c>
      <c r="L47" s="26">
        <v>55000000</v>
      </c>
      <c r="M47" s="26">
        <v>165000000</v>
      </c>
      <c r="N47" s="26">
        <v>55000000</v>
      </c>
      <c r="O47" s="26"/>
      <c r="P47" s="26"/>
      <c r="Q47" s="26">
        <v>55000000</v>
      </c>
      <c r="R47" s="26"/>
      <c r="S47" s="26"/>
      <c r="T47" s="26"/>
      <c r="U47" s="26"/>
      <c r="V47" s="26">
        <v>385000000</v>
      </c>
      <c r="W47" s="26"/>
      <c r="X47" s="26">
        <v>385000000</v>
      </c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241973411</v>
      </c>
      <c r="D48" s="240">
        <f t="shared" si="7"/>
        <v>0</v>
      </c>
      <c r="E48" s="195">
        <f t="shared" si="7"/>
        <v>0</v>
      </c>
      <c r="F48" s="195">
        <f t="shared" si="7"/>
        <v>241708429</v>
      </c>
      <c r="G48" s="195">
        <f t="shared" si="7"/>
        <v>241708429</v>
      </c>
      <c r="H48" s="195">
        <f t="shared" si="7"/>
        <v>241708429</v>
      </c>
      <c r="I48" s="195">
        <f t="shared" si="7"/>
        <v>725125287</v>
      </c>
      <c r="J48" s="195">
        <f t="shared" si="7"/>
        <v>241708429</v>
      </c>
      <c r="K48" s="195">
        <f t="shared" si="7"/>
        <v>241708429</v>
      </c>
      <c r="L48" s="195">
        <f t="shared" si="7"/>
        <v>241708429</v>
      </c>
      <c r="M48" s="195">
        <f t="shared" si="7"/>
        <v>725125287</v>
      </c>
      <c r="N48" s="195">
        <f t="shared" si="7"/>
        <v>241708429</v>
      </c>
      <c r="O48" s="195">
        <f t="shared" si="7"/>
        <v>0</v>
      </c>
      <c r="P48" s="195">
        <f t="shared" si="7"/>
        <v>0</v>
      </c>
      <c r="Q48" s="195">
        <f t="shared" si="7"/>
        <v>241708429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1691959003</v>
      </c>
      <c r="W48" s="195">
        <f t="shared" si="7"/>
        <v>0</v>
      </c>
      <c r="X48" s="195">
        <f t="shared" si="7"/>
        <v>1691959003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88001806</v>
      </c>
      <c r="D6" s="25">
        <v>126111000</v>
      </c>
      <c r="E6" s="26">
        <v>126111000</v>
      </c>
      <c r="F6" s="26">
        <v>7357908</v>
      </c>
      <c r="G6" s="26">
        <v>7023425</v>
      </c>
      <c r="H6" s="26">
        <v>10686934</v>
      </c>
      <c r="I6" s="26">
        <v>25068267</v>
      </c>
      <c r="J6" s="26">
        <v>15736683</v>
      </c>
      <c r="K6" s="26">
        <v>9177421</v>
      </c>
      <c r="L6" s="26">
        <v>8289656</v>
      </c>
      <c r="M6" s="26">
        <v>33203760</v>
      </c>
      <c r="N6" s="26">
        <v>7786863</v>
      </c>
      <c r="O6" s="26">
        <v>8773040</v>
      </c>
      <c r="P6" s="26">
        <v>10976989</v>
      </c>
      <c r="Q6" s="26">
        <v>27536892</v>
      </c>
      <c r="R6" s="26">
        <v>7882108</v>
      </c>
      <c r="S6" s="26">
        <v>9102923</v>
      </c>
      <c r="T6" s="26">
        <v>7174571</v>
      </c>
      <c r="U6" s="26">
        <v>24159602</v>
      </c>
      <c r="V6" s="26">
        <v>109968521</v>
      </c>
      <c r="W6" s="26">
        <v>126111000</v>
      </c>
      <c r="X6" s="26">
        <v>-16142479</v>
      </c>
      <c r="Y6" s="106">
        <v>-12.8</v>
      </c>
      <c r="Z6" s="28">
        <v>126111000</v>
      </c>
    </row>
    <row r="7" spans="1:26" ht="13.5">
      <c r="A7" s="225" t="s">
        <v>180</v>
      </c>
      <c r="B7" s="158" t="s">
        <v>71</v>
      </c>
      <c r="C7" s="121">
        <v>16737736</v>
      </c>
      <c r="D7" s="25">
        <v>32078000</v>
      </c>
      <c r="E7" s="26">
        <v>32078000</v>
      </c>
      <c r="F7" s="26">
        <v>6987515</v>
      </c>
      <c r="G7" s="26">
        <v>750000</v>
      </c>
      <c r="H7" s="26"/>
      <c r="I7" s="26">
        <v>7737515</v>
      </c>
      <c r="J7" s="26">
        <v>115000</v>
      </c>
      <c r="K7" s="26"/>
      <c r="L7" s="26">
        <v>4498012</v>
      </c>
      <c r="M7" s="26">
        <v>4613012</v>
      </c>
      <c r="N7" s="26">
        <v>1268155</v>
      </c>
      <c r="O7" s="26">
        <v>115000</v>
      </c>
      <c r="P7" s="26">
        <v>7093204</v>
      </c>
      <c r="Q7" s="26">
        <v>8476359</v>
      </c>
      <c r="R7" s="26"/>
      <c r="S7" s="26"/>
      <c r="T7" s="26"/>
      <c r="U7" s="26"/>
      <c r="V7" s="26">
        <v>20826886</v>
      </c>
      <c r="W7" s="26">
        <v>32078000</v>
      </c>
      <c r="X7" s="26">
        <v>-11251114</v>
      </c>
      <c r="Y7" s="106">
        <v>-35.07</v>
      </c>
      <c r="Z7" s="28">
        <v>32078000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-45664586</v>
      </c>
      <c r="D12" s="25">
        <v>-54201000</v>
      </c>
      <c r="E12" s="26">
        <v>-54201000</v>
      </c>
      <c r="F12" s="26">
        <v>-3887667</v>
      </c>
      <c r="G12" s="26">
        <v>-3984974</v>
      </c>
      <c r="H12" s="26">
        <v>-4466897</v>
      </c>
      <c r="I12" s="26">
        <v>-12339538</v>
      </c>
      <c r="J12" s="26">
        <v>-4143306</v>
      </c>
      <c r="K12" s="26">
        <v>-6422002</v>
      </c>
      <c r="L12" s="26">
        <v>-5027410</v>
      </c>
      <c r="M12" s="26">
        <v>-15592718</v>
      </c>
      <c r="N12" s="26">
        <v>-4821661</v>
      </c>
      <c r="O12" s="26">
        <v>-4417096</v>
      </c>
      <c r="P12" s="26">
        <v>-4389105</v>
      </c>
      <c r="Q12" s="26">
        <v>-13627862</v>
      </c>
      <c r="R12" s="26">
        <v>-4289504</v>
      </c>
      <c r="S12" s="26">
        <v>-4416395</v>
      </c>
      <c r="T12" s="26">
        <v>-4016318</v>
      </c>
      <c r="U12" s="26">
        <v>-12722217</v>
      </c>
      <c r="V12" s="26">
        <v>-54282335</v>
      </c>
      <c r="W12" s="26">
        <v>-54201000</v>
      </c>
      <c r="X12" s="26">
        <v>-81335</v>
      </c>
      <c r="Y12" s="106">
        <v>0.15</v>
      </c>
      <c r="Z12" s="28">
        <v>-54201000</v>
      </c>
    </row>
    <row r="13" spans="1:26" ht="13.5">
      <c r="A13" s="225" t="s">
        <v>39</v>
      </c>
      <c r="B13" s="158"/>
      <c r="C13" s="121">
        <v>-58328584</v>
      </c>
      <c r="D13" s="25">
        <v>-78910000</v>
      </c>
      <c r="E13" s="26">
        <v>-78910000</v>
      </c>
      <c r="F13" s="26">
        <v>-2060714</v>
      </c>
      <c r="G13" s="26">
        <v>-5499665</v>
      </c>
      <c r="H13" s="26">
        <v>-4188053</v>
      </c>
      <c r="I13" s="26">
        <v>-11748432</v>
      </c>
      <c r="J13" s="26">
        <v>-6719558</v>
      </c>
      <c r="K13" s="26">
        <v>-6857670</v>
      </c>
      <c r="L13" s="26">
        <v>-9263074</v>
      </c>
      <c r="M13" s="26">
        <v>-22840302</v>
      </c>
      <c r="N13" s="26">
        <v>-7139895</v>
      </c>
      <c r="O13" s="26">
        <v>-5271597</v>
      </c>
      <c r="P13" s="26">
        <v>-7411029</v>
      </c>
      <c r="Q13" s="26">
        <v>-19822521</v>
      </c>
      <c r="R13" s="26">
        <v>-3669519</v>
      </c>
      <c r="S13" s="26">
        <v>-7483617</v>
      </c>
      <c r="T13" s="26">
        <v>-8663963</v>
      </c>
      <c r="U13" s="26">
        <v>-19817099</v>
      </c>
      <c r="V13" s="26">
        <v>-74228354</v>
      </c>
      <c r="W13" s="26">
        <v>-78910000</v>
      </c>
      <c r="X13" s="26">
        <v>4681646</v>
      </c>
      <c r="Y13" s="106">
        <v>-5.93</v>
      </c>
      <c r="Z13" s="28">
        <v>-78910000</v>
      </c>
    </row>
    <row r="14" spans="1:26" ht="13.5">
      <c r="A14" s="225" t="s">
        <v>41</v>
      </c>
      <c r="B14" s="158" t="s">
        <v>71</v>
      </c>
      <c r="C14" s="121">
        <v>-12214326</v>
      </c>
      <c r="D14" s="25">
        <v>-12618000</v>
      </c>
      <c r="E14" s="26">
        <v>-12618000</v>
      </c>
      <c r="F14" s="26">
        <v>-980262</v>
      </c>
      <c r="G14" s="26">
        <v>-1077839</v>
      </c>
      <c r="H14" s="26">
        <v>-916619</v>
      </c>
      <c r="I14" s="26">
        <v>-2974720</v>
      </c>
      <c r="J14" s="26">
        <v>-1392674</v>
      </c>
      <c r="K14" s="26">
        <v>-1163420</v>
      </c>
      <c r="L14" s="26">
        <v>-1047514</v>
      </c>
      <c r="M14" s="26">
        <v>-3603608</v>
      </c>
      <c r="N14" s="26">
        <v>-783760</v>
      </c>
      <c r="O14" s="26">
        <v>-1491334</v>
      </c>
      <c r="P14" s="26">
        <v>-882654</v>
      </c>
      <c r="Q14" s="26">
        <v>-3157748</v>
      </c>
      <c r="R14" s="26">
        <v>-837654</v>
      </c>
      <c r="S14" s="26">
        <v>-1381692</v>
      </c>
      <c r="T14" s="26">
        <v>-677019</v>
      </c>
      <c r="U14" s="26">
        <v>-2896365</v>
      </c>
      <c r="V14" s="26">
        <v>-12632441</v>
      </c>
      <c r="W14" s="26">
        <v>-12618000</v>
      </c>
      <c r="X14" s="26">
        <v>-14441</v>
      </c>
      <c r="Y14" s="106">
        <v>0.11</v>
      </c>
      <c r="Z14" s="28">
        <v>-12618000</v>
      </c>
    </row>
    <row r="15" spans="1:26" ht="13.5">
      <c r="A15" s="226" t="s">
        <v>186</v>
      </c>
      <c r="B15" s="227"/>
      <c r="C15" s="138">
        <f aca="true" t="shared" si="0" ref="C15:X15">SUM(C6:C14)</f>
        <v>-11467954</v>
      </c>
      <c r="D15" s="38">
        <f t="shared" si="0"/>
        <v>12460000</v>
      </c>
      <c r="E15" s="39">
        <f t="shared" si="0"/>
        <v>12460000</v>
      </c>
      <c r="F15" s="39">
        <f t="shared" si="0"/>
        <v>7416780</v>
      </c>
      <c r="G15" s="39">
        <f t="shared" si="0"/>
        <v>-2789053</v>
      </c>
      <c r="H15" s="39">
        <f t="shared" si="0"/>
        <v>1115365</v>
      </c>
      <c r="I15" s="39">
        <f t="shared" si="0"/>
        <v>5743092</v>
      </c>
      <c r="J15" s="39">
        <f t="shared" si="0"/>
        <v>3596145</v>
      </c>
      <c r="K15" s="39">
        <f t="shared" si="0"/>
        <v>-5265671</v>
      </c>
      <c r="L15" s="39">
        <f t="shared" si="0"/>
        <v>-2550330</v>
      </c>
      <c r="M15" s="39">
        <f t="shared" si="0"/>
        <v>-4219856</v>
      </c>
      <c r="N15" s="39">
        <f t="shared" si="0"/>
        <v>-3690298</v>
      </c>
      <c r="O15" s="39">
        <f t="shared" si="0"/>
        <v>-2291987</v>
      </c>
      <c r="P15" s="39">
        <f t="shared" si="0"/>
        <v>5387405</v>
      </c>
      <c r="Q15" s="39">
        <f t="shared" si="0"/>
        <v>-594880</v>
      </c>
      <c r="R15" s="39">
        <f t="shared" si="0"/>
        <v>-914569</v>
      </c>
      <c r="S15" s="39">
        <f t="shared" si="0"/>
        <v>-4178781</v>
      </c>
      <c r="T15" s="39">
        <f t="shared" si="0"/>
        <v>-6182729</v>
      </c>
      <c r="U15" s="39">
        <f t="shared" si="0"/>
        <v>-11276079</v>
      </c>
      <c r="V15" s="39">
        <f t="shared" si="0"/>
        <v>-10347723</v>
      </c>
      <c r="W15" s="39">
        <f t="shared" si="0"/>
        <v>12460000</v>
      </c>
      <c r="X15" s="39">
        <f t="shared" si="0"/>
        <v>-22807723</v>
      </c>
      <c r="Y15" s="140">
        <f>+IF(W15&lt;&gt;0,+(X15/W15)*100,0)</f>
        <v>-183.04753611556984</v>
      </c>
      <c r="Z15" s="40">
        <f>SUM(Z6:Z14)</f>
        <v>12460000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25000000</v>
      </c>
      <c r="E22" s="26">
        <v>25000000</v>
      </c>
      <c r="F22" s="26">
        <v>-55000000</v>
      </c>
      <c r="G22" s="26">
        <v>-5000000</v>
      </c>
      <c r="H22" s="26"/>
      <c r="I22" s="26">
        <v>-60000000</v>
      </c>
      <c r="J22" s="26">
        <v>5000000</v>
      </c>
      <c r="K22" s="26">
        <v>10000000</v>
      </c>
      <c r="L22" s="26"/>
      <c r="M22" s="26">
        <v>15000000</v>
      </c>
      <c r="N22" s="26"/>
      <c r="O22" s="26">
        <v>5000000</v>
      </c>
      <c r="P22" s="26"/>
      <c r="Q22" s="26">
        <v>5000000</v>
      </c>
      <c r="R22" s="26">
        <v>5000000</v>
      </c>
      <c r="S22" s="26"/>
      <c r="T22" s="26">
        <v>35000000</v>
      </c>
      <c r="U22" s="26">
        <v>40000000</v>
      </c>
      <c r="V22" s="26"/>
      <c r="W22" s="26">
        <v>25000000</v>
      </c>
      <c r="X22" s="26">
        <v>-25000000</v>
      </c>
      <c r="Y22" s="106">
        <v>-100</v>
      </c>
      <c r="Z22" s="28">
        <v>25000000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-15506027</v>
      </c>
      <c r="D24" s="25">
        <v>-32012000</v>
      </c>
      <c r="E24" s="26">
        <v>-32012000</v>
      </c>
      <c r="F24" s="26">
        <v>-156153</v>
      </c>
      <c r="G24" s="26">
        <v>-1268040</v>
      </c>
      <c r="H24" s="26">
        <v>-1912788</v>
      </c>
      <c r="I24" s="26">
        <v>-3336981</v>
      </c>
      <c r="J24" s="26">
        <v>-6309863</v>
      </c>
      <c r="K24" s="26">
        <v>-2457009</v>
      </c>
      <c r="L24" s="26">
        <v>-1989473</v>
      </c>
      <c r="M24" s="26">
        <v>-10756345</v>
      </c>
      <c r="N24" s="26">
        <v>-460709</v>
      </c>
      <c r="O24" s="26">
        <v>-5414735</v>
      </c>
      <c r="P24" s="26"/>
      <c r="Q24" s="26">
        <v>-5875444</v>
      </c>
      <c r="R24" s="26">
        <v>-2523671</v>
      </c>
      <c r="S24" s="26">
        <v>-1691500</v>
      </c>
      <c r="T24" s="26">
        <v>-2944485</v>
      </c>
      <c r="U24" s="26">
        <v>-7159656</v>
      </c>
      <c r="V24" s="26">
        <v>-27128426</v>
      </c>
      <c r="W24" s="26">
        <v>-32012000</v>
      </c>
      <c r="X24" s="26">
        <v>4883574</v>
      </c>
      <c r="Y24" s="106">
        <v>-15.26</v>
      </c>
      <c r="Z24" s="28">
        <v>-32012000</v>
      </c>
    </row>
    <row r="25" spans="1:26" ht="13.5">
      <c r="A25" s="226" t="s">
        <v>193</v>
      </c>
      <c r="B25" s="227"/>
      <c r="C25" s="138">
        <f aca="true" t="shared" si="1" ref="C25:X25">SUM(C19:C24)</f>
        <v>-15506027</v>
      </c>
      <c r="D25" s="38">
        <f t="shared" si="1"/>
        <v>-7012000</v>
      </c>
      <c r="E25" s="39">
        <f t="shared" si="1"/>
        <v>-7012000</v>
      </c>
      <c r="F25" s="39">
        <f t="shared" si="1"/>
        <v>-55156153</v>
      </c>
      <c r="G25" s="39">
        <f t="shared" si="1"/>
        <v>-6268040</v>
      </c>
      <c r="H25" s="39">
        <f t="shared" si="1"/>
        <v>-1912788</v>
      </c>
      <c r="I25" s="39">
        <f t="shared" si="1"/>
        <v>-63336981</v>
      </c>
      <c r="J25" s="39">
        <f t="shared" si="1"/>
        <v>-1309863</v>
      </c>
      <c r="K25" s="39">
        <f t="shared" si="1"/>
        <v>7542991</v>
      </c>
      <c r="L25" s="39">
        <f t="shared" si="1"/>
        <v>-1989473</v>
      </c>
      <c r="M25" s="39">
        <f t="shared" si="1"/>
        <v>4243655</v>
      </c>
      <c r="N25" s="39">
        <f t="shared" si="1"/>
        <v>-460709</v>
      </c>
      <c r="O25" s="39">
        <f t="shared" si="1"/>
        <v>-414735</v>
      </c>
      <c r="P25" s="39">
        <f t="shared" si="1"/>
        <v>0</v>
      </c>
      <c r="Q25" s="39">
        <f t="shared" si="1"/>
        <v>-875444</v>
      </c>
      <c r="R25" s="39">
        <f t="shared" si="1"/>
        <v>2476329</v>
      </c>
      <c r="S25" s="39">
        <f t="shared" si="1"/>
        <v>-1691500</v>
      </c>
      <c r="T25" s="39">
        <f t="shared" si="1"/>
        <v>32055515</v>
      </c>
      <c r="U25" s="39">
        <f t="shared" si="1"/>
        <v>32840344</v>
      </c>
      <c r="V25" s="39">
        <f t="shared" si="1"/>
        <v>-27128426</v>
      </c>
      <c r="W25" s="39">
        <f t="shared" si="1"/>
        <v>-7012000</v>
      </c>
      <c r="X25" s="39">
        <f t="shared" si="1"/>
        <v>-20116426</v>
      </c>
      <c r="Y25" s="140">
        <f>+IF(W25&lt;&gt;0,+(X25/W25)*100,0)</f>
        <v>286.88571021106674</v>
      </c>
      <c r="Z25" s="40">
        <f>SUM(Z19:Z24)</f>
        <v>-7012000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>
        <v>14292485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-196520</v>
      </c>
      <c r="E33" s="26">
        <v>-196520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-196520</v>
      </c>
      <c r="X33" s="26">
        <v>196520</v>
      </c>
      <c r="Y33" s="106">
        <v>-100</v>
      </c>
      <c r="Z33" s="28">
        <v>-196520</v>
      </c>
    </row>
    <row r="34" spans="1:26" ht="13.5">
      <c r="A34" s="226" t="s">
        <v>199</v>
      </c>
      <c r="B34" s="227"/>
      <c r="C34" s="138">
        <f aca="true" t="shared" si="2" ref="C34:X34">SUM(C29:C33)</f>
        <v>14292485</v>
      </c>
      <c r="D34" s="38">
        <f t="shared" si="2"/>
        <v>-196520</v>
      </c>
      <c r="E34" s="39">
        <f t="shared" si="2"/>
        <v>-196520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-196520</v>
      </c>
      <c r="X34" s="39">
        <f t="shared" si="2"/>
        <v>196520</v>
      </c>
      <c r="Y34" s="140">
        <f>+IF(W34&lt;&gt;0,+(X34/W34)*100,0)</f>
        <v>-100</v>
      </c>
      <c r="Z34" s="40">
        <f>SUM(Z29:Z33)</f>
        <v>-196520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-12681496</v>
      </c>
      <c r="D36" s="65">
        <f t="shared" si="3"/>
        <v>5251480</v>
      </c>
      <c r="E36" s="66">
        <f t="shared" si="3"/>
        <v>5251480</v>
      </c>
      <c r="F36" s="66">
        <f t="shared" si="3"/>
        <v>-47739373</v>
      </c>
      <c r="G36" s="66">
        <f t="shared" si="3"/>
        <v>-9057093</v>
      </c>
      <c r="H36" s="66">
        <f t="shared" si="3"/>
        <v>-797423</v>
      </c>
      <c r="I36" s="66">
        <f t="shared" si="3"/>
        <v>-57593889</v>
      </c>
      <c r="J36" s="66">
        <f t="shared" si="3"/>
        <v>2286282</v>
      </c>
      <c r="K36" s="66">
        <f t="shared" si="3"/>
        <v>2277320</v>
      </c>
      <c r="L36" s="66">
        <f t="shared" si="3"/>
        <v>-4539803</v>
      </c>
      <c r="M36" s="66">
        <f t="shared" si="3"/>
        <v>23799</v>
      </c>
      <c r="N36" s="66">
        <f t="shared" si="3"/>
        <v>-4151007</v>
      </c>
      <c r="O36" s="66">
        <f t="shared" si="3"/>
        <v>-2706722</v>
      </c>
      <c r="P36" s="66">
        <f t="shared" si="3"/>
        <v>5387405</v>
      </c>
      <c r="Q36" s="66">
        <f t="shared" si="3"/>
        <v>-1470324</v>
      </c>
      <c r="R36" s="66">
        <f t="shared" si="3"/>
        <v>1561760</v>
      </c>
      <c r="S36" s="66">
        <f t="shared" si="3"/>
        <v>-5870281</v>
      </c>
      <c r="T36" s="66">
        <f t="shared" si="3"/>
        <v>25872786</v>
      </c>
      <c r="U36" s="66">
        <f t="shared" si="3"/>
        <v>21564265</v>
      </c>
      <c r="V36" s="66">
        <f t="shared" si="3"/>
        <v>-37476149</v>
      </c>
      <c r="W36" s="66">
        <f t="shared" si="3"/>
        <v>5251480</v>
      </c>
      <c r="X36" s="66">
        <f t="shared" si="3"/>
        <v>-42727629</v>
      </c>
      <c r="Y36" s="103">
        <f>+IF(W36&lt;&gt;0,+(X36/W36)*100,0)</f>
        <v>-813.6302337626726</v>
      </c>
      <c r="Z36" s="68">
        <f>+Z15+Z25+Z34</f>
        <v>5251480</v>
      </c>
    </row>
    <row r="37" spans="1:26" ht="13.5">
      <c r="A37" s="225" t="s">
        <v>201</v>
      </c>
      <c r="B37" s="158" t="s">
        <v>95</v>
      </c>
      <c r="C37" s="119">
        <v>10801765</v>
      </c>
      <c r="D37" s="65">
        <v>4199994</v>
      </c>
      <c r="E37" s="66">
        <v>4199994</v>
      </c>
      <c r="F37" s="66">
        <v>67541994</v>
      </c>
      <c r="G37" s="66">
        <v>19802621</v>
      </c>
      <c r="H37" s="66">
        <v>10745528</v>
      </c>
      <c r="I37" s="66">
        <v>67541994</v>
      </c>
      <c r="J37" s="66">
        <v>9948105</v>
      </c>
      <c r="K37" s="66">
        <v>12234387</v>
      </c>
      <c r="L37" s="66">
        <v>14511707</v>
      </c>
      <c r="M37" s="66">
        <v>9948105</v>
      </c>
      <c r="N37" s="66">
        <v>9971904</v>
      </c>
      <c r="O37" s="66">
        <v>5820897</v>
      </c>
      <c r="P37" s="66">
        <v>3114175</v>
      </c>
      <c r="Q37" s="66">
        <v>9971904</v>
      </c>
      <c r="R37" s="66">
        <v>8501580</v>
      </c>
      <c r="S37" s="66">
        <v>10063340</v>
      </c>
      <c r="T37" s="66">
        <v>4193059</v>
      </c>
      <c r="U37" s="66">
        <v>8501580</v>
      </c>
      <c r="V37" s="66">
        <v>67541994</v>
      </c>
      <c r="W37" s="66">
        <v>4199994</v>
      </c>
      <c r="X37" s="66">
        <v>63342000</v>
      </c>
      <c r="Y37" s="103">
        <v>1508.15</v>
      </c>
      <c r="Z37" s="68">
        <v>4199994</v>
      </c>
    </row>
    <row r="38" spans="1:26" ht="13.5">
      <c r="A38" s="243" t="s">
        <v>202</v>
      </c>
      <c r="B38" s="232" t="s">
        <v>95</v>
      </c>
      <c r="C38" s="233">
        <v>-1879731</v>
      </c>
      <c r="D38" s="234">
        <v>9451474</v>
      </c>
      <c r="E38" s="235">
        <v>9451474</v>
      </c>
      <c r="F38" s="235">
        <v>19802621</v>
      </c>
      <c r="G38" s="235">
        <v>10745528</v>
      </c>
      <c r="H38" s="235">
        <v>9948105</v>
      </c>
      <c r="I38" s="235">
        <v>9948105</v>
      </c>
      <c r="J38" s="235">
        <v>12234387</v>
      </c>
      <c r="K38" s="235">
        <v>14511707</v>
      </c>
      <c r="L38" s="235">
        <v>9971904</v>
      </c>
      <c r="M38" s="235">
        <v>9971904</v>
      </c>
      <c r="N38" s="235">
        <v>5820897</v>
      </c>
      <c r="O38" s="235">
        <v>3114175</v>
      </c>
      <c r="P38" s="235">
        <v>8501580</v>
      </c>
      <c r="Q38" s="235">
        <v>8501580</v>
      </c>
      <c r="R38" s="235">
        <v>10063340</v>
      </c>
      <c r="S38" s="235">
        <v>4193059</v>
      </c>
      <c r="T38" s="235">
        <v>30065845</v>
      </c>
      <c r="U38" s="235">
        <v>30065845</v>
      </c>
      <c r="V38" s="235">
        <v>30065845</v>
      </c>
      <c r="W38" s="235">
        <v>9451474</v>
      </c>
      <c r="X38" s="235">
        <v>20614371</v>
      </c>
      <c r="Y38" s="236">
        <v>218.11</v>
      </c>
      <c r="Z38" s="237">
        <v>9451474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2011-08-12T15:20:36Z</dcterms:created>
  <dcterms:modified xsi:type="dcterms:W3CDTF">2011-08-12T15:20:36Z</dcterms:modified>
  <cp:category/>
  <cp:version/>
  <cp:contentType/>
  <cp:contentStatus/>
</cp:coreProperties>
</file>