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<sst xmlns="http://schemas.openxmlformats.org/spreadsheetml/2006/main" count="497" uniqueCount="248">
  <si>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Western Cape: Hessequa(WC042)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</si>
  <si>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</si>
  <si>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</si>
  <si>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</si>
  <si>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</si>
  <si>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</si>
  <si>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</si>
  <si>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</si>
  <si>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</si>
  <si>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</si>
  <si>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</si>
  <si>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</si>
  <si>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</si>
  <si>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</si>
  <si>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</si>
  <si>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</si>
  <si>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</si>
  <si>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</si>
  <si>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</si>
  <si>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</si>
  <si>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</si>
  <si>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</si>
  <si>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</si>
  <si>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</si>
  <si>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</si>
  <si>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</si>
  <si>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</si>
  <si>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</si>
  <si>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</si>
  <si>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</si>
  <si>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</si>
  <si>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</si>
  <si>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</si>
  <si>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</si>
  <si>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</si>
  <si>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</si>
  <si>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</si>
  <si>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</si>
  <si>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</si>
  <si>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</si>
  <si>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</si>
  <si>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</si>
  <si>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</si>
  <si>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</si>
  <si>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</si>
  <si>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</si>
  <si>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</si>
  <si>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</si>
  <si>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</si>
  <si>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</si>
  <si>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</si>
  <si>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</si>
  <si>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</si>
  <si>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</si>
  <si>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</si>
  <si>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</si>
  <si>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</si>
  <si>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</si>
  <si>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</si>
  <si>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</si>
  <si>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</si>
  <si>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</si>
  <si>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</si>
  <si>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</si>
  <si>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</si>
  <si>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</si>
  <si>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</si>
  <si>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</si>
  <si>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</si>
  <si>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Hessequa(WC042)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</si>
  <si>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</si>
  <si>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</si>
  <si>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</si>
  <si>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</si>
  <si>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</si>
  <si>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</si>
  <si>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</si>
  <si>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</si>
  <si>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</si>
  <si>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</si>
  <si>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</si>
  <si>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</si>
  <si>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</si>
  <si>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</si>
  <si>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</si>
  <si>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</si>
  <si>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</si>
  <si>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</si>
  <si>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</si>
  <si>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</si>
  <si>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</si>
  <si>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</si>
  <si>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</si>
  <si>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</si>
  <si>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</si>
  <si>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</si>
  <si>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</si>
  <si>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</si>
  <si>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</si>
  <si>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Hessequa(WC042)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</si>
  <si>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</si>
  <si>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</si>
  <si>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</si>
  <si>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</si>
  <si>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</si>
  <si>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</si>
  <si>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</si>
  <si>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</si>
  <si>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</si>
  <si>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</si>
  <si>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</si>
  <si>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</si>
  <si>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</si>
  <si>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</si>
  <si>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</si>
  <si>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</si>
  <si>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</si>
  <si>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</si>
  <si>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</si>
  <si>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</si>
  <si>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</si>
  <si>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</si>
  <si>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</si>
  <si>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</si>
  <si>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</si>
  <si>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</si>
  <si>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</si>
  <si>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</si>
  <si>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</si>
  <si>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</si>
  <si>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</si>
  <si>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</si>
  <si>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Western Cape: Hessequa(WC042)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</si>
  <si>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</si>
  <si>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</si>
  <si>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</si>
  <si>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</si>
  <si>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</si>
  <si>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</si>
  <si>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</si>
  <si>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</si>
  <si>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</si>
  <si>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Western Cape: Hessequa(WC042)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</si>
  <si>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</si>
  <si>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</si>
  <si>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</si>
  <si>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</si>
  <si>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</si>
  <si>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</si>
  <si>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</si>
  <si>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</si>
  <si>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</si>
  <si>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</si>
  <si>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</si>
  <si>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</si>
  <si>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</si>
  <si>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</si>
  <si>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</si>
  <si>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</si>
  <si>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</si>
  <si>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</si>
  <si>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</si>
  <si>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</si>
  <si>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</si>
  <si>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</si>
  <si>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</si>
  <si>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</si>
  <si>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</si>
  <si>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</si>
  <si>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</si>
  <si>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</si>
  <si>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</si>
  <si>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</si>
  <si>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</si>
  <si>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</si>
  <si>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</si>
  <si>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Hessequa(WC042)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</si>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</sst>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44961977</v>
      </c>
      <c r="C5" s="25">
        <v>46331273</v>
      </c>
      <c r="D5" s="26">
        <v>47071273</v>
      </c>
      <c r="E5" s="26">
        <v>46957821</v>
      </c>
      <c r="F5" s="26">
        <v>87147</v>
      </c>
      <c r="G5" s="26">
        <v>24994</v>
      </c>
      <c r="H5" s="26">
        <v>47069962</v>
      </c>
      <c r="I5" s="26">
        <v>54270</v>
      </c>
      <c r="J5" s="26">
        <v>52536</v>
      </c>
      <c r="K5" s="26">
        <v>44662</v>
      </c>
      <c r="L5" s="26">
        <v>151468</v>
      </c>
      <c r="M5" s="26">
        <v>39325</v>
      </c>
      <c r="N5" s="26">
        <v>29262</v>
      </c>
      <c r="O5" s="26">
        <v>-56498</v>
      </c>
      <c r="P5" s="26">
        <v>12089</v>
      </c>
      <c r="Q5" s="26">
        <v>-976778</v>
      </c>
      <c r="R5" s="26">
        <v>-1296738</v>
      </c>
      <c r="S5" s="26">
        <v>-33773</v>
      </c>
      <c r="T5" s="26">
        <v>-2307289</v>
      </c>
      <c r="U5" s="26">
        <v>44926230</v>
      </c>
      <c r="V5" s="26">
        <v>47071273</v>
      </c>
      <c r="W5" s="26">
        <v>-2145043</v>
      </c>
      <c r="X5" s="27">
        <v>-4.56</v>
      </c>
      <c r="Y5" s="28">
        <v>47071273</v>
      </c>
    </row>
    <row r="6" spans="1:25" ht="13.5">
      <c r="A6" s="24" t="s">
        <v>31</v>
      </c>
      <c r="B6" s="2">
        <v>105104760</v>
      </c>
      <c r="C6" s="25">
        <v>122205747</v>
      </c>
      <c r="D6" s="26">
        <v>119955747</v>
      </c>
      <c r="E6" s="26">
        <v>16603258</v>
      </c>
      <c r="F6" s="26">
        <v>9110529</v>
      </c>
      <c r="G6" s="26">
        <v>7271037</v>
      </c>
      <c r="H6" s="26">
        <v>32984824</v>
      </c>
      <c r="I6" s="26">
        <v>8796880</v>
      </c>
      <c r="J6" s="26">
        <v>9512289</v>
      </c>
      <c r="K6" s="26">
        <v>8800561</v>
      </c>
      <c r="L6" s="26">
        <v>27109730</v>
      </c>
      <c r="M6" s="26">
        <v>10669392</v>
      </c>
      <c r="N6" s="26">
        <v>8825972</v>
      </c>
      <c r="O6" s="26">
        <v>10081208</v>
      </c>
      <c r="P6" s="26">
        <v>29576572</v>
      </c>
      <c r="Q6" s="26">
        <v>9144140</v>
      </c>
      <c r="R6" s="26">
        <v>9663330</v>
      </c>
      <c r="S6" s="26">
        <v>11008337</v>
      </c>
      <c r="T6" s="26">
        <v>29815807</v>
      </c>
      <c r="U6" s="26">
        <v>119486933</v>
      </c>
      <c r="V6" s="26">
        <v>119955747</v>
      </c>
      <c r="W6" s="26">
        <v>-468814</v>
      </c>
      <c r="X6" s="27">
        <v>-0.39</v>
      </c>
      <c r="Y6" s="28">
        <v>119955747</v>
      </c>
    </row>
    <row r="7" spans="1:25" ht="13.5">
      <c r="A7" s="24" t="s">
        <v>32</v>
      </c>
      <c r="B7" s="2">
        <v>5897442</v>
      </c>
      <c r="C7" s="25">
        <v>6800000</v>
      </c>
      <c r="D7" s="26">
        <v>5725000</v>
      </c>
      <c r="E7" s="26">
        <v>363314</v>
      </c>
      <c r="F7" s="26">
        <v>41919</v>
      </c>
      <c r="G7" s="26">
        <v>189077</v>
      </c>
      <c r="H7" s="26">
        <v>594310</v>
      </c>
      <c r="I7" s="26">
        <v>568696</v>
      </c>
      <c r="J7" s="26">
        <v>329511</v>
      </c>
      <c r="K7" s="26">
        <v>392549</v>
      </c>
      <c r="L7" s="26">
        <v>1290756</v>
      </c>
      <c r="M7" s="26">
        <v>249256</v>
      </c>
      <c r="N7" s="26">
        <v>10214165</v>
      </c>
      <c r="O7" s="26">
        <v>-9644040</v>
      </c>
      <c r="P7" s="26">
        <v>819381</v>
      </c>
      <c r="Q7" s="26">
        <v>107943</v>
      </c>
      <c r="R7" s="26">
        <v>587609</v>
      </c>
      <c r="S7" s="26">
        <v>320562</v>
      </c>
      <c r="T7" s="26">
        <v>1016114</v>
      </c>
      <c r="U7" s="26">
        <v>3720561</v>
      </c>
      <c r="V7" s="26">
        <v>5725000</v>
      </c>
      <c r="W7" s="26">
        <v>-2004439</v>
      </c>
      <c r="X7" s="27">
        <v>-35.01</v>
      </c>
      <c r="Y7" s="28">
        <v>5725000</v>
      </c>
    </row>
    <row r="8" spans="1:25" ht="13.5">
      <c r="A8" s="24" t="s">
        <v>33</v>
      </c>
      <c r="B8" s="2">
        <v>98965175</v>
      </c>
      <c r="C8" s="25">
        <v>52850340</v>
      </c>
      <c r="D8" s="26">
        <v>55253520</v>
      </c>
      <c r="E8" s="26">
        <v>9015888</v>
      </c>
      <c r="F8" s="26">
        <v>1750026</v>
      </c>
      <c r="G8" s="26">
        <v>0</v>
      </c>
      <c r="H8" s="26">
        <v>10765914</v>
      </c>
      <c r="I8" s="26">
        <v>322733</v>
      </c>
      <c r="J8" s="26">
        <v>5046944</v>
      </c>
      <c r="K8" s="26">
        <v>11942559</v>
      </c>
      <c r="L8" s="26">
        <v>17312236</v>
      </c>
      <c r="M8" s="26">
        <v>200</v>
      </c>
      <c r="N8" s="26">
        <v>208329</v>
      </c>
      <c r="O8" s="26">
        <v>18162439</v>
      </c>
      <c r="P8" s="26">
        <v>18370968</v>
      </c>
      <c r="Q8" s="26">
        <v>3789044</v>
      </c>
      <c r="R8" s="26">
        <v>144000</v>
      </c>
      <c r="S8" s="26">
        <v>37033</v>
      </c>
      <c r="T8" s="26">
        <v>3970077</v>
      </c>
      <c r="U8" s="26">
        <v>50419195</v>
      </c>
      <c r="V8" s="26">
        <v>55253520</v>
      </c>
      <c r="W8" s="26">
        <v>-4834325</v>
      </c>
      <c r="X8" s="27">
        <v>-8.75</v>
      </c>
      <c r="Y8" s="28">
        <v>55253520</v>
      </c>
    </row>
    <row r="9" spans="1:25" ht="13.5">
      <c r="A9" s="24" t="s">
        <v>34</v>
      </c>
      <c r="B9" s="2">
        <v>2939067</v>
      </c>
      <c r="C9" s="25">
        <v>23339801</v>
      </c>
      <c r="D9" s="26">
        <v>24295164</v>
      </c>
      <c r="E9" s="26">
        <v>-1775001</v>
      </c>
      <c r="F9" s="26">
        <v>851814</v>
      </c>
      <c r="G9" s="26">
        <v>372708</v>
      </c>
      <c r="H9" s="26">
        <v>-550479</v>
      </c>
      <c r="I9" s="26">
        <v>2089414</v>
      </c>
      <c r="J9" s="26">
        <v>1023602</v>
      </c>
      <c r="K9" s="26">
        <v>836486</v>
      </c>
      <c r="L9" s="26">
        <v>3949502</v>
      </c>
      <c r="M9" s="26">
        <v>1148780</v>
      </c>
      <c r="N9" s="26">
        <v>1717540</v>
      </c>
      <c r="O9" s="26">
        <v>235472</v>
      </c>
      <c r="P9" s="26">
        <v>3101792</v>
      </c>
      <c r="Q9" s="26">
        <v>539821</v>
      </c>
      <c r="R9" s="26">
        <v>769931</v>
      </c>
      <c r="S9" s="26">
        <v>870611</v>
      </c>
      <c r="T9" s="26">
        <v>2180363</v>
      </c>
      <c r="U9" s="26">
        <v>8681178</v>
      </c>
      <c r="V9" s="26">
        <v>24295164</v>
      </c>
      <c r="W9" s="26">
        <v>-15613986</v>
      </c>
      <c r="X9" s="27">
        <v>-64.27</v>
      </c>
      <c r="Y9" s="28">
        <v>24295164</v>
      </c>
    </row>
    <row r="10" spans="1:25" ht="25.5">
      <c r="A10" s="29" t="s">
        <v>212</v>
      </c>
      <c r="B10" s="30">
        <f>SUM(B5:B9)</f>
        <v>257868421</v>
      </c>
      <c r="C10" s="31">
        <f aca="true" t="shared" si="0" ref="C10:Y10">SUM(C5:C9)</f>
        <v>251527161</v>
      </c>
      <c r="D10" s="32">
        <f t="shared" si="0"/>
        <v>252300704</v>
      </c>
      <c r="E10" s="32">
        <f t="shared" si="0"/>
        <v>71165280</v>
      </c>
      <c r="F10" s="32">
        <f t="shared" si="0"/>
        <v>11841435</v>
      </c>
      <c r="G10" s="32">
        <f t="shared" si="0"/>
        <v>7857816</v>
      </c>
      <c r="H10" s="32">
        <f t="shared" si="0"/>
        <v>90864531</v>
      </c>
      <c r="I10" s="32">
        <f t="shared" si="0"/>
        <v>11831993</v>
      </c>
      <c r="J10" s="32">
        <f t="shared" si="0"/>
        <v>15964882</v>
      </c>
      <c r="K10" s="32">
        <f t="shared" si="0"/>
        <v>22016817</v>
      </c>
      <c r="L10" s="32">
        <f t="shared" si="0"/>
        <v>49813692</v>
      </c>
      <c r="M10" s="32">
        <f t="shared" si="0"/>
        <v>12106953</v>
      </c>
      <c r="N10" s="32">
        <f t="shared" si="0"/>
        <v>20995268</v>
      </c>
      <c r="O10" s="32">
        <f t="shared" si="0"/>
        <v>18778581</v>
      </c>
      <c r="P10" s="32">
        <f t="shared" si="0"/>
        <v>51880802</v>
      </c>
      <c r="Q10" s="32">
        <f t="shared" si="0"/>
        <v>12604170</v>
      </c>
      <c r="R10" s="32">
        <f t="shared" si="0"/>
        <v>9868132</v>
      </c>
      <c r="S10" s="32">
        <f t="shared" si="0"/>
        <v>12202770</v>
      </c>
      <c r="T10" s="32">
        <f t="shared" si="0"/>
        <v>34675072</v>
      </c>
      <c r="U10" s="32">
        <f t="shared" si="0"/>
        <v>227234097</v>
      </c>
      <c r="V10" s="32">
        <f t="shared" si="0"/>
        <v>252300704</v>
      </c>
      <c r="W10" s="32">
        <f t="shared" si="0"/>
        <v>-25066607</v>
      </c>
      <c r="X10" s="33">
        <f>+IF(V10&lt;&gt;0,(W10/V10)*100,0)</f>
        <v>-9.93521088232873</v>
      </c>
      <c r="Y10" s="34">
        <f t="shared" si="0"/>
        <v>252300704</v>
      </c>
    </row>
    <row r="11" spans="1:25" ht="13.5">
      <c r="A11" s="24" t="s">
        <v>36</v>
      </c>
      <c r="B11" s="2">
        <v>67117345</v>
      </c>
      <c r="C11" s="25">
        <v>76735257</v>
      </c>
      <c r="D11" s="26">
        <v>76751257</v>
      </c>
      <c r="E11" s="26">
        <v>5955349</v>
      </c>
      <c r="F11" s="26">
        <v>5109350</v>
      </c>
      <c r="G11" s="26">
        <v>5689260</v>
      </c>
      <c r="H11" s="26">
        <v>16753959</v>
      </c>
      <c r="I11" s="26">
        <v>5643438</v>
      </c>
      <c r="J11" s="26">
        <v>9072053</v>
      </c>
      <c r="K11" s="26">
        <v>6679143</v>
      </c>
      <c r="L11" s="26">
        <v>21394634</v>
      </c>
      <c r="M11" s="26">
        <v>6673646</v>
      </c>
      <c r="N11" s="26">
        <v>6697323</v>
      </c>
      <c r="O11" s="26">
        <v>5879985</v>
      </c>
      <c r="P11" s="26">
        <v>19250954</v>
      </c>
      <c r="Q11" s="26">
        <v>6028152</v>
      </c>
      <c r="R11" s="26">
        <v>6136674</v>
      </c>
      <c r="S11" s="26">
        <v>5990602</v>
      </c>
      <c r="T11" s="26">
        <v>18155428</v>
      </c>
      <c r="U11" s="26">
        <v>75554975</v>
      </c>
      <c r="V11" s="26">
        <v>76751257</v>
      </c>
      <c r="W11" s="26">
        <v>-1196282</v>
      </c>
      <c r="X11" s="27">
        <v>-1.56</v>
      </c>
      <c r="Y11" s="28">
        <v>76751257</v>
      </c>
    </row>
    <row r="12" spans="1:25" ht="13.5">
      <c r="A12" s="24" t="s">
        <v>37</v>
      </c>
      <c r="B12" s="2">
        <v>4150726</v>
      </c>
      <c r="C12" s="25">
        <v>4480808</v>
      </c>
      <c r="D12" s="26">
        <v>4541808</v>
      </c>
      <c r="E12" s="26">
        <v>330444</v>
      </c>
      <c r="F12" s="26">
        <v>346740</v>
      </c>
      <c r="G12" s="26">
        <v>363679</v>
      </c>
      <c r="H12" s="26">
        <v>1040863</v>
      </c>
      <c r="I12" s="26">
        <v>357335</v>
      </c>
      <c r="J12" s="26">
        <v>348836</v>
      </c>
      <c r="K12" s="26">
        <v>361040</v>
      </c>
      <c r="L12" s="26">
        <v>1067211</v>
      </c>
      <c r="M12" s="26">
        <v>449963</v>
      </c>
      <c r="N12" s="26">
        <v>350516</v>
      </c>
      <c r="O12" s="26">
        <v>359011</v>
      </c>
      <c r="P12" s="26">
        <v>1159490</v>
      </c>
      <c r="Q12" s="26">
        <v>380228</v>
      </c>
      <c r="R12" s="26">
        <v>241680</v>
      </c>
      <c r="S12" s="26">
        <v>250565</v>
      </c>
      <c r="T12" s="26">
        <v>872473</v>
      </c>
      <c r="U12" s="26">
        <v>4140037</v>
      </c>
      <c r="V12" s="26">
        <v>4541808</v>
      </c>
      <c r="W12" s="26">
        <v>-401771</v>
      </c>
      <c r="X12" s="27">
        <v>-8.85</v>
      </c>
      <c r="Y12" s="28">
        <v>4541808</v>
      </c>
    </row>
    <row r="13" spans="1:25" ht="13.5">
      <c r="A13" s="24" t="s">
        <v>213</v>
      </c>
      <c r="B13" s="2">
        <v>12767154</v>
      </c>
      <c r="C13" s="25">
        <v>15270123</v>
      </c>
      <c r="D13" s="26">
        <v>15270123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15270123</v>
      </c>
      <c r="W13" s="26">
        <v>-15270123</v>
      </c>
      <c r="X13" s="27">
        <v>-100</v>
      </c>
      <c r="Y13" s="28">
        <v>15270123</v>
      </c>
    </row>
    <row r="14" spans="1:25" ht="13.5">
      <c r="A14" s="24" t="s">
        <v>39</v>
      </c>
      <c r="B14" s="2">
        <v>4259842</v>
      </c>
      <c r="C14" s="25">
        <v>4862073</v>
      </c>
      <c r="D14" s="26">
        <v>5114073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1800286</v>
      </c>
      <c r="L14" s="26">
        <v>1800286</v>
      </c>
      <c r="M14" s="26">
        <v>850981</v>
      </c>
      <c r="N14" s="26">
        <v>0</v>
      </c>
      <c r="O14" s="26">
        <v>0</v>
      </c>
      <c r="P14" s="26">
        <v>850981</v>
      </c>
      <c r="Q14" s="26">
        <v>0</v>
      </c>
      <c r="R14" s="26">
        <v>408</v>
      </c>
      <c r="S14" s="26">
        <v>-408</v>
      </c>
      <c r="T14" s="26">
        <v>0</v>
      </c>
      <c r="U14" s="26">
        <v>2651267</v>
      </c>
      <c r="V14" s="26">
        <v>5114073</v>
      </c>
      <c r="W14" s="26">
        <v>-2462806</v>
      </c>
      <c r="X14" s="27">
        <v>-48.16</v>
      </c>
      <c r="Y14" s="28">
        <v>5114073</v>
      </c>
    </row>
    <row r="15" spans="1:25" ht="13.5">
      <c r="A15" s="24" t="s">
        <v>40</v>
      </c>
      <c r="B15" s="2">
        <v>35831635</v>
      </c>
      <c r="C15" s="25">
        <v>46577957</v>
      </c>
      <c r="D15" s="26">
        <v>46460957</v>
      </c>
      <c r="E15" s="26">
        <v>3790098</v>
      </c>
      <c r="F15" s="26">
        <v>4580973</v>
      </c>
      <c r="G15" s="26">
        <v>4635408</v>
      </c>
      <c r="H15" s="26">
        <v>13006479</v>
      </c>
      <c r="I15" s="26">
        <v>3620593</v>
      </c>
      <c r="J15" s="26">
        <v>2943340</v>
      </c>
      <c r="K15" s="26">
        <v>1188825</v>
      </c>
      <c r="L15" s="26">
        <v>7752758</v>
      </c>
      <c r="M15" s="26">
        <v>5749768</v>
      </c>
      <c r="N15" s="26">
        <v>3307491</v>
      </c>
      <c r="O15" s="26">
        <v>3157712</v>
      </c>
      <c r="P15" s="26">
        <v>12214971</v>
      </c>
      <c r="Q15" s="26">
        <v>2005863</v>
      </c>
      <c r="R15" s="26">
        <v>3772837</v>
      </c>
      <c r="S15" s="26">
        <v>4756746</v>
      </c>
      <c r="T15" s="26">
        <v>10535446</v>
      </c>
      <c r="U15" s="26">
        <v>43509654</v>
      </c>
      <c r="V15" s="26">
        <v>46460957</v>
      </c>
      <c r="W15" s="26">
        <v>-2951303</v>
      </c>
      <c r="X15" s="27">
        <v>-6.35</v>
      </c>
      <c r="Y15" s="28">
        <v>46460957</v>
      </c>
    </row>
    <row r="16" spans="1:25" ht="13.5">
      <c r="A16" s="35" t="s">
        <v>41</v>
      </c>
      <c r="B16" s="2">
        <v>86433195</v>
      </c>
      <c r="C16" s="25">
        <v>38093260</v>
      </c>
      <c r="D16" s="26">
        <v>40496440</v>
      </c>
      <c r="E16" s="26">
        <v>815618</v>
      </c>
      <c r="F16" s="26">
        <v>1384808</v>
      </c>
      <c r="G16" s="26">
        <v>1110905</v>
      </c>
      <c r="H16" s="26">
        <v>3311331</v>
      </c>
      <c r="I16" s="26">
        <v>1277578</v>
      </c>
      <c r="J16" s="26">
        <v>894768</v>
      </c>
      <c r="K16" s="26">
        <v>5966792</v>
      </c>
      <c r="L16" s="26">
        <v>8139138</v>
      </c>
      <c r="M16" s="26">
        <v>1823333</v>
      </c>
      <c r="N16" s="26">
        <v>1405154</v>
      </c>
      <c r="O16" s="26">
        <v>13540501</v>
      </c>
      <c r="P16" s="26">
        <v>16768988</v>
      </c>
      <c r="Q16" s="26">
        <v>2388300</v>
      </c>
      <c r="R16" s="26">
        <v>1568458</v>
      </c>
      <c r="S16" s="26">
        <v>1887495</v>
      </c>
      <c r="T16" s="26">
        <v>5844253</v>
      </c>
      <c r="U16" s="26">
        <v>34063710</v>
      </c>
      <c r="V16" s="26">
        <v>40496440</v>
      </c>
      <c r="W16" s="26">
        <v>-6432730</v>
      </c>
      <c r="X16" s="27">
        <v>-15.88</v>
      </c>
      <c r="Y16" s="28">
        <v>40496440</v>
      </c>
    </row>
    <row r="17" spans="1:25" ht="13.5">
      <c r="A17" s="24" t="s">
        <v>42</v>
      </c>
      <c r="B17" s="2">
        <v>41861206</v>
      </c>
      <c r="C17" s="25">
        <v>56884136</v>
      </c>
      <c r="D17" s="26">
        <v>55596495</v>
      </c>
      <c r="E17" s="26">
        <v>3185291</v>
      </c>
      <c r="F17" s="26">
        <v>2054246</v>
      </c>
      <c r="G17" s="26">
        <v>3428759</v>
      </c>
      <c r="H17" s="26">
        <v>8668296</v>
      </c>
      <c r="I17" s="26">
        <v>3149531</v>
      </c>
      <c r="J17" s="26">
        <v>4539693</v>
      </c>
      <c r="K17" s="26">
        <v>5154735</v>
      </c>
      <c r="L17" s="26">
        <v>12843959</v>
      </c>
      <c r="M17" s="26">
        <v>2911715</v>
      </c>
      <c r="N17" s="26">
        <v>3686983</v>
      </c>
      <c r="O17" s="26">
        <v>4072695</v>
      </c>
      <c r="P17" s="26">
        <v>10671393</v>
      </c>
      <c r="Q17" s="26">
        <v>3218406</v>
      </c>
      <c r="R17" s="26">
        <v>3961037</v>
      </c>
      <c r="S17" s="26">
        <v>5484157</v>
      </c>
      <c r="T17" s="26">
        <v>12663600</v>
      </c>
      <c r="U17" s="26">
        <v>44847248</v>
      </c>
      <c r="V17" s="26">
        <v>55596495</v>
      </c>
      <c r="W17" s="26">
        <v>-10749247</v>
      </c>
      <c r="X17" s="27">
        <v>-19.33</v>
      </c>
      <c r="Y17" s="28">
        <v>55596495</v>
      </c>
    </row>
    <row r="18" spans="1:25" ht="13.5">
      <c r="A18" s="36" t="s">
        <v>43</v>
      </c>
      <c r="B18" s="37">
        <f>SUM(B11:B17)</f>
        <v>252421103</v>
      </c>
      <c r="C18" s="38">
        <f aca="true" t="shared" si="1" ref="C18:Y18">SUM(C11:C17)</f>
        <v>242903614</v>
      </c>
      <c r="D18" s="39">
        <f t="shared" si="1"/>
        <v>244231153</v>
      </c>
      <c r="E18" s="39">
        <f t="shared" si="1"/>
        <v>14076800</v>
      </c>
      <c r="F18" s="39">
        <f t="shared" si="1"/>
        <v>13476117</v>
      </c>
      <c r="G18" s="39">
        <f t="shared" si="1"/>
        <v>15228011</v>
      </c>
      <c r="H18" s="39">
        <f t="shared" si="1"/>
        <v>42780928</v>
      </c>
      <c r="I18" s="39">
        <f t="shared" si="1"/>
        <v>14048475</v>
      </c>
      <c r="J18" s="39">
        <f t="shared" si="1"/>
        <v>17798690</v>
      </c>
      <c r="K18" s="39">
        <f t="shared" si="1"/>
        <v>21150821</v>
      </c>
      <c r="L18" s="39">
        <f t="shared" si="1"/>
        <v>52997986</v>
      </c>
      <c r="M18" s="39">
        <f t="shared" si="1"/>
        <v>18459406</v>
      </c>
      <c r="N18" s="39">
        <f t="shared" si="1"/>
        <v>15447467</v>
      </c>
      <c r="O18" s="39">
        <f t="shared" si="1"/>
        <v>27009904</v>
      </c>
      <c r="P18" s="39">
        <f t="shared" si="1"/>
        <v>60916777</v>
      </c>
      <c r="Q18" s="39">
        <f t="shared" si="1"/>
        <v>14020949</v>
      </c>
      <c r="R18" s="39">
        <f t="shared" si="1"/>
        <v>15681094</v>
      </c>
      <c r="S18" s="39">
        <f t="shared" si="1"/>
        <v>18369157</v>
      </c>
      <c r="T18" s="39">
        <f t="shared" si="1"/>
        <v>48071200</v>
      </c>
      <c r="U18" s="39">
        <f t="shared" si="1"/>
        <v>204766891</v>
      </c>
      <c r="V18" s="39">
        <f t="shared" si="1"/>
        <v>244231153</v>
      </c>
      <c r="W18" s="39">
        <f t="shared" si="1"/>
        <v>-39464262</v>
      </c>
      <c r="X18" s="33">
        <f>+IF(V18&lt;&gt;0,(W18/V18)*100,0)</f>
        <v>-16.158570073982332</v>
      </c>
      <c r="Y18" s="40">
        <f t="shared" si="1"/>
        <v>244231153</v>
      </c>
    </row>
    <row r="19" spans="1:25" ht="13.5">
      <c r="A19" s="36" t="s">
        <v>44</v>
      </c>
      <c r="B19" s="41">
        <f>+B10-B18</f>
        <v>5447318</v>
      </c>
      <c r="C19" s="42">
        <f aca="true" t="shared" si="2" ref="C19:Y19">+C10-C18</f>
        <v>8623547</v>
      </c>
      <c r="D19" s="43">
        <f t="shared" si="2"/>
        <v>8069551</v>
      </c>
      <c r="E19" s="43">
        <f t="shared" si="2"/>
        <v>57088480</v>
      </c>
      <c r="F19" s="43">
        <f t="shared" si="2"/>
        <v>-1634682</v>
      </c>
      <c r="G19" s="43">
        <f t="shared" si="2"/>
        <v>-7370195</v>
      </c>
      <c r="H19" s="43">
        <f t="shared" si="2"/>
        <v>48083603</v>
      </c>
      <c r="I19" s="43">
        <f t="shared" si="2"/>
        <v>-2216482</v>
      </c>
      <c r="J19" s="43">
        <f t="shared" si="2"/>
        <v>-1833808</v>
      </c>
      <c r="K19" s="43">
        <f t="shared" si="2"/>
        <v>865996</v>
      </c>
      <c r="L19" s="43">
        <f t="shared" si="2"/>
        <v>-3184294</v>
      </c>
      <c r="M19" s="43">
        <f t="shared" si="2"/>
        <v>-6352453</v>
      </c>
      <c r="N19" s="43">
        <f t="shared" si="2"/>
        <v>5547801</v>
      </c>
      <c r="O19" s="43">
        <f t="shared" si="2"/>
        <v>-8231323</v>
      </c>
      <c r="P19" s="43">
        <f t="shared" si="2"/>
        <v>-9035975</v>
      </c>
      <c r="Q19" s="43">
        <f t="shared" si="2"/>
        <v>-1416779</v>
      </c>
      <c r="R19" s="43">
        <f t="shared" si="2"/>
        <v>-5812962</v>
      </c>
      <c r="S19" s="43">
        <f t="shared" si="2"/>
        <v>-6166387</v>
      </c>
      <c r="T19" s="43">
        <f t="shared" si="2"/>
        <v>-13396128</v>
      </c>
      <c r="U19" s="43">
        <f t="shared" si="2"/>
        <v>22467206</v>
      </c>
      <c r="V19" s="43">
        <f>IF(D10=D18,0,V10-V18)</f>
        <v>8069551</v>
      </c>
      <c r="W19" s="43">
        <f t="shared" si="2"/>
        <v>14397655</v>
      </c>
      <c r="X19" s="44">
        <f>+IF(V19&lt;&gt;0,(W19/V19)*100,0)</f>
        <v>178.41953040509938</v>
      </c>
      <c r="Y19" s="45">
        <f t="shared" si="2"/>
        <v>8069551</v>
      </c>
    </row>
    <row r="20" spans="1:25" ht="13.5">
      <c r="A20" s="24" t="s">
        <v>45</v>
      </c>
      <c r="B20" s="2">
        <v>30781843</v>
      </c>
      <c r="C20" s="25">
        <v>12273000</v>
      </c>
      <c r="D20" s="26">
        <v>12342296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198981</v>
      </c>
      <c r="L20" s="26">
        <v>198981</v>
      </c>
      <c r="M20" s="26">
        <v>0</v>
      </c>
      <c r="N20" s="26">
        <v>0</v>
      </c>
      <c r="O20" s="26">
        <v>291</v>
      </c>
      <c r="P20" s="26">
        <v>291</v>
      </c>
      <c r="Q20" s="26">
        <v>0</v>
      </c>
      <c r="R20" s="26">
        <v>0</v>
      </c>
      <c r="S20" s="26">
        <v>0</v>
      </c>
      <c r="T20" s="26">
        <v>0</v>
      </c>
      <c r="U20" s="26">
        <v>199272</v>
      </c>
      <c r="V20" s="26">
        <v>12342296</v>
      </c>
      <c r="W20" s="26">
        <v>-12143024</v>
      </c>
      <c r="X20" s="27">
        <v>-98.39</v>
      </c>
      <c r="Y20" s="28">
        <v>12342296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36229161</v>
      </c>
      <c r="C22" s="53">
        <f aca="true" t="shared" si="3" ref="C22:Y22">SUM(C19:C21)</f>
        <v>20896547</v>
      </c>
      <c r="D22" s="54">
        <f t="shared" si="3"/>
        <v>20411847</v>
      </c>
      <c r="E22" s="54">
        <f t="shared" si="3"/>
        <v>57088480</v>
      </c>
      <c r="F22" s="54">
        <f t="shared" si="3"/>
        <v>-1634682</v>
      </c>
      <c r="G22" s="54">
        <f t="shared" si="3"/>
        <v>-7370195</v>
      </c>
      <c r="H22" s="54">
        <f t="shared" si="3"/>
        <v>48083603</v>
      </c>
      <c r="I22" s="54">
        <f t="shared" si="3"/>
        <v>-2216482</v>
      </c>
      <c r="J22" s="54">
        <f t="shared" si="3"/>
        <v>-1833808</v>
      </c>
      <c r="K22" s="54">
        <f t="shared" si="3"/>
        <v>1064977</v>
      </c>
      <c r="L22" s="54">
        <f t="shared" si="3"/>
        <v>-2985313</v>
      </c>
      <c r="M22" s="54">
        <f t="shared" si="3"/>
        <v>-6352453</v>
      </c>
      <c r="N22" s="54">
        <f t="shared" si="3"/>
        <v>5547801</v>
      </c>
      <c r="O22" s="54">
        <f t="shared" si="3"/>
        <v>-8231032</v>
      </c>
      <c r="P22" s="54">
        <f t="shared" si="3"/>
        <v>-9035684</v>
      </c>
      <c r="Q22" s="54">
        <f t="shared" si="3"/>
        <v>-1416779</v>
      </c>
      <c r="R22" s="54">
        <f t="shared" si="3"/>
        <v>-5812962</v>
      </c>
      <c r="S22" s="54">
        <f t="shared" si="3"/>
        <v>-6166387</v>
      </c>
      <c r="T22" s="54">
        <f t="shared" si="3"/>
        <v>-13396128</v>
      </c>
      <c r="U22" s="54">
        <f t="shared" si="3"/>
        <v>22666478</v>
      </c>
      <c r="V22" s="54">
        <f t="shared" si="3"/>
        <v>20411847</v>
      </c>
      <c r="W22" s="54">
        <f t="shared" si="3"/>
        <v>2254631</v>
      </c>
      <c r="X22" s="55">
        <f>+IF(V22&lt;&gt;0,(W22/V22)*100,0)</f>
        <v>11.045698118352544</v>
      </c>
      <c r="Y22" s="56">
        <f t="shared" si="3"/>
        <v>20411847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36229161</v>
      </c>
      <c r="C24" s="42">
        <f aca="true" t="shared" si="4" ref="C24:Y24">SUM(C22:C23)</f>
        <v>20896547</v>
      </c>
      <c r="D24" s="43">
        <f t="shared" si="4"/>
        <v>20411847</v>
      </c>
      <c r="E24" s="43">
        <f t="shared" si="4"/>
        <v>57088480</v>
      </c>
      <c r="F24" s="43">
        <f t="shared" si="4"/>
        <v>-1634682</v>
      </c>
      <c r="G24" s="43">
        <f t="shared" si="4"/>
        <v>-7370195</v>
      </c>
      <c r="H24" s="43">
        <f t="shared" si="4"/>
        <v>48083603</v>
      </c>
      <c r="I24" s="43">
        <f t="shared" si="4"/>
        <v>-2216482</v>
      </c>
      <c r="J24" s="43">
        <f t="shared" si="4"/>
        <v>-1833808</v>
      </c>
      <c r="K24" s="43">
        <f t="shared" si="4"/>
        <v>1064977</v>
      </c>
      <c r="L24" s="43">
        <f t="shared" si="4"/>
        <v>-2985313</v>
      </c>
      <c r="M24" s="43">
        <f t="shared" si="4"/>
        <v>-6352453</v>
      </c>
      <c r="N24" s="43">
        <f t="shared" si="4"/>
        <v>5547801</v>
      </c>
      <c r="O24" s="43">
        <f t="shared" si="4"/>
        <v>-8231032</v>
      </c>
      <c r="P24" s="43">
        <f t="shared" si="4"/>
        <v>-9035684</v>
      </c>
      <c r="Q24" s="43">
        <f t="shared" si="4"/>
        <v>-1416779</v>
      </c>
      <c r="R24" s="43">
        <f t="shared" si="4"/>
        <v>-5812962</v>
      </c>
      <c r="S24" s="43">
        <f t="shared" si="4"/>
        <v>-6166387</v>
      </c>
      <c r="T24" s="43">
        <f t="shared" si="4"/>
        <v>-13396128</v>
      </c>
      <c r="U24" s="43">
        <f t="shared" si="4"/>
        <v>22666478</v>
      </c>
      <c r="V24" s="43">
        <f t="shared" si="4"/>
        <v>20411847</v>
      </c>
      <c r="W24" s="43">
        <f t="shared" si="4"/>
        <v>2254631</v>
      </c>
      <c r="X24" s="44">
        <f>+IF(V24&lt;&gt;0,(W24/V24)*100,0)</f>
        <v>11.045698118352544</v>
      </c>
      <c r="Y24" s="45">
        <f t="shared" si="4"/>
        <v>20411847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121415504</v>
      </c>
      <c r="C27" s="65">
        <v>56889870</v>
      </c>
      <c r="D27" s="66">
        <v>56500879</v>
      </c>
      <c r="E27" s="66">
        <v>444832</v>
      </c>
      <c r="F27" s="66">
        <v>4911084</v>
      </c>
      <c r="G27" s="66">
        <v>736124</v>
      </c>
      <c r="H27" s="66">
        <v>6092040</v>
      </c>
      <c r="I27" s="66">
        <v>1838096</v>
      </c>
      <c r="J27" s="66">
        <v>2209256</v>
      </c>
      <c r="K27" s="66">
        <v>2238231</v>
      </c>
      <c r="L27" s="66">
        <v>6285583</v>
      </c>
      <c r="M27" s="66">
        <v>1051952</v>
      </c>
      <c r="N27" s="66">
        <v>1483296</v>
      </c>
      <c r="O27" s="66">
        <v>4294609</v>
      </c>
      <c r="P27" s="66">
        <v>6829857</v>
      </c>
      <c r="Q27" s="66">
        <v>2013153</v>
      </c>
      <c r="R27" s="66">
        <v>4439023</v>
      </c>
      <c r="S27" s="66">
        <v>6022193</v>
      </c>
      <c r="T27" s="66">
        <v>12474369</v>
      </c>
      <c r="U27" s="66">
        <v>31681849</v>
      </c>
      <c r="V27" s="66">
        <v>56500879</v>
      </c>
      <c r="W27" s="66">
        <v>-24819030</v>
      </c>
      <c r="X27" s="67">
        <v>-43.93</v>
      </c>
      <c r="Y27" s="68">
        <v>56500879</v>
      </c>
    </row>
    <row r="28" spans="1:25" ht="13.5">
      <c r="A28" s="69" t="s">
        <v>45</v>
      </c>
      <c r="B28" s="2">
        <v>67082779</v>
      </c>
      <c r="C28" s="25">
        <v>12273000</v>
      </c>
      <c r="D28" s="26">
        <v>12342296</v>
      </c>
      <c r="E28" s="26">
        <v>0</v>
      </c>
      <c r="F28" s="26">
        <v>65568</v>
      </c>
      <c r="G28" s="26">
        <v>160698</v>
      </c>
      <c r="H28" s="26">
        <v>226266</v>
      </c>
      <c r="I28" s="26">
        <v>308326</v>
      </c>
      <c r="J28" s="26">
        <v>217525</v>
      </c>
      <c r="K28" s="26">
        <v>1005402</v>
      </c>
      <c r="L28" s="26">
        <v>1531253</v>
      </c>
      <c r="M28" s="26">
        <v>48427</v>
      </c>
      <c r="N28" s="26">
        <v>822083</v>
      </c>
      <c r="O28" s="26">
        <v>872080</v>
      </c>
      <c r="P28" s="26">
        <v>1742590</v>
      </c>
      <c r="Q28" s="26">
        <v>485109</v>
      </c>
      <c r="R28" s="26">
        <v>498302</v>
      </c>
      <c r="S28" s="26">
        <v>612918</v>
      </c>
      <c r="T28" s="26">
        <v>1596329</v>
      </c>
      <c r="U28" s="26">
        <v>5096438</v>
      </c>
      <c r="V28" s="26">
        <v>12342296</v>
      </c>
      <c r="W28" s="26">
        <v>-7245858</v>
      </c>
      <c r="X28" s="27">
        <v>-58.71</v>
      </c>
      <c r="Y28" s="28">
        <v>12342296</v>
      </c>
    </row>
    <row r="29" spans="1:25" ht="13.5">
      <c r="A29" s="24" t="s">
        <v>217</v>
      </c>
      <c r="B29" s="2">
        <v>203826</v>
      </c>
      <c r="C29" s="25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7">
        <v>0</v>
      </c>
      <c r="Y29" s="28">
        <v>0</v>
      </c>
    </row>
    <row r="30" spans="1:25" ht="13.5">
      <c r="A30" s="24" t="s">
        <v>51</v>
      </c>
      <c r="B30" s="2">
        <v>27861427</v>
      </c>
      <c r="C30" s="25">
        <v>22500000</v>
      </c>
      <c r="D30" s="26">
        <v>22023014</v>
      </c>
      <c r="E30" s="26">
        <v>0</v>
      </c>
      <c r="F30" s="26">
        <v>4161001</v>
      </c>
      <c r="G30" s="26">
        <v>0</v>
      </c>
      <c r="H30" s="26">
        <v>4161001</v>
      </c>
      <c r="I30" s="26">
        <v>67041</v>
      </c>
      <c r="J30" s="26">
        <v>444157</v>
      </c>
      <c r="K30" s="26">
        <v>65278</v>
      </c>
      <c r="L30" s="26">
        <v>576476</v>
      </c>
      <c r="M30" s="26">
        <v>245588</v>
      </c>
      <c r="N30" s="26">
        <v>213294</v>
      </c>
      <c r="O30" s="26">
        <v>2587115</v>
      </c>
      <c r="P30" s="26">
        <v>3045997</v>
      </c>
      <c r="Q30" s="26">
        <v>970611</v>
      </c>
      <c r="R30" s="26">
        <v>2594364</v>
      </c>
      <c r="S30" s="26">
        <v>3101914</v>
      </c>
      <c r="T30" s="26">
        <v>6666889</v>
      </c>
      <c r="U30" s="26">
        <v>14450363</v>
      </c>
      <c r="V30" s="26">
        <v>22023014</v>
      </c>
      <c r="W30" s="26">
        <v>-7572651</v>
      </c>
      <c r="X30" s="27">
        <v>-34.39</v>
      </c>
      <c r="Y30" s="28">
        <v>22023014</v>
      </c>
    </row>
    <row r="31" spans="1:25" ht="13.5">
      <c r="A31" s="24" t="s">
        <v>52</v>
      </c>
      <c r="B31" s="2">
        <v>26267472</v>
      </c>
      <c r="C31" s="25">
        <v>22116870</v>
      </c>
      <c r="D31" s="26">
        <v>22135569</v>
      </c>
      <c r="E31" s="26">
        <v>444832</v>
      </c>
      <c r="F31" s="26">
        <v>684514</v>
      </c>
      <c r="G31" s="26">
        <v>575426</v>
      </c>
      <c r="H31" s="26">
        <v>1704772</v>
      </c>
      <c r="I31" s="26">
        <v>1462727</v>
      </c>
      <c r="J31" s="26">
        <v>1547573</v>
      </c>
      <c r="K31" s="26">
        <v>1167550</v>
      </c>
      <c r="L31" s="26">
        <v>4177850</v>
      </c>
      <c r="M31" s="26">
        <v>757937</v>
      </c>
      <c r="N31" s="26">
        <v>447919</v>
      </c>
      <c r="O31" s="26">
        <v>835414</v>
      </c>
      <c r="P31" s="26">
        <v>2041270</v>
      </c>
      <c r="Q31" s="26">
        <v>557433</v>
      </c>
      <c r="R31" s="26">
        <v>1346357</v>
      </c>
      <c r="S31" s="26">
        <v>2307359</v>
      </c>
      <c r="T31" s="26">
        <v>4211149</v>
      </c>
      <c r="U31" s="26">
        <v>12135041</v>
      </c>
      <c r="V31" s="26">
        <v>22135569</v>
      </c>
      <c r="W31" s="26">
        <v>-10000528</v>
      </c>
      <c r="X31" s="27">
        <v>-45.18</v>
      </c>
      <c r="Y31" s="28">
        <v>22135569</v>
      </c>
    </row>
    <row r="32" spans="1:25" ht="13.5">
      <c r="A32" s="36" t="s">
        <v>53</v>
      </c>
      <c r="B32" s="3">
        <f>SUM(B28:B31)</f>
        <v>121415504</v>
      </c>
      <c r="C32" s="65">
        <f aca="true" t="shared" si="5" ref="C32:Y32">SUM(C28:C31)</f>
        <v>56889870</v>
      </c>
      <c r="D32" s="66">
        <f t="shared" si="5"/>
        <v>56500879</v>
      </c>
      <c r="E32" s="66">
        <f t="shared" si="5"/>
        <v>444832</v>
      </c>
      <c r="F32" s="66">
        <f t="shared" si="5"/>
        <v>4911083</v>
      </c>
      <c r="G32" s="66">
        <f t="shared" si="5"/>
        <v>736124</v>
      </c>
      <c r="H32" s="66">
        <f t="shared" si="5"/>
        <v>6092039</v>
      </c>
      <c r="I32" s="66">
        <f t="shared" si="5"/>
        <v>1838094</v>
      </c>
      <c r="J32" s="66">
        <f t="shared" si="5"/>
        <v>2209255</v>
      </c>
      <c r="K32" s="66">
        <f t="shared" si="5"/>
        <v>2238230</v>
      </c>
      <c r="L32" s="66">
        <f t="shared" si="5"/>
        <v>6285579</v>
      </c>
      <c r="M32" s="66">
        <f t="shared" si="5"/>
        <v>1051952</v>
      </c>
      <c r="N32" s="66">
        <f t="shared" si="5"/>
        <v>1483296</v>
      </c>
      <c r="O32" s="66">
        <f t="shared" si="5"/>
        <v>4294609</v>
      </c>
      <c r="P32" s="66">
        <f t="shared" si="5"/>
        <v>6829857</v>
      </c>
      <c r="Q32" s="66">
        <f t="shared" si="5"/>
        <v>2013153</v>
      </c>
      <c r="R32" s="66">
        <f t="shared" si="5"/>
        <v>4439023</v>
      </c>
      <c r="S32" s="66">
        <f t="shared" si="5"/>
        <v>6022191</v>
      </c>
      <c r="T32" s="66">
        <f t="shared" si="5"/>
        <v>12474367</v>
      </c>
      <c r="U32" s="66">
        <f t="shared" si="5"/>
        <v>31681842</v>
      </c>
      <c r="V32" s="66">
        <f t="shared" si="5"/>
        <v>56500879</v>
      </c>
      <c r="W32" s="66">
        <f t="shared" si="5"/>
        <v>-24819037</v>
      </c>
      <c r="X32" s="67">
        <f>+IF(V32&lt;&gt;0,(W32/V32)*100,0)</f>
        <v>-43.92681572263681</v>
      </c>
      <c r="Y32" s="68">
        <f t="shared" si="5"/>
        <v>56500879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95469226</v>
      </c>
      <c r="C35" s="25">
        <v>0</v>
      </c>
      <c r="D35" s="26">
        <v>0</v>
      </c>
      <c r="E35" s="26">
        <v>150438682</v>
      </c>
      <c r="F35" s="26">
        <v>146396450</v>
      </c>
      <c r="G35" s="26">
        <v>123118985</v>
      </c>
      <c r="H35" s="26">
        <v>419954117</v>
      </c>
      <c r="I35" s="26">
        <v>119572540</v>
      </c>
      <c r="J35" s="26">
        <v>115697352</v>
      </c>
      <c r="K35" s="26">
        <v>114739917</v>
      </c>
      <c r="L35" s="26">
        <v>350009809</v>
      </c>
      <c r="M35" s="26">
        <v>106332467</v>
      </c>
      <c r="N35" s="26">
        <v>116639575</v>
      </c>
      <c r="O35" s="26">
        <v>99784974</v>
      </c>
      <c r="P35" s="26">
        <v>322757016</v>
      </c>
      <c r="Q35" s="26">
        <v>99784974</v>
      </c>
      <c r="R35" s="26">
        <v>86059713</v>
      </c>
      <c r="S35" s="26">
        <v>91354698</v>
      </c>
      <c r="T35" s="26">
        <v>277199385</v>
      </c>
      <c r="U35" s="26">
        <v>1369920327</v>
      </c>
      <c r="V35" s="26">
        <v>0</v>
      </c>
      <c r="W35" s="26">
        <v>1369920327</v>
      </c>
      <c r="X35" s="27">
        <v>0</v>
      </c>
      <c r="Y35" s="28">
        <v>0</v>
      </c>
    </row>
    <row r="36" spans="1:25" ht="13.5">
      <c r="A36" s="24" t="s">
        <v>56</v>
      </c>
      <c r="B36" s="2">
        <v>521679253</v>
      </c>
      <c r="C36" s="25">
        <v>0</v>
      </c>
      <c r="D36" s="26">
        <v>0</v>
      </c>
      <c r="E36" s="26">
        <v>521680583</v>
      </c>
      <c r="F36" s="26">
        <v>521680392</v>
      </c>
      <c r="G36" s="26">
        <v>521680201</v>
      </c>
      <c r="H36" s="26">
        <v>1565041176</v>
      </c>
      <c r="I36" s="26">
        <v>521680011</v>
      </c>
      <c r="J36" s="26">
        <v>521679820</v>
      </c>
      <c r="K36" s="26">
        <v>521679629</v>
      </c>
      <c r="L36" s="26">
        <v>1565039460</v>
      </c>
      <c r="M36" s="26">
        <v>521679439</v>
      </c>
      <c r="N36" s="26">
        <v>521679248</v>
      </c>
      <c r="O36" s="26">
        <v>521679057</v>
      </c>
      <c r="P36" s="26">
        <v>1565037744</v>
      </c>
      <c r="Q36" s="26">
        <v>521679057</v>
      </c>
      <c r="R36" s="26">
        <v>521678676</v>
      </c>
      <c r="S36" s="26">
        <v>521679255</v>
      </c>
      <c r="T36" s="26">
        <v>1565036988</v>
      </c>
      <c r="U36" s="26">
        <v>6260155368</v>
      </c>
      <c r="V36" s="26">
        <v>0</v>
      </c>
      <c r="W36" s="26">
        <v>6260155368</v>
      </c>
      <c r="X36" s="27">
        <v>0</v>
      </c>
      <c r="Y36" s="28">
        <v>0</v>
      </c>
    </row>
    <row r="37" spans="1:25" ht="13.5">
      <c r="A37" s="24" t="s">
        <v>57</v>
      </c>
      <c r="B37" s="2">
        <v>51425672</v>
      </c>
      <c r="C37" s="25">
        <v>0</v>
      </c>
      <c r="D37" s="26">
        <v>0</v>
      </c>
      <c r="E37" s="26">
        <v>41181121</v>
      </c>
      <c r="F37" s="26">
        <v>43694832</v>
      </c>
      <c r="G37" s="26">
        <v>28513003</v>
      </c>
      <c r="H37" s="26">
        <v>113388956</v>
      </c>
      <c r="I37" s="26">
        <v>29024634</v>
      </c>
      <c r="J37" s="26">
        <v>29193302</v>
      </c>
      <c r="K37" s="26">
        <v>31805805</v>
      </c>
      <c r="L37" s="26">
        <v>90023741</v>
      </c>
      <c r="M37" s="26">
        <v>31211004</v>
      </c>
      <c r="N37" s="26">
        <v>37481372</v>
      </c>
      <c r="O37" s="26">
        <v>33161048</v>
      </c>
      <c r="P37" s="26">
        <v>101853424</v>
      </c>
      <c r="Q37" s="26">
        <v>33161048</v>
      </c>
      <c r="R37" s="26">
        <v>35900068</v>
      </c>
      <c r="S37" s="26">
        <v>35564679</v>
      </c>
      <c r="T37" s="26">
        <v>104625795</v>
      </c>
      <c r="U37" s="26">
        <v>409891916</v>
      </c>
      <c r="V37" s="26">
        <v>0</v>
      </c>
      <c r="W37" s="26">
        <v>409891916</v>
      </c>
      <c r="X37" s="27">
        <v>0</v>
      </c>
      <c r="Y37" s="28">
        <v>0</v>
      </c>
    </row>
    <row r="38" spans="1:25" ht="13.5">
      <c r="A38" s="24" t="s">
        <v>58</v>
      </c>
      <c r="B38" s="2">
        <v>68277045</v>
      </c>
      <c r="C38" s="25">
        <v>0</v>
      </c>
      <c r="D38" s="26">
        <v>0</v>
      </c>
      <c r="E38" s="26">
        <v>72559978</v>
      </c>
      <c r="F38" s="26">
        <v>72559977</v>
      </c>
      <c r="G38" s="26">
        <v>72559977</v>
      </c>
      <c r="H38" s="26">
        <v>217679932</v>
      </c>
      <c r="I38" s="26">
        <v>72559978</v>
      </c>
      <c r="J38" s="26">
        <v>72559978</v>
      </c>
      <c r="K38" s="26">
        <v>70163102</v>
      </c>
      <c r="L38" s="26">
        <v>215283058</v>
      </c>
      <c r="M38" s="26">
        <v>69753634</v>
      </c>
      <c r="N38" s="26">
        <v>69753634</v>
      </c>
      <c r="O38" s="26">
        <v>69753634</v>
      </c>
      <c r="P38" s="26">
        <v>209260902</v>
      </c>
      <c r="Q38" s="26">
        <v>69753634</v>
      </c>
      <c r="R38" s="26">
        <v>69753634</v>
      </c>
      <c r="S38" s="26">
        <v>87595586</v>
      </c>
      <c r="T38" s="26">
        <v>227102854</v>
      </c>
      <c r="U38" s="26">
        <v>869326746</v>
      </c>
      <c r="V38" s="26">
        <v>0</v>
      </c>
      <c r="W38" s="26">
        <v>869326746</v>
      </c>
      <c r="X38" s="27">
        <v>0</v>
      </c>
      <c r="Y38" s="28">
        <v>0</v>
      </c>
    </row>
    <row r="39" spans="1:25" ht="13.5">
      <c r="A39" s="24" t="s">
        <v>59</v>
      </c>
      <c r="B39" s="2">
        <v>497445762</v>
      </c>
      <c r="C39" s="25">
        <v>0</v>
      </c>
      <c r="D39" s="26">
        <v>0</v>
      </c>
      <c r="E39" s="26">
        <v>558378166</v>
      </c>
      <c r="F39" s="26">
        <v>551822033</v>
      </c>
      <c r="G39" s="26">
        <v>543726206</v>
      </c>
      <c r="H39" s="26">
        <v>1653926405</v>
      </c>
      <c r="I39" s="26">
        <v>539667939</v>
      </c>
      <c r="J39" s="26">
        <v>535623892</v>
      </c>
      <c r="K39" s="26">
        <v>534450639</v>
      </c>
      <c r="L39" s="26">
        <v>1609742470</v>
      </c>
      <c r="M39" s="26">
        <v>527047268</v>
      </c>
      <c r="N39" s="26">
        <v>531083817</v>
      </c>
      <c r="O39" s="26">
        <v>518549349</v>
      </c>
      <c r="P39" s="26">
        <v>1576680434</v>
      </c>
      <c r="Q39" s="26">
        <v>518549349</v>
      </c>
      <c r="R39" s="26">
        <v>502084687</v>
      </c>
      <c r="S39" s="26">
        <v>489873688</v>
      </c>
      <c r="T39" s="26">
        <v>1510507724</v>
      </c>
      <c r="U39" s="26">
        <v>6350857033</v>
      </c>
      <c r="V39" s="26">
        <v>0</v>
      </c>
      <c r="W39" s="26">
        <v>6350857033</v>
      </c>
      <c r="X39" s="27">
        <v>0</v>
      </c>
      <c r="Y39" s="28">
        <v>0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27818322</v>
      </c>
      <c r="C42" s="25">
        <v>21983070</v>
      </c>
      <c r="D42" s="26">
        <v>21408370</v>
      </c>
      <c r="E42" s="26">
        <v>-883939</v>
      </c>
      <c r="F42" s="26">
        <v>8574989</v>
      </c>
      <c r="G42" s="26">
        <v>684757</v>
      </c>
      <c r="H42" s="26">
        <v>8375807</v>
      </c>
      <c r="I42" s="26">
        <v>1402875</v>
      </c>
      <c r="J42" s="26">
        <v>4126549</v>
      </c>
      <c r="K42" s="26">
        <v>7442712</v>
      </c>
      <c r="L42" s="26">
        <v>12972136</v>
      </c>
      <c r="M42" s="26">
        <v>-4694911</v>
      </c>
      <c r="N42" s="26">
        <v>11061380</v>
      </c>
      <c r="O42" s="26">
        <v>-2314129</v>
      </c>
      <c r="P42" s="26">
        <v>4052340</v>
      </c>
      <c r="Q42" s="26">
        <v>4908920</v>
      </c>
      <c r="R42" s="26">
        <v>-2872501</v>
      </c>
      <c r="S42" s="26">
        <v>-2355366</v>
      </c>
      <c r="T42" s="26">
        <v>-318947</v>
      </c>
      <c r="U42" s="26">
        <v>25081336</v>
      </c>
      <c r="V42" s="26">
        <v>21408370</v>
      </c>
      <c r="W42" s="26">
        <v>3672966</v>
      </c>
      <c r="X42" s="27">
        <v>17.16</v>
      </c>
      <c r="Y42" s="28">
        <v>21408370</v>
      </c>
    </row>
    <row r="43" spans="1:25" ht="13.5">
      <c r="A43" s="24" t="s">
        <v>62</v>
      </c>
      <c r="B43" s="2">
        <v>-71750491</v>
      </c>
      <c r="C43" s="25">
        <v>-36689870</v>
      </c>
      <c r="D43" s="26">
        <v>-36300879</v>
      </c>
      <c r="E43" s="26">
        <v>-9136689</v>
      </c>
      <c r="F43" s="26">
        <v>-11907663</v>
      </c>
      <c r="G43" s="26">
        <v>17033413</v>
      </c>
      <c r="H43" s="26">
        <v>-4010939</v>
      </c>
      <c r="I43" s="26">
        <v>-2313961</v>
      </c>
      <c r="J43" s="26">
        <v>-2211889</v>
      </c>
      <c r="K43" s="26">
        <v>-2238230</v>
      </c>
      <c r="L43" s="26">
        <v>-6764080</v>
      </c>
      <c r="M43" s="26">
        <v>-921804</v>
      </c>
      <c r="N43" s="26">
        <v>-17012061</v>
      </c>
      <c r="O43" s="26">
        <v>10610266</v>
      </c>
      <c r="P43" s="26">
        <v>-7323599</v>
      </c>
      <c r="Q43" s="26">
        <v>-1970354</v>
      </c>
      <c r="R43" s="26">
        <v>496463</v>
      </c>
      <c r="S43" s="26">
        <v>-16793156</v>
      </c>
      <c r="T43" s="26">
        <v>-18267047</v>
      </c>
      <c r="U43" s="26">
        <v>-36365665</v>
      </c>
      <c r="V43" s="26">
        <v>-36300879</v>
      </c>
      <c r="W43" s="26">
        <v>-64786</v>
      </c>
      <c r="X43" s="27">
        <v>0.18</v>
      </c>
      <c r="Y43" s="28">
        <v>-36300879</v>
      </c>
    </row>
    <row r="44" spans="1:25" ht="13.5">
      <c r="A44" s="24" t="s">
        <v>63</v>
      </c>
      <c r="B44" s="2">
        <v>10416480</v>
      </c>
      <c r="C44" s="25">
        <v>16633569</v>
      </c>
      <c r="D44" s="26">
        <v>16156583</v>
      </c>
      <c r="E44" s="26">
        <v>14423</v>
      </c>
      <c r="F44" s="26">
        <v>9498</v>
      </c>
      <c r="G44" s="26">
        <v>-5246</v>
      </c>
      <c r="H44" s="26">
        <v>18675</v>
      </c>
      <c r="I44" s="26">
        <v>3353</v>
      </c>
      <c r="J44" s="26">
        <v>-11007</v>
      </c>
      <c r="K44" s="26">
        <v>-2408143</v>
      </c>
      <c r="L44" s="26">
        <v>-2415797</v>
      </c>
      <c r="M44" s="26">
        <v>-395270</v>
      </c>
      <c r="N44" s="26">
        <v>-14045</v>
      </c>
      <c r="O44" s="26">
        <v>-23967</v>
      </c>
      <c r="P44" s="26">
        <v>-433282</v>
      </c>
      <c r="Q44" s="26">
        <v>21603</v>
      </c>
      <c r="R44" s="26">
        <v>7437</v>
      </c>
      <c r="S44" s="26">
        <v>17856937</v>
      </c>
      <c r="T44" s="26">
        <v>17885977</v>
      </c>
      <c r="U44" s="26">
        <v>15055573</v>
      </c>
      <c r="V44" s="26">
        <v>16156583</v>
      </c>
      <c r="W44" s="26">
        <v>-1101010</v>
      </c>
      <c r="X44" s="27">
        <v>-6.81</v>
      </c>
      <c r="Y44" s="28">
        <v>16156583</v>
      </c>
    </row>
    <row r="45" spans="1:25" ht="13.5">
      <c r="A45" s="36" t="s">
        <v>64</v>
      </c>
      <c r="B45" s="3">
        <v>60897109</v>
      </c>
      <c r="C45" s="65">
        <v>58788109</v>
      </c>
      <c r="D45" s="66">
        <v>58125414</v>
      </c>
      <c r="E45" s="66">
        <v>50890903</v>
      </c>
      <c r="F45" s="66">
        <v>47567727</v>
      </c>
      <c r="G45" s="66">
        <v>65280651</v>
      </c>
      <c r="H45" s="66">
        <v>65280651</v>
      </c>
      <c r="I45" s="66">
        <v>64372918</v>
      </c>
      <c r="J45" s="66">
        <v>66276571</v>
      </c>
      <c r="K45" s="66">
        <v>69072910</v>
      </c>
      <c r="L45" s="66">
        <v>69072910</v>
      </c>
      <c r="M45" s="66">
        <v>63060925</v>
      </c>
      <c r="N45" s="66">
        <v>57096199</v>
      </c>
      <c r="O45" s="66">
        <v>65368369</v>
      </c>
      <c r="P45" s="66">
        <v>65368369</v>
      </c>
      <c r="Q45" s="66">
        <v>68328538</v>
      </c>
      <c r="R45" s="66">
        <v>65959937</v>
      </c>
      <c r="S45" s="66">
        <v>64668352</v>
      </c>
      <c r="T45" s="66">
        <v>64668352</v>
      </c>
      <c r="U45" s="66">
        <v>64668352</v>
      </c>
      <c r="V45" s="66">
        <v>58125414</v>
      </c>
      <c r="W45" s="66">
        <v>6542938</v>
      </c>
      <c r="X45" s="67">
        <v>11.26</v>
      </c>
      <c r="Y45" s="68">
        <v>58125414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8404277</v>
      </c>
      <c r="C49" s="95">
        <v>2782468</v>
      </c>
      <c r="D49" s="20">
        <v>1280462</v>
      </c>
      <c r="E49" s="20">
        <v>0</v>
      </c>
      <c r="F49" s="20">
        <v>0</v>
      </c>
      <c r="G49" s="20">
        <v>0</v>
      </c>
      <c r="H49" s="20">
        <v>14366319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26833526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1642244</v>
      </c>
      <c r="C51" s="95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1642244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68368070</v>
      </c>
      <c r="D5" s="120">
        <f t="shared" si="0"/>
        <v>74807207</v>
      </c>
      <c r="E5" s="66">
        <f t="shared" si="0"/>
        <v>75355538</v>
      </c>
      <c r="F5" s="66">
        <f t="shared" si="0"/>
        <v>53399250</v>
      </c>
      <c r="G5" s="66">
        <f t="shared" si="0"/>
        <v>1821953</v>
      </c>
      <c r="H5" s="66">
        <f t="shared" si="0"/>
        <v>5046</v>
      </c>
      <c r="I5" s="66">
        <f t="shared" si="0"/>
        <v>55226249</v>
      </c>
      <c r="J5" s="66">
        <f t="shared" si="0"/>
        <v>897343</v>
      </c>
      <c r="K5" s="66">
        <f t="shared" si="0"/>
        <v>818881</v>
      </c>
      <c r="L5" s="66">
        <f t="shared" si="0"/>
        <v>7680685</v>
      </c>
      <c r="M5" s="66">
        <f t="shared" si="0"/>
        <v>9396909</v>
      </c>
      <c r="N5" s="66">
        <f t="shared" si="0"/>
        <v>553042</v>
      </c>
      <c r="O5" s="66">
        <f t="shared" si="0"/>
        <v>10426069</v>
      </c>
      <c r="P5" s="66">
        <f t="shared" si="0"/>
        <v>-4064642</v>
      </c>
      <c r="Q5" s="66">
        <f t="shared" si="0"/>
        <v>6914469</v>
      </c>
      <c r="R5" s="66">
        <f t="shared" si="0"/>
        <v>-693407</v>
      </c>
      <c r="S5" s="66">
        <f t="shared" si="0"/>
        <v>-443573</v>
      </c>
      <c r="T5" s="66">
        <f t="shared" si="0"/>
        <v>618959</v>
      </c>
      <c r="U5" s="66">
        <f t="shared" si="0"/>
        <v>-518021</v>
      </c>
      <c r="V5" s="66">
        <f t="shared" si="0"/>
        <v>71019606</v>
      </c>
      <c r="W5" s="66">
        <f t="shared" si="0"/>
        <v>75355538</v>
      </c>
      <c r="X5" s="66">
        <f t="shared" si="0"/>
        <v>-4335932</v>
      </c>
      <c r="Y5" s="103">
        <f>+IF(W5&lt;&gt;0,+(X5/W5)*100,0)</f>
        <v>-5.753965952708081</v>
      </c>
      <c r="Z5" s="119">
        <f>SUM(Z6:Z8)</f>
        <v>75355538</v>
      </c>
    </row>
    <row r="6" spans="1:26" ht="13.5">
      <c r="A6" s="104" t="s">
        <v>74</v>
      </c>
      <c r="B6" s="102"/>
      <c r="C6" s="121">
        <v>17720016</v>
      </c>
      <c r="D6" s="122">
        <v>22111860</v>
      </c>
      <c r="E6" s="26">
        <v>22265369</v>
      </c>
      <c r="F6" s="26">
        <v>8857488</v>
      </c>
      <c r="G6" s="26">
        <v>180026</v>
      </c>
      <c r="H6" s="26"/>
      <c r="I6" s="26">
        <v>9037514</v>
      </c>
      <c r="J6" s="26">
        <v>114433</v>
      </c>
      <c r="K6" s="26">
        <v>220453</v>
      </c>
      <c r="L6" s="26">
        <v>7092559</v>
      </c>
      <c r="M6" s="26">
        <v>7427445</v>
      </c>
      <c r="N6" s="26">
        <v>200</v>
      </c>
      <c r="O6" s="26">
        <v>50029</v>
      </c>
      <c r="P6" s="26">
        <v>5501709</v>
      </c>
      <c r="Q6" s="26">
        <v>5551938</v>
      </c>
      <c r="R6" s="26">
        <v>-226</v>
      </c>
      <c r="S6" s="26"/>
      <c r="T6" s="26">
        <v>37033</v>
      </c>
      <c r="U6" s="26">
        <v>36807</v>
      </c>
      <c r="V6" s="26">
        <v>22053704</v>
      </c>
      <c r="W6" s="26">
        <v>22265369</v>
      </c>
      <c r="X6" s="26">
        <v>-211665</v>
      </c>
      <c r="Y6" s="106">
        <v>-0.95</v>
      </c>
      <c r="Z6" s="121">
        <v>22265369</v>
      </c>
    </row>
    <row r="7" spans="1:26" ht="13.5">
      <c r="A7" s="104" t="s">
        <v>75</v>
      </c>
      <c r="B7" s="102"/>
      <c r="C7" s="123">
        <v>49420879</v>
      </c>
      <c r="D7" s="124">
        <v>51348587</v>
      </c>
      <c r="E7" s="125">
        <v>51703409</v>
      </c>
      <c r="F7" s="125">
        <v>44421738</v>
      </c>
      <c r="G7" s="125">
        <v>1383328</v>
      </c>
      <c r="H7" s="125">
        <v>-85318</v>
      </c>
      <c r="I7" s="125">
        <v>45719748</v>
      </c>
      <c r="J7" s="125">
        <v>653568</v>
      </c>
      <c r="K7" s="125">
        <v>442380</v>
      </c>
      <c r="L7" s="125">
        <v>458049</v>
      </c>
      <c r="M7" s="125">
        <v>1553997</v>
      </c>
      <c r="N7" s="125">
        <v>336974</v>
      </c>
      <c r="O7" s="125">
        <v>10276115</v>
      </c>
      <c r="P7" s="125">
        <v>-9627822</v>
      </c>
      <c r="Q7" s="125">
        <v>985267</v>
      </c>
      <c r="R7" s="125">
        <v>-784114</v>
      </c>
      <c r="S7" s="125">
        <v>-537208</v>
      </c>
      <c r="T7" s="125">
        <v>457696</v>
      </c>
      <c r="U7" s="125">
        <v>-863626</v>
      </c>
      <c r="V7" s="125">
        <v>47395386</v>
      </c>
      <c r="W7" s="125">
        <v>51703409</v>
      </c>
      <c r="X7" s="125">
        <v>-4308023</v>
      </c>
      <c r="Y7" s="107">
        <v>-8.33</v>
      </c>
      <c r="Z7" s="123">
        <v>51703409</v>
      </c>
    </row>
    <row r="8" spans="1:26" ht="13.5">
      <c r="A8" s="104" t="s">
        <v>76</v>
      </c>
      <c r="B8" s="102"/>
      <c r="C8" s="121">
        <v>1227175</v>
      </c>
      <c r="D8" s="122">
        <v>1346760</v>
      </c>
      <c r="E8" s="26">
        <v>1386760</v>
      </c>
      <c r="F8" s="26">
        <v>120024</v>
      </c>
      <c r="G8" s="26">
        <v>258599</v>
      </c>
      <c r="H8" s="26">
        <v>90364</v>
      </c>
      <c r="I8" s="26">
        <v>468987</v>
      </c>
      <c r="J8" s="26">
        <v>129342</v>
      </c>
      <c r="K8" s="26">
        <v>156048</v>
      </c>
      <c r="L8" s="26">
        <v>130077</v>
      </c>
      <c r="M8" s="26">
        <v>415467</v>
      </c>
      <c r="N8" s="26">
        <v>215868</v>
      </c>
      <c r="O8" s="26">
        <v>99925</v>
      </c>
      <c r="P8" s="26">
        <v>61471</v>
      </c>
      <c r="Q8" s="26">
        <v>377264</v>
      </c>
      <c r="R8" s="26">
        <v>90933</v>
      </c>
      <c r="S8" s="26">
        <v>93635</v>
      </c>
      <c r="T8" s="26">
        <v>124230</v>
      </c>
      <c r="U8" s="26">
        <v>308798</v>
      </c>
      <c r="V8" s="26">
        <v>1570516</v>
      </c>
      <c r="W8" s="26">
        <v>1386760</v>
      </c>
      <c r="X8" s="26">
        <v>183756</v>
      </c>
      <c r="Y8" s="106">
        <v>13.25</v>
      </c>
      <c r="Z8" s="121">
        <v>1386760</v>
      </c>
    </row>
    <row r="9" spans="1:26" ht="13.5">
      <c r="A9" s="101" t="s">
        <v>77</v>
      </c>
      <c r="B9" s="102"/>
      <c r="C9" s="119">
        <f aca="true" t="shared" si="1" ref="C9:X9">SUM(C10:C14)</f>
        <v>82153270</v>
      </c>
      <c r="D9" s="120">
        <f t="shared" si="1"/>
        <v>26858940</v>
      </c>
      <c r="E9" s="66">
        <f t="shared" si="1"/>
        <v>29461964</v>
      </c>
      <c r="F9" s="66">
        <f t="shared" si="1"/>
        <v>1169448</v>
      </c>
      <c r="G9" s="66">
        <f t="shared" si="1"/>
        <v>1286040</v>
      </c>
      <c r="H9" s="66">
        <f t="shared" si="1"/>
        <v>748320</v>
      </c>
      <c r="I9" s="66">
        <f t="shared" si="1"/>
        <v>3203808</v>
      </c>
      <c r="J9" s="66">
        <f t="shared" si="1"/>
        <v>1042448</v>
      </c>
      <c r="K9" s="66">
        <f t="shared" si="1"/>
        <v>1736594</v>
      </c>
      <c r="L9" s="66">
        <f t="shared" si="1"/>
        <v>5805085</v>
      </c>
      <c r="M9" s="66">
        <f t="shared" si="1"/>
        <v>8584127</v>
      </c>
      <c r="N9" s="66">
        <f t="shared" si="1"/>
        <v>1248849</v>
      </c>
      <c r="O9" s="66">
        <f t="shared" si="1"/>
        <v>1147818</v>
      </c>
      <c r="P9" s="66">
        <f t="shared" si="1"/>
        <v>12342480</v>
      </c>
      <c r="Q9" s="66">
        <f t="shared" si="1"/>
        <v>14739147</v>
      </c>
      <c r="R9" s="66">
        <f t="shared" si="1"/>
        <v>1406191</v>
      </c>
      <c r="S9" s="66">
        <f t="shared" si="1"/>
        <v>811066</v>
      </c>
      <c r="T9" s="66">
        <f t="shared" si="1"/>
        <v>989872</v>
      </c>
      <c r="U9" s="66">
        <f t="shared" si="1"/>
        <v>3207129</v>
      </c>
      <c r="V9" s="66">
        <f t="shared" si="1"/>
        <v>29734211</v>
      </c>
      <c r="W9" s="66">
        <f t="shared" si="1"/>
        <v>29461964</v>
      </c>
      <c r="X9" s="66">
        <f t="shared" si="1"/>
        <v>272247</v>
      </c>
      <c r="Y9" s="103">
        <f>+IF(W9&lt;&gt;0,+(X9/W9)*100,0)</f>
        <v>0.924062632077074</v>
      </c>
      <c r="Z9" s="119">
        <f>SUM(Z10:Z14)</f>
        <v>29461964</v>
      </c>
    </row>
    <row r="10" spans="1:26" ht="13.5">
      <c r="A10" s="104" t="s">
        <v>78</v>
      </c>
      <c r="B10" s="102"/>
      <c r="C10" s="121">
        <v>1251897</v>
      </c>
      <c r="D10" s="122">
        <v>975030</v>
      </c>
      <c r="E10" s="26">
        <v>975030</v>
      </c>
      <c r="F10" s="26">
        <v>195387</v>
      </c>
      <c r="G10" s="26">
        <v>46037</v>
      </c>
      <c r="H10" s="26">
        <v>35087</v>
      </c>
      <c r="I10" s="26">
        <v>276511</v>
      </c>
      <c r="J10" s="26">
        <v>203874</v>
      </c>
      <c r="K10" s="26">
        <v>39523</v>
      </c>
      <c r="L10" s="26">
        <v>32278</v>
      </c>
      <c r="M10" s="26">
        <v>275675</v>
      </c>
      <c r="N10" s="26">
        <v>41811</v>
      </c>
      <c r="O10" s="26">
        <v>210162</v>
      </c>
      <c r="P10" s="26">
        <v>63196</v>
      </c>
      <c r="Q10" s="26">
        <v>315169</v>
      </c>
      <c r="R10" s="26">
        <v>37040</v>
      </c>
      <c r="S10" s="26">
        <v>45006</v>
      </c>
      <c r="T10" s="26">
        <v>35228</v>
      </c>
      <c r="U10" s="26">
        <v>117274</v>
      </c>
      <c r="V10" s="26">
        <v>984629</v>
      </c>
      <c r="W10" s="26">
        <v>975030</v>
      </c>
      <c r="X10" s="26">
        <v>9599</v>
      </c>
      <c r="Y10" s="106">
        <v>0.98</v>
      </c>
      <c r="Z10" s="121">
        <v>975030</v>
      </c>
    </row>
    <row r="11" spans="1:26" ht="13.5">
      <c r="A11" s="104" t="s">
        <v>79</v>
      </c>
      <c r="B11" s="102"/>
      <c r="C11" s="121">
        <v>5868769</v>
      </c>
      <c r="D11" s="122">
        <v>6175840</v>
      </c>
      <c r="E11" s="26">
        <v>6375840</v>
      </c>
      <c r="F11" s="26">
        <v>457805</v>
      </c>
      <c r="G11" s="26">
        <v>682209</v>
      </c>
      <c r="H11" s="26">
        <v>385465</v>
      </c>
      <c r="I11" s="26">
        <v>1525479</v>
      </c>
      <c r="J11" s="26">
        <v>459042</v>
      </c>
      <c r="K11" s="26">
        <v>1295584</v>
      </c>
      <c r="L11" s="26">
        <v>532232</v>
      </c>
      <c r="M11" s="26">
        <v>2286858</v>
      </c>
      <c r="N11" s="26">
        <v>700026</v>
      </c>
      <c r="O11" s="26">
        <v>384288</v>
      </c>
      <c r="P11" s="26">
        <v>464274</v>
      </c>
      <c r="Q11" s="26">
        <v>1548588</v>
      </c>
      <c r="R11" s="26">
        <v>304055</v>
      </c>
      <c r="S11" s="26">
        <v>333576</v>
      </c>
      <c r="T11" s="26">
        <v>453065</v>
      </c>
      <c r="U11" s="26">
        <v>1090696</v>
      </c>
      <c r="V11" s="26">
        <v>6451621</v>
      </c>
      <c r="W11" s="26">
        <v>6375840</v>
      </c>
      <c r="X11" s="26">
        <v>75781</v>
      </c>
      <c r="Y11" s="106">
        <v>1.19</v>
      </c>
      <c r="Z11" s="121">
        <v>6375840</v>
      </c>
    </row>
    <row r="12" spans="1:26" ht="13.5">
      <c r="A12" s="104" t="s">
        <v>80</v>
      </c>
      <c r="B12" s="102"/>
      <c r="C12" s="121">
        <v>4675388</v>
      </c>
      <c r="D12" s="122">
        <v>4402200</v>
      </c>
      <c r="E12" s="26">
        <v>4862154</v>
      </c>
      <c r="F12" s="26">
        <v>512208</v>
      </c>
      <c r="G12" s="26">
        <v>438787</v>
      </c>
      <c r="H12" s="26">
        <v>323786</v>
      </c>
      <c r="I12" s="26">
        <v>1274781</v>
      </c>
      <c r="J12" s="26">
        <v>375447</v>
      </c>
      <c r="K12" s="26">
        <v>402113</v>
      </c>
      <c r="L12" s="26">
        <v>386390</v>
      </c>
      <c r="M12" s="26">
        <v>1163950</v>
      </c>
      <c r="N12" s="26">
        <v>502408</v>
      </c>
      <c r="O12" s="26">
        <v>505769</v>
      </c>
      <c r="P12" s="26">
        <v>450134</v>
      </c>
      <c r="Q12" s="26">
        <v>1458311</v>
      </c>
      <c r="R12" s="26">
        <v>271680</v>
      </c>
      <c r="S12" s="26">
        <v>428261</v>
      </c>
      <c r="T12" s="26">
        <v>497396</v>
      </c>
      <c r="U12" s="26">
        <v>1197337</v>
      </c>
      <c r="V12" s="26">
        <v>5094379</v>
      </c>
      <c r="W12" s="26">
        <v>4862154</v>
      </c>
      <c r="X12" s="26">
        <v>232225</v>
      </c>
      <c r="Y12" s="106">
        <v>4.78</v>
      </c>
      <c r="Z12" s="121">
        <v>4862154</v>
      </c>
    </row>
    <row r="13" spans="1:26" ht="13.5">
      <c r="A13" s="104" t="s">
        <v>81</v>
      </c>
      <c r="B13" s="102"/>
      <c r="C13" s="121">
        <v>70357216</v>
      </c>
      <c r="D13" s="122">
        <v>15305870</v>
      </c>
      <c r="E13" s="26">
        <v>17248940</v>
      </c>
      <c r="F13" s="26">
        <v>4048</v>
      </c>
      <c r="G13" s="26">
        <v>119007</v>
      </c>
      <c r="H13" s="26">
        <v>3982</v>
      </c>
      <c r="I13" s="26">
        <v>127037</v>
      </c>
      <c r="J13" s="26">
        <v>4085</v>
      </c>
      <c r="K13" s="26">
        <v>-626</v>
      </c>
      <c r="L13" s="26">
        <v>4854185</v>
      </c>
      <c r="M13" s="26">
        <v>4857644</v>
      </c>
      <c r="N13" s="26">
        <v>4604</v>
      </c>
      <c r="O13" s="26">
        <v>47599</v>
      </c>
      <c r="P13" s="26">
        <v>11364876</v>
      </c>
      <c r="Q13" s="26">
        <v>11417079</v>
      </c>
      <c r="R13" s="26">
        <v>793416</v>
      </c>
      <c r="S13" s="26">
        <v>4223</v>
      </c>
      <c r="T13" s="26">
        <v>4183</v>
      </c>
      <c r="U13" s="26">
        <v>801822</v>
      </c>
      <c r="V13" s="26">
        <v>17203582</v>
      </c>
      <c r="W13" s="26">
        <v>17248940</v>
      </c>
      <c r="X13" s="26">
        <v>-45358</v>
      </c>
      <c r="Y13" s="106">
        <v>-0.26</v>
      </c>
      <c r="Z13" s="121">
        <v>17248940</v>
      </c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14599674</v>
      </c>
      <c r="D15" s="120">
        <f t="shared" si="2"/>
        <v>26993867</v>
      </c>
      <c r="E15" s="66">
        <f t="shared" si="2"/>
        <v>30173182</v>
      </c>
      <c r="F15" s="66">
        <f t="shared" si="2"/>
        <v>348629</v>
      </c>
      <c r="G15" s="66">
        <f t="shared" si="2"/>
        <v>41786</v>
      </c>
      <c r="H15" s="66">
        <f t="shared" si="2"/>
        <v>442453</v>
      </c>
      <c r="I15" s="66">
        <f t="shared" si="2"/>
        <v>832868</v>
      </c>
      <c r="J15" s="66">
        <f t="shared" si="2"/>
        <v>1563481</v>
      </c>
      <c r="K15" s="66">
        <f t="shared" si="2"/>
        <v>93601</v>
      </c>
      <c r="L15" s="66">
        <f t="shared" si="2"/>
        <v>429860</v>
      </c>
      <c r="M15" s="66">
        <f t="shared" si="2"/>
        <v>2086942</v>
      </c>
      <c r="N15" s="66">
        <f t="shared" si="2"/>
        <v>341084</v>
      </c>
      <c r="O15" s="66">
        <f t="shared" si="2"/>
        <v>996188</v>
      </c>
      <c r="P15" s="66">
        <f t="shared" si="2"/>
        <v>300841</v>
      </c>
      <c r="Q15" s="66">
        <f t="shared" si="2"/>
        <v>1638113</v>
      </c>
      <c r="R15" s="66">
        <f t="shared" si="2"/>
        <v>145181</v>
      </c>
      <c r="S15" s="66">
        <f t="shared" si="2"/>
        <v>123219</v>
      </c>
      <c r="T15" s="66">
        <f t="shared" si="2"/>
        <v>153053</v>
      </c>
      <c r="U15" s="66">
        <f t="shared" si="2"/>
        <v>421453</v>
      </c>
      <c r="V15" s="66">
        <f t="shared" si="2"/>
        <v>4979376</v>
      </c>
      <c r="W15" s="66">
        <f t="shared" si="2"/>
        <v>30173182</v>
      </c>
      <c r="X15" s="66">
        <f t="shared" si="2"/>
        <v>-25193806</v>
      </c>
      <c r="Y15" s="103">
        <f>+IF(W15&lt;&gt;0,+(X15/W15)*100,0)</f>
        <v>-83.49734542415844</v>
      </c>
      <c r="Z15" s="119">
        <f>SUM(Z16:Z18)</f>
        <v>30173182</v>
      </c>
    </row>
    <row r="16" spans="1:26" ht="13.5">
      <c r="A16" s="104" t="s">
        <v>84</v>
      </c>
      <c r="B16" s="102"/>
      <c r="C16" s="121">
        <v>1430440</v>
      </c>
      <c r="D16" s="122">
        <v>20906115</v>
      </c>
      <c r="E16" s="26">
        <v>20906115</v>
      </c>
      <c r="F16" s="26">
        <v>348173</v>
      </c>
      <c r="G16" s="26">
        <v>41786</v>
      </c>
      <c r="H16" s="26">
        <v>442453</v>
      </c>
      <c r="I16" s="26">
        <v>832412</v>
      </c>
      <c r="J16" s="26">
        <v>1563481</v>
      </c>
      <c r="K16" s="26">
        <v>93097</v>
      </c>
      <c r="L16" s="26">
        <v>345247</v>
      </c>
      <c r="M16" s="26">
        <v>2001825</v>
      </c>
      <c r="N16" s="26">
        <v>293328</v>
      </c>
      <c r="O16" s="26">
        <v>994199</v>
      </c>
      <c r="P16" s="26">
        <v>-2098</v>
      </c>
      <c r="Q16" s="26">
        <v>1285429</v>
      </c>
      <c r="R16" s="26">
        <v>135243</v>
      </c>
      <c r="S16" s="26">
        <v>121201</v>
      </c>
      <c r="T16" s="26">
        <v>149955</v>
      </c>
      <c r="U16" s="26">
        <v>406399</v>
      </c>
      <c r="V16" s="26">
        <v>4526065</v>
      </c>
      <c r="W16" s="26">
        <v>20906115</v>
      </c>
      <c r="X16" s="26">
        <v>-16380050</v>
      </c>
      <c r="Y16" s="106">
        <v>-78.35</v>
      </c>
      <c r="Z16" s="121">
        <v>20906115</v>
      </c>
    </row>
    <row r="17" spans="1:26" ht="13.5">
      <c r="A17" s="104" t="s">
        <v>85</v>
      </c>
      <c r="B17" s="102"/>
      <c r="C17" s="121">
        <v>13036179</v>
      </c>
      <c r="D17" s="122">
        <v>5941200</v>
      </c>
      <c r="E17" s="26">
        <v>9087515</v>
      </c>
      <c r="F17" s="26">
        <v>56</v>
      </c>
      <c r="G17" s="26"/>
      <c r="H17" s="26"/>
      <c r="I17" s="26">
        <v>56</v>
      </c>
      <c r="J17" s="26"/>
      <c r="K17" s="26">
        <v>329</v>
      </c>
      <c r="L17" s="26">
        <v>1263</v>
      </c>
      <c r="M17" s="26">
        <v>1592</v>
      </c>
      <c r="N17" s="26">
        <v>606</v>
      </c>
      <c r="O17" s="26">
        <v>439</v>
      </c>
      <c r="P17" s="26">
        <v>300539</v>
      </c>
      <c r="Q17" s="26">
        <v>301584</v>
      </c>
      <c r="R17" s="26">
        <v>1238</v>
      </c>
      <c r="S17" s="26">
        <v>1318</v>
      </c>
      <c r="T17" s="26">
        <v>3098</v>
      </c>
      <c r="U17" s="26">
        <v>5654</v>
      </c>
      <c r="V17" s="26">
        <v>308886</v>
      </c>
      <c r="W17" s="26">
        <v>9087515</v>
      </c>
      <c r="X17" s="26">
        <v>-8778629</v>
      </c>
      <c r="Y17" s="106">
        <v>-96.6</v>
      </c>
      <c r="Z17" s="121">
        <v>9087515</v>
      </c>
    </row>
    <row r="18" spans="1:26" ht="13.5">
      <c r="A18" s="104" t="s">
        <v>86</v>
      </c>
      <c r="B18" s="102"/>
      <c r="C18" s="121">
        <v>133055</v>
      </c>
      <c r="D18" s="122">
        <v>146552</v>
      </c>
      <c r="E18" s="26">
        <v>179552</v>
      </c>
      <c r="F18" s="26">
        <v>400</v>
      </c>
      <c r="G18" s="26"/>
      <c r="H18" s="26"/>
      <c r="I18" s="26">
        <v>400</v>
      </c>
      <c r="J18" s="26"/>
      <c r="K18" s="26">
        <v>175</v>
      </c>
      <c r="L18" s="26">
        <v>83350</v>
      </c>
      <c r="M18" s="26">
        <v>83525</v>
      </c>
      <c r="N18" s="26">
        <v>47150</v>
      </c>
      <c r="O18" s="26">
        <v>1550</v>
      </c>
      <c r="P18" s="26">
        <v>2400</v>
      </c>
      <c r="Q18" s="26">
        <v>51100</v>
      </c>
      <c r="R18" s="26">
        <v>8700</v>
      </c>
      <c r="S18" s="26">
        <v>700</v>
      </c>
      <c r="T18" s="26"/>
      <c r="U18" s="26">
        <v>9400</v>
      </c>
      <c r="V18" s="26">
        <v>144425</v>
      </c>
      <c r="W18" s="26">
        <v>179552</v>
      </c>
      <c r="X18" s="26">
        <v>-35127</v>
      </c>
      <c r="Y18" s="106">
        <v>-19.56</v>
      </c>
      <c r="Z18" s="121">
        <v>179552</v>
      </c>
    </row>
    <row r="19" spans="1:26" ht="13.5">
      <c r="A19" s="101" t="s">
        <v>87</v>
      </c>
      <c r="B19" s="108"/>
      <c r="C19" s="119">
        <f aca="true" t="shared" si="3" ref="C19:X19">SUM(C20:C23)</f>
        <v>123489250</v>
      </c>
      <c r="D19" s="120">
        <f t="shared" si="3"/>
        <v>135140147</v>
      </c>
      <c r="E19" s="66">
        <f t="shared" si="3"/>
        <v>129652316</v>
      </c>
      <c r="F19" s="66">
        <f t="shared" si="3"/>
        <v>16247953</v>
      </c>
      <c r="G19" s="66">
        <f t="shared" si="3"/>
        <v>8691656</v>
      </c>
      <c r="H19" s="66">
        <f t="shared" si="3"/>
        <v>6661997</v>
      </c>
      <c r="I19" s="66">
        <f t="shared" si="3"/>
        <v>31601606</v>
      </c>
      <c r="J19" s="66">
        <f t="shared" si="3"/>
        <v>8328721</v>
      </c>
      <c r="K19" s="66">
        <f t="shared" si="3"/>
        <v>13315806</v>
      </c>
      <c r="L19" s="66">
        <f t="shared" si="3"/>
        <v>8300168</v>
      </c>
      <c r="M19" s="66">
        <f t="shared" si="3"/>
        <v>29944695</v>
      </c>
      <c r="N19" s="66">
        <f t="shared" si="3"/>
        <v>9963978</v>
      </c>
      <c r="O19" s="66">
        <f t="shared" si="3"/>
        <v>8425193</v>
      </c>
      <c r="P19" s="66">
        <f t="shared" si="3"/>
        <v>10200193</v>
      </c>
      <c r="Q19" s="66">
        <f t="shared" si="3"/>
        <v>28589364</v>
      </c>
      <c r="R19" s="66">
        <f t="shared" si="3"/>
        <v>11746205</v>
      </c>
      <c r="S19" s="66">
        <f t="shared" si="3"/>
        <v>9377420</v>
      </c>
      <c r="T19" s="66">
        <f t="shared" si="3"/>
        <v>10440886</v>
      </c>
      <c r="U19" s="66">
        <f t="shared" si="3"/>
        <v>31564511</v>
      </c>
      <c r="V19" s="66">
        <f t="shared" si="3"/>
        <v>121700176</v>
      </c>
      <c r="W19" s="66">
        <f t="shared" si="3"/>
        <v>129652316</v>
      </c>
      <c r="X19" s="66">
        <f t="shared" si="3"/>
        <v>-7952140</v>
      </c>
      <c r="Y19" s="103">
        <f>+IF(W19&lt;&gt;0,+(X19/W19)*100,0)</f>
        <v>-6.133434592869132</v>
      </c>
      <c r="Z19" s="119">
        <f>SUM(Z20:Z23)</f>
        <v>129652316</v>
      </c>
    </row>
    <row r="20" spans="1:26" ht="13.5">
      <c r="A20" s="104" t="s">
        <v>88</v>
      </c>
      <c r="B20" s="102"/>
      <c r="C20" s="121">
        <v>67501493</v>
      </c>
      <c r="D20" s="122">
        <v>86106634</v>
      </c>
      <c r="E20" s="26">
        <v>83206634</v>
      </c>
      <c r="F20" s="26">
        <v>9128650</v>
      </c>
      <c r="G20" s="26">
        <v>5838353</v>
      </c>
      <c r="H20" s="26">
        <v>4142288</v>
      </c>
      <c r="I20" s="26">
        <v>19109291</v>
      </c>
      <c r="J20" s="26">
        <v>5432819</v>
      </c>
      <c r="K20" s="26">
        <v>10498224</v>
      </c>
      <c r="L20" s="26">
        <v>5181040</v>
      </c>
      <c r="M20" s="26">
        <v>21112083</v>
      </c>
      <c r="N20" s="26">
        <v>6704633</v>
      </c>
      <c r="O20" s="26">
        <v>5290637</v>
      </c>
      <c r="P20" s="26">
        <v>6993013</v>
      </c>
      <c r="Q20" s="26">
        <v>18988283</v>
      </c>
      <c r="R20" s="26">
        <v>5604935</v>
      </c>
      <c r="S20" s="26">
        <v>6062963</v>
      </c>
      <c r="T20" s="26">
        <v>7500444</v>
      </c>
      <c r="U20" s="26">
        <v>19168342</v>
      </c>
      <c r="V20" s="26">
        <v>78377999</v>
      </c>
      <c r="W20" s="26">
        <v>83206634</v>
      </c>
      <c r="X20" s="26">
        <v>-4828635</v>
      </c>
      <c r="Y20" s="106">
        <v>-5.8</v>
      </c>
      <c r="Z20" s="121">
        <v>83206634</v>
      </c>
    </row>
    <row r="21" spans="1:26" ht="13.5">
      <c r="A21" s="104" t="s">
        <v>89</v>
      </c>
      <c r="B21" s="102"/>
      <c r="C21" s="121">
        <v>19495369</v>
      </c>
      <c r="D21" s="122">
        <v>22917926</v>
      </c>
      <c r="E21" s="26">
        <v>19967926</v>
      </c>
      <c r="F21" s="26">
        <v>2841385</v>
      </c>
      <c r="G21" s="26">
        <v>1138602</v>
      </c>
      <c r="H21" s="26">
        <v>829502</v>
      </c>
      <c r="I21" s="26">
        <v>4809489</v>
      </c>
      <c r="J21" s="26">
        <v>1176136</v>
      </c>
      <c r="K21" s="26">
        <v>1143911</v>
      </c>
      <c r="L21" s="26">
        <v>1253132</v>
      </c>
      <c r="M21" s="26">
        <v>3573179</v>
      </c>
      <c r="N21" s="26">
        <v>1489533</v>
      </c>
      <c r="O21" s="26">
        <v>1331149</v>
      </c>
      <c r="P21" s="26">
        <v>1409852</v>
      </c>
      <c r="Q21" s="26">
        <v>4230534</v>
      </c>
      <c r="R21" s="26">
        <v>4359006</v>
      </c>
      <c r="S21" s="26">
        <v>1348889</v>
      </c>
      <c r="T21" s="26">
        <v>1154052</v>
      </c>
      <c r="U21" s="26">
        <v>6861947</v>
      </c>
      <c r="V21" s="26">
        <v>19475149</v>
      </c>
      <c r="W21" s="26">
        <v>19967926</v>
      </c>
      <c r="X21" s="26">
        <v>-492777</v>
      </c>
      <c r="Y21" s="106">
        <v>-2.47</v>
      </c>
      <c r="Z21" s="121">
        <v>19967926</v>
      </c>
    </row>
    <row r="22" spans="1:26" ht="13.5">
      <c r="A22" s="104" t="s">
        <v>90</v>
      </c>
      <c r="B22" s="102"/>
      <c r="C22" s="123">
        <v>27710676</v>
      </c>
      <c r="D22" s="124">
        <v>16456997</v>
      </c>
      <c r="E22" s="125">
        <v>16669166</v>
      </c>
      <c r="F22" s="125">
        <v>3467762</v>
      </c>
      <c r="G22" s="125">
        <v>910335</v>
      </c>
      <c r="H22" s="125">
        <v>878858</v>
      </c>
      <c r="I22" s="125">
        <v>5256955</v>
      </c>
      <c r="J22" s="125">
        <v>909107</v>
      </c>
      <c r="K22" s="125">
        <v>857670</v>
      </c>
      <c r="L22" s="125">
        <v>1048713</v>
      </c>
      <c r="M22" s="125">
        <v>2815490</v>
      </c>
      <c r="N22" s="125">
        <v>954338</v>
      </c>
      <c r="O22" s="125">
        <v>985410</v>
      </c>
      <c r="P22" s="125">
        <v>971933</v>
      </c>
      <c r="Q22" s="125">
        <v>2911681</v>
      </c>
      <c r="R22" s="125">
        <v>950245</v>
      </c>
      <c r="S22" s="125">
        <v>970159</v>
      </c>
      <c r="T22" s="125">
        <v>948054</v>
      </c>
      <c r="U22" s="125">
        <v>2868458</v>
      </c>
      <c r="V22" s="125">
        <v>13852584</v>
      </c>
      <c r="W22" s="125">
        <v>16669166</v>
      </c>
      <c r="X22" s="125">
        <v>-2816582</v>
      </c>
      <c r="Y22" s="107">
        <v>-16.9</v>
      </c>
      <c r="Z22" s="123">
        <v>16669166</v>
      </c>
    </row>
    <row r="23" spans="1:26" ht="13.5">
      <c r="A23" s="104" t="s">
        <v>91</v>
      </c>
      <c r="B23" s="102"/>
      <c r="C23" s="121">
        <v>8781712</v>
      </c>
      <c r="D23" s="122">
        <v>9658590</v>
      </c>
      <c r="E23" s="26">
        <v>9808590</v>
      </c>
      <c r="F23" s="26">
        <v>810156</v>
      </c>
      <c r="G23" s="26">
        <v>804366</v>
      </c>
      <c r="H23" s="26">
        <v>811349</v>
      </c>
      <c r="I23" s="26">
        <v>2425871</v>
      </c>
      <c r="J23" s="26">
        <v>810659</v>
      </c>
      <c r="K23" s="26">
        <v>816001</v>
      </c>
      <c r="L23" s="26">
        <v>817283</v>
      </c>
      <c r="M23" s="26">
        <v>2443943</v>
      </c>
      <c r="N23" s="26">
        <v>815474</v>
      </c>
      <c r="O23" s="26">
        <v>817997</v>
      </c>
      <c r="P23" s="26">
        <v>825395</v>
      </c>
      <c r="Q23" s="26">
        <v>2458866</v>
      </c>
      <c r="R23" s="26">
        <v>832019</v>
      </c>
      <c r="S23" s="26">
        <v>995409</v>
      </c>
      <c r="T23" s="26">
        <v>838336</v>
      </c>
      <c r="U23" s="26">
        <v>2665764</v>
      </c>
      <c r="V23" s="26">
        <v>9994444</v>
      </c>
      <c r="W23" s="26">
        <v>9808590</v>
      </c>
      <c r="X23" s="26">
        <v>185854</v>
      </c>
      <c r="Y23" s="106">
        <v>1.89</v>
      </c>
      <c r="Z23" s="121">
        <v>9808590</v>
      </c>
    </row>
    <row r="24" spans="1:26" ht="13.5">
      <c r="A24" s="101" t="s">
        <v>92</v>
      </c>
      <c r="B24" s="108" t="s">
        <v>93</v>
      </c>
      <c r="C24" s="119">
        <v>40000</v>
      </c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288650264</v>
      </c>
      <c r="D25" s="139">
        <f t="shared" si="4"/>
        <v>263800161</v>
      </c>
      <c r="E25" s="39">
        <f t="shared" si="4"/>
        <v>264643000</v>
      </c>
      <c r="F25" s="39">
        <f t="shared" si="4"/>
        <v>71165280</v>
      </c>
      <c r="G25" s="39">
        <f t="shared" si="4"/>
        <v>11841435</v>
      </c>
      <c r="H25" s="39">
        <f t="shared" si="4"/>
        <v>7857816</v>
      </c>
      <c r="I25" s="39">
        <f t="shared" si="4"/>
        <v>90864531</v>
      </c>
      <c r="J25" s="39">
        <f t="shared" si="4"/>
        <v>11831993</v>
      </c>
      <c r="K25" s="39">
        <f t="shared" si="4"/>
        <v>15964882</v>
      </c>
      <c r="L25" s="39">
        <f t="shared" si="4"/>
        <v>22215798</v>
      </c>
      <c r="M25" s="39">
        <f t="shared" si="4"/>
        <v>50012673</v>
      </c>
      <c r="N25" s="39">
        <f t="shared" si="4"/>
        <v>12106953</v>
      </c>
      <c r="O25" s="39">
        <f t="shared" si="4"/>
        <v>20995268</v>
      </c>
      <c r="P25" s="39">
        <f t="shared" si="4"/>
        <v>18778872</v>
      </c>
      <c r="Q25" s="39">
        <f t="shared" si="4"/>
        <v>51881093</v>
      </c>
      <c r="R25" s="39">
        <f t="shared" si="4"/>
        <v>12604170</v>
      </c>
      <c r="S25" s="39">
        <f t="shared" si="4"/>
        <v>9868132</v>
      </c>
      <c r="T25" s="39">
        <f t="shared" si="4"/>
        <v>12202770</v>
      </c>
      <c r="U25" s="39">
        <f t="shared" si="4"/>
        <v>34675072</v>
      </c>
      <c r="V25" s="39">
        <f t="shared" si="4"/>
        <v>227433369</v>
      </c>
      <c r="W25" s="39">
        <f t="shared" si="4"/>
        <v>264643000</v>
      </c>
      <c r="X25" s="39">
        <f t="shared" si="4"/>
        <v>-37209631</v>
      </c>
      <c r="Y25" s="140">
        <f>+IF(W25&lt;&gt;0,+(X25/W25)*100,0)</f>
        <v>-14.060311816295915</v>
      </c>
      <c r="Z25" s="138">
        <f>+Z5+Z9+Z15+Z19+Z24</f>
        <v>264643000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50331190</v>
      </c>
      <c r="D28" s="120">
        <f t="shared" si="5"/>
        <v>60280576</v>
      </c>
      <c r="E28" s="66">
        <f t="shared" si="5"/>
        <v>60621804</v>
      </c>
      <c r="F28" s="66">
        <f t="shared" si="5"/>
        <v>5128123</v>
      </c>
      <c r="G28" s="66">
        <f t="shared" si="5"/>
        <v>3415746</v>
      </c>
      <c r="H28" s="66">
        <f t="shared" si="5"/>
        <v>4040198</v>
      </c>
      <c r="I28" s="66">
        <f t="shared" si="5"/>
        <v>12584067</v>
      </c>
      <c r="J28" s="66">
        <f t="shared" si="5"/>
        <v>3980705</v>
      </c>
      <c r="K28" s="66">
        <f t="shared" si="5"/>
        <v>5373869</v>
      </c>
      <c r="L28" s="66">
        <f t="shared" si="5"/>
        <v>4545071</v>
      </c>
      <c r="M28" s="66">
        <f t="shared" si="5"/>
        <v>13899645</v>
      </c>
      <c r="N28" s="66">
        <f t="shared" si="5"/>
        <v>3785166</v>
      </c>
      <c r="O28" s="66">
        <f t="shared" si="5"/>
        <v>3977473</v>
      </c>
      <c r="P28" s="66">
        <f t="shared" si="5"/>
        <v>4073874</v>
      </c>
      <c r="Q28" s="66">
        <f t="shared" si="5"/>
        <v>11836513</v>
      </c>
      <c r="R28" s="66">
        <f t="shared" si="5"/>
        <v>3851655</v>
      </c>
      <c r="S28" s="66">
        <f t="shared" si="5"/>
        <v>3572455</v>
      </c>
      <c r="T28" s="66">
        <f t="shared" si="5"/>
        <v>4128248</v>
      </c>
      <c r="U28" s="66">
        <f t="shared" si="5"/>
        <v>11552358</v>
      </c>
      <c r="V28" s="66">
        <f t="shared" si="5"/>
        <v>49872583</v>
      </c>
      <c r="W28" s="66">
        <f t="shared" si="5"/>
        <v>60621804</v>
      </c>
      <c r="X28" s="66">
        <f t="shared" si="5"/>
        <v>-10749221</v>
      </c>
      <c r="Y28" s="103">
        <f>+IF(W28&lt;&gt;0,+(X28/W28)*100,0)</f>
        <v>-17.731608580965357</v>
      </c>
      <c r="Z28" s="119">
        <f>SUM(Z29:Z31)</f>
        <v>60621804</v>
      </c>
    </row>
    <row r="29" spans="1:26" ht="13.5">
      <c r="A29" s="104" t="s">
        <v>74</v>
      </c>
      <c r="B29" s="102"/>
      <c r="C29" s="121">
        <v>22835631</v>
      </c>
      <c r="D29" s="122">
        <v>28569814</v>
      </c>
      <c r="E29" s="26">
        <v>28804614</v>
      </c>
      <c r="F29" s="26">
        <v>3143079</v>
      </c>
      <c r="G29" s="26">
        <v>1629794</v>
      </c>
      <c r="H29" s="26">
        <v>1591856</v>
      </c>
      <c r="I29" s="26">
        <v>6364729</v>
      </c>
      <c r="J29" s="26">
        <v>1975245</v>
      </c>
      <c r="K29" s="26">
        <v>2220431</v>
      </c>
      <c r="L29" s="26">
        <v>1812329</v>
      </c>
      <c r="M29" s="26">
        <v>6008005</v>
      </c>
      <c r="N29" s="26">
        <v>1938998</v>
      </c>
      <c r="O29" s="26">
        <v>1741685</v>
      </c>
      <c r="P29" s="26">
        <v>2038088</v>
      </c>
      <c r="Q29" s="26">
        <v>5718771</v>
      </c>
      <c r="R29" s="26">
        <v>1649715</v>
      </c>
      <c r="S29" s="26">
        <v>1515769</v>
      </c>
      <c r="T29" s="26">
        <v>1970811</v>
      </c>
      <c r="U29" s="26">
        <v>5136295</v>
      </c>
      <c r="V29" s="26">
        <v>23227800</v>
      </c>
      <c r="W29" s="26">
        <v>28804614</v>
      </c>
      <c r="X29" s="26">
        <v>-5576814</v>
      </c>
      <c r="Y29" s="106">
        <v>-19.36</v>
      </c>
      <c r="Z29" s="121">
        <v>28804614</v>
      </c>
    </row>
    <row r="30" spans="1:26" ht="13.5">
      <c r="A30" s="104" t="s">
        <v>75</v>
      </c>
      <c r="B30" s="102"/>
      <c r="C30" s="123">
        <v>13130862</v>
      </c>
      <c r="D30" s="124">
        <v>14149479</v>
      </c>
      <c r="E30" s="125">
        <v>14437401</v>
      </c>
      <c r="F30" s="125">
        <v>969664</v>
      </c>
      <c r="G30" s="125">
        <v>936290</v>
      </c>
      <c r="H30" s="125">
        <v>1085181</v>
      </c>
      <c r="I30" s="125">
        <v>2991135</v>
      </c>
      <c r="J30" s="125">
        <v>992334</v>
      </c>
      <c r="K30" s="125">
        <v>1418862</v>
      </c>
      <c r="L30" s="125">
        <v>1259735</v>
      </c>
      <c r="M30" s="125">
        <v>3670931</v>
      </c>
      <c r="N30" s="125">
        <v>1042288</v>
      </c>
      <c r="O30" s="125">
        <v>1224436</v>
      </c>
      <c r="P30" s="125">
        <v>1142194</v>
      </c>
      <c r="Q30" s="125">
        <v>3408918</v>
      </c>
      <c r="R30" s="125">
        <v>1114854</v>
      </c>
      <c r="S30" s="125">
        <v>1123442</v>
      </c>
      <c r="T30" s="125">
        <v>1113367</v>
      </c>
      <c r="U30" s="125">
        <v>3351663</v>
      </c>
      <c r="V30" s="125">
        <v>13422647</v>
      </c>
      <c r="W30" s="125">
        <v>14437401</v>
      </c>
      <c r="X30" s="125">
        <v>-1014754</v>
      </c>
      <c r="Y30" s="107">
        <v>-7.03</v>
      </c>
      <c r="Z30" s="123">
        <v>14437401</v>
      </c>
    </row>
    <row r="31" spans="1:26" ht="13.5">
      <c r="A31" s="104" t="s">
        <v>76</v>
      </c>
      <c r="B31" s="102"/>
      <c r="C31" s="121">
        <v>14364697</v>
      </c>
      <c r="D31" s="122">
        <v>17561283</v>
      </c>
      <c r="E31" s="26">
        <v>17379789</v>
      </c>
      <c r="F31" s="26">
        <v>1015380</v>
      </c>
      <c r="G31" s="26">
        <v>849662</v>
      </c>
      <c r="H31" s="26">
        <v>1363161</v>
      </c>
      <c r="I31" s="26">
        <v>3228203</v>
      </c>
      <c r="J31" s="26">
        <v>1013126</v>
      </c>
      <c r="K31" s="26">
        <v>1734576</v>
      </c>
      <c r="L31" s="26">
        <v>1473007</v>
      </c>
      <c r="M31" s="26">
        <v>4220709</v>
      </c>
      <c r="N31" s="26">
        <v>803880</v>
      </c>
      <c r="O31" s="26">
        <v>1011352</v>
      </c>
      <c r="P31" s="26">
        <v>893592</v>
      </c>
      <c r="Q31" s="26">
        <v>2708824</v>
      </c>
      <c r="R31" s="26">
        <v>1087086</v>
      </c>
      <c r="S31" s="26">
        <v>933244</v>
      </c>
      <c r="T31" s="26">
        <v>1044070</v>
      </c>
      <c r="U31" s="26">
        <v>3064400</v>
      </c>
      <c r="V31" s="26">
        <v>13222136</v>
      </c>
      <c r="W31" s="26">
        <v>17379789</v>
      </c>
      <c r="X31" s="26">
        <v>-4157653</v>
      </c>
      <c r="Y31" s="106">
        <v>-23.92</v>
      </c>
      <c r="Z31" s="121">
        <v>17379789</v>
      </c>
    </row>
    <row r="32" spans="1:26" ht="13.5">
      <c r="A32" s="101" t="s">
        <v>77</v>
      </c>
      <c r="B32" s="102"/>
      <c r="C32" s="119">
        <f aca="true" t="shared" si="6" ref="C32:X32">SUM(C33:C37)</f>
        <v>91507478</v>
      </c>
      <c r="D32" s="120">
        <f t="shared" si="6"/>
        <v>42221259</v>
      </c>
      <c r="E32" s="66">
        <f t="shared" si="6"/>
        <v>44163085</v>
      </c>
      <c r="F32" s="66">
        <f t="shared" si="6"/>
        <v>1244055</v>
      </c>
      <c r="G32" s="66">
        <f t="shared" si="6"/>
        <v>1345236</v>
      </c>
      <c r="H32" s="66">
        <f t="shared" si="6"/>
        <v>1884408</v>
      </c>
      <c r="I32" s="66">
        <f t="shared" si="6"/>
        <v>4473699</v>
      </c>
      <c r="J32" s="66">
        <f t="shared" si="6"/>
        <v>1527647</v>
      </c>
      <c r="K32" s="66">
        <f t="shared" si="6"/>
        <v>2395402</v>
      </c>
      <c r="L32" s="66">
        <f t="shared" si="6"/>
        <v>7551794</v>
      </c>
      <c r="M32" s="66">
        <f t="shared" si="6"/>
        <v>11474843</v>
      </c>
      <c r="N32" s="66">
        <f t="shared" si="6"/>
        <v>2312253</v>
      </c>
      <c r="O32" s="66">
        <f t="shared" si="6"/>
        <v>1952156</v>
      </c>
      <c r="P32" s="66">
        <f t="shared" si="6"/>
        <v>13189216</v>
      </c>
      <c r="Q32" s="66">
        <f t="shared" si="6"/>
        <v>17453625</v>
      </c>
      <c r="R32" s="66">
        <f t="shared" si="6"/>
        <v>1874888</v>
      </c>
      <c r="S32" s="66">
        <f t="shared" si="6"/>
        <v>2093794</v>
      </c>
      <c r="T32" s="66">
        <f t="shared" si="6"/>
        <v>3070277</v>
      </c>
      <c r="U32" s="66">
        <f t="shared" si="6"/>
        <v>7038959</v>
      </c>
      <c r="V32" s="66">
        <f t="shared" si="6"/>
        <v>40441126</v>
      </c>
      <c r="W32" s="66">
        <f t="shared" si="6"/>
        <v>44163085</v>
      </c>
      <c r="X32" s="66">
        <f t="shared" si="6"/>
        <v>-3721959</v>
      </c>
      <c r="Y32" s="103">
        <f>+IF(W32&lt;&gt;0,+(X32/W32)*100,0)</f>
        <v>-8.427760424798223</v>
      </c>
      <c r="Z32" s="119">
        <f>SUM(Z33:Z37)</f>
        <v>44163085</v>
      </c>
    </row>
    <row r="33" spans="1:26" ht="13.5">
      <c r="A33" s="104" t="s">
        <v>78</v>
      </c>
      <c r="B33" s="102"/>
      <c r="C33" s="121">
        <v>4969310</v>
      </c>
      <c r="D33" s="122">
        <v>6255169</v>
      </c>
      <c r="E33" s="26">
        <v>6184739</v>
      </c>
      <c r="F33" s="26">
        <v>323149</v>
      </c>
      <c r="G33" s="26">
        <v>307957</v>
      </c>
      <c r="H33" s="26">
        <v>388540</v>
      </c>
      <c r="I33" s="26">
        <v>1019646</v>
      </c>
      <c r="J33" s="26">
        <v>370778</v>
      </c>
      <c r="K33" s="26">
        <v>526339</v>
      </c>
      <c r="L33" s="26">
        <v>505692</v>
      </c>
      <c r="M33" s="26">
        <v>1402809</v>
      </c>
      <c r="N33" s="26">
        <v>309297</v>
      </c>
      <c r="O33" s="26">
        <v>389999</v>
      </c>
      <c r="P33" s="26">
        <v>443907</v>
      </c>
      <c r="Q33" s="26">
        <v>1143203</v>
      </c>
      <c r="R33" s="26">
        <v>449829</v>
      </c>
      <c r="S33" s="26">
        <v>445671</v>
      </c>
      <c r="T33" s="26">
        <v>495425</v>
      </c>
      <c r="U33" s="26">
        <v>1390925</v>
      </c>
      <c r="V33" s="26">
        <v>4956583</v>
      </c>
      <c r="W33" s="26">
        <v>6184739</v>
      </c>
      <c r="X33" s="26">
        <v>-1228156</v>
      </c>
      <c r="Y33" s="106">
        <v>-19.86</v>
      </c>
      <c r="Z33" s="121">
        <v>6184739</v>
      </c>
    </row>
    <row r="34" spans="1:26" ht="13.5">
      <c r="A34" s="104" t="s">
        <v>79</v>
      </c>
      <c r="B34" s="102"/>
      <c r="C34" s="121">
        <v>9903993</v>
      </c>
      <c r="D34" s="122">
        <v>11944436</v>
      </c>
      <c r="E34" s="26">
        <v>11907086</v>
      </c>
      <c r="F34" s="26">
        <v>552508</v>
      </c>
      <c r="G34" s="26">
        <v>494625</v>
      </c>
      <c r="H34" s="26">
        <v>726291</v>
      </c>
      <c r="I34" s="26">
        <v>1773424</v>
      </c>
      <c r="J34" s="26">
        <v>664370</v>
      </c>
      <c r="K34" s="26">
        <v>1019802</v>
      </c>
      <c r="L34" s="26">
        <v>1410403</v>
      </c>
      <c r="M34" s="26">
        <v>3094575</v>
      </c>
      <c r="N34" s="26">
        <v>1316748</v>
      </c>
      <c r="O34" s="26">
        <v>863219</v>
      </c>
      <c r="P34" s="26">
        <v>741095</v>
      </c>
      <c r="Q34" s="26">
        <v>2921062</v>
      </c>
      <c r="R34" s="26">
        <v>722667</v>
      </c>
      <c r="S34" s="26">
        <v>825669</v>
      </c>
      <c r="T34" s="26">
        <v>795864</v>
      </c>
      <c r="U34" s="26">
        <v>2344200</v>
      </c>
      <c r="V34" s="26">
        <v>10133261</v>
      </c>
      <c r="W34" s="26">
        <v>11907086</v>
      </c>
      <c r="X34" s="26">
        <v>-1773825</v>
      </c>
      <c r="Y34" s="106">
        <v>-14.9</v>
      </c>
      <c r="Z34" s="121">
        <v>11907086</v>
      </c>
    </row>
    <row r="35" spans="1:26" ht="13.5">
      <c r="A35" s="104" t="s">
        <v>80</v>
      </c>
      <c r="B35" s="102"/>
      <c r="C35" s="121">
        <v>6206861</v>
      </c>
      <c r="D35" s="122">
        <v>8637100</v>
      </c>
      <c r="E35" s="26">
        <v>8799948</v>
      </c>
      <c r="F35" s="26">
        <v>349495</v>
      </c>
      <c r="G35" s="26">
        <v>530547</v>
      </c>
      <c r="H35" s="26">
        <v>758076</v>
      </c>
      <c r="I35" s="26">
        <v>1638118</v>
      </c>
      <c r="J35" s="26">
        <v>488402</v>
      </c>
      <c r="K35" s="26">
        <v>849645</v>
      </c>
      <c r="L35" s="26">
        <v>748893</v>
      </c>
      <c r="M35" s="26">
        <v>2086940</v>
      </c>
      <c r="N35" s="26">
        <v>685758</v>
      </c>
      <c r="O35" s="26">
        <v>698938</v>
      </c>
      <c r="P35" s="26">
        <v>643484</v>
      </c>
      <c r="Q35" s="26">
        <v>2028180</v>
      </c>
      <c r="R35" s="26">
        <v>609161</v>
      </c>
      <c r="S35" s="26">
        <v>735249</v>
      </c>
      <c r="T35" s="26">
        <v>1076923</v>
      </c>
      <c r="U35" s="26">
        <v>2421333</v>
      </c>
      <c r="V35" s="26">
        <v>8174571</v>
      </c>
      <c r="W35" s="26">
        <v>8799948</v>
      </c>
      <c r="X35" s="26">
        <v>-625377</v>
      </c>
      <c r="Y35" s="106">
        <v>-7.11</v>
      </c>
      <c r="Z35" s="121">
        <v>8799948</v>
      </c>
    </row>
    <row r="36" spans="1:26" ht="13.5">
      <c r="A36" s="104" t="s">
        <v>81</v>
      </c>
      <c r="B36" s="102"/>
      <c r="C36" s="121">
        <v>70427314</v>
      </c>
      <c r="D36" s="122">
        <v>15384554</v>
      </c>
      <c r="E36" s="26">
        <v>17271312</v>
      </c>
      <c r="F36" s="26">
        <v>18903</v>
      </c>
      <c r="G36" s="26">
        <v>12107</v>
      </c>
      <c r="H36" s="26">
        <v>11501</v>
      </c>
      <c r="I36" s="26">
        <v>42511</v>
      </c>
      <c r="J36" s="26">
        <v>4097</v>
      </c>
      <c r="K36" s="26">
        <v>-384</v>
      </c>
      <c r="L36" s="26">
        <v>4886806</v>
      </c>
      <c r="M36" s="26">
        <v>4890519</v>
      </c>
      <c r="N36" s="26">
        <v>450</v>
      </c>
      <c r="O36" s="26"/>
      <c r="P36" s="26">
        <v>11360730</v>
      </c>
      <c r="Q36" s="26">
        <v>11361180</v>
      </c>
      <c r="R36" s="26">
        <v>93231</v>
      </c>
      <c r="S36" s="26">
        <v>87205</v>
      </c>
      <c r="T36" s="26">
        <v>702065</v>
      </c>
      <c r="U36" s="26">
        <v>882501</v>
      </c>
      <c r="V36" s="26">
        <v>17176711</v>
      </c>
      <c r="W36" s="26">
        <v>17271312</v>
      </c>
      <c r="X36" s="26">
        <v>-94601</v>
      </c>
      <c r="Y36" s="106">
        <v>-0.55</v>
      </c>
      <c r="Z36" s="121">
        <v>17271312</v>
      </c>
    </row>
    <row r="37" spans="1:26" ht="13.5">
      <c r="A37" s="104" t="s">
        <v>82</v>
      </c>
      <c r="B37" s="102"/>
      <c r="C37" s="123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07">
        <v>0</v>
      </c>
      <c r="Z37" s="123"/>
    </row>
    <row r="38" spans="1:26" ht="13.5">
      <c r="A38" s="101" t="s">
        <v>83</v>
      </c>
      <c r="B38" s="108"/>
      <c r="C38" s="119">
        <f aca="true" t="shared" si="7" ref="C38:X38">SUM(C39:C41)</f>
        <v>25140667</v>
      </c>
      <c r="D38" s="120">
        <f t="shared" si="7"/>
        <v>32825752</v>
      </c>
      <c r="E38" s="66">
        <f t="shared" si="7"/>
        <v>32610854</v>
      </c>
      <c r="F38" s="66">
        <f t="shared" si="7"/>
        <v>1485599</v>
      </c>
      <c r="G38" s="66">
        <f t="shared" si="7"/>
        <v>1323957</v>
      </c>
      <c r="H38" s="66">
        <f t="shared" si="7"/>
        <v>1661403</v>
      </c>
      <c r="I38" s="66">
        <f t="shared" si="7"/>
        <v>4470959</v>
      </c>
      <c r="J38" s="66">
        <f t="shared" si="7"/>
        <v>1539648</v>
      </c>
      <c r="K38" s="66">
        <f t="shared" si="7"/>
        <v>2513043</v>
      </c>
      <c r="L38" s="66">
        <f t="shared" si="7"/>
        <v>2373624</v>
      </c>
      <c r="M38" s="66">
        <f t="shared" si="7"/>
        <v>6426315</v>
      </c>
      <c r="N38" s="66">
        <f t="shared" si="7"/>
        <v>2101110</v>
      </c>
      <c r="O38" s="66">
        <f t="shared" si="7"/>
        <v>2523479</v>
      </c>
      <c r="P38" s="66">
        <f t="shared" si="7"/>
        <v>1794397</v>
      </c>
      <c r="Q38" s="66">
        <f t="shared" si="7"/>
        <v>6418986</v>
      </c>
      <c r="R38" s="66">
        <f t="shared" si="7"/>
        <v>1963304</v>
      </c>
      <c r="S38" s="66">
        <f t="shared" si="7"/>
        <v>1813101</v>
      </c>
      <c r="T38" s="66">
        <f t="shared" si="7"/>
        <v>2555412</v>
      </c>
      <c r="U38" s="66">
        <f t="shared" si="7"/>
        <v>6331817</v>
      </c>
      <c r="V38" s="66">
        <f t="shared" si="7"/>
        <v>23648077</v>
      </c>
      <c r="W38" s="66">
        <f t="shared" si="7"/>
        <v>32610854</v>
      </c>
      <c r="X38" s="66">
        <f t="shared" si="7"/>
        <v>-8962777</v>
      </c>
      <c r="Y38" s="103">
        <f>+IF(W38&lt;&gt;0,+(X38/W38)*100,0)</f>
        <v>-27.48403031702267</v>
      </c>
      <c r="Z38" s="119">
        <f>SUM(Z39:Z41)</f>
        <v>32610854</v>
      </c>
    </row>
    <row r="39" spans="1:26" ht="13.5">
      <c r="A39" s="104" t="s">
        <v>84</v>
      </c>
      <c r="B39" s="102"/>
      <c r="C39" s="121">
        <v>3310817</v>
      </c>
      <c r="D39" s="122">
        <v>5505255</v>
      </c>
      <c r="E39" s="26">
        <v>5468557</v>
      </c>
      <c r="F39" s="26">
        <v>455641</v>
      </c>
      <c r="G39" s="26">
        <v>239021</v>
      </c>
      <c r="H39" s="26">
        <v>284136</v>
      </c>
      <c r="I39" s="26">
        <v>978798</v>
      </c>
      <c r="J39" s="26">
        <v>251166</v>
      </c>
      <c r="K39" s="26">
        <v>392553</v>
      </c>
      <c r="L39" s="26">
        <v>467294</v>
      </c>
      <c r="M39" s="26">
        <v>1111013</v>
      </c>
      <c r="N39" s="26">
        <v>532433</v>
      </c>
      <c r="O39" s="26">
        <v>301125</v>
      </c>
      <c r="P39" s="26">
        <v>294367</v>
      </c>
      <c r="Q39" s="26">
        <v>1127925</v>
      </c>
      <c r="R39" s="26">
        <v>327793</v>
      </c>
      <c r="S39" s="26">
        <v>371708</v>
      </c>
      <c r="T39" s="26">
        <v>564209</v>
      </c>
      <c r="U39" s="26">
        <v>1263710</v>
      </c>
      <c r="V39" s="26">
        <v>4481446</v>
      </c>
      <c r="W39" s="26">
        <v>5468557</v>
      </c>
      <c r="X39" s="26">
        <v>-987111</v>
      </c>
      <c r="Y39" s="106">
        <v>-18.05</v>
      </c>
      <c r="Z39" s="121">
        <v>5468557</v>
      </c>
    </row>
    <row r="40" spans="1:26" ht="13.5">
      <c r="A40" s="104" t="s">
        <v>85</v>
      </c>
      <c r="B40" s="102"/>
      <c r="C40" s="121">
        <v>20331619</v>
      </c>
      <c r="D40" s="122">
        <v>26047116</v>
      </c>
      <c r="E40" s="26">
        <v>25881916</v>
      </c>
      <c r="F40" s="26">
        <v>978583</v>
      </c>
      <c r="G40" s="26">
        <v>1044703</v>
      </c>
      <c r="H40" s="26">
        <v>1306396</v>
      </c>
      <c r="I40" s="26">
        <v>3329682</v>
      </c>
      <c r="J40" s="26">
        <v>1213727</v>
      </c>
      <c r="K40" s="26">
        <v>2072980</v>
      </c>
      <c r="L40" s="26">
        <v>1769325</v>
      </c>
      <c r="M40" s="26">
        <v>5056032</v>
      </c>
      <c r="N40" s="26">
        <v>1477788</v>
      </c>
      <c r="O40" s="26">
        <v>2122832</v>
      </c>
      <c r="P40" s="26">
        <v>1434532</v>
      </c>
      <c r="Q40" s="26">
        <v>5035152</v>
      </c>
      <c r="R40" s="26">
        <v>1569309</v>
      </c>
      <c r="S40" s="26">
        <v>1406965</v>
      </c>
      <c r="T40" s="26">
        <v>1875256</v>
      </c>
      <c r="U40" s="26">
        <v>4851530</v>
      </c>
      <c r="V40" s="26">
        <v>18272396</v>
      </c>
      <c r="W40" s="26">
        <v>25881916</v>
      </c>
      <c r="X40" s="26">
        <v>-7609520</v>
      </c>
      <c r="Y40" s="106">
        <v>-29.4</v>
      </c>
      <c r="Z40" s="121">
        <v>25881916</v>
      </c>
    </row>
    <row r="41" spans="1:26" ht="13.5">
      <c r="A41" s="104" t="s">
        <v>86</v>
      </c>
      <c r="B41" s="102"/>
      <c r="C41" s="121">
        <v>1498231</v>
      </c>
      <c r="D41" s="122">
        <v>1273381</v>
      </c>
      <c r="E41" s="26">
        <v>1260381</v>
      </c>
      <c r="F41" s="26">
        <v>51375</v>
      </c>
      <c r="G41" s="26">
        <v>40233</v>
      </c>
      <c r="H41" s="26">
        <v>70871</v>
      </c>
      <c r="I41" s="26">
        <v>162479</v>
      </c>
      <c r="J41" s="26">
        <v>74755</v>
      </c>
      <c r="K41" s="26">
        <v>47510</v>
      </c>
      <c r="L41" s="26">
        <v>137005</v>
      </c>
      <c r="M41" s="26">
        <v>259270</v>
      </c>
      <c r="N41" s="26">
        <v>90889</v>
      </c>
      <c r="O41" s="26">
        <v>99522</v>
      </c>
      <c r="P41" s="26">
        <v>65498</v>
      </c>
      <c r="Q41" s="26">
        <v>255909</v>
      </c>
      <c r="R41" s="26">
        <v>66202</v>
      </c>
      <c r="S41" s="26">
        <v>34428</v>
      </c>
      <c r="T41" s="26">
        <v>115947</v>
      </c>
      <c r="U41" s="26">
        <v>216577</v>
      </c>
      <c r="V41" s="26">
        <v>894235</v>
      </c>
      <c r="W41" s="26">
        <v>1260381</v>
      </c>
      <c r="X41" s="26">
        <v>-366146</v>
      </c>
      <c r="Y41" s="106">
        <v>-29.05</v>
      </c>
      <c r="Z41" s="121">
        <v>1260381</v>
      </c>
    </row>
    <row r="42" spans="1:26" ht="13.5">
      <c r="A42" s="101" t="s">
        <v>87</v>
      </c>
      <c r="B42" s="108"/>
      <c r="C42" s="119">
        <f aca="true" t="shared" si="8" ref="C42:X42">SUM(C43:C46)</f>
        <v>83261410</v>
      </c>
      <c r="D42" s="120">
        <f t="shared" si="8"/>
        <v>105822799</v>
      </c>
      <c r="E42" s="66">
        <f t="shared" si="8"/>
        <v>105320843</v>
      </c>
      <c r="F42" s="66">
        <f t="shared" si="8"/>
        <v>6094639</v>
      </c>
      <c r="G42" s="66">
        <f t="shared" si="8"/>
        <v>7351952</v>
      </c>
      <c r="H42" s="66">
        <f t="shared" si="8"/>
        <v>7563300</v>
      </c>
      <c r="I42" s="66">
        <f t="shared" si="8"/>
        <v>21009891</v>
      </c>
      <c r="J42" s="66">
        <f t="shared" si="8"/>
        <v>6949573</v>
      </c>
      <c r="K42" s="66">
        <f t="shared" si="8"/>
        <v>7441388</v>
      </c>
      <c r="L42" s="66">
        <f t="shared" si="8"/>
        <v>6610089</v>
      </c>
      <c r="M42" s="66">
        <f t="shared" si="8"/>
        <v>21001050</v>
      </c>
      <c r="N42" s="66">
        <f t="shared" si="8"/>
        <v>10213992</v>
      </c>
      <c r="O42" s="66">
        <f t="shared" si="8"/>
        <v>6934806</v>
      </c>
      <c r="P42" s="66">
        <f t="shared" si="8"/>
        <v>7867365</v>
      </c>
      <c r="Q42" s="66">
        <f t="shared" si="8"/>
        <v>25016163</v>
      </c>
      <c r="R42" s="66">
        <f t="shared" si="8"/>
        <v>6206560</v>
      </c>
      <c r="S42" s="66">
        <f t="shared" si="8"/>
        <v>8070939</v>
      </c>
      <c r="T42" s="66">
        <f t="shared" si="8"/>
        <v>8288603</v>
      </c>
      <c r="U42" s="66">
        <f t="shared" si="8"/>
        <v>22566102</v>
      </c>
      <c r="V42" s="66">
        <f t="shared" si="8"/>
        <v>89593206</v>
      </c>
      <c r="W42" s="66">
        <f t="shared" si="8"/>
        <v>105320843</v>
      </c>
      <c r="X42" s="66">
        <f t="shared" si="8"/>
        <v>-15727637</v>
      </c>
      <c r="Y42" s="103">
        <f>+IF(W42&lt;&gt;0,+(X42/W42)*100,0)</f>
        <v>-14.933071699777411</v>
      </c>
      <c r="Z42" s="119">
        <f>SUM(Z43:Z46)</f>
        <v>105320843</v>
      </c>
    </row>
    <row r="43" spans="1:26" ht="13.5">
      <c r="A43" s="104" t="s">
        <v>88</v>
      </c>
      <c r="B43" s="102"/>
      <c r="C43" s="121">
        <v>51195967</v>
      </c>
      <c r="D43" s="122">
        <v>71789368</v>
      </c>
      <c r="E43" s="26">
        <v>71364118</v>
      </c>
      <c r="F43" s="26">
        <v>4607244</v>
      </c>
      <c r="G43" s="26">
        <v>5764659</v>
      </c>
      <c r="H43" s="26">
        <v>5379937</v>
      </c>
      <c r="I43" s="26">
        <v>15751840</v>
      </c>
      <c r="J43" s="26">
        <v>4753040</v>
      </c>
      <c r="K43" s="26">
        <v>4842321</v>
      </c>
      <c r="L43" s="26">
        <v>2717348</v>
      </c>
      <c r="M43" s="26">
        <v>12312709</v>
      </c>
      <c r="N43" s="26">
        <v>7906251</v>
      </c>
      <c r="O43" s="26">
        <v>4435368</v>
      </c>
      <c r="P43" s="26">
        <v>5393026</v>
      </c>
      <c r="Q43" s="26">
        <v>17734645</v>
      </c>
      <c r="R43" s="26">
        <v>4220979</v>
      </c>
      <c r="S43" s="26">
        <v>5558364</v>
      </c>
      <c r="T43" s="26">
        <v>6069609</v>
      </c>
      <c r="U43" s="26">
        <v>15848952</v>
      </c>
      <c r="V43" s="26">
        <v>61648146</v>
      </c>
      <c r="W43" s="26">
        <v>71364118</v>
      </c>
      <c r="X43" s="26">
        <v>-9715972</v>
      </c>
      <c r="Y43" s="106">
        <v>-13.61</v>
      </c>
      <c r="Z43" s="121">
        <v>71364118</v>
      </c>
    </row>
    <row r="44" spans="1:26" ht="13.5">
      <c r="A44" s="104" t="s">
        <v>89</v>
      </c>
      <c r="B44" s="102"/>
      <c r="C44" s="121">
        <v>14456084</v>
      </c>
      <c r="D44" s="122">
        <v>13724239</v>
      </c>
      <c r="E44" s="26">
        <v>13735489</v>
      </c>
      <c r="F44" s="26">
        <v>465786</v>
      </c>
      <c r="G44" s="26">
        <v>634202</v>
      </c>
      <c r="H44" s="26">
        <v>911091</v>
      </c>
      <c r="I44" s="26">
        <v>2011079</v>
      </c>
      <c r="J44" s="26">
        <v>987057</v>
      </c>
      <c r="K44" s="26">
        <v>1005509</v>
      </c>
      <c r="L44" s="26">
        <v>1601684</v>
      </c>
      <c r="M44" s="26">
        <v>3594250</v>
      </c>
      <c r="N44" s="26">
        <v>923654</v>
      </c>
      <c r="O44" s="26">
        <v>1130422</v>
      </c>
      <c r="P44" s="26">
        <v>1209804</v>
      </c>
      <c r="Q44" s="26">
        <v>3263880</v>
      </c>
      <c r="R44" s="26">
        <v>887974</v>
      </c>
      <c r="S44" s="26">
        <v>1081764</v>
      </c>
      <c r="T44" s="26">
        <v>937834</v>
      </c>
      <c r="U44" s="26">
        <v>2907572</v>
      </c>
      <c r="V44" s="26">
        <v>11776781</v>
      </c>
      <c r="W44" s="26">
        <v>13735489</v>
      </c>
      <c r="X44" s="26">
        <v>-1958708</v>
      </c>
      <c r="Y44" s="106">
        <v>-14.26</v>
      </c>
      <c r="Z44" s="121">
        <v>13735489</v>
      </c>
    </row>
    <row r="45" spans="1:26" ht="13.5">
      <c r="A45" s="104" t="s">
        <v>90</v>
      </c>
      <c r="B45" s="102"/>
      <c r="C45" s="123">
        <v>10410017</v>
      </c>
      <c r="D45" s="124">
        <v>11621125</v>
      </c>
      <c r="E45" s="125">
        <v>11572169</v>
      </c>
      <c r="F45" s="125">
        <v>432249</v>
      </c>
      <c r="G45" s="125">
        <v>414123</v>
      </c>
      <c r="H45" s="125">
        <v>556425</v>
      </c>
      <c r="I45" s="125">
        <v>1402797</v>
      </c>
      <c r="J45" s="125">
        <v>595445</v>
      </c>
      <c r="K45" s="125">
        <v>764715</v>
      </c>
      <c r="L45" s="125">
        <v>1337220</v>
      </c>
      <c r="M45" s="125">
        <v>2697380</v>
      </c>
      <c r="N45" s="125">
        <v>625811</v>
      </c>
      <c r="O45" s="125">
        <v>563648</v>
      </c>
      <c r="P45" s="125">
        <v>497596</v>
      </c>
      <c r="Q45" s="125">
        <v>1687055</v>
      </c>
      <c r="R45" s="125">
        <v>460858</v>
      </c>
      <c r="S45" s="125">
        <v>556720</v>
      </c>
      <c r="T45" s="125">
        <v>566968</v>
      </c>
      <c r="U45" s="125">
        <v>1584546</v>
      </c>
      <c r="V45" s="125">
        <v>7371778</v>
      </c>
      <c r="W45" s="125">
        <v>11572169</v>
      </c>
      <c r="X45" s="125">
        <v>-4200391</v>
      </c>
      <c r="Y45" s="107">
        <v>-36.3</v>
      </c>
      <c r="Z45" s="123">
        <v>11572169</v>
      </c>
    </row>
    <row r="46" spans="1:26" ht="13.5">
      <c r="A46" s="104" t="s">
        <v>91</v>
      </c>
      <c r="B46" s="102"/>
      <c r="C46" s="121">
        <v>7199342</v>
      </c>
      <c r="D46" s="122">
        <v>8688067</v>
      </c>
      <c r="E46" s="26">
        <v>8649067</v>
      </c>
      <c r="F46" s="26">
        <v>589360</v>
      </c>
      <c r="G46" s="26">
        <v>538968</v>
      </c>
      <c r="H46" s="26">
        <v>715847</v>
      </c>
      <c r="I46" s="26">
        <v>1844175</v>
      </c>
      <c r="J46" s="26">
        <v>614031</v>
      </c>
      <c r="K46" s="26">
        <v>828843</v>
      </c>
      <c r="L46" s="26">
        <v>953837</v>
      </c>
      <c r="M46" s="26">
        <v>2396711</v>
      </c>
      <c r="N46" s="26">
        <v>758276</v>
      </c>
      <c r="O46" s="26">
        <v>805368</v>
      </c>
      <c r="P46" s="26">
        <v>766939</v>
      </c>
      <c r="Q46" s="26">
        <v>2330583</v>
      </c>
      <c r="R46" s="26">
        <v>636749</v>
      </c>
      <c r="S46" s="26">
        <v>874091</v>
      </c>
      <c r="T46" s="26">
        <v>714192</v>
      </c>
      <c r="U46" s="26">
        <v>2225032</v>
      </c>
      <c r="V46" s="26">
        <v>8796501</v>
      </c>
      <c r="W46" s="26">
        <v>8649067</v>
      </c>
      <c r="X46" s="26">
        <v>147434</v>
      </c>
      <c r="Y46" s="106">
        <v>1.7</v>
      </c>
      <c r="Z46" s="121">
        <v>8649067</v>
      </c>
    </row>
    <row r="47" spans="1:26" ht="13.5">
      <c r="A47" s="101" t="s">
        <v>92</v>
      </c>
      <c r="B47" s="108" t="s">
        <v>93</v>
      </c>
      <c r="C47" s="119">
        <v>2180358</v>
      </c>
      <c r="D47" s="120">
        <v>1753228</v>
      </c>
      <c r="E47" s="66">
        <v>1514567</v>
      </c>
      <c r="F47" s="66">
        <v>124384</v>
      </c>
      <c r="G47" s="66">
        <v>39226</v>
      </c>
      <c r="H47" s="66">
        <v>78702</v>
      </c>
      <c r="I47" s="66">
        <v>242312</v>
      </c>
      <c r="J47" s="66">
        <v>50902</v>
      </c>
      <c r="K47" s="66">
        <v>74988</v>
      </c>
      <c r="L47" s="66">
        <v>70243</v>
      </c>
      <c r="M47" s="66">
        <v>196133</v>
      </c>
      <c r="N47" s="66">
        <v>46885</v>
      </c>
      <c r="O47" s="66">
        <v>59553</v>
      </c>
      <c r="P47" s="66">
        <v>85052</v>
      </c>
      <c r="Q47" s="66">
        <v>191490</v>
      </c>
      <c r="R47" s="66">
        <v>124542</v>
      </c>
      <c r="S47" s="66">
        <v>130805</v>
      </c>
      <c r="T47" s="66">
        <v>326617</v>
      </c>
      <c r="U47" s="66">
        <v>581964</v>
      </c>
      <c r="V47" s="66">
        <v>1211899</v>
      </c>
      <c r="W47" s="66">
        <v>1514567</v>
      </c>
      <c r="X47" s="66">
        <v>-302668</v>
      </c>
      <c r="Y47" s="103">
        <v>-19.98</v>
      </c>
      <c r="Z47" s="119">
        <v>1514567</v>
      </c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252421103</v>
      </c>
      <c r="D48" s="139">
        <f t="shared" si="9"/>
        <v>242903614</v>
      </c>
      <c r="E48" s="39">
        <f t="shared" si="9"/>
        <v>244231153</v>
      </c>
      <c r="F48" s="39">
        <f t="shared" si="9"/>
        <v>14076800</v>
      </c>
      <c r="G48" s="39">
        <f t="shared" si="9"/>
        <v>13476117</v>
      </c>
      <c r="H48" s="39">
        <f t="shared" si="9"/>
        <v>15228011</v>
      </c>
      <c r="I48" s="39">
        <f t="shared" si="9"/>
        <v>42780928</v>
      </c>
      <c r="J48" s="39">
        <f t="shared" si="9"/>
        <v>14048475</v>
      </c>
      <c r="K48" s="39">
        <f t="shared" si="9"/>
        <v>17798690</v>
      </c>
      <c r="L48" s="39">
        <f t="shared" si="9"/>
        <v>21150821</v>
      </c>
      <c r="M48" s="39">
        <f t="shared" si="9"/>
        <v>52997986</v>
      </c>
      <c r="N48" s="39">
        <f t="shared" si="9"/>
        <v>18459406</v>
      </c>
      <c r="O48" s="39">
        <f t="shared" si="9"/>
        <v>15447467</v>
      </c>
      <c r="P48" s="39">
        <f t="shared" si="9"/>
        <v>27009904</v>
      </c>
      <c r="Q48" s="39">
        <f t="shared" si="9"/>
        <v>60916777</v>
      </c>
      <c r="R48" s="39">
        <f t="shared" si="9"/>
        <v>14020949</v>
      </c>
      <c r="S48" s="39">
        <f t="shared" si="9"/>
        <v>15681094</v>
      </c>
      <c r="T48" s="39">
        <f t="shared" si="9"/>
        <v>18369157</v>
      </c>
      <c r="U48" s="39">
        <f t="shared" si="9"/>
        <v>48071200</v>
      </c>
      <c r="V48" s="39">
        <f t="shared" si="9"/>
        <v>204766891</v>
      </c>
      <c r="W48" s="39">
        <f t="shared" si="9"/>
        <v>244231153</v>
      </c>
      <c r="X48" s="39">
        <f t="shared" si="9"/>
        <v>-39464262</v>
      </c>
      <c r="Y48" s="140">
        <f>+IF(W48&lt;&gt;0,+(X48/W48)*100,0)</f>
        <v>-16.158570073982332</v>
      </c>
      <c r="Z48" s="138">
        <f>+Z28+Z32+Z38+Z42+Z47</f>
        <v>244231153</v>
      </c>
    </row>
    <row r="49" spans="1:26" ht="13.5">
      <c r="A49" s="114" t="s">
        <v>48</v>
      </c>
      <c r="B49" s="115"/>
      <c r="C49" s="141">
        <f aca="true" t="shared" si="10" ref="C49:X49">+C25-C48</f>
        <v>36229161</v>
      </c>
      <c r="D49" s="142">
        <f t="shared" si="10"/>
        <v>20896547</v>
      </c>
      <c r="E49" s="143">
        <f t="shared" si="10"/>
        <v>20411847</v>
      </c>
      <c r="F49" s="143">
        <f t="shared" si="10"/>
        <v>57088480</v>
      </c>
      <c r="G49" s="143">
        <f t="shared" si="10"/>
        <v>-1634682</v>
      </c>
      <c r="H49" s="143">
        <f t="shared" si="10"/>
        <v>-7370195</v>
      </c>
      <c r="I49" s="143">
        <f t="shared" si="10"/>
        <v>48083603</v>
      </c>
      <c r="J49" s="143">
        <f t="shared" si="10"/>
        <v>-2216482</v>
      </c>
      <c r="K49" s="143">
        <f t="shared" si="10"/>
        <v>-1833808</v>
      </c>
      <c r="L49" s="143">
        <f t="shared" si="10"/>
        <v>1064977</v>
      </c>
      <c r="M49" s="143">
        <f t="shared" si="10"/>
        <v>-2985313</v>
      </c>
      <c r="N49" s="143">
        <f t="shared" si="10"/>
        <v>-6352453</v>
      </c>
      <c r="O49" s="143">
        <f t="shared" si="10"/>
        <v>5547801</v>
      </c>
      <c r="P49" s="143">
        <f t="shared" si="10"/>
        <v>-8231032</v>
      </c>
      <c r="Q49" s="143">
        <f t="shared" si="10"/>
        <v>-9035684</v>
      </c>
      <c r="R49" s="143">
        <f t="shared" si="10"/>
        <v>-1416779</v>
      </c>
      <c r="S49" s="143">
        <f t="shared" si="10"/>
        <v>-5812962</v>
      </c>
      <c r="T49" s="143">
        <f t="shared" si="10"/>
        <v>-6166387</v>
      </c>
      <c r="U49" s="143">
        <f t="shared" si="10"/>
        <v>-13396128</v>
      </c>
      <c r="V49" s="143">
        <f t="shared" si="10"/>
        <v>22666478</v>
      </c>
      <c r="W49" s="143">
        <f>IF(E25=E48,0,W25-W48)</f>
        <v>20411847</v>
      </c>
      <c r="X49" s="143">
        <f t="shared" si="10"/>
        <v>2254631</v>
      </c>
      <c r="Y49" s="144">
        <f>+IF(W49&lt;&gt;0,+(X49/W49)*100,0)</f>
        <v>11.045698118352544</v>
      </c>
      <c r="Z49" s="141">
        <f>+Z25-Z48</f>
        <v>20411847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44510830</v>
      </c>
      <c r="D5" s="122">
        <v>45831273</v>
      </c>
      <c r="E5" s="26">
        <v>46571273</v>
      </c>
      <c r="F5" s="26">
        <v>46939069</v>
      </c>
      <c r="G5" s="26">
        <v>48487</v>
      </c>
      <c r="H5" s="26">
        <v>-5655</v>
      </c>
      <c r="I5" s="26">
        <v>46981901</v>
      </c>
      <c r="J5" s="26">
        <v>-1716</v>
      </c>
      <c r="K5" s="26">
        <v>0</v>
      </c>
      <c r="L5" s="26">
        <v>0</v>
      </c>
      <c r="M5" s="26">
        <v>-1716</v>
      </c>
      <c r="N5" s="26">
        <v>-7956</v>
      </c>
      <c r="O5" s="26">
        <v>7209</v>
      </c>
      <c r="P5" s="26">
        <v>-105368</v>
      </c>
      <c r="Q5" s="26">
        <v>-106115</v>
      </c>
      <c r="R5" s="26">
        <v>-1023060</v>
      </c>
      <c r="S5" s="26">
        <v>-1322109</v>
      </c>
      <c r="T5" s="26">
        <v>-38562</v>
      </c>
      <c r="U5" s="26">
        <v>-2383731</v>
      </c>
      <c r="V5" s="26">
        <v>44490339</v>
      </c>
      <c r="W5" s="26">
        <v>46571273</v>
      </c>
      <c r="X5" s="26">
        <v>-2080934</v>
      </c>
      <c r="Y5" s="106">
        <v>-4.47</v>
      </c>
      <c r="Z5" s="121">
        <v>46571273</v>
      </c>
    </row>
    <row r="6" spans="1:26" ht="13.5">
      <c r="A6" s="157" t="s">
        <v>101</v>
      </c>
      <c r="B6" s="158"/>
      <c r="C6" s="121">
        <v>451147</v>
      </c>
      <c r="D6" s="122">
        <v>500000</v>
      </c>
      <c r="E6" s="26">
        <v>500000</v>
      </c>
      <c r="F6" s="26">
        <v>18752</v>
      </c>
      <c r="G6" s="26">
        <v>38660</v>
      </c>
      <c r="H6" s="26">
        <v>30649</v>
      </c>
      <c r="I6" s="26">
        <v>88061</v>
      </c>
      <c r="J6" s="26">
        <v>55986</v>
      </c>
      <c r="K6" s="26">
        <v>52536</v>
      </c>
      <c r="L6" s="26">
        <v>44662</v>
      </c>
      <c r="M6" s="26">
        <v>153184</v>
      </c>
      <c r="N6" s="26">
        <v>47281</v>
      </c>
      <c r="O6" s="26">
        <v>22053</v>
      </c>
      <c r="P6" s="26">
        <v>48870</v>
      </c>
      <c r="Q6" s="26">
        <v>118204</v>
      </c>
      <c r="R6" s="26">
        <v>46282</v>
      </c>
      <c r="S6" s="26">
        <v>25371</v>
      </c>
      <c r="T6" s="26">
        <v>4789</v>
      </c>
      <c r="U6" s="26">
        <v>76442</v>
      </c>
      <c r="V6" s="26">
        <v>435891</v>
      </c>
      <c r="W6" s="26">
        <v>500000</v>
      </c>
      <c r="X6" s="26">
        <v>-64109</v>
      </c>
      <c r="Y6" s="106">
        <v>-12.82</v>
      </c>
      <c r="Z6" s="121">
        <v>500000</v>
      </c>
    </row>
    <row r="7" spans="1:26" ht="13.5">
      <c r="A7" s="159" t="s">
        <v>102</v>
      </c>
      <c r="B7" s="158" t="s">
        <v>95</v>
      </c>
      <c r="C7" s="121">
        <v>63731523</v>
      </c>
      <c r="D7" s="122">
        <v>76155877</v>
      </c>
      <c r="E7" s="26">
        <v>73455877</v>
      </c>
      <c r="F7" s="26">
        <v>9132841</v>
      </c>
      <c r="G7" s="26">
        <v>5840027</v>
      </c>
      <c r="H7" s="26">
        <v>4363624</v>
      </c>
      <c r="I7" s="26">
        <v>19336492</v>
      </c>
      <c r="J7" s="26">
        <v>5560423</v>
      </c>
      <c r="K7" s="26">
        <v>5644502</v>
      </c>
      <c r="L7" s="26">
        <v>5320581</v>
      </c>
      <c r="M7" s="26">
        <v>16525506</v>
      </c>
      <c r="N7" s="26">
        <v>6845931</v>
      </c>
      <c r="O7" s="26">
        <v>5420299</v>
      </c>
      <c r="P7" s="26">
        <v>6139331</v>
      </c>
      <c r="Q7" s="26">
        <v>18405561</v>
      </c>
      <c r="R7" s="26">
        <v>5734584</v>
      </c>
      <c r="S7" s="26">
        <v>6213665</v>
      </c>
      <c r="T7" s="26">
        <v>7641551</v>
      </c>
      <c r="U7" s="26">
        <v>19589800</v>
      </c>
      <c r="V7" s="26">
        <v>73857359</v>
      </c>
      <c r="W7" s="26">
        <v>73455877</v>
      </c>
      <c r="X7" s="26">
        <v>401482</v>
      </c>
      <c r="Y7" s="106">
        <v>0.55</v>
      </c>
      <c r="Z7" s="121">
        <v>73455877</v>
      </c>
    </row>
    <row r="8" spans="1:26" ht="13.5">
      <c r="A8" s="159" t="s">
        <v>103</v>
      </c>
      <c r="B8" s="158" t="s">
        <v>95</v>
      </c>
      <c r="C8" s="121">
        <v>16456132</v>
      </c>
      <c r="D8" s="122">
        <v>18606441</v>
      </c>
      <c r="E8" s="26">
        <v>18606441</v>
      </c>
      <c r="F8" s="26">
        <v>2840725</v>
      </c>
      <c r="G8" s="26">
        <v>1087751</v>
      </c>
      <c r="H8" s="26">
        <v>944473</v>
      </c>
      <c r="I8" s="26">
        <v>4872949</v>
      </c>
      <c r="J8" s="26">
        <v>1235185</v>
      </c>
      <c r="K8" s="26">
        <v>1203353</v>
      </c>
      <c r="L8" s="26">
        <v>1318246</v>
      </c>
      <c r="M8" s="26">
        <v>3756784</v>
      </c>
      <c r="N8" s="26">
        <v>1554443</v>
      </c>
      <c r="O8" s="26">
        <v>1397366</v>
      </c>
      <c r="P8" s="26">
        <v>1904232</v>
      </c>
      <c r="Q8" s="26">
        <v>4856041</v>
      </c>
      <c r="R8" s="26">
        <v>1486449</v>
      </c>
      <c r="S8" s="26">
        <v>1477135</v>
      </c>
      <c r="T8" s="26">
        <v>1275682</v>
      </c>
      <c r="U8" s="26">
        <v>4239266</v>
      </c>
      <c r="V8" s="26">
        <v>17725040</v>
      </c>
      <c r="W8" s="26">
        <v>18606441</v>
      </c>
      <c r="X8" s="26">
        <v>-881401</v>
      </c>
      <c r="Y8" s="106">
        <v>-4.74</v>
      </c>
      <c r="Z8" s="121">
        <v>18606441</v>
      </c>
    </row>
    <row r="9" spans="1:26" ht="13.5">
      <c r="A9" s="159" t="s">
        <v>104</v>
      </c>
      <c r="B9" s="158" t="s">
        <v>95</v>
      </c>
      <c r="C9" s="121">
        <v>12218818</v>
      </c>
      <c r="D9" s="122">
        <v>13456997</v>
      </c>
      <c r="E9" s="26">
        <v>13556997</v>
      </c>
      <c r="F9" s="26">
        <v>3467762</v>
      </c>
      <c r="G9" s="26">
        <v>910335</v>
      </c>
      <c r="H9" s="26">
        <v>878858</v>
      </c>
      <c r="I9" s="26">
        <v>5256955</v>
      </c>
      <c r="J9" s="26">
        <v>909107</v>
      </c>
      <c r="K9" s="26">
        <v>857670</v>
      </c>
      <c r="L9" s="26">
        <v>936544</v>
      </c>
      <c r="M9" s="26">
        <v>2703321</v>
      </c>
      <c r="N9" s="26">
        <v>954338</v>
      </c>
      <c r="O9" s="26">
        <v>985410</v>
      </c>
      <c r="P9" s="26">
        <v>971933</v>
      </c>
      <c r="Q9" s="26">
        <v>2911681</v>
      </c>
      <c r="R9" s="26">
        <v>950245</v>
      </c>
      <c r="S9" s="26">
        <v>969976</v>
      </c>
      <c r="T9" s="26">
        <v>948054</v>
      </c>
      <c r="U9" s="26">
        <v>2868275</v>
      </c>
      <c r="V9" s="26">
        <v>13740232</v>
      </c>
      <c r="W9" s="26">
        <v>13556997</v>
      </c>
      <c r="X9" s="26">
        <v>183235</v>
      </c>
      <c r="Y9" s="106">
        <v>1.35</v>
      </c>
      <c r="Z9" s="121">
        <v>13556997</v>
      </c>
    </row>
    <row r="10" spans="1:26" ht="13.5">
      <c r="A10" s="159" t="s">
        <v>105</v>
      </c>
      <c r="B10" s="158" t="s">
        <v>95</v>
      </c>
      <c r="C10" s="121">
        <v>8708649</v>
      </c>
      <c r="D10" s="122">
        <v>9569170</v>
      </c>
      <c r="E10" s="20">
        <v>9719170</v>
      </c>
      <c r="F10" s="20">
        <v>804642</v>
      </c>
      <c r="G10" s="20">
        <v>797246</v>
      </c>
      <c r="H10" s="20">
        <v>807545</v>
      </c>
      <c r="I10" s="20">
        <v>2409433</v>
      </c>
      <c r="J10" s="20">
        <v>807363</v>
      </c>
      <c r="K10" s="20">
        <v>808338</v>
      </c>
      <c r="L10" s="20">
        <v>811375</v>
      </c>
      <c r="M10" s="20">
        <v>2427076</v>
      </c>
      <c r="N10" s="20">
        <v>812199</v>
      </c>
      <c r="O10" s="20">
        <v>811663</v>
      </c>
      <c r="P10" s="20">
        <v>816236</v>
      </c>
      <c r="Q10" s="20">
        <v>2440098</v>
      </c>
      <c r="R10" s="20">
        <v>826786</v>
      </c>
      <c r="S10" s="20">
        <v>845408</v>
      </c>
      <c r="T10" s="20">
        <v>831830</v>
      </c>
      <c r="U10" s="20">
        <v>2504024</v>
      </c>
      <c r="V10" s="20">
        <v>9780631</v>
      </c>
      <c r="W10" s="20">
        <v>9719170</v>
      </c>
      <c r="X10" s="20">
        <v>61461</v>
      </c>
      <c r="Y10" s="160">
        <v>0.63</v>
      </c>
      <c r="Z10" s="96">
        <v>9719170</v>
      </c>
    </row>
    <row r="11" spans="1:26" ht="13.5">
      <c r="A11" s="159" t="s">
        <v>106</v>
      </c>
      <c r="B11" s="161"/>
      <c r="C11" s="121">
        <v>3989638</v>
      </c>
      <c r="D11" s="122">
        <v>4417262</v>
      </c>
      <c r="E11" s="26">
        <v>4617262</v>
      </c>
      <c r="F11" s="26">
        <v>357288</v>
      </c>
      <c r="G11" s="26">
        <v>475170</v>
      </c>
      <c r="H11" s="26">
        <v>276537</v>
      </c>
      <c r="I11" s="26">
        <v>1108995</v>
      </c>
      <c r="J11" s="26">
        <v>284802</v>
      </c>
      <c r="K11" s="26">
        <v>998426</v>
      </c>
      <c r="L11" s="26">
        <v>413815</v>
      </c>
      <c r="M11" s="26">
        <v>1697043</v>
      </c>
      <c r="N11" s="26">
        <v>502481</v>
      </c>
      <c r="O11" s="26">
        <v>211234</v>
      </c>
      <c r="P11" s="26">
        <v>249476</v>
      </c>
      <c r="Q11" s="26">
        <v>963191</v>
      </c>
      <c r="R11" s="26">
        <v>146076</v>
      </c>
      <c r="S11" s="26">
        <v>157146</v>
      </c>
      <c r="T11" s="26">
        <v>311220</v>
      </c>
      <c r="U11" s="26">
        <v>614442</v>
      </c>
      <c r="V11" s="26">
        <v>4383671</v>
      </c>
      <c r="W11" s="26">
        <v>4617262</v>
      </c>
      <c r="X11" s="26">
        <v>-233591</v>
      </c>
      <c r="Y11" s="106">
        <v>-5.06</v>
      </c>
      <c r="Z11" s="121">
        <v>4617262</v>
      </c>
    </row>
    <row r="12" spans="1:26" ht="13.5">
      <c r="A12" s="159" t="s">
        <v>107</v>
      </c>
      <c r="B12" s="161"/>
      <c r="C12" s="121">
        <v>3174064</v>
      </c>
      <c r="D12" s="122">
        <v>3105340</v>
      </c>
      <c r="E12" s="26">
        <v>3105340</v>
      </c>
      <c r="F12" s="26">
        <v>231812</v>
      </c>
      <c r="G12" s="26">
        <v>338220</v>
      </c>
      <c r="H12" s="26">
        <v>215493</v>
      </c>
      <c r="I12" s="26">
        <v>785525</v>
      </c>
      <c r="J12" s="26">
        <v>268854</v>
      </c>
      <c r="K12" s="26">
        <v>474332</v>
      </c>
      <c r="L12" s="26">
        <v>242320</v>
      </c>
      <c r="M12" s="26">
        <v>985506</v>
      </c>
      <c r="N12" s="26">
        <v>404946</v>
      </c>
      <c r="O12" s="26">
        <v>307170</v>
      </c>
      <c r="P12" s="26">
        <v>299911</v>
      </c>
      <c r="Q12" s="26">
        <v>1012027</v>
      </c>
      <c r="R12" s="26">
        <v>259346</v>
      </c>
      <c r="S12" s="26">
        <v>278323</v>
      </c>
      <c r="T12" s="26">
        <v>283507</v>
      </c>
      <c r="U12" s="26">
        <v>821176</v>
      </c>
      <c r="V12" s="26">
        <v>3604234</v>
      </c>
      <c r="W12" s="26">
        <v>3105340</v>
      </c>
      <c r="X12" s="26">
        <v>498894</v>
      </c>
      <c r="Y12" s="106">
        <v>16.07</v>
      </c>
      <c r="Z12" s="121">
        <v>3105340</v>
      </c>
    </row>
    <row r="13" spans="1:26" ht="13.5">
      <c r="A13" s="157" t="s">
        <v>108</v>
      </c>
      <c r="B13" s="161"/>
      <c r="C13" s="121">
        <v>5897442</v>
      </c>
      <c r="D13" s="122">
        <v>6800000</v>
      </c>
      <c r="E13" s="26">
        <v>5725000</v>
      </c>
      <c r="F13" s="26">
        <v>363314</v>
      </c>
      <c r="G13" s="26">
        <v>41919</v>
      </c>
      <c r="H13" s="26">
        <v>189077</v>
      </c>
      <c r="I13" s="26">
        <v>594310</v>
      </c>
      <c r="J13" s="26">
        <v>568696</v>
      </c>
      <c r="K13" s="26">
        <v>329511</v>
      </c>
      <c r="L13" s="26">
        <v>392549</v>
      </c>
      <c r="M13" s="26">
        <v>1290756</v>
      </c>
      <c r="N13" s="26">
        <v>249256</v>
      </c>
      <c r="O13" s="26">
        <v>10214165</v>
      </c>
      <c r="P13" s="26">
        <v>-9644040</v>
      </c>
      <c r="Q13" s="26">
        <v>819381</v>
      </c>
      <c r="R13" s="26">
        <v>107943</v>
      </c>
      <c r="S13" s="26">
        <v>587609</v>
      </c>
      <c r="T13" s="26">
        <v>320562</v>
      </c>
      <c r="U13" s="26">
        <v>1016114</v>
      </c>
      <c r="V13" s="26">
        <v>3720561</v>
      </c>
      <c r="W13" s="26">
        <v>5725000</v>
      </c>
      <c r="X13" s="26">
        <v>-2004439</v>
      </c>
      <c r="Y13" s="106">
        <v>-35.01</v>
      </c>
      <c r="Z13" s="121">
        <v>5725000</v>
      </c>
    </row>
    <row r="14" spans="1:26" ht="13.5">
      <c r="A14" s="157" t="s">
        <v>109</v>
      </c>
      <c r="B14" s="161"/>
      <c r="C14" s="121">
        <v>589247</v>
      </c>
      <c r="D14" s="122">
        <v>500000</v>
      </c>
      <c r="E14" s="26">
        <v>517000</v>
      </c>
      <c r="F14" s="26">
        <v>40644</v>
      </c>
      <c r="G14" s="26">
        <v>35239</v>
      </c>
      <c r="H14" s="26">
        <v>44988</v>
      </c>
      <c r="I14" s="26">
        <v>120871</v>
      </c>
      <c r="J14" s="26">
        <v>48114</v>
      </c>
      <c r="K14" s="26">
        <v>50280</v>
      </c>
      <c r="L14" s="26">
        <v>54519</v>
      </c>
      <c r="M14" s="26">
        <v>152913</v>
      </c>
      <c r="N14" s="26">
        <v>48583</v>
      </c>
      <c r="O14" s="26">
        <v>13567</v>
      </c>
      <c r="P14" s="26">
        <v>56643</v>
      </c>
      <c r="Q14" s="26">
        <v>118793</v>
      </c>
      <c r="R14" s="26">
        <v>51915</v>
      </c>
      <c r="S14" s="26">
        <v>43683</v>
      </c>
      <c r="T14" s="26">
        <v>136977</v>
      </c>
      <c r="U14" s="26">
        <v>232575</v>
      </c>
      <c r="V14" s="26">
        <v>625152</v>
      </c>
      <c r="W14" s="26">
        <v>517000</v>
      </c>
      <c r="X14" s="26">
        <v>108152</v>
      </c>
      <c r="Y14" s="106">
        <v>20.92</v>
      </c>
      <c r="Z14" s="121">
        <v>517000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2569979</v>
      </c>
      <c r="D16" s="122">
        <v>2294200</v>
      </c>
      <c r="E16" s="26">
        <v>2536200</v>
      </c>
      <c r="F16" s="26">
        <v>344883</v>
      </c>
      <c r="G16" s="26">
        <v>260280</v>
      </c>
      <c r="H16" s="26">
        <v>64104</v>
      </c>
      <c r="I16" s="26">
        <v>669267</v>
      </c>
      <c r="J16" s="26">
        <v>157490</v>
      </c>
      <c r="K16" s="26">
        <v>187363</v>
      </c>
      <c r="L16" s="26">
        <v>153548</v>
      </c>
      <c r="M16" s="26">
        <v>498401</v>
      </c>
      <c r="N16" s="26">
        <v>307176</v>
      </c>
      <c r="O16" s="26">
        <v>312155</v>
      </c>
      <c r="P16" s="26">
        <v>230898</v>
      </c>
      <c r="Q16" s="26">
        <v>850229</v>
      </c>
      <c r="R16" s="26">
        <v>115138</v>
      </c>
      <c r="S16" s="26">
        <v>243448</v>
      </c>
      <c r="T16" s="26">
        <v>315829</v>
      </c>
      <c r="U16" s="26">
        <v>674415</v>
      </c>
      <c r="V16" s="26">
        <v>2692312</v>
      </c>
      <c r="W16" s="26">
        <v>2536200</v>
      </c>
      <c r="X16" s="26">
        <v>156112</v>
      </c>
      <c r="Y16" s="106">
        <v>6.16</v>
      </c>
      <c r="Z16" s="121">
        <v>2536200</v>
      </c>
    </row>
    <row r="17" spans="1:26" ht="13.5">
      <c r="A17" s="157" t="s">
        <v>112</v>
      </c>
      <c r="B17" s="161"/>
      <c r="C17" s="121">
        <v>204609</v>
      </c>
      <c r="D17" s="122">
        <v>160500</v>
      </c>
      <c r="E17" s="26">
        <v>260500</v>
      </c>
      <c r="F17" s="26">
        <v>9101</v>
      </c>
      <c r="G17" s="26">
        <v>14056</v>
      </c>
      <c r="H17" s="26">
        <v>38204</v>
      </c>
      <c r="I17" s="26">
        <v>61361</v>
      </c>
      <c r="J17" s="26">
        <v>28792</v>
      </c>
      <c r="K17" s="26">
        <v>9334</v>
      </c>
      <c r="L17" s="26">
        <v>91062</v>
      </c>
      <c r="M17" s="26">
        <v>129188</v>
      </c>
      <c r="N17" s="26">
        <v>54702</v>
      </c>
      <c r="O17" s="26">
        <v>9186</v>
      </c>
      <c r="P17" s="26">
        <v>9866</v>
      </c>
      <c r="Q17" s="26">
        <v>73754</v>
      </c>
      <c r="R17" s="26">
        <v>14549</v>
      </c>
      <c r="S17" s="26">
        <v>7976</v>
      </c>
      <c r="T17" s="26">
        <v>6686</v>
      </c>
      <c r="U17" s="26">
        <v>29211</v>
      </c>
      <c r="V17" s="26">
        <v>293514</v>
      </c>
      <c r="W17" s="26">
        <v>260500</v>
      </c>
      <c r="X17" s="26">
        <v>33014</v>
      </c>
      <c r="Y17" s="106">
        <v>12.67</v>
      </c>
      <c r="Z17" s="121">
        <v>260500</v>
      </c>
    </row>
    <row r="18" spans="1:26" ht="13.5">
      <c r="A18" s="159" t="s">
        <v>113</v>
      </c>
      <c r="B18" s="158"/>
      <c r="C18" s="121">
        <v>1199004</v>
      </c>
      <c r="D18" s="122">
        <v>1176500</v>
      </c>
      <c r="E18" s="26">
        <v>1176500</v>
      </c>
      <c r="F18" s="26">
        <v>68523</v>
      </c>
      <c r="G18" s="26">
        <v>87058</v>
      </c>
      <c r="H18" s="26">
        <v>112119</v>
      </c>
      <c r="I18" s="26">
        <v>267700</v>
      </c>
      <c r="J18" s="26">
        <v>112464</v>
      </c>
      <c r="K18" s="26">
        <v>114476</v>
      </c>
      <c r="L18" s="26">
        <v>75597</v>
      </c>
      <c r="M18" s="26">
        <v>302537</v>
      </c>
      <c r="N18" s="26">
        <v>106741</v>
      </c>
      <c r="O18" s="26">
        <v>110867</v>
      </c>
      <c r="P18" s="26">
        <v>120753</v>
      </c>
      <c r="Q18" s="26">
        <v>338361</v>
      </c>
      <c r="R18" s="26">
        <v>89624</v>
      </c>
      <c r="S18" s="26">
        <v>101559</v>
      </c>
      <c r="T18" s="26">
        <v>90601</v>
      </c>
      <c r="U18" s="26">
        <v>281784</v>
      </c>
      <c r="V18" s="26">
        <v>1190382</v>
      </c>
      <c r="W18" s="26">
        <v>1176500</v>
      </c>
      <c r="X18" s="26">
        <v>13882</v>
      </c>
      <c r="Y18" s="106">
        <v>1.18</v>
      </c>
      <c r="Z18" s="121">
        <v>1176500</v>
      </c>
    </row>
    <row r="19" spans="1:26" ht="13.5">
      <c r="A19" s="157" t="s">
        <v>33</v>
      </c>
      <c r="B19" s="161"/>
      <c r="C19" s="121">
        <v>98965175</v>
      </c>
      <c r="D19" s="122">
        <v>52850340</v>
      </c>
      <c r="E19" s="26">
        <v>55253520</v>
      </c>
      <c r="F19" s="26">
        <v>9015888</v>
      </c>
      <c r="G19" s="26">
        <v>1750026</v>
      </c>
      <c r="H19" s="26">
        <v>0</v>
      </c>
      <c r="I19" s="26">
        <v>10765914</v>
      </c>
      <c r="J19" s="26">
        <v>322733</v>
      </c>
      <c r="K19" s="26">
        <v>5046944</v>
      </c>
      <c r="L19" s="26">
        <v>11942559</v>
      </c>
      <c r="M19" s="26">
        <v>17312236</v>
      </c>
      <c r="N19" s="26">
        <v>200</v>
      </c>
      <c r="O19" s="26">
        <v>208329</v>
      </c>
      <c r="P19" s="26">
        <v>18162439</v>
      </c>
      <c r="Q19" s="26">
        <v>18370968</v>
      </c>
      <c r="R19" s="26">
        <v>3789044</v>
      </c>
      <c r="S19" s="26">
        <v>144000</v>
      </c>
      <c r="T19" s="26">
        <v>37033</v>
      </c>
      <c r="U19" s="26">
        <v>3970077</v>
      </c>
      <c r="V19" s="26">
        <v>50419195</v>
      </c>
      <c r="W19" s="26">
        <v>55253520</v>
      </c>
      <c r="X19" s="26">
        <v>-4834325</v>
      </c>
      <c r="Y19" s="106">
        <v>-8.75</v>
      </c>
      <c r="Z19" s="121">
        <v>55253520</v>
      </c>
    </row>
    <row r="20" spans="1:26" ht="13.5">
      <c r="A20" s="157" t="s">
        <v>34</v>
      </c>
      <c r="B20" s="161" t="s">
        <v>95</v>
      </c>
      <c r="C20" s="121">
        <v>-5423120</v>
      </c>
      <c r="D20" s="122">
        <v>-4096739</v>
      </c>
      <c r="E20" s="20">
        <v>-3500376</v>
      </c>
      <c r="F20" s="20">
        <v>-2778107</v>
      </c>
      <c r="G20" s="20">
        <v>113540</v>
      </c>
      <c r="H20" s="20">
        <v>-514200</v>
      </c>
      <c r="I20" s="20">
        <v>-3178767</v>
      </c>
      <c r="J20" s="20">
        <v>-63083</v>
      </c>
      <c r="K20" s="20">
        <v>196103</v>
      </c>
      <c r="L20" s="20">
        <v>219440</v>
      </c>
      <c r="M20" s="20">
        <v>352460</v>
      </c>
      <c r="N20" s="20">
        <v>75623</v>
      </c>
      <c r="O20" s="20">
        <v>203482</v>
      </c>
      <c r="P20" s="20">
        <v>-482599</v>
      </c>
      <c r="Q20" s="20">
        <v>-203494</v>
      </c>
      <c r="R20" s="20">
        <v>-33551</v>
      </c>
      <c r="S20" s="20">
        <v>94065</v>
      </c>
      <c r="T20" s="20">
        <v>7974</v>
      </c>
      <c r="U20" s="20">
        <v>68488</v>
      </c>
      <c r="V20" s="20">
        <v>-2961313</v>
      </c>
      <c r="W20" s="20">
        <v>-3500376</v>
      </c>
      <c r="X20" s="20">
        <v>539063</v>
      </c>
      <c r="Y20" s="160">
        <v>-15.4</v>
      </c>
      <c r="Z20" s="96">
        <v>-3500376</v>
      </c>
    </row>
    <row r="21" spans="1:26" ht="13.5">
      <c r="A21" s="157" t="s">
        <v>114</v>
      </c>
      <c r="B21" s="161"/>
      <c r="C21" s="121">
        <v>625284</v>
      </c>
      <c r="D21" s="122">
        <v>20200000</v>
      </c>
      <c r="E21" s="26">
        <v>20200000</v>
      </c>
      <c r="F21" s="26">
        <v>308143</v>
      </c>
      <c r="G21" s="26">
        <v>3421</v>
      </c>
      <c r="H21" s="48">
        <v>412000</v>
      </c>
      <c r="I21" s="26">
        <v>723564</v>
      </c>
      <c r="J21" s="26">
        <v>1536783</v>
      </c>
      <c r="K21" s="26">
        <v>-8286</v>
      </c>
      <c r="L21" s="26">
        <v>0</v>
      </c>
      <c r="M21" s="26">
        <v>1528497</v>
      </c>
      <c r="N21" s="26">
        <v>151009</v>
      </c>
      <c r="O21" s="48">
        <v>761113</v>
      </c>
      <c r="P21" s="26">
        <v>0</v>
      </c>
      <c r="Q21" s="26">
        <v>912122</v>
      </c>
      <c r="R21" s="26">
        <v>42800</v>
      </c>
      <c r="S21" s="26">
        <v>877</v>
      </c>
      <c r="T21" s="26">
        <v>29037</v>
      </c>
      <c r="U21" s="26">
        <v>72714</v>
      </c>
      <c r="V21" s="48">
        <v>3236897</v>
      </c>
      <c r="W21" s="26">
        <v>20200000</v>
      </c>
      <c r="X21" s="26">
        <v>-16963103</v>
      </c>
      <c r="Y21" s="106">
        <v>-83.98</v>
      </c>
      <c r="Z21" s="121">
        <v>20200000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257868421</v>
      </c>
      <c r="D22" s="165">
        <f t="shared" si="0"/>
        <v>251527161</v>
      </c>
      <c r="E22" s="166">
        <f t="shared" si="0"/>
        <v>252300704</v>
      </c>
      <c r="F22" s="166">
        <f t="shared" si="0"/>
        <v>71165280</v>
      </c>
      <c r="G22" s="166">
        <f t="shared" si="0"/>
        <v>11841435</v>
      </c>
      <c r="H22" s="166">
        <f t="shared" si="0"/>
        <v>7857816</v>
      </c>
      <c r="I22" s="166">
        <f t="shared" si="0"/>
        <v>90864531</v>
      </c>
      <c r="J22" s="166">
        <f t="shared" si="0"/>
        <v>11831993</v>
      </c>
      <c r="K22" s="166">
        <f t="shared" si="0"/>
        <v>15964882</v>
      </c>
      <c r="L22" s="166">
        <f t="shared" si="0"/>
        <v>22016817</v>
      </c>
      <c r="M22" s="166">
        <f t="shared" si="0"/>
        <v>49813692</v>
      </c>
      <c r="N22" s="166">
        <f t="shared" si="0"/>
        <v>12106953</v>
      </c>
      <c r="O22" s="166">
        <f t="shared" si="0"/>
        <v>20995268</v>
      </c>
      <c r="P22" s="166">
        <f t="shared" si="0"/>
        <v>18778581</v>
      </c>
      <c r="Q22" s="166">
        <f t="shared" si="0"/>
        <v>51880802</v>
      </c>
      <c r="R22" s="166">
        <f t="shared" si="0"/>
        <v>12604170</v>
      </c>
      <c r="S22" s="166">
        <f t="shared" si="0"/>
        <v>9868132</v>
      </c>
      <c r="T22" s="166">
        <f t="shared" si="0"/>
        <v>12202770</v>
      </c>
      <c r="U22" s="166">
        <f t="shared" si="0"/>
        <v>34675072</v>
      </c>
      <c r="V22" s="166">
        <f t="shared" si="0"/>
        <v>227234097</v>
      </c>
      <c r="W22" s="166">
        <f t="shared" si="0"/>
        <v>252300704</v>
      </c>
      <c r="X22" s="166">
        <f t="shared" si="0"/>
        <v>-25066607</v>
      </c>
      <c r="Y22" s="167">
        <f>+IF(W22&lt;&gt;0,+(X22/W22)*100,0)</f>
        <v>-9.93521088232873</v>
      </c>
      <c r="Z22" s="164">
        <f>SUM(Z5:Z21)</f>
        <v>252300704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67117345</v>
      </c>
      <c r="D25" s="122">
        <v>76735257</v>
      </c>
      <c r="E25" s="26">
        <v>76751257</v>
      </c>
      <c r="F25" s="26">
        <v>5955349</v>
      </c>
      <c r="G25" s="26">
        <v>5109350</v>
      </c>
      <c r="H25" s="26">
        <v>5689260</v>
      </c>
      <c r="I25" s="26">
        <v>16753959</v>
      </c>
      <c r="J25" s="26">
        <v>5643438</v>
      </c>
      <c r="K25" s="26">
        <v>9072053</v>
      </c>
      <c r="L25" s="26">
        <v>6679143</v>
      </c>
      <c r="M25" s="26">
        <v>21394634</v>
      </c>
      <c r="N25" s="26">
        <v>6673646</v>
      </c>
      <c r="O25" s="26">
        <v>6697323</v>
      </c>
      <c r="P25" s="26">
        <v>5879985</v>
      </c>
      <c r="Q25" s="26">
        <v>19250954</v>
      </c>
      <c r="R25" s="26">
        <v>6028152</v>
      </c>
      <c r="S25" s="26">
        <v>6136674</v>
      </c>
      <c r="T25" s="26">
        <v>5990602</v>
      </c>
      <c r="U25" s="26">
        <v>18155428</v>
      </c>
      <c r="V25" s="26">
        <v>75554975</v>
      </c>
      <c r="W25" s="26">
        <v>76751257</v>
      </c>
      <c r="X25" s="26">
        <v>-1196282</v>
      </c>
      <c r="Y25" s="106">
        <v>-1.56</v>
      </c>
      <c r="Z25" s="121">
        <v>76751257</v>
      </c>
    </row>
    <row r="26" spans="1:26" ht="13.5">
      <c r="A26" s="159" t="s">
        <v>37</v>
      </c>
      <c r="B26" s="158"/>
      <c r="C26" s="121">
        <v>4150726</v>
      </c>
      <c r="D26" s="122">
        <v>4480808</v>
      </c>
      <c r="E26" s="26">
        <v>4541808</v>
      </c>
      <c r="F26" s="26">
        <v>330444</v>
      </c>
      <c r="G26" s="26">
        <v>346740</v>
      </c>
      <c r="H26" s="26">
        <v>363679</v>
      </c>
      <c r="I26" s="26">
        <v>1040863</v>
      </c>
      <c r="J26" s="26">
        <v>357335</v>
      </c>
      <c r="K26" s="26">
        <v>348836</v>
      </c>
      <c r="L26" s="26">
        <v>361040</v>
      </c>
      <c r="M26" s="26">
        <v>1067211</v>
      </c>
      <c r="N26" s="26">
        <v>449963</v>
      </c>
      <c r="O26" s="26">
        <v>350516</v>
      </c>
      <c r="P26" s="26">
        <v>359011</v>
      </c>
      <c r="Q26" s="26">
        <v>1159490</v>
      </c>
      <c r="R26" s="26">
        <v>380228</v>
      </c>
      <c r="S26" s="26">
        <v>241680</v>
      </c>
      <c r="T26" s="26">
        <v>250565</v>
      </c>
      <c r="U26" s="26">
        <v>872473</v>
      </c>
      <c r="V26" s="26">
        <v>4140037</v>
      </c>
      <c r="W26" s="26">
        <v>4541808</v>
      </c>
      <c r="X26" s="26">
        <v>-401771</v>
      </c>
      <c r="Y26" s="106">
        <v>-8.85</v>
      </c>
      <c r="Z26" s="121">
        <v>4541808</v>
      </c>
    </row>
    <row r="27" spans="1:26" ht="13.5">
      <c r="A27" s="159" t="s">
        <v>117</v>
      </c>
      <c r="B27" s="158" t="s">
        <v>98</v>
      </c>
      <c r="C27" s="121">
        <v>2105761</v>
      </c>
      <c r="D27" s="122">
        <v>2439638</v>
      </c>
      <c r="E27" s="26">
        <v>2439638</v>
      </c>
      <c r="F27" s="26">
        <v>384436</v>
      </c>
      <c r="G27" s="26">
        <v>202680</v>
      </c>
      <c r="H27" s="26">
        <v>201199</v>
      </c>
      <c r="I27" s="26">
        <v>788315</v>
      </c>
      <c r="J27" s="26">
        <v>188937</v>
      </c>
      <c r="K27" s="26">
        <v>978153</v>
      </c>
      <c r="L27" s="26">
        <v>200153</v>
      </c>
      <c r="M27" s="26">
        <v>1367243</v>
      </c>
      <c r="N27" s="26">
        <v>233986</v>
      </c>
      <c r="O27" s="26">
        <v>202349</v>
      </c>
      <c r="P27" s="26">
        <v>640007</v>
      </c>
      <c r="Q27" s="26">
        <v>1076342</v>
      </c>
      <c r="R27" s="26">
        <v>203548</v>
      </c>
      <c r="S27" s="26">
        <v>840259</v>
      </c>
      <c r="T27" s="26">
        <v>202484</v>
      </c>
      <c r="U27" s="26">
        <v>1246291</v>
      </c>
      <c r="V27" s="26">
        <v>4478191</v>
      </c>
      <c r="W27" s="26">
        <v>2439638</v>
      </c>
      <c r="X27" s="26">
        <v>2038553</v>
      </c>
      <c r="Y27" s="106">
        <v>83.56</v>
      </c>
      <c r="Z27" s="121">
        <v>2439638</v>
      </c>
    </row>
    <row r="28" spans="1:26" ht="13.5">
      <c r="A28" s="159" t="s">
        <v>38</v>
      </c>
      <c r="B28" s="158" t="s">
        <v>95</v>
      </c>
      <c r="C28" s="121">
        <v>12767154</v>
      </c>
      <c r="D28" s="122">
        <v>15270123</v>
      </c>
      <c r="E28" s="26">
        <v>15270123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15270123</v>
      </c>
      <c r="X28" s="26">
        <v>-15270123</v>
      </c>
      <c r="Y28" s="106">
        <v>-100</v>
      </c>
      <c r="Z28" s="121">
        <v>15270123</v>
      </c>
    </row>
    <row r="29" spans="1:26" ht="13.5">
      <c r="A29" s="159" t="s">
        <v>39</v>
      </c>
      <c r="B29" s="158"/>
      <c r="C29" s="121">
        <v>4259842</v>
      </c>
      <c r="D29" s="122">
        <v>4862073</v>
      </c>
      <c r="E29" s="26">
        <v>5114073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1800286</v>
      </c>
      <c r="M29" s="26">
        <v>1800286</v>
      </c>
      <c r="N29" s="26">
        <v>850981</v>
      </c>
      <c r="O29" s="26">
        <v>0</v>
      </c>
      <c r="P29" s="26">
        <v>0</v>
      </c>
      <c r="Q29" s="26">
        <v>850981</v>
      </c>
      <c r="R29" s="26">
        <v>0</v>
      </c>
      <c r="S29" s="26">
        <v>408</v>
      </c>
      <c r="T29" s="26">
        <v>-408</v>
      </c>
      <c r="U29" s="26">
        <v>0</v>
      </c>
      <c r="V29" s="26">
        <v>2651267</v>
      </c>
      <c r="W29" s="26">
        <v>5114073</v>
      </c>
      <c r="X29" s="26">
        <v>-2462806</v>
      </c>
      <c r="Y29" s="106">
        <v>-48.16</v>
      </c>
      <c r="Z29" s="121">
        <v>5114073</v>
      </c>
    </row>
    <row r="30" spans="1:26" ht="13.5">
      <c r="A30" s="159" t="s">
        <v>118</v>
      </c>
      <c r="B30" s="158" t="s">
        <v>95</v>
      </c>
      <c r="C30" s="121">
        <v>35831635</v>
      </c>
      <c r="D30" s="122">
        <v>46577957</v>
      </c>
      <c r="E30" s="26">
        <v>46460957</v>
      </c>
      <c r="F30" s="26">
        <v>3790098</v>
      </c>
      <c r="G30" s="26">
        <v>4580973</v>
      </c>
      <c r="H30" s="26">
        <v>4635408</v>
      </c>
      <c r="I30" s="26">
        <v>13006479</v>
      </c>
      <c r="J30" s="26">
        <v>3620593</v>
      </c>
      <c r="K30" s="26">
        <v>2943340</v>
      </c>
      <c r="L30" s="26">
        <v>1188825</v>
      </c>
      <c r="M30" s="26">
        <v>7752758</v>
      </c>
      <c r="N30" s="26">
        <v>5749768</v>
      </c>
      <c r="O30" s="26">
        <v>3307491</v>
      </c>
      <c r="P30" s="26">
        <v>3157712</v>
      </c>
      <c r="Q30" s="26">
        <v>12214971</v>
      </c>
      <c r="R30" s="26">
        <v>2005863</v>
      </c>
      <c r="S30" s="26">
        <v>3772837</v>
      </c>
      <c r="T30" s="26">
        <v>4756746</v>
      </c>
      <c r="U30" s="26">
        <v>10535446</v>
      </c>
      <c r="V30" s="26">
        <v>43509654</v>
      </c>
      <c r="W30" s="26">
        <v>46460957</v>
      </c>
      <c r="X30" s="26">
        <v>-2951303</v>
      </c>
      <c r="Y30" s="106">
        <v>-6.35</v>
      </c>
      <c r="Z30" s="121">
        <v>46460957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802864</v>
      </c>
      <c r="D32" s="122">
        <v>3056000</v>
      </c>
      <c r="E32" s="26">
        <v>3065000</v>
      </c>
      <c r="F32" s="26">
        <v>126</v>
      </c>
      <c r="G32" s="26">
        <v>172132</v>
      </c>
      <c r="H32" s="26">
        <v>346752</v>
      </c>
      <c r="I32" s="26">
        <v>519010</v>
      </c>
      <c r="J32" s="26">
        <v>43423</v>
      </c>
      <c r="K32" s="26">
        <v>215375</v>
      </c>
      <c r="L32" s="26">
        <v>322177</v>
      </c>
      <c r="M32" s="26">
        <v>580975</v>
      </c>
      <c r="N32" s="26">
        <v>347352</v>
      </c>
      <c r="O32" s="26">
        <v>269982</v>
      </c>
      <c r="P32" s="26">
        <v>192964</v>
      </c>
      <c r="Q32" s="26">
        <v>810298</v>
      </c>
      <c r="R32" s="26">
        <v>171810</v>
      </c>
      <c r="S32" s="26">
        <v>221401</v>
      </c>
      <c r="T32" s="26">
        <v>666356</v>
      </c>
      <c r="U32" s="26">
        <v>1059567</v>
      </c>
      <c r="V32" s="26">
        <v>2969850</v>
      </c>
      <c r="W32" s="26">
        <v>3065000</v>
      </c>
      <c r="X32" s="26">
        <v>-95150</v>
      </c>
      <c r="Y32" s="106">
        <v>-3.1</v>
      </c>
      <c r="Z32" s="121">
        <v>3065000</v>
      </c>
    </row>
    <row r="33" spans="1:26" ht="13.5">
      <c r="A33" s="159" t="s">
        <v>41</v>
      </c>
      <c r="B33" s="158"/>
      <c r="C33" s="121">
        <v>86433195</v>
      </c>
      <c r="D33" s="122">
        <v>38093260</v>
      </c>
      <c r="E33" s="26">
        <v>40496440</v>
      </c>
      <c r="F33" s="26">
        <v>815618</v>
      </c>
      <c r="G33" s="26">
        <v>1384808</v>
      </c>
      <c r="H33" s="26">
        <v>1110905</v>
      </c>
      <c r="I33" s="26">
        <v>3311331</v>
      </c>
      <c r="J33" s="26">
        <v>1277578</v>
      </c>
      <c r="K33" s="26">
        <v>894768</v>
      </c>
      <c r="L33" s="26">
        <v>5966792</v>
      </c>
      <c r="M33" s="26">
        <v>8139138</v>
      </c>
      <c r="N33" s="26">
        <v>1823333</v>
      </c>
      <c r="O33" s="26">
        <v>1405154</v>
      </c>
      <c r="P33" s="26">
        <v>13540501</v>
      </c>
      <c r="Q33" s="26">
        <v>16768988</v>
      </c>
      <c r="R33" s="26">
        <v>2388300</v>
      </c>
      <c r="S33" s="26">
        <v>1568458</v>
      </c>
      <c r="T33" s="26">
        <v>1887495</v>
      </c>
      <c r="U33" s="26">
        <v>5844253</v>
      </c>
      <c r="V33" s="26">
        <v>34063710</v>
      </c>
      <c r="W33" s="26">
        <v>40496440</v>
      </c>
      <c r="X33" s="26">
        <v>-6432730</v>
      </c>
      <c r="Y33" s="106">
        <v>-15.88</v>
      </c>
      <c r="Z33" s="121">
        <v>40496440</v>
      </c>
    </row>
    <row r="34" spans="1:26" ht="13.5">
      <c r="A34" s="159" t="s">
        <v>42</v>
      </c>
      <c r="B34" s="158" t="s">
        <v>122</v>
      </c>
      <c r="C34" s="121">
        <v>38952581</v>
      </c>
      <c r="D34" s="122">
        <v>51388498</v>
      </c>
      <c r="E34" s="26">
        <v>50091857</v>
      </c>
      <c r="F34" s="26">
        <v>2800729</v>
      </c>
      <c r="G34" s="26">
        <v>1679434</v>
      </c>
      <c r="H34" s="26">
        <v>2880808</v>
      </c>
      <c r="I34" s="26">
        <v>7360971</v>
      </c>
      <c r="J34" s="26">
        <v>2917171</v>
      </c>
      <c r="K34" s="26">
        <v>3346165</v>
      </c>
      <c r="L34" s="26">
        <v>4632405</v>
      </c>
      <c r="M34" s="26">
        <v>10895741</v>
      </c>
      <c r="N34" s="26">
        <v>2330377</v>
      </c>
      <c r="O34" s="26">
        <v>3214652</v>
      </c>
      <c r="P34" s="26">
        <v>3239724</v>
      </c>
      <c r="Q34" s="26">
        <v>8784753</v>
      </c>
      <c r="R34" s="26">
        <v>2843048</v>
      </c>
      <c r="S34" s="26">
        <v>2899377</v>
      </c>
      <c r="T34" s="26">
        <v>4615317</v>
      </c>
      <c r="U34" s="26">
        <v>10357742</v>
      </c>
      <c r="V34" s="26">
        <v>37399207</v>
      </c>
      <c r="W34" s="26">
        <v>50091857</v>
      </c>
      <c r="X34" s="26">
        <v>-12692650</v>
      </c>
      <c r="Y34" s="106">
        <v>-25.34</v>
      </c>
      <c r="Z34" s="121">
        <v>50091857</v>
      </c>
    </row>
    <row r="35" spans="1:26" ht="13.5">
      <c r="A35" s="157" t="s">
        <v>123</v>
      </c>
      <c r="B35" s="161"/>
      <c r="C35" s="121">
        <v>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252421103</v>
      </c>
      <c r="D36" s="165">
        <f t="shared" si="1"/>
        <v>242903614</v>
      </c>
      <c r="E36" s="166">
        <f t="shared" si="1"/>
        <v>244231153</v>
      </c>
      <c r="F36" s="166">
        <f t="shared" si="1"/>
        <v>14076800</v>
      </c>
      <c r="G36" s="166">
        <f t="shared" si="1"/>
        <v>13476117</v>
      </c>
      <c r="H36" s="166">
        <f t="shared" si="1"/>
        <v>15228011</v>
      </c>
      <c r="I36" s="166">
        <f t="shared" si="1"/>
        <v>42780928</v>
      </c>
      <c r="J36" s="166">
        <f t="shared" si="1"/>
        <v>14048475</v>
      </c>
      <c r="K36" s="166">
        <f t="shared" si="1"/>
        <v>17798690</v>
      </c>
      <c r="L36" s="166">
        <f t="shared" si="1"/>
        <v>21150821</v>
      </c>
      <c r="M36" s="166">
        <f t="shared" si="1"/>
        <v>52997986</v>
      </c>
      <c r="N36" s="166">
        <f t="shared" si="1"/>
        <v>18459406</v>
      </c>
      <c r="O36" s="166">
        <f t="shared" si="1"/>
        <v>15447467</v>
      </c>
      <c r="P36" s="166">
        <f t="shared" si="1"/>
        <v>27009904</v>
      </c>
      <c r="Q36" s="166">
        <f t="shared" si="1"/>
        <v>60916777</v>
      </c>
      <c r="R36" s="166">
        <f t="shared" si="1"/>
        <v>14020949</v>
      </c>
      <c r="S36" s="166">
        <f t="shared" si="1"/>
        <v>15681094</v>
      </c>
      <c r="T36" s="166">
        <f t="shared" si="1"/>
        <v>18369157</v>
      </c>
      <c r="U36" s="166">
        <f t="shared" si="1"/>
        <v>48071200</v>
      </c>
      <c r="V36" s="166">
        <f t="shared" si="1"/>
        <v>204766891</v>
      </c>
      <c r="W36" s="166">
        <f t="shared" si="1"/>
        <v>244231153</v>
      </c>
      <c r="X36" s="166">
        <f t="shared" si="1"/>
        <v>-39464262</v>
      </c>
      <c r="Y36" s="167">
        <f>+IF(W36&lt;&gt;0,+(X36/W36)*100,0)</f>
        <v>-16.158570073982332</v>
      </c>
      <c r="Z36" s="164">
        <f>SUM(Z25:Z35)</f>
        <v>244231153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5447318</v>
      </c>
      <c r="D38" s="176">
        <f t="shared" si="2"/>
        <v>8623547</v>
      </c>
      <c r="E38" s="72">
        <f t="shared" si="2"/>
        <v>8069551</v>
      </c>
      <c r="F38" s="72">
        <f t="shared" si="2"/>
        <v>57088480</v>
      </c>
      <c r="G38" s="72">
        <f t="shared" si="2"/>
        <v>-1634682</v>
      </c>
      <c r="H38" s="72">
        <f t="shared" si="2"/>
        <v>-7370195</v>
      </c>
      <c r="I38" s="72">
        <f t="shared" si="2"/>
        <v>48083603</v>
      </c>
      <c r="J38" s="72">
        <f t="shared" si="2"/>
        <v>-2216482</v>
      </c>
      <c r="K38" s="72">
        <f t="shared" si="2"/>
        <v>-1833808</v>
      </c>
      <c r="L38" s="72">
        <f t="shared" si="2"/>
        <v>865996</v>
      </c>
      <c r="M38" s="72">
        <f t="shared" si="2"/>
        <v>-3184294</v>
      </c>
      <c r="N38" s="72">
        <f t="shared" si="2"/>
        <v>-6352453</v>
      </c>
      <c r="O38" s="72">
        <f t="shared" si="2"/>
        <v>5547801</v>
      </c>
      <c r="P38" s="72">
        <f t="shared" si="2"/>
        <v>-8231323</v>
      </c>
      <c r="Q38" s="72">
        <f t="shared" si="2"/>
        <v>-9035975</v>
      </c>
      <c r="R38" s="72">
        <f t="shared" si="2"/>
        <v>-1416779</v>
      </c>
      <c r="S38" s="72">
        <f t="shared" si="2"/>
        <v>-5812962</v>
      </c>
      <c r="T38" s="72">
        <f t="shared" si="2"/>
        <v>-6166387</v>
      </c>
      <c r="U38" s="72">
        <f t="shared" si="2"/>
        <v>-13396128</v>
      </c>
      <c r="V38" s="72">
        <f t="shared" si="2"/>
        <v>22467206</v>
      </c>
      <c r="W38" s="72">
        <f>IF(E22=E36,0,W22-W36)</f>
        <v>8069551</v>
      </c>
      <c r="X38" s="72">
        <f t="shared" si="2"/>
        <v>14397655</v>
      </c>
      <c r="Y38" s="177">
        <f>+IF(W38&lt;&gt;0,+(X38/W38)*100,0)</f>
        <v>178.41953040509938</v>
      </c>
      <c r="Z38" s="175">
        <f>+Z22-Z36</f>
        <v>8069551</v>
      </c>
    </row>
    <row r="39" spans="1:26" ht="13.5">
      <c r="A39" s="157" t="s">
        <v>45</v>
      </c>
      <c r="B39" s="161"/>
      <c r="C39" s="121">
        <v>30781843</v>
      </c>
      <c r="D39" s="122">
        <v>12273000</v>
      </c>
      <c r="E39" s="26">
        <v>12342296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198981</v>
      </c>
      <c r="M39" s="26">
        <v>198981</v>
      </c>
      <c r="N39" s="26">
        <v>0</v>
      </c>
      <c r="O39" s="26">
        <v>0</v>
      </c>
      <c r="P39" s="26">
        <v>291</v>
      </c>
      <c r="Q39" s="26">
        <v>291</v>
      </c>
      <c r="R39" s="26">
        <v>0</v>
      </c>
      <c r="S39" s="26">
        <v>0</v>
      </c>
      <c r="T39" s="26">
        <v>0</v>
      </c>
      <c r="U39" s="26">
        <v>0</v>
      </c>
      <c r="V39" s="26">
        <v>199272</v>
      </c>
      <c r="W39" s="26">
        <v>12342296</v>
      </c>
      <c r="X39" s="26">
        <v>-12143024</v>
      </c>
      <c r="Y39" s="106">
        <v>-98.39</v>
      </c>
      <c r="Z39" s="121">
        <v>12342296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36229161</v>
      </c>
      <c r="D42" s="183">
        <f t="shared" si="3"/>
        <v>20896547</v>
      </c>
      <c r="E42" s="54">
        <f t="shared" si="3"/>
        <v>20411847</v>
      </c>
      <c r="F42" s="54">
        <f t="shared" si="3"/>
        <v>57088480</v>
      </c>
      <c r="G42" s="54">
        <f t="shared" si="3"/>
        <v>-1634682</v>
      </c>
      <c r="H42" s="54">
        <f t="shared" si="3"/>
        <v>-7370195</v>
      </c>
      <c r="I42" s="54">
        <f t="shared" si="3"/>
        <v>48083603</v>
      </c>
      <c r="J42" s="54">
        <f t="shared" si="3"/>
        <v>-2216482</v>
      </c>
      <c r="K42" s="54">
        <f t="shared" si="3"/>
        <v>-1833808</v>
      </c>
      <c r="L42" s="54">
        <f t="shared" si="3"/>
        <v>1064977</v>
      </c>
      <c r="M42" s="54">
        <f t="shared" si="3"/>
        <v>-2985313</v>
      </c>
      <c r="N42" s="54">
        <f t="shared" si="3"/>
        <v>-6352453</v>
      </c>
      <c r="O42" s="54">
        <f t="shared" si="3"/>
        <v>5547801</v>
      </c>
      <c r="P42" s="54">
        <f t="shared" si="3"/>
        <v>-8231032</v>
      </c>
      <c r="Q42" s="54">
        <f t="shared" si="3"/>
        <v>-9035684</v>
      </c>
      <c r="R42" s="54">
        <f t="shared" si="3"/>
        <v>-1416779</v>
      </c>
      <c r="S42" s="54">
        <f t="shared" si="3"/>
        <v>-5812962</v>
      </c>
      <c r="T42" s="54">
        <f t="shared" si="3"/>
        <v>-6166387</v>
      </c>
      <c r="U42" s="54">
        <f t="shared" si="3"/>
        <v>-13396128</v>
      </c>
      <c r="V42" s="54">
        <f t="shared" si="3"/>
        <v>22666478</v>
      </c>
      <c r="W42" s="54">
        <f t="shared" si="3"/>
        <v>20411847</v>
      </c>
      <c r="X42" s="54">
        <f t="shared" si="3"/>
        <v>2254631</v>
      </c>
      <c r="Y42" s="184">
        <f>+IF(W42&lt;&gt;0,+(X42/W42)*100,0)</f>
        <v>11.045698118352544</v>
      </c>
      <c r="Z42" s="182">
        <f>SUM(Z38:Z41)</f>
        <v>20411847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36229161</v>
      </c>
      <c r="D44" s="187">
        <f t="shared" si="4"/>
        <v>20896547</v>
      </c>
      <c r="E44" s="43">
        <f t="shared" si="4"/>
        <v>20411847</v>
      </c>
      <c r="F44" s="43">
        <f t="shared" si="4"/>
        <v>57088480</v>
      </c>
      <c r="G44" s="43">
        <f t="shared" si="4"/>
        <v>-1634682</v>
      </c>
      <c r="H44" s="43">
        <f t="shared" si="4"/>
        <v>-7370195</v>
      </c>
      <c r="I44" s="43">
        <f t="shared" si="4"/>
        <v>48083603</v>
      </c>
      <c r="J44" s="43">
        <f t="shared" si="4"/>
        <v>-2216482</v>
      </c>
      <c r="K44" s="43">
        <f t="shared" si="4"/>
        <v>-1833808</v>
      </c>
      <c r="L44" s="43">
        <f t="shared" si="4"/>
        <v>1064977</v>
      </c>
      <c r="M44" s="43">
        <f t="shared" si="4"/>
        <v>-2985313</v>
      </c>
      <c r="N44" s="43">
        <f t="shared" si="4"/>
        <v>-6352453</v>
      </c>
      <c r="O44" s="43">
        <f t="shared" si="4"/>
        <v>5547801</v>
      </c>
      <c r="P44" s="43">
        <f t="shared" si="4"/>
        <v>-8231032</v>
      </c>
      <c r="Q44" s="43">
        <f t="shared" si="4"/>
        <v>-9035684</v>
      </c>
      <c r="R44" s="43">
        <f t="shared" si="4"/>
        <v>-1416779</v>
      </c>
      <c r="S44" s="43">
        <f t="shared" si="4"/>
        <v>-5812962</v>
      </c>
      <c r="T44" s="43">
        <f t="shared" si="4"/>
        <v>-6166387</v>
      </c>
      <c r="U44" s="43">
        <f t="shared" si="4"/>
        <v>-13396128</v>
      </c>
      <c r="V44" s="43">
        <f t="shared" si="4"/>
        <v>22666478</v>
      </c>
      <c r="W44" s="43">
        <f t="shared" si="4"/>
        <v>20411847</v>
      </c>
      <c r="X44" s="43">
        <f t="shared" si="4"/>
        <v>2254631</v>
      </c>
      <c r="Y44" s="188">
        <f>+IF(W44&lt;&gt;0,+(X44/W44)*100,0)</f>
        <v>11.045698118352544</v>
      </c>
      <c r="Z44" s="186">
        <f>+Z42-Z43</f>
        <v>20411847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36229161</v>
      </c>
      <c r="D46" s="183">
        <f t="shared" si="5"/>
        <v>20896547</v>
      </c>
      <c r="E46" s="54">
        <f t="shared" si="5"/>
        <v>20411847</v>
      </c>
      <c r="F46" s="54">
        <f t="shared" si="5"/>
        <v>57088480</v>
      </c>
      <c r="G46" s="54">
        <f t="shared" si="5"/>
        <v>-1634682</v>
      </c>
      <c r="H46" s="54">
        <f t="shared" si="5"/>
        <v>-7370195</v>
      </c>
      <c r="I46" s="54">
        <f t="shared" si="5"/>
        <v>48083603</v>
      </c>
      <c r="J46" s="54">
        <f t="shared" si="5"/>
        <v>-2216482</v>
      </c>
      <c r="K46" s="54">
        <f t="shared" si="5"/>
        <v>-1833808</v>
      </c>
      <c r="L46" s="54">
        <f t="shared" si="5"/>
        <v>1064977</v>
      </c>
      <c r="M46" s="54">
        <f t="shared" si="5"/>
        <v>-2985313</v>
      </c>
      <c r="N46" s="54">
        <f t="shared" si="5"/>
        <v>-6352453</v>
      </c>
      <c r="O46" s="54">
        <f t="shared" si="5"/>
        <v>5547801</v>
      </c>
      <c r="P46" s="54">
        <f t="shared" si="5"/>
        <v>-8231032</v>
      </c>
      <c r="Q46" s="54">
        <f t="shared" si="5"/>
        <v>-9035684</v>
      </c>
      <c r="R46" s="54">
        <f t="shared" si="5"/>
        <v>-1416779</v>
      </c>
      <c r="S46" s="54">
        <f t="shared" si="5"/>
        <v>-5812962</v>
      </c>
      <c r="T46" s="54">
        <f t="shared" si="5"/>
        <v>-6166387</v>
      </c>
      <c r="U46" s="54">
        <f t="shared" si="5"/>
        <v>-13396128</v>
      </c>
      <c r="V46" s="54">
        <f t="shared" si="5"/>
        <v>22666478</v>
      </c>
      <c r="W46" s="54">
        <f t="shared" si="5"/>
        <v>20411847</v>
      </c>
      <c r="X46" s="54">
        <f t="shared" si="5"/>
        <v>2254631</v>
      </c>
      <c r="Y46" s="184">
        <f>+IF(W46&lt;&gt;0,+(X46/W46)*100,0)</f>
        <v>11.045698118352544</v>
      </c>
      <c r="Z46" s="182">
        <f>SUM(Z44:Z45)</f>
        <v>20411847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36229161</v>
      </c>
      <c r="D48" s="194">
        <f t="shared" si="6"/>
        <v>20896547</v>
      </c>
      <c r="E48" s="195">
        <f t="shared" si="6"/>
        <v>20411847</v>
      </c>
      <c r="F48" s="195">
        <f t="shared" si="6"/>
        <v>57088480</v>
      </c>
      <c r="G48" s="196">
        <f t="shared" si="6"/>
        <v>-1634682</v>
      </c>
      <c r="H48" s="196">
        <f t="shared" si="6"/>
        <v>-7370195</v>
      </c>
      <c r="I48" s="196">
        <f t="shared" si="6"/>
        <v>48083603</v>
      </c>
      <c r="J48" s="196">
        <f t="shared" si="6"/>
        <v>-2216482</v>
      </c>
      <c r="K48" s="196">
        <f t="shared" si="6"/>
        <v>-1833808</v>
      </c>
      <c r="L48" s="195">
        <f t="shared" si="6"/>
        <v>1064977</v>
      </c>
      <c r="M48" s="195">
        <f t="shared" si="6"/>
        <v>-2985313</v>
      </c>
      <c r="N48" s="196">
        <f t="shared" si="6"/>
        <v>-6352453</v>
      </c>
      <c r="O48" s="196">
        <f t="shared" si="6"/>
        <v>5547801</v>
      </c>
      <c r="P48" s="196">
        <f t="shared" si="6"/>
        <v>-8231032</v>
      </c>
      <c r="Q48" s="196">
        <f t="shared" si="6"/>
        <v>-9035684</v>
      </c>
      <c r="R48" s="196">
        <f t="shared" si="6"/>
        <v>-1416779</v>
      </c>
      <c r="S48" s="195">
        <f t="shared" si="6"/>
        <v>-5812962</v>
      </c>
      <c r="T48" s="195">
        <f t="shared" si="6"/>
        <v>-6166387</v>
      </c>
      <c r="U48" s="196">
        <f t="shared" si="6"/>
        <v>-13396128</v>
      </c>
      <c r="V48" s="196">
        <f t="shared" si="6"/>
        <v>22666478</v>
      </c>
      <c r="W48" s="196">
        <f t="shared" si="6"/>
        <v>20411847</v>
      </c>
      <c r="X48" s="196">
        <f t="shared" si="6"/>
        <v>2254631</v>
      </c>
      <c r="Y48" s="197">
        <f>+IF(W48&lt;&gt;0,+(X48/W48)*100,0)</f>
        <v>11.045698118352544</v>
      </c>
      <c r="Z48" s="198">
        <f>SUM(Z46:Z47)</f>
        <v>20411847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3655164</v>
      </c>
      <c r="D5" s="120">
        <f t="shared" si="0"/>
        <v>3108260</v>
      </c>
      <c r="E5" s="66">
        <f t="shared" si="0"/>
        <v>2880420</v>
      </c>
      <c r="F5" s="66">
        <f t="shared" si="0"/>
        <v>0</v>
      </c>
      <c r="G5" s="66">
        <f t="shared" si="0"/>
        <v>961</v>
      </c>
      <c r="H5" s="66">
        <f t="shared" si="0"/>
        <v>27905</v>
      </c>
      <c r="I5" s="66">
        <f t="shared" si="0"/>
        <v>28866</v>
      </c>
      <c r="J5" s="66">
        <f t="shared" si="0"/>
        <v>362412</v>
      </c>
      <c r="K5" s="66">
        <f t="shared" si="0"/>
        <v>23280</v>
      </c>
      <c r="L5" s="66">
        <f t="shared" si="0"/>
        <v>139415</v>
      </c>
      <c r="M5" s="66">
        <f t="shared" si="0"/>
        <v>525107</v>
      </c>
      <c r="N5" s="66">
        <f t="shared" si="0"/>
        <v>4334</v>
      </c>
      <c r="O5" s="66">
        <f t="shared" si="0"/>
        <v>165322</v>
      </c>
      <c r="P5" s="66">
        <f t="shared" si="0"/>
        <v>36641</v>
      </c>
      <c r="Q5" s="66">
        <f t="shared" si="0"/>
        <v>206297</v>
      </c>
      <c r="R5" s="66">
        <f t="shared" si="0"/>
        <v>90400</v>
      </c>
      <c r="S5" s="66">
        <f t="shared" si="0"/>
        <v>239412</v>
      </c>
      <c r="T5" s="66">
        <f t="shared" si="0"/>
        <v>243159</v>
      </c>
      <c r="U5" s="66">
        <f t="shared" si="0"/>
        <v>572971</v>
      </c>
      <c r="V5" s="66">
        <f t="shared" si="0"/>
        <v>1333241</v>
      </c>
      <c r="W5" s="66">
        <f t="shared" si="0"/>
        <v>2880420</v>
      </c>
      <c r="X5" s="66">
        <f t="shared" si="0"/>
        <v>-1547179</v>
      </c>
      <c r="Y5" s="103">
        <f>+IF(W5&lt;&gt;0,+(X5/W5)*100,0)</f>
        <v>-53.71365981349941</v>
      </c>
      <c r="Z5" s="119">
        <f>SUM(Z6:Z8)</f>
        <v>2880420</v>
      </c>
    </row>
    <row r="6" spans="1:26" ht="13.5">
      <c r="A6" s="104" t="s">
        <v>74</v>
      </c>
      <c r="B6" s="102"/>
      <c r="C6" s="121"/>
      <c r="D6" s="122">
        <v>21500</v>
      </c>
      <c r="E6" s="26">
        <v>9500</v>
      </c>
      <c r="F6" s="26"/>
      <c r="G6" s="26"/>
      <c r="H6" s="26"/>
      <c r="I6" s="26"/>
      <c r="J6" s="26"/>
      <c r="K6" s="26"/>
      <c r="L6" s="26"/>
      <c r="M6" s="26"/>
      <c r="N6" s="26"/>
      <c r="O6" s="26">
        <v>2454</v>
      </c>
      <c r="P6" s="26">
        <v>2250</v>
      </c>
      <c r="Q6" s="26">
        <v>4704</v>
      </c>
      <c r="R6" s="26">
        <v>1227</v>
      </c>
      <c r="S6" s="26"/>
      <c r="T6" s="26"/>
      <c r="U6" s="26">
        <v>1227</v>
      </c>
      <c r="V6" s="26">
        <v>5931</v>
      </c>
      <c r="W6" s="26">
        <v>9500</v>
      </c>
      <c r="X6" s="26">
        <v>-3569</v>
      </c>
      <c r="Y6" s="106">
        <v>-37.57</v>
      </c>
      <c r="Z6" s="28">
        <v>9500</v>
      </c>
    </row>
    <row r="7" spans="1:26" ht="13.5">
      <c r="A7" s="104" t="s">
        <v>75</v>
      </c>
      <c r="B7" s="102"/>
      <c r="C7" s="123">
        <v>33000</v>
      </c>
      <c r="D7" s="124">
        <v>132300</v>
      </c>
      <c r="E7" s="125">
        <v>120780</v>
      </c>
      <c r="F7" s="125"/>
      <c r="G7" s="125"/>
      <c r="H7" s="125">
        <v>780</v>
      </c>
      <c r="I7" s="125">
        <v>780</v>
      </c>
      <c r="J7" s="125"/>
      <c r="K7" s="125">
        <v>1425</v>
      </c>
      <c r="L7" s="125">
        <v>4461</v>
      </c>
      <c r="M7" s="125">
        <v>5886</v>
      </c>
      <c r="N7" s="125">
        <v>2654</v>
      </c>
      <c r="O7" s="125">
        <v>3469</v>
      </c>
      <c r="P7" s="125">
        <v>2269</v>
      </c>
      <c r="Q7" s="125">
        <v>8392</v>
      </c>
      <c r="R7" s="125">
        <v>2082</v>
      </c>
      <c r="S7" s="125">
        <v>17711</v>
      </c>
      <c r="T7" s="125">
        <v>11262</v>
      </c>
      <c r="U7" s="125">
        <v>31055</v>
      </c>
      <c r="V7" s="125">
        <v>46113</v>
      </c>
      <c r="W7" s="125">
        <v>120780</v>
      </c>
      <c r="X7" s="125">
        <v>-74667</v>
      </c>
      <c r="Y7" s="107">
        <v>-61.82</v>
      </c>
      <c r="Z7" s="200">
        <v>120780</v>
      </c>
    </row>
    <row r="8" spans="1:26" ht="13.5">
      <c r="A8" s="104" t="s">
        <v>76</v>
      </c>
      <c r="B8" s="102"/>
      <c r="C8" s="121">
        <v>3622164</v>
      </c>
      <c r="D8" s="122">
        <v>2954460</v>
      </c>
      <c r="E8" s="26">
        <v>2750140</v>
      </c>
      <c r="F8" s="26"/>
      <c r="G8" s="26">
        <v>961</v>
      </c>
      <c r="H8" s="26">
        <v>27125</v>
      </c>
      <c r="I8" s="26">
        <v>28086</v>
      </c>
      <c r="J8" s="26">
        <v>362412</v>
      </c>
      <c r="K8" s="26">
        <v>21855</v>
      </c>
      <c r="L8" s="26">
        <v>134954</v>
      </c>
      <c r="M8" s="26">
        <v>519221</v>
      </c>
      <c r="N8" s="26">
        <v>1680</v>
      </c>
      <c r="O8" s="26">
        <v>159399</v>
      </c>
      <c r="P8" s="26">
        <v>32122</v>
      </c>
      <c r="Q8" s="26">
        <v>193201</v>
      </c>
      <c r="R8" s="26">
        <v>87091</v>
      </c>
      <c r="S8" s="26">
        <v>221701</v>
      </c>
      <c r="T8" s="26">
        <v>231897</v>
      </c>
      <c r="U8" s="26">
        <v>540689</v>
      </c>
      <c r="V8" s="26">
        <v>1281197</v>
      </c>
      <c r="W8" s="26">
        <v>2750140</v>
      </c>
      <c r="X8" s="26">
        <v>-1468943</v>
      </c>
      <c r="Y8" s="106">
        <v>-53.41</v>
      </c>
      <c r="Z8" s="28">
        <v>2750140</v>
      </c>
    </row>
    <row r="9" spans="1:26" ht="13.5">
      <c r="A9" s="101" t="s">
        <v>77</v>
      </c>
      <c r="B9" s="102"/>
      <c r="C9" s="119">
        <f aca="true" t="shared" si="1" ref="C9:X9">SUM(C10:C14)</f>
        <v>5064992</v>
      </c>
      <c r="D9" s="120">
        <f t="shared" si="1"/>
        <v>4064710</v>
      </c>
      <c r="E9" s="66">
        <f t="shared" si="1"/>
        <v>4189120</v>
      </c>
      <c r="F9" s="66">
        <f t="shared" si="1"/>
        <v>0</v>
      </c>
      <c r="G9" s="66">
        <f t="shared" si="1"/>
        <v>7496</v>
      </c>
      <c r="H9" s="66">
        <f t="shared" si="1"/>
        <v>73772</v>
      </c>
      <c r="I9" s="66">
        <f t="shared" si="1"/>
        <v>81268</v>
      </c>
      <c r="J9" s="66">
        <f t="shared" si="1"/>
        <v>270229</v>
      </c>
      <c r="K9" s="66">
        <f t="shared" si="1"/>
        <v>255581</v>
      </c>
      <c r="L9" s="66">
        <f t="shared" si="1"/>
        <v>399638</v>
      </c>
      <c r="M9" s="66">
        <f t="shared" si="1"/>
        <v>925448</v>
      </c>
      <c r="N9" s="66">
        <f t="shared" si="1"/>
        <v>24748</v>
      </c>
      <c r="O9" s="66">
        <f t="shared" si="1"/>
        <v>284897</v>
      </c>
      <c r="P9" s="66">
        <f t="shared" si="1"/>
        <v>90218</v>
      </c>
      <c r="Q9" s="66">
        <f t="shared" si="1"/>
        <v>399863</v>
      </c>
      <c r="R9" s="66">
        <f t="shared" si="1"/>
        <v>313922</v>
      </c>
      <c r="S9" s="66">
        <f t="shared" si="1"/>
        <v>338505</v>
      </c>
      <c r="T9" s="66">
        <f t="shared" si="1"/>
        <v>299898</v>
      </c>
      <c r="U9" s="66">
        <f t="shared" si="1"/>
        <v>952325</v>
      </c>
      <c r="V9" s="66">
        <f t="shared" si="1"/>
        <v>2358904</v>
      </c>
      <c r="W9" s="66">
        <f t="shared" si="1"/>
        <v>4189120</v>
      </c>
      <c r="X9" s="66">
        <f t="shared" si="1"/>
        <v>-1830216</v>
      </c>
      <c r="Y9" s="103">
        <f>+IF(W9&lt;&gt;0,+(X9/W9)*100,0)</f>
        <v>-43.68974868230082</v>
      </c>
      <c r="Z9" s="68">
        <f>SUM(Z10:Z14)</f>
        <v>4189120</v>
      </c>
    </row>
    <row r="10" spans="1:26" ht="13.5">
      <c r="A10" s="104" t="s">
        <v>78</v>
      </c>
      <c r="B10" s="102"/>
      <c r="C10" s="121">
        <v>909642</v>
      </c>
      <c r="D10" s="122">
        <v>481710</v>
      </c>
      <c r="E10" s="26">
        <v>570908</v>
      </c>
      <c r="F10" s="26"/>
      <c r="G10" s="26"/>
      <c r="H10" s="26">
        <v>17316</v>
      </c>
      <c r="I10" s="26">
        <v>17316</v>
      </c>
      <c r="J10" s="26">
        <v>976</v>
      </c>
      <c r="K10" s="26"/>
      <c r="L10" s="26"/>
      <c r="M10" s="26">
        <v>976</v>
      </c>
      <c r="N10" s="26"/>
      <c r="O10" s="26"/>
      <c r="P10" s="26"/>
      <c r="Q10" s="26"/>
      <c r="R10" s="26"/>
      <c r="S10" s="26">
        <v>15185</v>
      </c>
      <c r="T10" s="26">
        <v>19244</v>
      </c>
      <c r="U10" s="26">
        <v>34429</v>
      </c>
      <c r="V10" s="26">
        <v>52721</v>
      </c>
      <c r="W10" s="26">
        <v>570908</v>
      </c>
      <c r="X10" s="26">
        <v>-518187</v>
      </c>
      <c r="Y10" s="106">
        <v>-90.77</v>
      </c>
      <c r="Z10" s="28">
        <v>570908</v>
      </c>
    </row>
    <row r="11" spans="1:26" ht="13.5">
      <c r="A11" s="104" t="s">
        <v>79</v>
      </c>
      <c r="B11" s="102"/>
      <c r="C11" s="121">
        <v>3419858</v>
      </c>
      <c r="D11" s="122">
        <v>2116000</v>
      </c>
      <c r="E11" s="26">
        <v>2008800</v>
      </c>
      <c r="F11" s="26"/>
      <c r="G11" s="26"/>
      <c r="H11" s="26">
        <v>55037</v>
      </c>
      <c r="I11" s="26">
        <v>55037</v>
      </c>
      <c r="J11" s="26">
        <v>251849</v>
      </c>
      <c r="K11" s="26">
        <v>233579</v>
      </c>
      <c r="L11" s="26">
        <v>262421</v>
      </c>
      <c r="M11" s="26">
        <v>747849</v>
      </c>
      <c r="N11" s="26">
        <v>24748</v>
      </c>
      <c r="O11" s="26"/>
      <c r="P11" s="26">
        <v>31520</v>
      </c>
      <c r="Q11" s="26">
        <v>56268</v>
      </c>
      <c r="R11" s="26">
        <v>45209</v>
      </c>
      <c r="S11" s="26">
        <v>70471</v>
      </c>
      <c r="T11" s="26">
        <v>203632</v>
      </c>
      <c r="U11" s="26">
        <v>319312</v>
      </c>
      <c r="V11" s="26">
        <v>1178466</v>
      </c>
      <c r="W11" s="26">
        <v>2008800</v>
      </c>
      <c r="X11" s="26">
        <v>-830334</v>
      </c>
      <c r="Y11" s="106">
        <v>-41.33</v>
      </c>
      <c r="Z11" s="28">
        <v>2008800</v>
      </c>
    </row>
    <row r="12" spans="1:26" ht="13.5">
      <c r="A12" s="104" t="s">
        <v>80</v>
      </c>
      <c r="B12" s="102"/>
      <c r="C12" s="121">
        <v>735492</v>
      </c>
      <c r="D12" s="122">
        <v>1467000</v>
      </c>
      <c r="E12" s="26">
        <v>1585100</v>
      </c>
      <c r="F12" s="26"/>
      <c r="G12" s="26">
        <v>7496</v>
      </c>
      <c r="H12" s="26">
        <v>1419</v>
      </c>
      <c r="I12" s="26">
        <v>8915</v>
      </c>
      <c r="J12" s="26">
        <v>17404</v>
      </c>
      <c r="K12" s="26">
        <v>15702</v>
      </c>
      <c r="L12" s="26">
        <v>122017</v>
      </c>
      <c r="M12" s="26">
        <v>155123</v>
      </c>
      <c r="N12" s="26"/>
      <c r="O12" s="26">
        <v>282597</v>
      </c>
      <c r="P12" s="26">
        <v>58698</v>
      </c>
      <c r="Q12" s="26">
        <v>341295</v>
      </c>
      <c r="R12" s="26">
        <v>268713</v>
      </c>
      <c r="S12" s="26">
        <v>252849</v>
      </c>
      <c r="T12" s="26">
        <v>77022</v>
      </c>
      <c r="U12" s="26">
        <v>598584</v>
      </c>
      <c r="V12" s="26">
        <v>1103917</v>
      </c>
      <c r="W12" s="26">
        <v>1585100</v>
      </c>
      <c r="X12" s="26">
        <v>-481183</v>
      </c>
      <c r="Y12" s="106">
        <v>-30.36</v>
      </c>
      <c r="Z12" s="28">
        <v>1585100</v>
      </c>
    </row>
    <row r="13" spans="1:26" ht="13.5">
      <c r="A13" s="104" t="s">
        <v>81</v>
      </c>
      <c r="B13" s="102"/>
      <c r="C13" s="121"/>
      <c r="D13" s="122"/>
      <c r="E13" s="26">
        <v>24312</v>
      </c>
      <c r="F13" s="26"/>
      <c r="G13" s="26"/>
      <c r="H13" s="26"/>
      <c r="I13" s="26"/>
      <c r="J13" s="26"/>
      <c r="K13" s="26">
        <v>6300</v>
      </c>
      <c r="L13" s="26">
        <v>15200</v>
      </c>
      <c r="M13" s="26">
        <v>21500</v>
      </c>
      <c r="N13" s="26"/>
      <c r="O13" s="26">
        <v>2300</v>
      </c>
      <c r="P13" s="26"/>
      <c r="Q13" s="26">
        <v>2300</v>
      </c>
      <c r="R13" s="26"/>
      <c r="S13" s="26"/>
      <c r="T13" s="26"/>
      <c r="U13" s="26"/>
      <c r="V13" s="26">
        <v>23800</v>
      </c>
      <c r="W13" s="26">
        <v>24312</v>
      </c>
      <c r="X13" s="26">
        <v>-512</v>
      </c>
      <c r="Y13" s="106">
        <v>-2.11</v>
      </c>
      <c r="Z13" s="28">
        <v>24312</v>
      </c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46403174</v>
      </c>
      <c r="D15" s="120">
        <f t="shared" si="2"/>
        <v>23856850</v>
      </c>
      <c r="E15" s="66">
        <f t="shared" si="2"/>
        <v>28235745</v>
      </c>
      <c r="F15" s="66">
        <f t="shared" si="2"/>
        <v>444832</v>
      </c>
      <c r="G15" s="66">
        <f t="shared" si="2"/>
        <v>9489</v>
      </c>
      <c r="H15" s="66">
        <f t="shared" si="2"/>
        <v>547494</v>
      </c>
      <c r="I15" s="66">
        <f t="shared" si="2"/>
        <v>1001815</v>
      </c>
      <c r="J15" s="66">
        <f t="shared" si="2"/>
        <v>830264</v>
      </c>
      <c r="K15" s="66">
        <f t="shared" si="2"/>
        <v>1587441</v>
      </c>
      <c r="L15" s="66">
        <f t="shared" si="2"/>
        <v>1699178</v>
      </c>
      <c r="M15" s="66">
        <f t="shared" si="2"/>
        <v>4116883</v>
      </c>
      <c r="N15" s="66">
        <f t="shared" si="2"/>
        <v>716068</v>
      </c>
      <c r="O15" s="66">
        <f t="shared" si="2"/>
        <v>442043</v>
      </c>
      <c r="P15" s="66">
        <f t="shared" si="2"/>
        <v>1906898</v>
      </c>
      <c r="Q15" s="66">
        <f t="shared" si="2"/>
        <v>3065009</v>
      </c>
      <c r="R15" s="66">
        <f t="shared" si="2"/>
        <v>1591321</v>
      </c>
      <c r="S15" s="66">
        <f t="shared" si="2"/>
        <v>2471722</v>
      </c>
      <c r="T15" s="66">
        <f t="shared" si="2"/>
        <v>2691874</v>
      </c>
      <c r="U15" s="66">
        <f t="shared" si="2"/>
        <v>6754917</v>
      </c>
      <c r="V15" s="66">
        <f t="shared" si="2"/>
        <v>14938624</v>
      </c>
      <c r="W15" s="66">
        <f t="shared" si="2"/>
        <v>28235745</v>
      </c>
      <c r="X15" s="66">
        <f t="shared" si="2"/>
        <v>-13297121</v>
      </c>
      <c r="Y15" s="103">
        <f>+IF(W15&lt;&gt;0,+(X15/W15)*100,0)</f>
        <v>-47.09321818850539</v>
      </c>
      <c r="Z15" s="68">
        <f>SUM(Z16:Z18)</f>
        <v>28235745</v>
      </c>
    </row>
    <row r="16" spans="1:26" ht="13.5">
      <c r="A16" s="104" t="s">
        <v>84</v>
      </c>
      <c r="B16" s="102"/>
      <c r="C16" s="121"/>
      <c r="D16" s="122">
        <v>3000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104" t="s">
        <v>85</v>
      </c>
      <c r="B17" s="102"/>
      <c r="C17" s="121">
        <v>46375174</v>
      </c>
      <c r="D17" s="122">
        <v>23853850</v>
      </c>
      <c r="E17" s="26">
        <v>28235745</v>
      </c>
      <c r="F17" s="26">
        <v>444832</v>
      </c>
      <c r="G17" s="26">
        <v>9489</v>
      </c>
      <c r="H17" s="26">
        <v>547494</v>
      </c>
      <c r="I17" s="26">
        <v>1001815</v>
      </c>
      <c r="J17" s="26">
        <v>830264</v>
      </c>
      <c r="K17" s="26">
        <v>1587441</v>
      </c>
      <c r="L17" s="26">
        <v>1699178</v>
      </c>
      <c r="M17" s="26">
        <v>4116883</v>
      </c>
      <c r="N17" s="26">
        <v>716068</v>
      </c>
      <c r="O17" s="26">
        <v>442043</v>
      </c>
      <c r="P17" s="26">
        <v>1906898</v>
      </c>
      <c r="Q17" s="26">
        <v>3065009</v>
      </c>
      <c r="R17" s="26">
        <v>1591321</v>
      </c>
      <c r="S17" s="26">
        <v>2471722</v>
      </c>
      <c r="T17" s="26">
        <v>2691874</v>
      </c>
      <c r="U17" s="26">
        <v>6754917</v>
      </c>
      <c r="V17" s="26">
        <v>14938624</v>
      </c>
      <c r="W17" s="26">
        <v>28235745</v>
      </c>
      <c r="X17" s="26">
        <v>-13297121</v>
      </c>
      <c r="Y17" s="106">
        <v>-47.09</v>
      </c>
      <c r="Z17" s="28">
        <v>28235745</v>
      </c>
    </row>
    <row r="18" spans="1:26" ht="13.5">
      <c r="A18" s="104" t="s">
        <v>86</v>
      </c>
      <c r="B18" s="102"/>
      <c r="C18" s="121">
        <v>28000</v>
      </c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66292174</v>
      </c>
      <c r="D19" s="120">
        <f t="shared" si="3"/>
        <v>25860050</v>
      </c>
      <c r="E19" s="66">
        <f t="shared" si="3"/>
        <v>20956933</v>
      </c>
      <c r="F19" s="66">
        <f t="shared" si="3"/>
        <v>0</v>
      </c>
      <c r="G19" s="66">
        <f t="shared" si="3"/>
        <v>4893138</v>
      </c>
      <c r="H19" s="66">
        <f t="shared" si="3"/>
        <v>86953</v>
      </c>
      <c r="I19" s="66">
        <f t="shared" si="3"/>
        <v>4980091</v>
      </c>
      <c r="J19" s="66">
        <f t="shared" si="3"/>
        <v>375191</v>
      </c>
      <c r="K19" s="66">
        <f t="shared" si="3"/>
        <v>342954</v>
      </c>
      <c r="L19" s="66">
        <f t="shared" si="3"/>
        <v>0</v>
      </c>
      <c r="M19" s="66">
        <f t="shared" si="3"/>
        <v>718145</v>
      </c>
      <c r="N19" s="66">
        <f t="shared" si="3"/>
        <v>306802</v>
      </c>
      <c r="O19" s="66">
        <f t="shared" si="3"/>
        <v>591034</v>
      </c>
      <c r="P19" s="66">
        <f t="shared" si="3"/>
        <v>2260852</v>
      </c>
      <c r="Q19" s="66">
        <f t="shared" si="3"/>
        <v>3158688</v>
      </c>
      <c r="R19" s="66">
        <f t="shared" si="3"/>
        <v>17510</v>
      </c>
      <c r="S19" s="66">
        <f t="shared" si="3"/>
        <v>1339354</v>
      </c>
      <c r="T19" s="66">
        <f t="shared" si="3"/>
        <v>2701544</v>
      </c>
      <c r="U19" s="66">
        <f t="shared" si="3"/>
        <v>4058408</v>
      </c>
      <c r="V19" s="66">
        <f t="shared" si="3"/>
        <v>12915332</v>
      </c>
      <c r="W19" s="66">
        <f t="shared" si="3"/>
        <v>20956933</v>
      </c>
      <c r="X19" s="66">
        <f t="shared" si="3"/>
        <v>-8041601</v>
      </c>
      <c r="Y19" s="103">
        <f>+IF(W19&lt;&gt;0,+(X19/W19)*100,0)</f>
        <v>-38.372031823549754</v>
      </c>
      <c r="Z19" s="68">
        <f>SUM(Z20:Z23)</f>
        <v>20956933</v>
      </c>
    </row>
    <row r="20" spans="1:26" ht="13.5">
      <c r="A20" s="104" t="s">
        <v>88</v>
      </c>
      <c r="B20" s="102"/>
      <c r="C20" s="121">
        <v>21577284</v>
      </c>
      <c r="D20" s="122">
        <v>12151800</v>
      </c>
      <c r="E20" s="26">
        <v>10308514</v>
      </c>
      <c r="F20" s="26"/>
      <c r="G20" s="26">
        <v>4192899</v>
      </c>
      <c r="H20" s="26">
        <v>31819</v>
      </c>
      <c r="I20" s="26">
        <v>4224718</v>
      </c>
      <c r="J20" s="26">
        <v>9733</v>
      </c>
      <c r="K20" s="26">
        <v>209311</v>
      </c>
      <c r="L20" s="26"/>
      <c r="M20" s="26">
        <v>219044</v>
      </c>
      <c r="N20" s="26">
        <v>287543</v>
      </c>
      <c r="O20" s="26"/>
      <c r="P20" s="26">
        <v>1770621</v>
      </c>
      <c r="Q20" s="26">
        <v>2058164</v>
      </c>
      <c r="R20" s="26"/>
      <c r="S20" s="26">
        <v>469284</v>
      </c>
      <c r="T20" s="26">
        <v>2187335</v>
      </c>
      <c r="U20" s="26">
        <v>2656619</v>
      </c>
      <c r="V20" s="26">
        <v>9158545</v>
      </c>
      <c r="W20" s="26">
        <v>10308514</v>
      </c>
      <c r="X20" s="26">
        <v>-1149969</v>
      </c>
      <c r="Y20" s="106">
        <v>-11.16</v>
      </c>
      <c r="Z20" s="28">
        <v>10308514</v>
      </c>
    </row>
    <row r="21" spans="1:26" ht="13.5">
      <c r="A21" s="104" t="s">
        <v>89</v>
      </c>
      <c r="B21" s="102"/>
      <c r="C21" s="121">
        <v>11251806</v>
      </c>
      <c r="D21" s="122">
        <v>7241250</v>
      </c>
      <c r="E21" s="26">
        <v>4241250</v>
      </c>
      <c r="F21" s="26"/>
      <c r="G21" s="26">
        <v>613171</v>
      </c>
      <c r="H21" s="26">
        <v>24479</v>
      </c>
      <c r="I21" s="26">
        <v>637650</v>
      </c>
      <c r="J21" s="26">
        <v>119974</v>
      </c>
      <c r="K21" s="26"/>
      <c r="L21" s="26"/>
      <c r="M21" s="26">
        <v>119974</v>
      </c>
      <c r="N21" s="26"/>
      <c r="O21" s="26"/>
      <c r="P21" s="26">
        <v>417231</v>
      </c>
      <c r="Q21" s="26">
        <v>417231</v>
      </c>
      <c r="R21" s="26">
        <v>17510</v>
      </c>
      <c r="S21" s="26">
        <v>617237</v>
      </c>
      <c r="T21" s="26">
        <v>26293</v>
      </c>
      <c r="U21" s="26">
        <v>661040</v>
      </c>
      <c r="V21" s="26">
        <v>1835895</v>
      </c>
      <c r="W21" s="26">
        <v>4241250</v>
      </c>
      <c r="X21" s="26">
        <v>-2405355</v>
      </c>
      <c r="Y21" s="106">
        <v>-56.71</v>
      </c>
      <c r="Z21" s="28">
        <v>4241250</v>
      </c>
    </row>
    <row r="22" spans="1:26" ht="13.5">
      <c r="A22" s="104" t="s">
        <v>90</v>
      </c>
      <c r="B22" s="102"/>
      <c r="C22" s="123">
        <v>33463084</v>
      </c>
      <c r="D22" s="124">
        <v>6317000</v>
      </c>
      <c r="E22" s="125">
        <v>6357169</v>
      </c>
      <c r="F22" s="125"/>
      <c r="G22" s="125">
        <v>87068</v>
      </c>
      <c r="H22" s="125">
        <v>30655</v>
      </c>
      <c r="I22" s="125">
        <v>117723</v>
      </c>
      <c r="J22" s="125">
        <v>245484</v>
      </c>
      <c r="K22" s="125">
        <v>133643</v>
      </c>
      <c r="L22" s="125"/>
      <c r="M22" s="125">
        <v>379127</v>
      </c>
      <c r="N22" s="125">
        <v>19259</v>
      </c>
      <c r="O22" s="125">
        <v>591034</v>
      </c>
      <c r="P22" s="125">
        <v>73000</v>
      </c>
      <c r="Q22" s="125">
        <v>683293</v>
      </c>
      <c r="R22" s="125"/>
      <c r="S22" s="125">
        <v>252833</v>
      </c>
      <c r="T22" s="125">
        <v>487916</v>
      </c>
      <c r="U22" s="125">
        <v>740749</v>
      </c>
      <c r="V22" s="125">
        <v>1920892</v>
      </c>
      <c r="W22" s="125">
        <v>6357169</v>
      </c>
      <c r="X22" s="125">
        <v>-4436277</v>
      </c>
      <c r="Y22" s="107">
        <v>-69.78</v>
      </c>
      <c r="Z22" s="200">
        <v>6357169</v>
      </c>
    </row>
    <row r="23" spans="1:26" ht="13.5">
      <c r="A23" s="104" t="s">
        <v>91</v>
      </c>
      <c r="B23" s="102"/>
      <c r="C23" s="121"/>
      <c r="D23" s="122">
        <v>150000</v>
      </c>
      <c r="E23" s="26">
        <v>50000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>
        <v>50000</v>
      </c>
      <c r="X23" s="26">
        <v>-50000</v>
      </c>
      <c r="Y23" s="106">
        <v>-100</v>
      </c>
      <c r="Z23" s="28">
        <v>50000</v>
      </c>
    </row>
    <row r="24" spans="1:26" ht="13.5">
      <c r="A24" s="101" t="s">
        <v>92</v>
      </c>
      <c r="B24" s="108"/>
      <c r="C24" s="119"/>
      <c r="D24" s="120"/>
      <c r="E24" s="66">
        <v>238661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>
        <v>50030</v>
      </c>
      <c r="T24" s="66">
        <v>85718</v>
      </c>
      <c r="U24" s="66">
        <v>135748</v>
      </c>
      <c r="V24" s="66">
        <v>135748</v>
      </c>
      <c r="W24" s="66">
        <v>238661</v>
      </c>
      <c r="X24" s="66">
        <v>-102913</v>
      </c>
      <c r="Y24" s="103">
        <v>-43.12</v>
      </c>
      <c r="Z24" s="68">
        <v>238661</v>
      </c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121415504</v>
      </c>
      <c r="D25" s="206">
        <f t="shared" si="4"/>
        <v>56889870</v>
      </c>
      <c r="E25" s="195">
        <f t="shared" si="4"/>
        <v>56500879</v>
      </c>
      <c r="F25" s="195">
        <f t="shared" si="4"/>
        <v>444832</v>
      </c>
      <c r="G25" s="195">
        <f t="shared" si="4"/>
        <v>4911084</v>
      </c>
      <c r="H25" s="195">
        <f t="shared" si="4"/>
        <v>736124</v>
      </c>
      <c r="I25" s="195">
        <f t="shared" si="4"/>
        <v>6092040</v>
      </c>
      <c r="J25" s="195">
        <f t="shared" si="4"/>
        <v>1838096</v>
      </c>
      <c r="K25" s="195">
        <f t="shared" si="4"/>
        <v>2209256</v>
      </c>
      <c r="L25" s="195">
        <f t="shared" si="4"/>
        <v>2238231</v>
      </c>
      <c r="M25" s="195">
        <f t="shared" si="4"/>
        <v>6285583</v>
      </c>
      <c r="N25" s="195">
        <f t="shared" si="4"/>
        <v>1051952</v>
      </c>
      <c r="O25" s="195">
        <f t="shared" si="4"/>
        <v>1483296</v>
      </c>
      <c r="P25" s="195">
        <f t="shared" si="4"/>
        <v>4294609</v>
      </c>
      <c r="Q25" s="195">
        <f t="shared" si="4"/>
        <v>6829857</v>
      </c>
      <c r="R25" s="195">
        <f t="shared" si="4"/>
        <v>2013153</v>
      </c>
      <c r="S25" s="195">
        <f t="shared" si="4"/>
        <v>4439023</v>
      </c>
      <c r="T25" s="195">
        <f t="shared" si="4"/>
        <v>6022193</v>
      </c>
      <c r="U25" s="195">
        <f t="shared" si="4"/>
        <v>12474369</v>
      </c>
      <c r="V25" s="195">
        <f t="shared" si="4"/>
        <v>31681849</v>
      </c>
      <c r="W25" s="195">
        <f t="shared" si="4"/>
        <v>56500879</v>
      </c>
      <c r="X25" s="195">
        <f t="shared" si="4"/>
        <v>-24819030</v>
      </c>
      <c r="Y25" s="207">
        <f>+IF(W25&lt;&gt;0,+(X25/W25)*100,0)</f>
        <v>-43.92680333344903</v>
      </c>
      <c r="Z25" s="208">
        <f>+Z5+Z9+Z15+Z19+Z24</f>
        <v>56500879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>
        <v>67082779</v>
      </c>
      <c r="D28" s="122">
        <v>12273000</v>
      </c>
      <c r="E28" s="26">
        <v>12342296</v>
      </c>
      <c r="F28" s="26"/>
      <c r="G28" s="26">
        <v>65568</v>
      </c>
      <c r="H28" s="26">
        <v>160698</v>
      </c>
      <c r="I28" s="26">
        <v>226266</v>
      </c>
      <c r="J28" s="26">
        <v>308326</v>
      </c>
      <c r="K28" s="26">
        <v>217525</v>
      </c>
      <c r="L28" s="26">
        <v>1005402</v>
      </c>
      <c r="M28" s="26">
        <v>1531253</v>
      </c>
      <c r="N28" s="26">
        <v>48427</v>
      </c>
      <c r="O28" s="26">
        <v>822083</v>
      </c>
      <c r="P28" s="26">
        <v>872080</v>
      </c>
      <c r="Q28" s="26">
        <v>1742590</v>
      </c>
      <c r="R28" s="26">
        <v>485109</v>
      </c>
      <c r="S28" s="26">
        <v>498302</v>
      </c>
      <c r="T28" s="26">
        <v>612918</v>
      </c>
      <c r="U28" s="26">
        <v>1596329</v>
      </c>
      <c r="V28" s="26">
        <v>5096438</v>
      </c>
      <c r="W28" s="26">
        <v>12342296</v>
      </c>
      <c r="X28" s="26">
        <v>-7245858</v>
      </c>
      <c r="Y28" s="106">
        <v>-58.71</v>
      </c>
      <c r="Z28" s="121">
        <v>12342296</v>
      </c>
    </row>
    <row r="29" spans="1:26" ht="13.5">
      <c r="A29" s="210" t="s">
        <v>137</v>
      </c>
      <c r="B29" s="102"/>
      <c r="C29" s="121"/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67082779</v>
      </c>
      <c r="D32" s="187">
        <f t="shared" si="5"/>
        <v>12273000</v>
      </c>
      <c r="E32" s="43">
        <f t="shared" si="5"/>
        <v>12342296</v>
      </c>
      <c r="F32" s="43">
        <f t="shared" si="5"/>
        <v>0</v>
      </c>
      <c r="G32" s="43">
        <f t="shared" si="5"/>
        <v>65568</v>
      </c>
      <c r="H32" s="43">
        <f t="shared" si="5"/>
        <v>160698</v>
      </c>
      <c r="I32" s="43">
        <f t="shared" si="5"/>
        <v>226266</v>
      </c>
      <c r="J32" s="43">
        <f t="shared" si="5"/>
        <v>308326</v>
      </c>
      <c r="K32" s="43">
        <f t="shared" si="5"/>
        <v>217525</v>
      </c>
      <c r="L32" s="43">
        <f t="shared" si="5"/>
        <v>1005402</v>
      </c>
      <c r="M32" s="43">
        <f t="shared" si="5"/>
        <v>1531253</v>
      </c>
      <c r="N32" s="43">
        <f t="shared" si="5"/>
        <v>48427</v>
      </c>
      <c r="O32" s="43">
        <f t="shared" si="5"/>
        <v>822083</v>
      </c>
      <c r="P32" s="43">
        <f t="shared" si="5"/>
        <v>872080</v>
      </c>
      <c r="Q32" s="43">
        <f t="shared" si="5"/>
        <v>1742590</v>
      </c>
      <c r="R32" s="43">
        <f t="shared" si="5"/>
        <v>485109</v>
      </c>
      <c r="S32" s="43">
        <f t="shared" si="5"/>
        <v>498302</v>
      </c>
      <c r="T32" s="43">
        <f t="shared" si="5"/>
        <v>612918</v>
      </c>
      <c r="U32" s="43">
        <f t="shared" si="5"/>
        <v>1596329</v>
      </c>
      <c r="V32" s="43">
        <f t="shared" si="5"/>
        <v>5096438</v>
      </c>
      <c r="W32" s="43">
        <f t="shared" si="5"/>
        <v>12342296</v>
      </c>
      <c r="X32" s="43">
        <f t="shared" si="5"/>
        <v>-7245858</v>
      </c>
      <c r="Y32" s="188">
        <f>+IF(W32&lt;&gt;0,+(X32/W32)*100,0)</f>
        <v>-58.7075370741392</v>
      </c>
      <c r="Z32" s="45">
        <f>SUM(Z28:Z31)</f>
        <v>12342296</v>
      </c>
    </row>
    <row r="33" spans="1:26" ht="13.5">
      <c r="A33" s="213" t="s">
        <v>50</v>
      </c>
      <c r="B33" s="102" t="s">
        <v>140</v>
      </c>
      <c r="C33" s="121">
        <v>203826</v>
      </c>
      <c r="D33" s="12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13" t="s">
        <v>51</v>
      </c>
      <c r="B34" s="102" t="s">
        <v>125</v>
      </c>
      <c r="C34" s="121">
        <v>27861427</v>
      </c>
      <c r="D34" s="122">
        <v>22500000</v>
      </c>
      <c r="E34" s="26">
        <v>22023014</v>
      </c>
      <c r="F34" s="26"/>
      <c r="G34" s="26">
        <v>4161001</v>
      </c>
      <c r="H34" s="26"/>
      <c r="I34" s="26">
        <v>4161001</v>
      </c>
      <c r="J34" s="26">
        <v>67041</v>
      </c>
      <c r="K34" s="26">
        <v>444157</v>
      </c>
      <c r="L34" s="26">
        <v>65278</v>
      </c>
      <c r="M34" s="26">
        <v>576476</v>
      </c>
      <c r="N34" s="26">
        <v>245588</v>
      </c>
      <c r="O34" s="26">
        <v>213294</v>
      </c>
      <c r="P34" s="26">
        <v>2587115</v>
      </c>
      <c r="Q34" s="26">
        <v>3045997</v>
      </c>
      <c r="R34" s="26">
        <v>970611</v>
      </c>
      <c r="S34" s="26">
        <v>2594364</v>
      </c>
      <c r="T34" s="26">
        <v>3101914</v>
      </c>
      <c r="U34" s="26">
        <v>6666889</v>
      </c>
      <c r="V34" s="26">
        <v>14450363</v>
      </c>
      <c r="W34" s="26">
        <v>22023014</v>
      </c>
      <c r="X34" s="26">
        <v>-7572651</v>
      </c>
      <c r="Y34" s="106">
        <v>-34.39</v>
      </c>
      <c r="Z34" s="28">
        <v>22023014</v>
      </c>
    </row>
    <row r="35" spans="1:26" ht="13.5">
      <c r="A35" s="213" t="s">
        <v>52</v>
      </c>
      <c r="B35" s="102"/>
      <c r="C35" s="121">
        <v>26267472</v>
      </c>
      <c r="D35" s="122">
        <v>22116870</v>
      </c>
      <c r="E35" s="26">
        <v>22135569</v>
      </c>
      <c r="F35" s="26">
        <v>444832</v>
      </c>
      <c r="G35" s="26">
        <v>684514</v>
      </c>
      <c r="H35" s="26">
        <v>575426</v>
      </c>
      <c r="I35" s="26">
        <v>1704772</v>
      </c>
      <c r="J35" s="26">
        <v>1462727</v>
      </c>
      <c r="K35" s="26">
        <v>1547573</v>
      </c>
      <c r="L35" s="26">
        <v>1167550</v>
      </c>
      <c r="M35" s="26">
        <v>4177850</v>
      </c>
      <c r="N35" s="26">
        <v>757937</v>
      </c>
      <c r="O35" s="26">
        <v>447919</v>
      </c>
      <c r="P35" s="26">
        <v>835414</v>
      </c>
      <c r="Q35" s="26">
        <v>2041270</v>
      </c>
      <c r="R35" s="26">
        <v>557433</v>
      </c>
      <c r="S35" s="26">
        <v>1346357</v>
      </c>
      <c r="T35" s="26">
        <v>2307359</v>
      </c>
      <c r="U35" s="26">
        <v>4211149</v>
      </c>
      <c r="V35" s="26">
        <v>12135041</v>
      </c>
      <c r="W35" s="26">
        <v>22135569</v>
      </c>
      <c r="X35" s="26">
        <v>-10000528</v>
      </c>
      <c r="Y35" s="106">
        <v>-45.18</v>
      </c>
      <c r="Z35" s="28">
        <v>22135569</v>
      </c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121415504</v>
      </c>
      <c r="D36" s="194">
        <f t="shared" si="6"/>
        <v>56889870</v>
      </c>
      <c r="E36" s="196">
        <f t="shared" si="6"/>
        <v>56500879</v>
      </c>
      <c r="F36" s="196">
        <f t="shared" si="6"/>
        <v>444832</v>
      </c>
      <c r="G36" s="196">
        <f t="shared" si="6"/>
        <v>4911083</v>
      </c>
      <c r="H36" s="196">
        <f t="shared" si="6"/>
        <v>736124</v>
      </c>
      <c r="I36" s="196">
        <f t="shared" si="6"/>
        <v>6092039</v>
      </c>
      <c r="J36" s="196">
        <f t="shared" si="6"/>
        <v>1838094</v>
      </c>
      <c r="K36" s="196">
        <f t="shared" si="6"/>
        <v>2209255</v>
      </c>
      <c r="L36" s="196">
        <f t="shared" si="6"/>
        <v>2238230</v>
      </c>
      <c r="M36" s="196">
        <f t="shared" si="6"/>
        <v>6285579</v>
      </c>
      <c r="N36" s="196">
        <f t="shared" si="6"/>
        <v>1051952</v>
      </c>
      <c r="O36" s="196">
        <f t="shared" si="6"/>
        <v>1483296</v>
      </c>
      <c r="P36" s="196">
        <f t="shared" si="6"/>
        <v>4294609</v>
      </c>
      <c r="Q36" s="196">
        <f t="shared" si="6"/>
        <v>6829857</v>
      </c>
      <c r="R36" s="196">
        <f t="shared" si="6"/>
        <v>2013153</v>
      </c>
      <c r="S36" s="196">
        <f t="shared" si="6"/>
        <v>4439023</v>
      </c>
      <c r="T36" s="196">
        <f t="shared" si="6"/>
        <v>6022191</v>
      </c>
      <c r="U36" s="196">
        <f t="shared" si="6"/>
        <v>12474367</v>
      </c>
      <c r="V36" s="196">
        <f t="shared" si="6"/>
        <v>31681842</v>
      </c>
      <c r="W36" s="196">
        <f t="shared" si="6"/>
        <v>56500879</v>
      </c>
      <c r="X36" s="196">
        <f t="shared" si="6"/>
        <v>-24819037</v>
      </c>
      <c r="Y36" s="197">
        <f>+IF(W36&lt;&gt;0,+(X36/W36)*100,0)</f>
        <v>-43.92681572263681</v>
      </c>
      <c r="Z36" s="215">
        <f>SUM(Z32:Z35)</f>
        <v>56500879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5780</v>
      </c>
      <c r="D6" s="25"/>
      <c r="E6" s="26"/>
      <c r="F6" s="26"/>
      <c r="G6" s="26"/>
      <c r="H6" s="26">
        <v>2831961</v>
      </c>
      <c r="I6" s="26">
        <v>2831961</v>
      </c>
      <c r="J6" s="26">
        <v>1927109</v>
      </c>
      <c r="K6" s="26">
        <v>3836939</v>
      </c>
      <c r="L6" s="26">
        <v>6633279</v>
      </c>
      <c r="M6" s="26">
        <v>12397327</v>
      </c>
      <c r="N6" s="26">
        <v>621293</v>
      </c>
      <c r="O6" s="26"/>
      <c r="P6" s="26">
        <v>2928738</v>
      </c>
      <c r="Q6" s="26">
        <v>3550031</v>
      </c>
      <c r="R6" s="26">
        <v>2928738</v>
      </c>
      <c r="S6" s="26">
        <v>3520305</v>
      </c>
      <c r="T6" s="26">
        <v>2228720</v>
      </c>
      <c r="U6" s="26">
        <v>8677763</v>
      </c>
      <c r="V6" s="26">
        <v>27457082</v>
      </c>
      <c r="W6" s="26"/>
      <c r="X6" s="26">
        <v>27457082</v>
      </c>
      <c r="Y6" s="106"/>
      <c r="Z6" s="28"/>
    </row>
    <row r="7" spans="1:26" ht="13.5">
      <c r="A7" s="225" t="s">
        <v>146</v>
      </c>
      <c r="B7" s="158" t="s">
        <v>71</v>
      </c>
      <c r="C7" s="121">
        <v>62439932</v>
      </c>
      <c r="D7" s="25"/>
      <c r="E7" s="26"/>
      <c r="F7" s="26">
        <v>71439932</v>
      </c>
      <c r="G7" s="26">
        <v>78439932</v>
      </c>
      <c r="H7" s="26">
        <v>61082396</v>
      </c>
      <c r="I7" s="26">
        <v>210962260</v>
      </c>
      <c r="J7" s="26">
        <v>63095047</v>
      </c>
      <c r="K7" s="26">
        <v>63105966</v>
      </c>
      <c r="L7" s="26">
        <v>63105967</v>
      </c>
      <c r="M7" s="26">
        <v>189306980</v>
      </c>
      <c r="N7" s="26">
        <v>63126828</v>
      </c>
      <c r="O7" s="26">
        <v>78731704</v>
      </c>
      <c r="P7" s="26">
        <v>63826828</v>
      </c>
      <c r="Q7" s="26">
        <v>205685360</v>
      </c>
      <c r="R7" s="26">
        <v>63826828</v>
      </c>
      <c r="S7" s="26">
        <v>58892221</v>
      </c>
      <c r="T7" s="26">
        <v>69692221</v>
      </c>
      <c r="U7" s="26">
        <v>192411270</v>
      </c>
      <c r="V7" s="26">
        <v>798365870</v>
      </c>
      <c r="W7" s="26"/>
      <c r="X7" s="26">
        <v>798365870</v>
      </c>
      <c r="Y7" s="106"/>
      <c r="Z7" s="28"/>
    </row>
    <row r="8" spans="1:26" ht="13.5">
      <c r="A8" s="225" t="s">
        <v>147</v>
      </c>
      <c r="B8" s="158" t="s">
        <v>71</v>
      </c>
      <c r="C8" s="121">
        <v>15142713</v>
      </c>
      <c r="D8" s="25"/>
      <c r="E8" s="26"/>
      <c r="F8" s="26">
        <v>66055669</v>
      </c>
      <c r="G8" s="26">
        <v>62355982</v>
      </c>
      <c r="H8" s="26">
        <v>56376202</v>
      </c>
      <c r="I8" s="26">
        <v>184787853</v>
      </c>
      <c r="J8" s="26">
        <v>51826459</v>
      </c>
      <c r="K8" s="26">
        <v>46047963</v>
      </c>
      <c r="L8" s="26">
        <v>42238749</v>
      </c>
      <c r="M8" s="26">
        <v>140113171</v>
      </c>
      <c r="N8" s="26">
        <v>39818314</v>
      </c>
      <c r="O8" s="26">
        <v>35519206</v>
      </c>
      <c r="P8" s="26">
        <v>30686497</v>
      </c>
      <c r="Q8" s="26">
        <v>106024017</v>
      </c>
      <c r="R8" s="26">
        <v>30686497</v>
      </c>
      <c r="S8" s="26">
        <v>20694317</v>
      </c>
      <c r="T8" s="26">
        <v>15970681</v>
      </c>
      <c r="U8" s="26">
        <v>67351495</v>
      </c>
      <c r="V8" s="26">
        <v>498276536</v>
      </c>
      <c r="W8" s="26"/>
      <c r="X8" s="26">
        <v>498276536</v>
      </c>
      <c r="Y8" s="106"/>
      <c r="Z8" s="28"/>
    </row>
    <row r="9" spans="1:26" ht="13.5">
      <c r="A9" s="225" t="s">
        <v>148</v>
      </c>
      <c r="B9" s="158"/>
      <c r="C9" s="121">
        <v>16983485</v>
      </c>
      <c r="D9" s="25"/>
      <c r="E9" s="26"/>
      <c r="F9" s="26">
        <v>12061479</v>
      </c>
      <c r="G9" s="26">
        <v>4710070</v>
      </c>
      <c r="H9" s="26">
        <v>1991634</v>
      </c>
      <c r="I9" s="26">
        <v>18763183</v>
      </c>
      <c r="J9" s="26">
        <v>1896795</v>
      </c>
      <c r="K9" s="26">
        <v>1858297</v>
      </c>
      <c r="L9" s="26">
        <v>1900101</v>
      </c>
      <c r="M9" s="26">
        <v>5655193</v>
      </c>
      <c r="N9" s="26">
        <v>1940176</v>
      </c>
      <c r="O9" s="26">
        <v>1589386</v>
      </c>
      <c r="P9" s="26">
        <v>1536501</v>
      </c>
      <c r="Q9" s="26">
        <v>5066063</v>
      </c>
      <c r="R9" s="26">
        <v>1536501</v>
      </c>
      <c r="S9" s="26">
        <v>2064905</v>
      </c>
      <c r="T9" s="26">
        <v>2606553</v>
      </c>
      <c r="U9" s="26">
        <v>6207959</v>
      </c>
      <c r="V9" s="26">
        <v>35692398</v>
      </c>
      <c r="W9" s="26"/>
      <c r="X9" s="26">
        <v>35692398</v>
      </c>
      <c r="Y9" s="106"/>
      <c r="Z9" s="28"/>
    </row>
    <row r="10" spans="1:26" ht="13.5">
      <c r="A10" s="225" t="s">
        <v>149</v>
      </c>
      <c r="B10" s="158"/>
      <c r="C10" s="121">
        <v>1519</v>
      </c>
      <c r="D10" s="25"/>
      <c r="E10" s="26"/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/>
      <c r="X10" s="125"/>
      <c r="Y10" s="107"/>
      <c r="Z10" s="200"/>
    </row>
    <row r="11" spans="1:26" ht="13.5">
      <c r="A11" s="225" t="s">
        <v>150</v>
      </c>
      <c r="B11" s="158" t="s">
        <v>95</v>
      </c>
      <c r="C11" s="121">
        <v>895797</v>
      </c>
      <c r="D11" s="25"/>
      <c r="E11" s="26"/>
      <c r="F11" s="26">
        <v>881602</v>
      </c>
      <c r="G11" s="26">
        <v>890466</v>
      </c>
      <c r="H11" s="26">
        <v>836792</v>
      </c>
      <c r="I11" s="26">
        <v>2608860</v>
      </c>
      <c r="J11" s="26">
        <v>827130</v>
      </c>
      <c r="K11" s="26">
        <v>848187</v>
      </c>
      <c r="L11" s="26">
        <v>861821</v>
      </c>
      <c r="M11" s="26">
        <v>2537138</v>
      </c>
      <c r="N11" s="26">
        <v>825856</v>
      </c>
      <c r="O11" s="26">
        <v>799279</v>
      </c>
      <c r="P11" s="26">
        <v>806410</v>
      </c>
      <c r="Q11" s="26">
        <v>2431545</v>
      </c>
      <c r="R11" s="26">
        <v>806410</v>
      </c>
      <c r="S11" s="26">
        <v>887965</v>
      </c>
      <c r="T11" s="26">
        <v>856523</v>
      </c>
      <c r="U11" s="26">
        <v>2550898</v>
      </c>
      <c r="V11" s="26">
        <v>10128441</v>
      </c>
      <c r="W11" s="26"/>
      <c r="X11" s="26">
        <v>10128441</v>
      </c>
      <c r="Y11" s="106"/>
      <c r="Z11" s="28"/>
    </row>
    <row r="12" spans="1:26" ht="13.5">
      <c r="A12" s="226" t="s">
        <v>55</v>
      </c>
      <c r="B12" s="227"/>
      <c r="C12" s="138">
        <f aca="true" t="shared" si="0" ref="C12:X12">SUM(C6:C11)</f>
        <v>95469226</v>
      </c>
      <c r="D12" s="38">
        <f t="shared" si="0"/>
        <v>0</v>
      </c>
      <c r="E12" s="39">
        <f t="shared" si="0"/>
        <v>0</v>
      </c>
      <c r="F12" s="39">
        <f t="shared" si="0"/>
        <v>150438682</v>
      </c>
      <c r="G12" s="39">
        <f t="shared" si="0"/>
        <v>146396450</v>
      </c>
      <c r="H12" s="39">
        <f t="shared" si="0"/>
        <v>123118985</v>
      </c>
      <c r="I12" s="39">
        <f t="shared" si="0"/>
        <v>419954117</v>
      </c>
      <c r="J12" s="39">
        <f t="shared" si="0"/>
        <v>119572540</v>
      </c>
      <c r="K12" s="39">
        <f t="shared" si="0"/>
        <v>115697352</v>
      </c>
      <c r="L12" s="39">
        <f t="shared" si="0"/>
        <v>114739917</v>
      </c>
      <c r="M12" s="39">
        <f t="shared" si="0"/>
        <v>350009809</v>
      </c>
      <c r="N12" s="39">
        <f t="shared" si="0"/>
        <v>106332467</v>
      </c>
      <c r="O12" s="39">
        <f t="shared" si="0"/>
        <v>116639575</v>
      </c>
      <c r="P12" s="39">
        <f t="shared" si="0"/>
        <v>99784974</v>
      </c>
      <c r="Q12" s="39">
        <f t="shared" si="0"/>
        <v>322757016</v>
      </c>
      <c r="R12" s="39">
        <f t="shared" si="0"/>
        <v>99784974</v>
      </c>
      <c r="S12" s="39">
        <f t="shared" si="0"/>
        <v>86059713</v>
      </c>
      <c r="T12" s="39">
        <f t="shared" si="0"/>
        <v>91354698</v>
      </c>
      <c r="U12" s="39">
        <f t="shared" si="0"/>
        <v>277199385</v>
      </c>
      <c r="V12" s="39">
        <f t="shared" si="0"/>
        <v>1369920327</v>
      </c>
      <c r="W12" s="39">
        <f t="shared" si="0"/>
        <v>0</v>
      </c>
      <c r="X12" s="39">
        <f t="shared" si="0"/>
        <v>1369920327</v>
      </c>
      <c r="Y12" s="140">
        <f>+IF(W12&lt;&gt;0,+(X12/W12)*100,0)</f>
        <v>0</v>
      </c>
      <c r="Z12" s="40">
        <f>SUM(Z6:Z11)</f>
        <v>0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>
        <v>27612</v>
      </c>
      <c r="D15" s="25"/>
      <c r="E15" s="26"/>
      <c r="F15" s="26">
        <v>28941</v>
      </c>
      <c r="G15" s="26">
        <v>28750</v>
      </c>
      <c r="H15" s="26">
        <v>28559</v>
      </c>
      <c r="I15" s="26">
        <v>86250</v>
      </c>
      <c r="J15" s="26">
        <v>28369</v>
      </c>
      <c r="K15" s="26">
        <v>28178</v>
      </c>
      <c r="L15" s="26">
        <v>27987</v>
      </c>
      <c r="M15" s="26">
        <v>84534</v>
      </c>
      <c r="N15" s="26">
        <v>27797</v>
      </c>
      <c r="O15" s="26">
        <v>27606</v>
      </c>
      <c r="P15" s="26">
        <v>27415</v>
      </c>
      <c r="Q15" s="26">
        <v>82818</v>
      </c>
      <c r="R15" s="26">
        <v>27415</v>
      </c>
      <c r="S15" s="26">
        <v>27034</v>
      </c>
      <c r="T15" s="26">
        <v>27613</v>
      </c>
      <c r="U15" s="26">
        <v>82062</v>
      </c>
      <c r="V15" s="26">
        <v>335664</v>
      </c>
      <c r="W15" s="26"/>
      <c r="X15" s="26">
        <v>335664</v>
      </c>
      <c r="Y15" s="106"/>
      <c r="Z15" s="28"/>
    </row>
    <row r="16" spans="1:26" ht="13.5">
      <c r="A16" s="225" t="s">
        <v>153</v>
      </c>
      <c r="B16" s="158"/>
      <c r="C16" s="121"/>
      <c r="D16" s="25"/>
      <c r="E16" s="26"/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/>
      <c r="X16" s="125"/>
      <c r="Y16" s="107"/>
      <c r="Z16" s="200"/>
    </row>
    <row r="17" spans="1:26" ht="13.5">
      <c r="A17" s="225" t="s">
        <v>154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>
        <v>521651641</v>
      </c>
      <c r="D19" s="25"/>
      <c r="E19" s="26"/>
      <c r="F19" s="26">
        <v>521651642</v>
      </c>
      <c r="G19" s="26">
        <v>521651642</v>
      </c>
      <c r="H19" s="26">
        <v>521651642</v>
      </c>
      <c r="I19" s="26">
        <v>1564954926</v>
      </c>
      <c r="J19" s="26">
        <v>521651642</v>
      </c>
      <c r="K19" s="26">
        <v>521651642</v>
      </c>
      <c r="L19" s="26">
        <v>521651642</v>
      </c>
      <c r="M19" s="26">
        <v>1564954926</v>
      </c>
      <c r="N19" s="26">
        <v>521651642</v>
      </c>
      <c r="O19" s="26">
        <v>521651642</v>
      </c>
      <c r="P19" s="26">
        <v>521651642</v>
      </c>
      <c r="Q19" s="26">
        <v>1564954926</v>
      </c>
      <c r="R19" s="26">
        <v>521651642</v>
      </c>
      <c r="S19" s="26">
        <v>521651642</v>
      </c>
      <c r="T19" s="26">
        <v>521651642</v>
      </c>
      <c r="U19" s="26">
        <v>1564954926</v>
      </c>
      <c r="V19" s="26">
        <v>6259819704</v>
      </c>
      <c r="W19" s="26"/>
      <c r="X19" s="26">
        <v>6259819704</v>
      </c>
      <c r="Y19" s="106"/>
      <c r="Z19" s="28"/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521679253</v>
      </c>
      <c r="D24" s="42">
        <f t="shared" si="1"/>
        <v>0</v>
      </c>
      <c r="E24" s="43">
        <f t="shared" si="1"/>
        <v>0</v>
      </c>
      <c r="F24" s="43">
        <f t="shared" si="1"/>
        <v>521680583</v>
      </c>
      <c r="G24" s="43">
        <f t="shared" si="1"/>
        <v>521680392</v>
      </c>
      <c r="H24" s="43">
        <f t="shared" si="1"/>
        <v>521680201</v>
      </c>
      <c r="I24" s="43">
        <f t="shared" si="1"/>
        <v>1565041176</v>
      </c>
      <c r="J24" s="43">
        <f t="shared" si="1"/>
        <v>521680011</v>
      </c>
      <c r="K24" s="43">
        <f t="shared" si="1"/>
        <v>521679820</v>
      </c>
      <c r="L24" s="43">
        <f t="shared" si="1"/>
        <v>521679629</v>
      </c>
      <c r="M24" s="43">
        <f t="shared" si="1"/>
        <v>1565039460</v>
      </c>
      <c r="N24" s="43">
        <f t="shared" si="1"/>
        <v>521679439</v>
      </c>
      <c r="O24" s="43">
        <f t="shared" si="1"/>
        <v>521679248</v>
      </c>
      <c r="P24" s="43">
        <f t="shared" si="1"/>
        <v>521679057</v>
      </c>
      <c r="Q24" s="43">
        <f t="shared" si="1"/>
        <v>1565037744</v>
      </c>
      <c r="R24" s="43">
        <f t="shared" si="1"/>
        <v>521679057</v>
      </c>
      <c r="S24" s="43">
        <f t="shared" si="1"/>
        <v>521678676</v>
      </c>
      <c r="T24" s="43">
        <f t="shared" si="1"/>
        <v>521679255</v>
      </c>
      <c r="U24" s="43">
        <f t="shared" si="1"/>
        <v>1565036988</v>
      </c>
      <c r="V24" s="43">
        <f t="shared" si="1"/>
        <v>6260155368</v>
      </c>
      <c r="W24" s="43">
        <f t="shared" si="1"/>
        <v>0</v>
      </c>
      <c r="X24" s="43">
        <f t="shared" si="1"/>
        <v>6260155368</v>
      </c>
      <c r="Y24" s="188">
        <f>+IF(W24&lt;&gt;0,+(X24/W24)*100,0)</f>
        <v>0</v>
      </c>
      <c r="Z24" s="45">
        <f>SUM(Z15:Z23)</f>
        <v>0</v>
      </c>
    </row>
    <row r="25" spans="1:26" ht="13.5">
      <c r="A25" s="226" t="s">
        <v>161</v>
      </c>
      <c r="B25" s="227"/>
      <c r="C25" s="138">
        <f aca="true" t="shared" si="2" ref="C25:X25">+C12+C24</f>
        <v>617148479</v>
      </c>
      <c r="D25" s="38">
        <f t="shared" si="2"/>
        <v>0</v>
      </c>
      <c r="E25" s="39">
        <f t="shared" si="2"/>
        <v>0</v>
      </c>
      <c r="F25" s="39">
        <f t="shared" si="2"/>
        <v>672119265</v>
      </c>
      <c r="G25" s="39">
        <f t="shared" si="2"/>
        <v>668076842</v>
      </c>
      <c r="H25" s="39">
        <f t="shared" si="2"/>
        <v>644799186</v>
      </c>
      <c r="I25" s="39">
        <f t="shared" si="2"/>
        <v>1984995293</v>
      </c>
      <c r="J25" s="39">
        <f t="shared" si="2"/>
        <v>641252551</v>
      </c>
      <c r="K25" s="39">
        <f t="shared" si="2"/>
        <v>637377172</v>
      </c>
      <c r="L25" s="39">
        <f t="shared" si="2"/>
        <v>636419546</v>
      </c>
      <c r="M25" s="39">
        <f t="shared" si="2"/>
        <v>1915049269</v>
      </c>
      <c r="N25" s="39">
        <f t="shared" si="2"/>
        <v>628011906</v>
      </c>
      <c r="O25" s="39">
        <f t="shared" si="2"/>
        <v>638318823</v>
      </c>
      <c r="P25" s="39">
        <f t="shared" si="2"/>
        <v>621464031</v>
      </c>
      <c r="Q25" s="39">
        <f t="shared" si="2"/>
        <v>1887794760</v>
      </c>
      <c r="R25" s="39">
        <f t="shared" si="2"/>
        <v>621464031</v>
      </c>
      <c r="S25" s="39">
        <f t="shared" si="2"/>
        <v>607738389</v>
      </c>
      <c r="T25" s="39">
        <f t="shared" si="2"/>
        <v>613033953</v>
      </c>
      <c r="U25" s="39">
        <f t="shared" si="2"/>
        <v>1842236373</v>
      </c>
      <c r="V25" s="39">
        <f t="shared" si="2"/>
        <v>7630075695</v>
      </c>
      <c r="W25" s="39">
        <f t="shared" si="2"/>
        <v>0</v>
      </c>
      <c r="X25" s="39">
        <f t="shared" si="2"/>
        <v>7630075695</v>
      </c>
      <c r="Y25" s="140">
        <f>+IF(W25&lt;&gt;0,+(X25/W25)*100,0)</f>
        <v>0</v>
      </c>
      <c r="Z25" s="40">
        <f>+Z12+Z24</f>
        <v>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>
        <v>1548604</v>
      </c>
      <c r="D29" s="25"/>
      <c r="E29" s="26"/>
      <c r="F29" s="26">
        <v>11549029</v>
      </c>
      <c r="G29" s="26">
        <v>14872205</v>
      </c>
      <c r="H29" s="26"/>
      <c r="I29" s="26">
        <v>26421234</v>
      </c>
      <c r="J29" s="26"/>
      <c r="K29" s="26"/>
      <c r="L29" s="26"/>
      <c r="M29" s="26"/>
      <c r="N29" s="26"/>
      <c r="O29" s="26">
        <v>5343433</v>
      </c>
      <c r="P29" s="26"/>
      <c r="Q29" s="26">
        <v>5343433</v>
      </c>
      <c r="R29" s="26"/>
      <c r="S29" s="26"/>
      <c r="T29" s="26"/>
      <c r="U29" s="26"/>
      <c r="V29" s="26">
        <v>31764667</v>
      </c>
      <c r="W29" s="26"/>
      <c r="X29" s="26">
        <v>31764667</v>
      </c>
      <c r="Y29" s="106"/>
      <c r="Z29" s="28"/>
    </row>
    <row r="30" spans="1:26" ht="13.5">
      <c r="A30" s="225" t="s">
        <v>51</v>
      </c>
      <c r="B30" s="158" t="s">
        <v>93</v>
      </c>
      <c r="C30" s="121">
        <v>5804349</v>
      </c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165</v>
      </c>
      <c r="B31" s="158"/>
      <c r="C31" s="121">
        <v>3119521</v>
      </c>
      <c r="D31" s="25"/>
      <c r="E31" s="26"/>
      <c r="F31" s="26">
        <v>3133943</v>
      </c>
      <c r="G31" s="26">
        <v>3143442</v>
      </c>
      <c r="H31" s="26">
        <v>3138195</v>
      </c>
      <c r="I31" s="26">
        <v>9415580</v>
      </c>
      <c r="J31" s="26">
        <v>3134842</v>
      </c>
      <c r="K31" s="26">
        <v>3145849</v>
      </c>
      <c r="L31" s="26">
        <v>3157117</v>
      </c>
      <c r="M31" s="26">
        <v>9437808</v>
      </c>
      <c r="N31" s="26">
        <v>3171316</v>
      </c>
      <c r="O31" s="26">
        <v>3185361</v>
      </c>
      <c r="P31" s="26">
        <v>3209328</v>
      </c>
      <c r="Q31" s="26">
        <v>9566005</v>
      </c>
      <c r="R31" s="26">
        <v>3209328</v>
      </c>
      <c r="S31" s="26">
        <v>3238368</v>
      </c>
      <c r="T31" s="26">
        <v>3253353</v>
      </c>
      <c r="U31" s="26">
        <v>9701049</v>
      </c>
      <c r="V31" s="26">
        <v>38120442</v>
      </c>
      <c r="W31" s="26"/>
      <c r="X31" s="26">
        <v>38120442</v>
      </c>
      <c r="Y31" s="106"/>
      <c r="Z31" s="28"/>
    </row>
    <row r="32" spans="1:26" ht="13.5">
      <c r="A32" s="225" t="s">
        <v>166</v>
      </c>
      <c r="B32" s="158" t="s">
        <v>93</v>
      </c>
      <c r="C32" s="121">
        <v>34779920</v>
      </c>
      <c r="D32" s="25"/>
      <c r="E32" s="26"/>
      <c r="F32" s="26">
        <v>21578351</v>
      </c>
      <c r="G32" s="26">
        <v>20759387</v>
      </c>
      <c r="H32" s="26">
        <v>20455010</v>
      </c>
      <c r="I32" s="26">
        <v>62792748</v>
      </c>
      <c r="J32" s="26">
        <v>20969994</v>
      </c>
      <c r="K32" s="26">
        <v>21127655</v>
      </c>
      <c r="L32" s="26">
        <v>23728890</v>
      </c>
      <c r="M32" s="26">
        <v>65826539</v>
      </c>
      <c r="N32" s="26">
        <v>23119890</v>
      </c>
      <c r="O32" s="26">
        <v>23554255</v>
      </c>
      <c r="P32" s="26">
        <v>24553397</v>
      </c>
      <c r="Q32" s="26">
        <v>71227542</v>
      </c>
      <c r="R32" s="26">
        <v>24553397</v>
      </c>
      <c r="S32" s="26">
        <v>26009896</v>
      </c>
      <c r="T32" s="26">
        <v>25659522</v>
      </c>
      <c r="U32" s="26">
        <v>76222815</v>
      </c>
      <c r="V32" s="26">
        <v>276069644</v>
      </c>
      <c r="W32" s="26"/>
      <c r="X32" s="26">
        <v>276069644</v>
      </c>
      <c r="Y32" s="106"/>
      <c r="Z32" s="28"/>
    </row>
    <row r="33" spans="1:26" ht="13.5">
      <c r="A33" s="225" t="s">
        <v>167</v>
      </c>
      <c r="B33" s="158"/>
      <c r="C33" s="121">
        <v>6173278</v>
      </c>
      <c r="D33" s="25"/>
      <c r="E33" s="26"/>
      <c r="F33" s="26">
        <v>4919798</v>
      </c>
      <c r="G33" s="26">
        <v>4919798</v>
      </c>
      <c r="H33" s="26">
        <v>4919798</v>
      </c>
      <c r="I33" s="26">
        <v>14759394</v>
      </c>
      <c r="J33" s="26">
        <v>4919798</v>
      </c>
      <c r="K33" s="26">
        <v>4919798</v>
      </c>
      <c r="L33" s="26">
        <v>4919798</v>
      </c>
      <c r="M33" s="26">
        <v>14759394</v>
      </c>
      <c r="N33" s="26">
        <v>4919798</v>
      </c>
      <c r="O33" s="26">
        <v>5398323</v>
      </c>
      <c r="P33" s="26">
        <v>5398323</v>
      </c>
      <c r="Q33" s="26">
        <v>15716444</v>
      </c>
      <c r="R33" s="26">
        <v>5398323</v>
      </c>
      <c r="S33" s="26">
        <v>6651804</v>
      </c>
      <c r="T33" s="26">
        <v>6651804</v>
      </c>
      <c r="U33" s="26">
        <v>18701931</v>
      </c>
      <c r="V33" s="26">
        <v>63937163</v>
      </c>
      <c r="W33" s="26"/>
      <c r="X33" s="26">
        <v>63937163</v>
      </c>
      <c r="Y33" s="106"/>
      <c r="Z33" s="28"/>
    </row>
    <row r="34" spans="1:26" ht="13.5">
      <c r="A34" s="226" t="s">
        <v>57</v>
      </c>
      <c r="B34" s="227"/>
      <c r="C34" s="138">
        <f aca="true" t="shared" si="3" ref="C34:X34">SUM(C29:C33)</f>
        <v>51425672</v>
      </c>
      <c r="D34" s="38">
        <f t="shared" si="3"/>
        <v>0</v>
      </c>
      <c r="E34" s="39">
        <f t="shared" si="3"/>
        <v>0</v>
      </c>
      <c r="F34" s="39">
        <f t="shared" si="3"/>
        <v>41181121</v>
      </c>
      <c r="G34" s="39">
        <f t="shared" si="3"/>
        <v>43694832</v>
      </c>
      <c r="H34" s="39">
        <f t="shared" si="3"/>
        <v>28513003</v>
      </c>
      <c r="I34" s="39">
        <f t="shared" si="3"/>
        <v>113388956</v>
      </c>
      <c r="J34" s="39">
        <f t="shared" si="3"/>
        <v>29024634</v>
      </c>
      <c r="K34" s="39">
        <f t="shared" si="3"/>
        <v>29193302</v>
      </c>
      <c r="L34" s="39">
        <f t="shared" si="3"/>
        <v>31805805</v>
      </c>
      <c r="M34" s="39">
        <f t="shared" si="3"/>
        <v>90023741</v>
      </c>
      <c r="N34" s="39">
        <f t="shared" si="3"/>
        <v>31211004</v>
      </c>
      <c r="O34" s="39">
        <f t="shared" si="3"/>
        <v>37481372</v>
      </c>
      <c r="P34" s="39">
        <f t="shared" si="3"/>
        <v>33161048</v>
      </c>
      <c r="Q34" s="39">
        <f t="shared" si="3"/>
        <v>101853424</v>
      </c>
      <c r="R34" s="39">
        <f t="shared" si="3"/>
        <v>33161048</v>
      </c>
      <c r="S34" s="39">
        <f t="shared" si="3"/>
        <v>35900068</v>
      </c>
      <c r="T34" s="39">
        <f t="shared" si="3"/>
        <v>35564679</v>
      </c>
      <c r="U34" s="39">
        <f t="shared" si="3"/>
        <v>104625795</v>
      </c>
      <c r="V34" s="39">
        <f t="shared" si="3"/>
        <v>409891916</v>
      </c>
      <c r="W34" s="39">
        <f t="shared" si="3"/>
        <v>0</v>
      </c>
      <c r="X34" s="39">
        <f t="shared" si="3"/>
        <v>409891916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>
        <v>64354763</v>
      </c>
      <c r="D37" s="25"/>
      <c r="E37" s="26"/>
      <c r="F37" s="26">
        <v>47921789</v>
      </c>
      <c r="G37" s="26">
        <v>47921788</v>
      </c>
      <c r="H37" s="26">
        <v>47921788</v>
      </c>
      <c r="I37" s="26">
        <v>143765365</v>
      </c>
      <c r="J37" s="26">
        <v>47921789</v>
      </c>
      <c r="K37" s="26">
        <v>47921789</v>
      </c>
      <c r="L37" s="26">
        <v>45524913</v>
      </c>
      <c r="M37" s="26">
        <v>141368491</v>
      </c>
      <c r="N37" s="26">
        <v>45115445</v>
      </c>
      <c r="O37" s="26">
        <v>45115445</v>
      </c>
      <c r="P37" s="26">
        <v>45115445</v>
      </c>
      <c r="Q37" s="26">
        <v>135346335</v>
      </c>
      <c r="R37" s="26">
        <v>45115445</v>
      </c>
      <c r="S37" s="26">
        <v>45115445</v>
      </c>
      <c r="T37" s="26">
        <v>62957397</v>
      </c>
      <c r="U37" s="26">
        <v>153188287</v>
      </c>
      <c r="V37" s="26">
        <v>573668478</v>
      </c>
      <c r="W37" s="26"/>
      <c r="X37" s="26">
        <v>573668478</v>
      </c>
      <c r="Y37" s="106"/>
      <c r="Z37" s="28"/>
    </row>
    <row r="38" spans="1:26" ht="13.5">
      <c r="A38" s="225" t="s">
        <v>167</v>
      </c>
      <c r="B38" s="158"/>
      <c r="C38" s="121">
        <v>3922282</v>
      </c>
      <c r="D38" s="25"/>
      <c r="E38" s="26"/>
      <c r="F38" s="26">
        <v>24638189</v>
      </c>
      <c r="G38" s="26">
        <v>24638189</v>
      </c>
      <c r="H38" s="26">
        <v>24638189</v>
      </c>
      <c r="I38" s="26">
        <v>73914567</v>
      </c>
      <c r="J38" s="26">
        <v>24638189</v>
      </c>
      <c r="K38" s="26">
        <v>24638189</v>
      </c>
      <c r="L38" s="26">
        <v>24638189</v>
      </c>
      <c r="M38" s="26">
        <v>73914567</v>
      </c>
      <c r="N38" s="26">
        <v>24638189</v>
      </c>
      <c r="O38" s="26">
        <v>24638189</v>
      </c>
      <c r="P38" s="26">
        <v>24638189</v>
      </c>
      <c r="Q38" s="26">
        <v>73914567</v>
      </c>
      <c r="R38" s="26">
        <v>24638189</v>
      </c>
      <c r="S38" s="26">
        <v>24638189</v>
      </c>
      <c r="T38" s="26">
        <v>24638189</v>
      </c>
      <c r="U38" s="26">
        <v>73914567</v>
      </c>
      <c r="V38" s="26">
        <v>295658268</v>
      </c>
      <c r="W38" s="26"/>
      <c r="X38" s="26">
        <v>295658268</v>
      </c>
      <c r="Y38" s="106"/>
      <c r="Z38" s="28"/>
    </row>
    <row r="39" spans="1:26" ht="13.5">
      <c r="A39" s="226" t="s">
        <v>58</v>
      </c>
      <c r="B39" s="229"/>
      <c r="C39" s="138">
        <f aca="true" t="shared" si="4" ref="C39:X39">SUM(C37:C38)</f>
        <v>68277045</v>
      </c>
      <c r="D39" s="42">
        <f t="shared" si="4"/>
        <v>0</v>
      </c>
      <c r="E39" s="43">
        <f t="shared" si="4"/>
        <v>0</v>
      </c>
      <c r="F39" s="43">
        <f t="shared" si="4"/>
        <v>72559978</v>
      </c>
      <c r="G39" s="43">
        <f t="shared" si="4"/>
        <v>72559977</v>
      </c>
      <c r="H39" s="43">
        <f t="shared" si="4"/>
        <v>72559977</v>
      </c>
      <c r="I39" s="43">
        <f t="shared" si="4"/>
        <v>217679932</v>
      </c>
      <c r="J39" s="43">
        <f t="shared" si="4"/>
        <v>72559978</v>
      </c>
      <c r="K39" s="43">
        <f t="shared" si="4"/>
        <v>72559978</v>
      </c>
      <c r="L39" s="43">
        <f t="shared" si="4"/>
        <v>70163102</v>
      </c>
      <c r="M39" s="43">
        <f t="shared" si="4"/>
        <v>215283058</v>
      </c>
      <c r="N39" s="43">
        <f t="shared" si="4"/>
        <v>69753634</v>
      </c>
      <c r="O39" s="43">
        <f t="shared" si="4"/>
        <v>69753634</v>
      </c>
      <c r="P39" s="43">
        <f t="shared" si="4"/>
        <v>69753634</v>
      </c>
      <c r="Q39" s="43">
        <f t="shared" si="4"/>
        <v>209260902</v>
      </c>
      <c r="R39" s="43">
        <f t="shared" si="4"/>
        <v>69753634</v>
      </c>
      <c r="S39" s="43">
        <f t="shared" si="4"/>
        <v>69753634</v>
      </c>
      <c r="T39" s="43">
        <f t="shared" si="4"/>
        <v>87595586</v>
      </c>
      <c r="U39" s="43">
        <f t="shared" si="4"/>
        <v>227102854</v>
      </c>
      <c r="V39" s="43">
        <f t="shared" si="4"/>
        <v>869326746</v>
      </c>
      <c r="W39" s="43">
        <f t="shared" si="4"/>
        <v>0</v>
      </c>
      <c r="X39" s="43">
        <f t="shared" si="4"/>
        <v>869326746</v>
      </c>
      <c r="Y39" s="188">
        <f>+IF(W39&lt;&gt;0,+(X39/W39)*100,0)</f>
        <v>0</v>
      </c>
      <c r="Z39" s="45">
        <f>SUM(Z37:Z38)</f>
        <v>0</v>
      </c>
    </row>
    <row r="40" spans="1:26" ht="13.5">
      <c r="A40" s="226" t="s">
        <v>169</v>
      </c>
      <c r="B40" s="227"/>
      <c r="C40" s="138">
        <f aca="true" t="shared" si="5" ref="C40:X40">+C34+C39</f>
        <v>119702717</v>
      </c>
      <c r="D40" s="38">
        <f t="shared" si="5"/>
        <v>0</v>
      </c>
      <c r="E40" s="39">
        <f t="shared" si="5"/>
        <v>0</v>
      </c>
      <c r="F40" s="39">
        <f t="shared" si="5"/>
        <v>113741099</v>
      </c>
      <c r="G40" s="39">
        <f t="shared" si="5"/>
        <v>116254809</v>
      </c>
      <c r="H40" s="39">
        <f t="shared" si="5"/>
        <v>101072980</v>
      </c>
      <c r="I40" s="39">
        <f t="shared" si="5"/>
        <v>331068888</v>
      </c>
      <c r="J40" s="39">
        <f t="shared" si="5"/>
        <v>101584612</v>
      </c>
      <c r="K40" s="39">
        <f t="shared" si="5"/>
        <v>101753280</v>
      </c>
      <c r="L40" s="39">
        <f t="shared" si="5"/>
        <v>101968907</v>
      </c>
      <c r="M40" s="39">
        <f t="shared" si="5"/>
        <v>305306799</v>
      </c>
      <c r="N40" s="39">
        <f t="shared" si="5"/>
        <v>100964638</v>
      </c>
      <c r="O40" s="39">
        <f t="shared" si="5"/>
        <v>107235006</v>
      </c>
      <c r="P40" s="39">
        <f t="shared" si="5"/>
        <v>102914682</v>
      </c>
      <c r="Q40" s="39">
        <f t="shared" si="5"/>
        <v>311114326</v>
      </c>
      <c r="R40" s="39">
        <f t="shared" si="5"/>
        <v>102914682</v>
      </c>
      <c r="S40" s="39">
        <f t="shared" si="5"/>
        <v>105653702</v>
      </c>
      <c r="T40" s="39">
        <f t="shared" si="5"/>
        <v>123160265</v>
      </c>
      <c r="U40" s="39">
        <f t="shared" si="5"/>
        <v>331728649</v>
      </c>
      <c r="V40" s="39">
        <f t="shared" si="5"/>
        <v>1279218662</v>
      </c>
      <c r="W40" s="39">
        <f t="shared" si="5"/>
        <v>0</v>
      </c>
      <c r="X40" s="39">
        <f t="shared" si="5"/>
        <v>1279218662</v>
      </c>
      <c r="Y40" s="140">
        <f>+IF(W40&lt;&gt;0,+(X40/W40)*100,0)</f>
        <v>0</v>
      </c>
      <c r="Z40" s="40">
        <f>+Z34+Z39</f>
        <v>0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497445762</v>
      </c>
      <c r="D42" s="234">
        <f t="shared" si="6"/>
        <v>0</v>
      </c>
      <c r="E42" s="235">
        <f t="shared" si="6"/>
        <v>0</v>
      </c>
      <c r="F42" s="235">
        <f t="shared" si="6"/>
        <v>558378166</v>
      </c>
      <c r="G42" s="235">
        <f t="shared" si="6"/>
        <v>551822033</v>
      </c>
      <c r="H42" s="235">
        <f t="shared" si="6"/>
        <v>543726206</v>
      </c>
      <c r="I42" s="235">
        <f t="shared" si="6"/>
        <v>1653926405</v>
      </c>
      <c r="J42" s="235">
        <f t="shared" si="6"/>
        <v>539667939</v>
      </c>
      <c r="K42" s="235">
        <f t="shared" si="6"/>
        <v>535623892</v>
      </c>
      <c r="L42" s="235">
        <f t="shared" si="6"/>
        <v>534450639</v>
      </c>
      <c r="M42" s="235">
        <f t="shared" si="6"/>
        <v>1609742470</v>
      </c>
      <c r="N42" s="235">
        <f t="shared" si="6"/>
        <v>527047268</v>
      </c>
      <c r="O42" s="235">
        <f t="shared" si="6"/>
        <v>531083817</v>
      </c>
      <c r="P42" s="235">
        <f t="shared" si="6"/>
        <v>518549349</v>
      </c>
      <c r="Q42" s="235">
        <f t="shared" si="6"/>
        <v>1576680434</v>
      </c>
      <c r="R42" s="235">
        <f t="shared" si="6"/>
        <v>518549349</v>
      </c>
      <c r="S42" s="235">
        <f t="shared" si="6"/>
        <v>502084687</v>
      </c>
      <c r="T42" s="235">
        <f t="shared" si="6"/>
        <v>489873688</v>
      </c>
      <c r="U42" s="235">
        <f t="shared" si="6"/>
        <v>1510507724</v>
      </c>
      <c r="V42" s="235">
        <f t="shared" si="6"/>
        <v>6350857033</v>
      </c>
      <c r="W42" s="235">
        <f t="shared" si="6"/>
        <v>0</v>
      </c>
      <c r="X42" s="235">
        <f t="shared" si="6"/>
        <v>6350857033</v>
      </c>
      <c r="Y42" s="236">
        <f>+IF(W42&lt;&gt;0,+(X42/W42)*100,0)</f>
        <v>0</v>
      </c>
      <c r="Z42" s="237">
        <f>+Z25-Z40</f>
        <v>0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307643180</v>
      </c>
      <c r="D45" s="25"/>
      <c r="E45" s="26"/>
      <c r="F45" s="26">
        <v>323171225</v>
      </c>
      <c r="G45" s="26">
        <v>315626044</v>
      </c>
      <c r="H45" s="26">
        <v>306532043</v>
      </c>
      <c r="I45" s="26">
        <v>945329312</v>
      </c>
      <c r="J45" s="26">
        <v>301475602</v>
      </c>
      <c r="K45" s="26">
        <v>296433382</v>
      </c>
      <c r="L45" s="26">
        <v>294262260</v>
      </c>
      <c r="M45" s="26">
        <v>892171244</v>
      </c>
      <c r="N45" s="26">
        <v>285860715</v>
      </c>
      <c r="O45" s="26">
        <v>288899359</v>
      </c>
      <c r="P45" s="26">
        <v>275367327</v>
      </c>
      <c r="Q45" s="26">
        <v>850127401</v>
      </c>
      <c r="R45" s="26">
        <v>275367327</v>
      </c>
      <c r="S45" s="26">
        <v>256907710</v>
      </c>
      <c r="T45" s="26">
        <v>243698842</v>
      </c>
      <c r="U45" s="26">
        <v>775973879</v>
      </c>
      <c r="V45" s="26">
        <v>3463601836</v>
      </c>
      <c r="W45" s="26"/>
      <c r="X45" s="26">
        <v>3463601836</v>
      </c>
      <c r="Y45" s="105"/>
      <c r="Z45" s="28"/>
    </row>
    <row r="46" spans="1:26" ht="13.5">
      <c r="A46" s="225" t="s">
        <v>173</v>
      </c>
      <c r="B46" s="158" t="s">
        <v>93</v>
      </c>
      <c r="C46" s="121">
        <v>189802582</v>
      </c>
      <c r="D46" s="25"/>
      <c r="E46" s="26"/>
      <c r="F46" s="26">
        <v>233685525</v>
      </c>
      <c r="G46" s="26">
        <v>234674573</v>
      </c>
      <c r="H46" s="26">
        <v>235672747</v>
      </c>
      <c r="I46" s="26">
        <v>704032845</v>
      </c>
      <c r="J46" s="26">
        <v>236670921</v>
      </c>
      <c r="K46" s="26">
        <v>237669094</v>
      </c>
      <c r="L46" s="26">
        <v>238666963</v>
      </c>
      <c r="M46" s="26">
        <v>713006978</v>
      </c>
      <c r="N46" s="26">
        <v>239665137</v>
      </c>
      <c r="O46" s="26">
        <v>240663042</v>
      </c>
      <c r="P46" s="26">
        <v>241660606</v>
      </c>
      <c r="Q46" s="26">
        <v>721988785</v>
      </c>
      <c r="R46" s="26">
        <v>241660606</v>
      </c>
      <c r="S46" s="26">
        <v>243655561</v>
      </c>
      <c r="T46" s="26">
        <v>244653430</v>
      </c>
      <c r="U46" s="26">
        <v>729969597</v>
      </c>
      <c r="V46" s="26">
        <v>2868998205</v>
      </c>
      <c r="W46" s="26"/>
      <c r="X46" s="26">
        <v>2868998205</v>
      </c>
      <c r="Y46" s="105"/>
      <c r="Z46" s="28"/>
    </row>
    <row r="47" spans="1:26" ht="13.5">
      <c r="A47" s="225" t="s">
        <v>174</v>
      </c>
      <c r="B47" s="158"/>
      <c r="C47" s="121"/>
      <c r="D47" s="25"/>
      <c r="E47" s="26"/>
      <c r="F47" s="26">
        <v>1521416</v>
      </c>
      <c r="G47" s="26">
        <v>1521416</v>
      </c>
      <c r="H47" s="26">
        <v>1521416</v>
      </c>
      <c r="I47" s="26">
        <v>4564248</v>
      </c>
      <c r="J47" s="26">
        <v>1521416</v>
      </c>
      <c r="K47" s="26">
        <v>1521416</v>
      </c>
      <c r="L47" s="26">
        <v>1521416</v>
      </c>
      <c r="M47" s="26">
        <v>4564248</v>
      </c>
      <c r="N47" s="26">
        <v>1521416</v>
      </c>
      <c r="O47" s="26">
        <v>1521416</v>
      </c>
      <c r="P47" s="26">
        <v>1521416</v>
      </c>
      <c r="Q47" s="26">
        <v>4564248</v>
      </c>
      <c r="R47" s="26">
        <v>1521416</v>
      </c>
      <c r="S47" s="26">
        <v>1521416</v>
      </c>
      <c r="T47" s="26">
        <v>1521416</v>
      </c>
      <c r="U47" s="26">
        <v>4564248</v>
      </c>
      <c r="V47" s="26">
        <v>18256992</v>
      </c>
      <c r="W47" s="26"/>
      <c r="X47" s="26">
        <v>18256992</v>
      </c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497445762</v>
      </c>
      <c r="D48" s="240">
        <f t="shared" si="7"/>
        <v>0</v>
      </c>
      <c r="E48" s="195">
        <f t="shared" si="7"/>
        <v>0</v>
      </c>
      <c r="F48" s="195">
        <f t="shared" si="7"/>
        <v>558378166</v>
      </c>
      <c r="G48" s="195">
        <f t="shared" si="7"/>
        <v>551822033</v>
      </c>
      <c r="H48" s="195">
        <f t="shared" si="7"/>
        <v>543726206</v>
      </c>
      <c r="I48" s="195">
        <f t="shared" si="7"/>
        <v>1653926405</v>
      </c>
      <c r="J48" s="195">
        <f t="shared" si="7"/>
        <v>539667939</v>
      </c>
      <c r="K48" s="195">
        <f t="shared" si="7"/>
        <v>535623892</v>
      </c>
      <c r="L48" s="195">
        <f t="shared" si="7"/>
        <v>534450639</v>
      </c>
      <c r="M48" s="195">
        <f t="shared" si="7"/>
        <v>1609742470</v>
      </c>
      <c r="N48" s="195">
        <f t="shared" si="7"/>
        <v>527047268</v>
      </c>
      <c r="O48" s="195">
        <f t="shared" si="7"/>
        <v>531083817</v>
      </c>
      <c r="P48" s="195">
        <f t="shared" si="7"/>
        <v>518549349</v>
      </c>
      <c r="Q48" s="195">
        <f t="shared" si="7"/>
        <v>1576680434</v>
      </c>
      <c r="R48" s="195">
        <f t="shared" si="7"/>
        <v>518549349</v>
      </c>
      <c r="S48" s="195">
        <f t="shared" si="7"/>
        <v>502084687</v>
      </c>
      <c r="T48" s="195">
        <f t="shared" si="7"/>
        <v>489873688</v>
      </c>
      <c r="U48" s="195">
        <f t="shared" si="7"/>
        <v>1510507724</v>
      </c>
      <c r="V48" s="195">
        <f t="shared" si="7"/>
        <v>6350857033</v>
      </c>
      <c r="W48" s="195">
        <f t="shared" si="7"/>
        <v>0</v>
      </c>
      <c r="X48" s="195">
        <f t="shared" si="7"/>
        <v>6350857033</v>
      </c>
      <c r="Y48" s="241">
        <f>+IF(W48&lt;&gt;0,+(X48/W48)*100,0)</f>
        <v>0</v>
      </c>
      <c r="Z48" s="208">
        <f>SUM(Z45:Z47)</f>
        <v>0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151796531</v>
      </c>
      <c r="D6" s="25">
        <v>186685912</v>
      </c>
      <c r="E6" s="26">
        <v>186024275</v>
      </c>
      <c r="F6" s="26">
        <v>13210292</v>
      </c>
      <c r="G6" s="26">
        <v>24670445</v>
      </c>
      <c r="H6" s="26">
        <v>17554655</v>
      </c>
      <c r="I6" s="26">
        <v>55435392</v>
      </c>
      <c r="J6" s="26">
        <v>15848911</v>
      </c>
      <c r="K6" s="26">
        <v>17502069</v>
      </c>
      <c r="L6" s="26">
        <v>17349446</v>
      </c>
      <c r="M6" s="26">
        <v>50700426</v>
      </c>
      <c r="N6" s="26">
        <v>15726790</v>
      </c>
      <c r="O6" s="26">
        <v>16522650</v>
      </c>
      <c r="P6" s="26">
        <v>17851512</v>
      </c>
      <c r="Q6" s="26">
        <v>50100952</v>
      </c>
      <c r="R6" s="26">
        <v>14361969</v>
      </c>
      <c r="S6" s="26">
        <v>15119957</v>
      </c>
      <c r="T6" s="26">
        <v>19172489</v>
      </c>
      <c r="U6" s="26">
        <v>48654415</v>
      </c>
      <c r="V6" s="26">
        <v>204891185</v>
      </c>
      <c r="W6" s="26">
        <v>186024275</v>
      </c>
      <c r="X6" s="26">
        <v>18866910</v>
      </c>
      <c r="Y6" s="106">
        <v>10.14</v>
      </c>
      <c r="Z6" s="28">
        <v>186024275</v>
      </c>
    </row>
    <row r="7" spans="1:26" ht="13.5">
      <c r="A7" s="225" t="s">
        <v>180</v>
      </c>
      <c r="B7" s="158" t="s">
        <v>71</v>
      </c>
      <c r="C7" s="121">
        <v>129290613</v>
      </c>
      <c r="D7" s="25">
        <v>52850340</v>
      </c>
      <c r="E7" s="26">
        <v>55253520</v>
      </c>
      <c r="F7" s="26">
        <v>9015888</v>
      </c>
      <c r="G7" s="26">
        <v>1750026</v>
      </c>
      <c r="H7" s="26"/>
      <c r="I7" s="26">
        <v>10765914</v>
      </c>
      <c r="J7" s="26">
        <v>322733</v>
      </c>
      <c r="K7" s="26">
        <v>5046944</v>
      </c>
      <c r="L7" s="26">
        <v>11942559</v>
      </c>
      <c r="M7" s="26">
        <v>17312236</v>
      </c>
      <c r="N7" s="26">
        <v>200</v>
      </c>
      <c r="O7" s="26">
        <v>208329</v>
      </c>
      <c r="P7" s="26">
        <v>18162439</v>
      </c>
      <c r="Q7" s="26">
        <v>18370968</v>
      </c>
      <c r="R7" s="26">
        <v>3789044</v>
      </c>
      <c r="S7" s="26">
        <v>144000</v>
      </c>
      <c r="T7" s="26">
        <v>37033</v>
      </c>
      <c r="U7" s="26">
        <v>3970077</v>
      </c>
      <c r="V7" s="26">
        <v>50419195</v>
      </c>
      <c r="W7" s="26">
        <v>55253520</v>
      </c>
      <c r="X7" s="26">
        <v>-4834325</v>
      </c>
      <c r="Y7" s="106">
        <v>-8.75</v>
      </c>
      <c r="Z7" s="28">
        <v>55253520</v>
      </c>
    </row>
    <row r="8" spans="1:26" ht="13.5">
      <c r="A8" s="225" t="s">
        <v>181</v>
      </c>
      <c r="B8" s="158" t="s">
        <v>71</v>
      </c>
      <c r="C8" s="121">
        <v>-15889607</v>
      </c>
      <c r="D8" s="25">
        <v>12273000</v>
      </c>
      <c r="E8" s="26">
        <v>12342296</v>
      </c>
      <c r="F8" s="26"/>
      <c r="G8" s="26"/>
      <c r="H8" s="26"/>
      <c r="I8" s="26"/>
      <c r="J8" s="26"/>
      <c r="K8" s="26"/>
      <c r="L8" s="26">
        <v>198981</v>
      </c>
      <c r="M8" s="26">
        <v>198981</v>
      </c>
      <c r="N8" s="26"/>
      <c r="O8" s="26"/>
      <c r="P8" s="26">
        <v>291</v>
      </c>
      <c r="Q8" s="26">
        <v>291</v>
      </c>
      <c r="R8" s="26"/>
      <c r="S8" s="26"/>
      <c r="T8" s="26"/>
      <c r="U8" s="26"/>
      <c r="V8" s="26">
        <v>199272</v>
      </c>
      <c r="W8" s="26">
        <v>12342296</v>
      </c>
      <c r="X8" s="26">
        <v>-12143024</v>
      </c>
      <c r="Y8" s="106">
        <v>-98.39</v>
      </c>
      <c r="Z8" s="28">
        <v>12342296</v>
      </c>
    </row>
    <row r="9" spans="1:26" ht="13.5">
      <c r="A9" s="225" t="s">
        <v>182</v>
      </c>
      <c r="B9" s="158"/>
      <c r="C9" s="121">
        <v>6937836</v>
      </c>
      <c r="D9" s="25">
        <v>7300000</v>
      </c>
      <c r="E9" s="26">
        <v>6242000</v>
      </c>
      <c r="F9" s="26">
        <v>383231</v>
      </c>
      <c r="G9" s="26">
        <v>63395</v>
      </c>
      <c r="H9" s="26">
        <v>210890</v>
      </c>
      <c r="I9" s="26">
        <v>657516</v>
      </c>
      <c r="J9" s="26">
        <v>590950</v>
      </c>
      <c r="K9" s="26">
        <v>358401</v>
      </c>
      <c r="L9" s="26">
        <v>415861</v>
      </c>
      <c r="M9" s="26">
        <v>1365212</v>
      </c>
      <c r="N9" s="26">
        <v>273476</v>
      </c>
      <c r="O9" s="26">
        <v>10239162</v>
      </c>
      <c r="P9" s="26">
        <v>-9616895</v>
      </c>
      <c r="Q9" s="26">
        <v>895743</v>
      </c>
      <c r="R9" s="26">
        <v>145903</v>
      </c>
      <c r="S9" s="26">
        <v>612704</v>
      </c>
      <c r="T9" s="26">
        <v>346672</v>
      </c>
      <c r="U9" s="26">
        <v>1105279</v>
      </c>
      <c r="V9" s="26">
        <v>4023750</v>
      </c>
      <c r="W9" s="26">
        <v>6242000</v>
      </c>
      <c r="X9" s="26">
        <v>-2218250</v>
      </c>
      <c r="Y9" s="106">
        <v>-35.54</v>
      </c>
      <c r="Z9" s="28">
        <v>6242000</v>
      </c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-239671860</v>
      </c>
      <c r="D12" s="25">
        <v>-231452229</v>
      </c>
      <c r="E12" s="26">
        <v>-232527768</v>
      </c>
      <c r="F12" s="26">
        <v>-23492942</v>
      </c>
      <c r="G12" s="26">
        <v>-17875921</v>
      </c>
      <c r="H12" s="26">
        <v>-17095636</v>
      </c>
      <c r="I12" s="26">
        <v>-58464499</v>
      </c>
      <c r="J12" s="26">
        <v>-15207912</v>
      </c>
      <c r="K12" s="26">
        <v>-18633727</v>
      </c>
      <c r="L12" s="26">
        <v>-20625347</v>
      </c>
      <c r="M12" s="26">
        <v>-54466986</v>
      </c>
      <c r="N12" s="26">
        <v>-19813372</v>
      </c>
      <c r="O12" s="26">
        <v>-15836852</v>
      </c>
      <c r="P12" s="26">
        <v>-28680168</v>
      </c>
      <c r="Q12" s="26">
        <v>-64330392</v>
      </c>
      <c r="R12" s="26">
        <v>-13265693</v>
      </c>
      <c r="S12" s="26">
        <v>-18723034</v>
      </c>
      <c r="T12" s="26">
        <v>-21882154</v>
      </c>
      <c r="U12" s="26">
        <v>-53870881</v>
      </c>
      <c r="V12" s="26">
        <v>-231132758</v>
      </c>
      <c r="W12" s="26">
        <v>-232527768</v>
      </c>
      <c r="X12" s="26">
        <v>1395010</v>
      </c>
      <c r="Y12" s="106">
        <v>-0.6</v>
      </c>
      <c r="Z12" s="28">
        <v>-232527768</v>
      </c>
    </row>
    <row r="13" spans="1:26" ht="13.5">
      <c r="A13" s="225" t="s">
        <v>39</v>
      </c>
      <c r="B13" s="158"/>
      <c r="C13" s="121">
        <v>-4645191</v>
      </c>
      <c r="D13" s="25">
        <v>-5673953</v>
      </c>
      <c r="E13" s="26">
        <v>-5925953</v>
      </c>
      <c r="F13" s="26">
        <v>-408</v>
      </c>
      <c r="G13" s="26">
        <v>-32956</v>
      </c>
      <c r="H13" s="26">
        <v>14848</v>
      </c>
      <c r="I13" s="26">
        <v>-18516</v>
      </c>
      <c r="J13" s="26">
        <v>-151807</v>
      </c>
      <c r="K13" s="26">
        <v>-147138</v>
      </c>
      <c r="L13" s="26">
        <v>-1838788</v>
      </c>
      <c r="M13" s="26">
        <v>-2137733</v>
      </c>
      <c r="N13" s="26">
        <v>-882005</v>
      </c>
      <c r="O13" s="26">
        <v>-71909</v>
      </c>
      <c r="P13" s="26">
        <v>-31308</v>
      </c>
      <c r="Q13" s="26">
        <v>-985222</v>
      </c>
      <c r="R13" s="26">
        <v>-122303</v>
      </c>
      <c r="S13" s="26">
        <v>-26128</v>
      </c>
      <c r="T13" s="26">
        <v>-29406</v>
      </c>
      <c r="U13" s="26">
        <v>-177837</v>
      </c>
      <c r="V13" s="26">
        <v>-3319308</v>
      </c>
      <c r="W13" s="26">
        <v>-5925953</v>
      </c>
      <c r="X13" s="26">
        <v>2606645</v>
      </c>
      <c r="Y13" s="106">
        <v>-43.99</v>
      </c>
      <c r="Z13" s="28">
        <v>-5925953</v>
      </c>
    </row>
    <row r="14" spans="1:26" ht="13.5">
      <c r="A14" s="225" t="s">
        <v>41</v>
      </c>
      <c r="B14" s="158" t="s">
        <v>71</v>
      </c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27818322</v>
      </c>
      <c r="D15" s="38">
        <f t="shared" si="0"/>
        <v>21983070</v>
      </c>
      <c r="E15" s="39">
        <f t="shared" si="0"/>
        <v>21408370</v>
      </c>
      <c r="F15" s="39">
        <f t="shared" si="0"/>
        <v>-883939</v>
      </c>
      <c r="G15" s="39">
        <f t="shared" si="0"/>
        <v>8574989</v>
      </c>
      <c r="H15" s="39">
        <f t="shared" si="0"/>
        <v>684757</v>
      </c>
      <c r="I15" s="39">
        <f t="shared" si="0"/>
        <v>8375807</v>
      </c>
      <c r="J15" s="39">
        <f t="shared" si="0"/>
        <v>1402875</v>
      </c>
      <c r="K15" s="39">
        <f t="shared" si="0"/>
        <v>4126549</v>
      </c>
      <c r="L15" s="39">
        <f t="shared" si="0"/>
        <v>7442712</v>
      </c>
      <c r="M15" s="39">
        <f t="shared" si="0"/>
        <v>12972136</v>
      </c>
      <c r="N15" s="39">
        <f t="shared" si="0"/>
        <v>-4694911</v>
      </c>
      <c r="O15" s="39">
        <f t="shared" si="0"/>
        <v>11061380</v>
      </c>
      <c r="P15" s="39">
        <f t="shared" si="0"/>
        <v>-2314129</v>
      </c>
      <c r="Q15" s="39">
        <f t="shared" si="0"/>
        <v>4052340</v>
      </c>
      <c r="R15" s="39">
        <f t="shared" si="0"/>
        <v>4908920</v>
      </c>
      <c r="S15" s="39">
        <f t="shared" si="0"/>
        <v>-2872501</v>
      </c>
      <c r="T15" s="39">
        <f t="shared" si="0"/>
        <v>-2355366</v>
      </c>
      <c r="U15" s="39">
        <f t="shared" si="0"/>
        <v>-318947</v>
      </c>
      <c r="V15" s="39">
        <f t="shared" si="0"/>
        <v>25081336</v>
      </c>
      <c r="W15" s="39">
        <f t="shared" si="0"/>
        <v>21408370</v>
      </c>
      <c r="X15" s="39">
        <f t="shared" si="0"/>
        <v>3672966</v>
      </c>
      <c r="Y15" s="140">
        <f>+IF(W15&lt;&gt;0,+(X15/W15)*100,0)</f>
        <v>17.156682176176886</v>
      </c>
      <c r="Z15" s="40">
        <f>SUM(Z6:Z14)</f>
        <v>21408370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>
        <v>2715303</v>
      </c>
      <c r="D19" s="25">
        <v>20200000</v>
      </c>
      <c r="E19" s="26">
        <v>20200000</v>
      </c>
      <c r="F19" s="125">
        <v>308143</v>
      </c>
      <c r="G19" s="125">
        <v>3421</v>
      </c>
      <c r="H19" s="125">
        <v>412000</v>
      </c>
      <c r="I19" s="26">
        <v>723564</v>
      </c>
      <c r="J19" s="125">
        <v>1536783</v>
      </c>
      <c r="K19" s="125">
        <v>8286</v>
      </c>
      <c r="L19" s="26"/>
      <c r="M19" s="125">
        <v>1545069</v>
      </c>
      <c r="N19" s="125">
        <v>151009</v>
      </c>
      <c r="O19" s="125">
        <v>76113</v>
      </c>
      <c r="P19" s="26"/>
      <c r="Q19" s="125">
        <v>227122</v>
      </c>
      <c r="R19" s="125">
        <v>42800</v>
      </c>
      <c r="S19" s="26">
        <v>877</v>
      </c>
      <c r="T19" s="125">
        <v>29037</v>
      </c>
      <c r="U19" s="125">
        <v>72714</v>
      </c>
      <c r="V19" s="125">
        <v>2568469</v>
      </c>
      <c r="W19" s="26">
        <v>20200000</v>
      </c>
      <c r="X19" s="125">
        <v>-17631531</v>
      </c>
      <c r="Y19" s="107">
        <v>-87.28</v>
      </c>
      <c r="Z19" s="200">
        <v>20200000</v>
      </c>
    </row>
    <row r="20" spans="1:26" ht="13.5">
      <c r="A20" s="225" t="s">
        <v>189</v>
      </c>
      <c r="B20" s="158"/>
      <c r="C20" s="121">
        <v>-3363830</v>
      </c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>
        <v>-11064983</v>
      </c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>
        <v>1661572</v>
      </c>
      <c r="D22" s="25"/>
      <c r="E22" s="26"/>
      <c r="F22" s="26">
        <v>-9000000</v>
      </c>
      <c r="G22" s="26">
        <v>-7000000</v>
      </c>
      <c r="H22" s="26">
        <v>17357537</v>
      </c>
      <c r="I22" s="26">
        <v>1357537</v>
      </c>
      <c r="J22" s="26">
        <v>-2012651</v>
      </c>
      <c r="K22" s="26">
        <v>-10919</v>
      </c>
      <c r="L22" s="26"/>
      <c r="M22" s="26">
        <v>-2023570</v>
      </c>
      <c r="N22" s="26">
        <v>-20861</v>
      </c>
      <c r="O22" s="26">
        <v>-15604877</v>
      </c>
      <c r="P22" s="26">
        <v>14904877</v>
      </c>
      <c r="Q22" s="26">
        <v>-720861</v>
      </c>
      <c r="R22" s="26"/>
      <c r="S22" s="26">
        <v>4934607</v>
      </c>
      <c r="T22" s="26">
        <v>-10800000</v>
      </c>
      <c r="U22" s="26">
        <v>-5865393</v>
      </c>
      <c r="V22" s="26">
        <v>-7252287</v>
      </c>
      <c r="W22" s="26"/>
      <c r="X22" s="26">
        <v>-7252287</v>
      </c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-61698553</v>
      </c>
      <c r="D24" s="25">
        <v>-56889870</v>
      </c>
      <c r="E24" s="26">
        <v>-56500879</v>
      </c>
      <c r="F24" s="26">
        <v>-444832</v>
      </c>
      <c r="G24" s="26">
        <v>-4911084</v>
      </c>
      <c r="H24" s="26">
        <v>-736124</v>
      </c>
      <c r="I24" s="26">
        <v>-6092040</v>
      </c>
      <c r="J24" s="26">
        <v>-1838093</v>
      </c>
      <c r="K24" s="26">
        <v>-2209256</v>
      </c>
      <c r="L24" s="26">
        <v>-2238230</v>
      </c>
      <c r="M24" s="26">
        <v>-6285579</v>
      </c>
      <c r="N24" s="26">
        <v>-1051952</v>
      </c>
      <c r="O24" s="26">
        <v>-1483297</v>
      </c>
      <c r="P24" s="26">
        <v>-4294611</v>
      </c>
      <c r="Q24" s="26">
        <v>-6829860</v>
      </c>
      <c r="R24" s="26">
        <v>-2013154</v>
      </c>
      <c r="S24" s="26">
        <v>-4439021</v>
      </c>
      <c r="T24" s="26">
        <v>-6022193</v>
      </c>
      <c r="U24" s="26">
        <v>-12474368</v>
      </c>
      <c r="V24" s="26">
        <v>-31681847</v>
      </c>
      <c r="W24" s="26">
        <v>-56500879</v>
      </c>
      <c r="X24" s="26">
        <v>24819032</v>
      </c>
      <c r="Y24" s="106">
        <v>-43.93</v>
      </c>
      <c r="Z24" s="28">
        <v>-56500879</v>
      </c>
    </row>
    <row r="25" spans="1:26" ht="13.5">
      <c r="A25" s="226" t="s">
        <v>193</v>
      </c>
      <c r="B25" s="227"/>
      <c r="C25" s="138">
        <f aca="true" t="shared" si="1" ref="C25:X25">SUM(C19:C24)</f>
        <v>-71750491</v>
      </c>
      <c r="D25" s="38">
        <f t="shared" si="1"/>
        <v>-36689870</v>
      </c>
      <c r="E25" s="39">
        <f t="shared" si="1"/>
        <v>-36300879</v>
      </c>
      <c r="F25" s="39">
        <f t="shared" si="1"/>
        <v>-9136689</v>
      </c>
      <c r="G25" s="39">
        <f t="shared" si="1"/>
        <v>-11907663</v>
      </c>
      <c r="H25" s="39">
        <f t="shared" si="1"/>
        <v>17033413</v>
      </c>
      <c r="I25" s="39">
        <f t="shared" si="1"/>
        <v>-4010939</v>
      </c>
      <c r="J25" s="39">
        <f t="shared" si="1"/>
        <v>-2313961</v>
      </c>
      <c r="K25" s="39">
        <f t="shared" si="1"/>
        <v>-2211889</v>
      </c>
      <c r="L25" s="39">
        <f t="shared" si="1"/>
        <v>-2238230</v>
      </c>
      <c r="M25" s="39">
        <f t="shared" si="1"/>
        <v>-6764080</v>
      </c>
      <c r="N25" s="39">
        <f t="shared" si="1"/>
        <v>-921804</v>
      </c>
      <c r="O25" s="39">
        <f t="shared" si="1"/>
        <v>-17012061</v>
      </c>
      <c r="P25" s="39">
        <f t="shared" si="1"/>
        <v>10610266</v>
      </c>
      <c r="Q25" s="39">
        <f t="shared" si="1"/>
        <v>-7323599</v>
      </c>
      <c r="R25" s="39">
        <f t="shared" si="1"/>
        <v>-1970354</v>
      </c>
      <c r="S25" s="39">
        <f t="shared" si="1"/>
        <v>496463</v>
      </c>
      <c r="T25" s="39">
        <f t="shared" si="1"/>
        <v>-16793156</v>
      </c>
      <c r="U25" s="39">
        <f t="shared" si="1"/>
        <v>-18267047</v>
      </c>
      <c r="V25" s="39">
        <f t="shared" si="1"/>
        <v>-36365665</v>
      </c>
      <c r="W25" s="39">
        <f t="shared" si="1"/>
        <v>-36300879</v>
      </c>
      <c r="X25" s="39">
        <f t="shared" si="1"/>
        <v>-64786</v>
      </c>
      <c r="Y25" s="140">
        <f>+IF(W25&lt;&gt;0,+(X25/W25)*100,0)</f>
        <v>0.1784695075841001</v>
      </c>
      <c r="Z25" s="40">
        <f>SUM(Z19:Z24)</f>
        <v>-36300879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>
        <v>10350751</v>
      </c>
      <c r="D30" s="25">
        <v>22500000</v>
      </c>
      <c r="E30" s="26">
        <v>22023014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>
        <v>22023014</v>
      </c>
      <c r="U30" s="26">
        <v>22023014</v>
      </c>
      <c r="V30" s="26">
        <v>22023014</v>
      </c>
      <c r="W30" s="26">
        <v>22023014</v>
      </c>
      <c r="X30" s="26"/>
      <c r="Y30" s="106"/>
      <c r="Z30" s="28">
        <v>22023014</v>
      </c>
    </row>
    <row r="31" spans="1:26" ht="13.5">
      <c r="A31" s="225" t="s">
        <v>197</v>
      </c>
      <c r="B31" s="158"/>
      <c r="C31" s="121">
        <v>65729</v>
      </c>
      <c r="D31" s="25"/>
      <c r="E31" s="26"/>
      <c r="F31" s="26">
        <v>14423</v>
      </c>
      <c r="G31" s="125">
        <v>9498</v>
      </c>
      <c r="H31" s="125">
        <v>-5246</v>
      </c>
      <c r="I31" s="125">
        <v>18675</v>
      </c>
      <c r="J31" s="26">
        <v>3353</v>
      </c>
      <c r="K31" s="26">
        <v>-11007</v>
      </c>
      <c r="L31" s="26">
        <v>-11268</v>
      </c>
      <c r="M31" s="26">
        <v>-18922</v>
      </c>
      <c r="N31" s="125">
        <v>14199</v>
      </c>
      <c r="O31" s="125">
        <v>-14045</v>
      </c>
      <c r="P31" s="125">
        <v>-23967</v>
      </c>
      <c r="Q31" s="26">
        <v>-23813</v>
      </c>
      <c r="R31" s="26">
        <v>21603</v>
      </c>
      <c r="S31" s="26">
        <v>7437</v>
      </c>
      <c r="T31" s="26">
        <v>14985</v>
      </c>
      <c r="U31" s="125">
        <v>44025</v>
      </c>
      <c r="V31" s="125">
        <v>19965</v>
      </c>
      <c r="W31" s="125"/>
      <c r="X31" s="26">
        <v>19965</v>
      </c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/>
      <c r="D33" s="25">
        <v>-5866431</v>
      </c>
      <c r="E33" s="26">
        <v>-5866431</v>
      </c>
      <c r="F33" s="26"/>
      <c r="G33" s="26"/>
      <c r="H33" s="26"/>
      <c r="I33" s="26"/>
      <c r="J33" s="26"/>
      <c r="K33" s="26"/>
      <c r="L33" s="26">
        <v>-2396875</v>
      </c>
      <c r="M33" s="26">
        <v>-2396875</v>
      </c>
      <c r="N33" s="26">
        <v>-409469</v>
      </c>
      <c r="O33" s="26"/>
      <c r="P33" s="26"/>
      <c r="Q33" s="26">
        <v>-409469</v>
      </c>
      <c r="R33" s="26"/>
      <c r="S33" s="26"/>
      <c r="T33" s="26">
        <v>-4181062</v>
      </c>
      <c r="U33" s="26">
        <v>-4181062</v>
      </c>
      <c r="V33" s="26">
        <v>-6987406</v>
      </c>
      <c r="W33" s="26">
        <v>-5866431</v>
      </c>
      <c r="X33" s="26">
        <v>-1120975</v>
      </c>
      <c r="Y33" s="106">
        <v>19.11</v>
      </c>
      <c r="Z33" s="28">
        <v>-5866431</v>
      </c>
    </row>
    <row r="34" spans="1:26" ht="13.5">
      <c r="A34" s="226" t="s">
        <v>199</v>
      </c>
      <c r="B34" s="227"/>
      <c r="C34" s="138">
        <f aca="true" t="shared" si="2" ref="C34:X34">SUM(C29:C33)</f>
        <v>10416480</v>
      </c>
      <c r="D34" s="38">
        <f t="shared" si="2"/>
        <v>16633569</v>
      </c>
      <c r="E34" s="39">
        <f t="shared" si="2"/>
        <v>16156583</v>
      </c>
      <c r="F34" s="39">
        <f t="shared" si="2"/>
        <v>14423</v>
      </c>
      <c r="G34" s="39">
        <f t="shared" si="2"/>
        <v>9498</v>
      </c>
      <c r="H34" s="39">
        <f t="shared" si="2"/>
        <v>-5246</v>
      </c>
      <c r="I34" s="39">
        <f t="shared" si="2"/>
        <v>18675</v>
      </c>
      <c r="J34" s="39">
        <f t="shared" si="2"/>
        <v>3353</v>
      </c>
      <c r="K34" s="39">
        <f t="shared" si="2"/>
        <v>-11007</v>
      </c>
      <c r="L34" s="39">
        <f t="shared" si="2"/>
        <v>-2408143</v>
      </c>
      <c r="M34" s="39">
        <f t="shared" si="2"/>
        <v>-2415797</v>
      </c>
      <c r="N34" s="39">
        <f t="shared" si="2"/>
        <v>-395270</v>
      </c>
      <c r="O34" s="39">
        <f t="shared" si="2"/>
        <v>-14045</v>
      </c>
      <c r="P34" s="39">
        <f t="shared" si="2"/>
        <v>-23967</v>
      </c>
      <c r="Q34" s="39">
        <f t="shared" si="2"/>
        <v>-433282</v>
      </c>
      <c r="R34" s="39">
        <f t="shared" si="2"/>
        <v>21603</v>
      </c>
      <c r="S34" s="39">
        <f t="shared" si="2"/>
        <v>7437</v>
      </c>
      <c r="T34" s="39">
        <f t="shared" si="2"/>
        <v>17856937</v>
      </c>
      <c r="U34" s="39">
        <f t="shared" si="2"/>
        <v>17885977</v>
      </c>
      <c r="V34" s="39">
        <f t="shared" si="2"/>
        <v>15055573</v>
      </c>
      <c r="W34" s="39">
        <f t="shared" si="2"/>
        <v>16156583</v>
      </c>
      <c r="X34" s="39">
        <f t="shared" si="2"/>
        <v>-1101010</v>
      </c>
      <c r="Y34" s="140">
        <f>+IF(W34&lt;&gt;0,+(X34/W34)*100,0)</f>
        <v>-6.814621631318948</v>
      </c>
      <c r="Z34" s="40">
        <f>SUM(Z29:Z33)</f>
        <v>16156583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-33515689</v>
      </c>
      <c r="D36" s="65">
        <f t="shared" si="3"/>
        <v>1926769</v>
      </c>
      <c r="E36" s="66">
        <f t="shared" si="3"/>
        <v>1264074</v>
      </c>
      <c r="F36" s="66">
        <f t="shared" si="3"/>
        <v>-10006205</v>
      </c>
      <c r="G36" s="66">
        <f t="shared" si="3"/>
        <v>-3323176</v>
      </c>
      <c r="H36" s="66">
        <f t="shared" si="3"/>
        <v>17712924</v>
      </c>
      <c r="I36" s="66">
        <f t="shared" si="3"/>
        <v>4383543</v>
      </c>
      <c r="J36" s="66">
        <f t="shared" si="3"/>
        <v>-907733</v>
      </c>
      <c r="K36" s="66">
        <f t="shared" si="3"/>
        <v>1903653</v>
      </c>
      <c r="L36" s="66">
        <f t="shared" si="3"/>
        <v>2796339</v>
      </c>
      <c r="M36" s="66">
        <f t="shared" si="3"/>
        <v>3792259</v>
      </c>
      <c r="N36" s="66">
        <f t="shared" si="3"/>
        <v>-6011985</v>
      </c>
      <c r="O36" s="66">
        <f t="shared" si="3"/>
        <v>-5964726</v>
      </c>
      <c r="P36" s="66">
        <f t="shared" si="3"/>
        <v>8272170</v>
      </c>
      <c r="Q36" s="66">
        <f t="shared" si="3"/>
        <v>-3704541</v>
      </c>
      <c r="R36" s="66">
        <f t="shared" si="3"/>
        <v>2960169</v>
      </c>
      <c r="S36" s="66">
        <f t="shared" si="3"/>
        <v>-2368601</v>
      </c>
      <c r="T36" s="66">
        <f t="shared" si="3"/>
        <v>-1291585</v>
      </c>
      <c r="U36" s="66">
        <f t="shared" si="3"/>
        <v>-700017</v>
      </c>
      <c r="V36" s="66">
        <f t="shared" si="3"/>
        <v>3771244</v>
      </c>
      <c r="W36" s="66">
        <f t="shared" si="3"/>
        <v>1264074</v>
      </c>
      <c r="X36" s="66">
        <f t="shared" si="3"/>
        <v>2507170</v>
      </c>
      <c r="Y36" s="103">
        <f>+IF(W36&lt;&gt;0,+(X36/W36)*100,0)</f>
        <v>198.34044525874276</v>
      </c>
      <c r="Z36" s="68">
        <f>+Z15+Z25+Z34</f>
        <v>1264074</v>
      </c>
    </row>
    <row r="37" spans="1:26" ht="13.5">
      <c r="A37" s="225" t="s">
        <v>201</v>
      </c>
      <c r="B37" s="158" t="s">
        <v>95</v>
      </c>
      <c r="C37" s="119">
        <v>94412798</v>
      </c>
      <c r="D37" s="65">
        <v>56861340</v>
      </c>
      <c r="E37" s="66">
        <v>56861340</v>
      </c>
      <c r="F37" s="66">
        <v>60897108</v>
      </c>
      <c r="G37" s="66">
        <v>50890903</v>
      </c>
      <c r="H37" s="66">
        <v>47567727</v>
      </c>
      <c r="I37" s="66">
        <v>60897108</v>
      </c>
      <c r="J37" s="66">
        <v>65280651</v>
      </c>
      <c r="K37" s="66">
        <v>64372918</v>
      </c>
      <c r="L37" s="66">
        <v>66276571</v>
      </c>
      <c r="M37" s="66">
        <v>65280651</v>
      </c>
      <c r="N37" s="66">
        <v>69072910</v>
      </c>
      <c r="O37" s="66">
        <v>63060925</v>
      </c>
      <c r="P37" s="66">
        <v>57096199</v>
      </c>
      <c r="Q37" s="66">
        <v>69072910</v>
      </c>
      <c r="R37" s="66">
        <v>65368369</v>
      </c>
      <c r="S37" s="66">
        <v>68328538</v>
      </c>
      <c r="T37" s="66">
        <v>65959937</v>
      </c>
      <c r="U37" s="66">
        <v>65368369</v>
      </c>
      <c r="V37" s="66">
        <v>60897108</v>
      </c>
      <c r="W37" s="66">
        <v>56861340</v>
      </c>
      <c r="X37" s="66">
        <v>4035768</v>
      </c>
      <c r="Y37" s="103">
        <v>7.1</v>
      </c>
      <c r="Z37" s="68">
        <v>56861340</v>
      </c>
    </row>
    <row r="38" spans="1:26" ht="13.5">
      <c r="A38" s="243" t="s">
        <v>202</v>
      </c>
      <c r="B38" s="232" t="s">
        <v>95</v>
      </c>
      <c r="C38" s="233">
        <v>60897109</v>
      </c>
      <c r="D38" s="234">
        <v>58788109</v>
      </c>
      <c r="E38" s="235">
        <v>58125414</v>
      </c>
      <c r="F38" s="235">
        <v>50890903</v>
      </c>
      <c r="G38" s="235">
        <v>47567727</v>
      </c>
      <c r="H38" s="235">
        <v>65280651</v>
      </c>
      <c r="I38" s="235">
        <v>65280651</v>
      </c>
      <c r="J38" s="235">
        <v>64372918</v>
      </c>
      <c r="K38" s="235">
        <v>66276571</v>
      </c>
      <c r="L38" s="235">
        <v>69072910</v>
      </c>
      <c r="M38" s="235">
        <v>69072910</v>
      </c>
      <c r="N38" s="235">
        <v>63060925</v>
      </c>
      <c r="O38" s="235">
        <v>57096199</v>
      </c>
      <c r="P38" s="235">
        <v>65368369</v>
      </c>
      <c r="Q38" s="235">
        <v>65368369</v>
      </c>
      <c r="R38" s="235">
        <v>68328538</v>
      </c>
      <c r="S38" s="235">
        <v>65959937</v>
      </c>
      <c r="T38" s="235">
        <v>64668352</v>
      </c>
      <c r="U38" s="235">
        <v>64668352</v>
      </c>
      <c r="V38" s="235">
        <v>64668352</v>
      </c>
      <c r="W38" s="235">
        <v>58125414</v>
      </c>
      <c r="X38" s="235">
        <v>6542938</v>
      </c>
      <c r="Y38" s="236">
        <v>11.26</v>
      </c>
      <c r="Z38" s="237">
        <v>58125414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2011-08-12T11:06:50Z</dcterms:created>
  <dcterms:modified xsi:type="dcterms:W3CDTF">2011-08-12T11:06:50Z</dcterms:modified>
  <cp:category/>
  <cp:version/>
  <cp:contentType/>
  <cp:contentStatus/>
</cp:coreProperties>
</file>