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<sst xmlns="http://schemas.openxmlformats.org/spreadsheetml/2006/main" count="497" uniqueCount="248">
  <si>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Chris Hani(DC13)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</si>
  <si>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</si>
  <si>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</si>
  <si>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</si>
  <si>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</si>
  <si>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</si>
  <si>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</si>
  <si>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</si>
  <si>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</si>
  <si>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</si>
  <si>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</si>
  <si>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</si>
  <si>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</si>
  <si>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</si>
  <si>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</si>
  <si>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</si>
  <si>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</si>
  <si>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</si>
  <si>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</si>
  <si>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</si>
  <si>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</si>
  <si>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</si>
  <si>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</si>
  <si>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</si>
  <si>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</si>
  <si>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</si>
  <si>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</si>
  <si>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</si>
  <si>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</si>
  <si>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</si>
  <si>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</si>
  <si>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</si>
  <si>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</si>
  <si>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</si>
  <si>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</si>
  <si>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</si>
  <si>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</si>
  <si>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</si>
  <si>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</si>
  <si>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</si>
  <si>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</si>
  <si>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</si>
  <si>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</si>
  <si>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</si>
  <si>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</si>
  <si>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</si>
  <si>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</si>
  <si>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</si>
  <si>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</si>
  <si>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</si>
  <si>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</si>
  <si>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</si>
  <si>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</si>
  <si>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</si>
  <si>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</si>
  <si>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</si>
  <si>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</si>
  <si>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</si>
  <si>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</si>
  <si>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</si>
  <si>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</si>
  <si>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</si>
  <si>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</si>
  <si>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</si>
  <si>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</si>
  <si>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</si>
  <si>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</si>
  <si>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</si>
  <si>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</si>
  <si>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Chris Hani(DC13)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</si>
  <si>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</si>
  <si>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</si>
  <si>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</si>
  <si>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</si>
  <si>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</si>
  <si>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</si>
  <si>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</si>
  <si>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</si>
  <si>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</si>
  <si>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</si>
  <si>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</si>
  <si>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</si>
  <si>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</si>
  <si>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</si>
  <si>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</si>
  <si>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</si>
  <si>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</si>
  <si>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</si>
  <si>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</si>
  <si>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</si>
  <si>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</si>
  <si>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</si>
  <si>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</si>
  <si>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</si>
  <si>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</si>
  <si>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</si>
  <si>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</si>
  <si>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</si>
  <si>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</si>
  <si>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Chris Hani(DC13)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</si>
  <si>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</si>
  <si>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</si>
  <si>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</si>
  <si>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</si>
  <si>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</si>
  <si>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</si>
  <si>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</si>
  <si>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</si>
  <si>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</si>
  <si>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</si>
  <si>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</si>
  <si>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</si>
  <si>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</si>
  <si>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</si>
  <si>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</si>
  <si>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</si>
  <si>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</si>
  <si>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</si>
  <si>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</si>
  <si>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</si>
  <si>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</si>
  <si>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</si>
  <si>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</si>
  <si>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</si>
  <si>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</si>
  <si>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</si>
  <si>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</si>
  <si>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</si>
  <si>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</si>
  <si>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</si>
  <si>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</si>
  <si>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</si>
  <si>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Chris Hani(DC13)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</si>
  <si>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</si>
  <si>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</si>
  <si>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</si>
  <si>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</si>
  <si>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</si>
  <si>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</si>
  <si>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</si>
  <si>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</si>
  <si>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</si>
  <si>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Chris Hani(DC13)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</si>
  <si>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</si>
  <si>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</si>
  <si>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</si>
  <si>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</si>
  <si>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</si>
  <si>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</si>
  <si>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</si>
  <si>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</si>
  <si>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</si>
  <si>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</si>
  <si>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</si>
  <si>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</si>
  <si>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</si>
  <si>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</si>
  <si>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</si>
  <si>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</si>
  <si>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</si>
  <si>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</si>
  <si>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</si>
  <si>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</si>
  <si>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</si>
  <si>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</si>
  <si>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</si>
  <si>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</si>
  <si>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</si>
  <si>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</si>
  <si>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</si>
  <si>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</si>
  <si>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</si>
  <si>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</si>
  <si>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</si>
  <si>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</si>
  <si>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</si>
  <si>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Chris Hani(DC13)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</si>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</sst>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7">
        <v>0</v>
      </c>
      <c r="Y5" s="28">
        <v>0</v>
      </c>
    </row>
    <row r="6" spans="1:25" ht="13.5">
      <c r="A6" s="24" t="s">
        <v>31</v>
      </c>
      <c r="B6" s="2">
        <v>53165385</v>
      </c>
      <c r="C6" s="25">
        <v>5000000</v>
      </c>
      <c r="D6" s="26">
        <v>5000000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5000000</v>
      </c>
      <c r="W6" s="26">
        <v>-5000000</v>
      </c>
      <c r="X6" s="27">
        <v>-100</v>
      </c>
      <c r="Y6" s="28">
        <v>5000000</v>
      </c>
    </row>
    <row r="7" spans="1:25" ht="13.5">
      <c r="A7" s="24" t="s">
        <v>32</v>
      </c>
      <c r="B7" s="2">
        <v>21052602</v>
      </c>
      <c r="C7" s="25">
        <v>15740743</v>
      </c>
      <c r="D7" s="26">
        <v>15740743</v>
      </c>
      <c r="E7" s="26">
        <v>0</v>
      </c>
      <c r="F7" s="26">
        <v>1063124</v>
      </c>
      <c r="G7" s="26">
        <v>2055971</v>
      </c>
      <c r="H7" s="26">
        <v>3119095</v>
      </c>
      <c r="I7" s="26">
        <v>625342</v>
      </c>
      <c r="J7" s="26">
        <v>0</v>
      </c>
      <c r="K7" s="26">
        <v>82944</v>
      </c>
      <c r="L7" s="26">
        <v>708286</v>
      </c>
      <c r="M7" s="26">
        <v>4696382</v>
      </c>
      <c r="N7" s="26">
        <v>8357721</v>
      </c>
      <c r="O7" s="26">
        <v>0</v>
      </c>
      <c r="P7" s="26">
        <v>13054103</v>
      </c>
      <c r="Q7" s="26">
        <v>-352524</v>
      </c>
      <c r="R7" s="26">
        <v>6490010</v>
      </c>
      <c r="S7" s="26">
        <v>0</v>
      </c>
      <c r="T7" s="26">
        <v>6137486</v>
      </c>
      <c r="U7" s="26">
        <v>23018970</v>
      </c>
      <c r="V7" s="26">
        <v>15740743</v>
      </c>
      <c r="W7" s="26">
        <v>7278227</v>
      </c>
      <c r="X7" s="27">
        <v>46.24</v>
      </c>
      <c r="Y7" s="28">
        <v>15740743</v>
      </c>
    </row>
    <row r="8" spans="1:25" ht="13.5">
      <c r="A8" s="24" t="s">
        <v>33</v>
      </c>
      <c r="B8" s="2">
        <v>513779361</v>
      </c>
      <c r="C8" s="25">
        <v>317977101</v>
      </c>
      <c r="D8" s="26">
        <v>317977101</v>
      </c>
      <c r="E8" s="26">
        <v>0</v>
      </c>
      <c r="F8" s="26">
        <v>131649606</v>
      </c>
      <c r="G8" s="26">
        <v>0</v>
      </c>
      <c r="H8" s="26">
        <v>131649606</v>
      </c>
      <c r="I8" s="26">
        <v>9841467</v>
      </c>
      <c r="J8" s="26">
        <v>0</v>
      </c>
      <c r="K8" s="26">
        <v>8598798</v>
      </c>
      <c r="L8" s="26">
        <v>18440265</v>
      </c>
      <c r="M8" s="26">
        <v>111495221</v>
      </c>
      <c r="N8" s="26">
        <v>5819651</v>
      </c>
      <c r="O8" s="26">
        <v>0</v>
      </c>
      <c r="P8" s="26">
        <v>117314872</v>
      </c>
      <c r="Q8" s="26">
        <v>14282704</v>
      </c>
      <c r="R8" s="26">
        <v>4772872</v>
      </c>
      <c r="S8" s="26">
        <v>0</v>
      </c>
      <c r="T8" s="26">
        <v>19055576</v>
      </c>
      <c r="U8" s="26">
        <v>286460319</v>
      </c>
      <c r="V8" s="26">
        <v>317977101</v>
      </c>
      <c r="W8" s="26">
        <v>-31516782</v>
      </c>
      <c r="X8" s="27">
        <v>-9.91</v>
      </c>
      <c r="Y8" s="28">
        <v>317977101</v>
      </c>
    </row>
    <row r="9" spans="1:25" ht="13.5">
      <c r="A9" s="24" t="s">
        <v>34</v>
      </c>
      <c r="B9" s="2">
        <v>1955009</v>
      </c>
      <c r="C9" s="25">
        <v>84000</v>
      </c>
      <c r="D9" s="26">
        <v>84000</v>
      </c>
      <c r="E9" s="26">
        <v>207049</v>
      </c>
      <c r="F9" s="26">
        <v>253861</v>
      </c>
      <c r="G9" s="26">
        <v>-71375</v>
      </c>
      <c r="H9" s="26">
        <v>389535</v>
      </c>
      <c r="I9" s="26">
        <v>-128810</v>
      </c>
      <c r="J9" s="26">
        <v>0</v>
      </c>
      <c r="K9" s="26">
        <v>32301</v>
      </c>
      <c r="L9" s="26">
        <v>-96509</v>
      </c>
      <c r="M9" s="26">
        <v>162885</v>
      </c>
      <c r="N9" s="26">
        <v>-18915</v>
      </c>
      <c r="O9" s="26">
        <v>3750</v>
      </c>
      <c r="P9" s="26">
        <v>147720</v>
      </c>
      <c r="Q9" s="26">
        <v>-11483</v>
      </c>
      <c r="R9" s="26">
        <v>69027</v>
      </c>
      <c r="S9" s="26">
        <v>0</v>
      </c>
      <c r="T9" s="26">
        <v>57544</v>
      </c>
      <c r="U9" s="26">
        <v>498290</v>
      </c>
      <c r="V9" s="26">
        <v>84000</v>
      </c>
      <c r="W9" s="26">
        <v>414290</v>
      </c>
      <c r="X9" s="27">
        <v>493.2</v>
      </c>
      <c r="Y9" s="28">
        <v>84000</v>
      </c>
    </row>
    <row r="10" spans="1:25" ht="25.5">
      <c r="A10" s="29" t="s">
        <v>212</v>
      </c>
      <c r="B10" s="30">
        <f>SUM(B5:B9)</f>
        <v>589952357</v>
      </c>
      <c r="C10" s="31">
        <f aca="true" t="shared" si="0" ref="C10:Y10">SUM(C5:C9)</f>
        <v>338801844</v>
      </c>
      <c r="D10" s="32">
        <f t="shared" si="0"/>
        <v>338801844</v>
      </c>
      <c r="E10" s="32">
        <f t="shared" si="0"/>
        <v>207049</v>
      </c>
      <c r="F10" s="32">
        <f t="shared" si="0"/>
        <v>132966591</v>
      </c>
      <c r="G10" s="32">
        <f t="shared" si="0"/>
        <v>1984596</v>
      </c>
      <c r="H10" s="32">
        <f t="shared" si="0"/>
        <v>135158236</v>
      </c>
      <c r="I10" s="32">
        <f t="shared" si="0"/>
        <v>10337999</v>
      </c>
      <c r="J10" s="32">
        <f t="shared" si="0"/>
        <v>0</v>
      </c>
      <c r="K10" s="32">
        <f t="shared" si="0"/>
        <v>8714043</v>
      </c>
      <c r="L10" s="32">
        <f t="shared" si="0"/>
        <v>19052042</v>
      </c>
      <c r="M10" s="32">
        <f t="shared" si="0"/>
        <v>116354488</v>
      </c>
      <c r="N10" s="32">
        <f t="shared" si="0"/>
        <v>14158457</v>
      </c>
      <c r="O10" s="32">
        <f t="shared" si="0"/>
        <v>3750</v>
      </c>
      <c r="P10" s="32">
        <f t="shared" si="0"/>
        <v>130516695</v>
      </c>
      <c r="Q10" s="32">
        <f t="shared" si="0"/>
        <v>13918697</v>
      </c>
      <c r="R10" s="32">
        <f t="shared" si="0"/>
        <v>11331909</v>
      </c>
      <c r="S10" s="32">
        <f t="shared" si="0"/>
        <v>0</v>
      </c>
      <c r="T10" s="32">
        <f t="shared" si="0"/>
        <v>25250606</v>
      </c>
      <c r="U10" s="32">
        <f t="shared" si="0"/>
        <v>309977579</v>
      </c>
      <c r="V10" s="32">
        <f t="shared" si="0"/>
        <v>338801844</v>
      </c>
      <c r="W10" s="32">
        <f t="shared" si="0"/>
        <v>-28824265</v>
      </c>
      <c r="X10" s="33">
        <f>+IF(V10&lt;&gt;0,(W10/V10)*100,0)</f>
        <v>-8.507706056050864</v>
      </c>
      <c r="Y10" s="34">
        <f t="shared" si="0"/>
        <v>338801844</v>
      </c>
    </row>
    <row r="11" spans="1:25" ht="13.5">
      <c r="A11" s="24" t="s">
        <v>36</v>
      </c>
      <c r="B11" s="2">
        <v>108406199</v>
      </c>
      <c r="C11" s="25">
        <v>127817336</v>
      </c>
      <c r="D11" s="26">
        <v>127817336</v>
      </c>
      <c r="E11" s="26">
        <v>7648452</v>
      </c>
      <c r="F11" s="26">
        <v>-7704349</v>
      </c>
      <c r="G11" s="26">
        <v>8237978</v>
      </c>
      <c r="H11" s="26">
        <v>8182081</v>
      </c>
      <c r="I11" s="26">
        <v>7879981</v>
      </c>
      <c r="J11" s="26">
        <v>0</v>
      </c>
      <c r="K11" s="26">
        <v>12245441</v>
      </c>
      <c r="L11" s="26">
        <v>20125422</v>
      </c>
      <c r="M11" s="26">
        <v>8313864</v>
      </c>
      <c r="N11" s="26">
        <v>8472382</v>
      </c>
      <c r="O11" s="26">
        <v>0</v>
      </c>
      <c r="P11" s="26">
        <v>16786246</v>
      </c>
      <c r="Q11" s="26">
        <v>8408210</v>
      </c>
      <c r="R11" s="26">
        <v>8133039</v>
      </c>
      <c r="S11" s="26">
        <v>0</v>
      </c>
      <c r="T11" s="26">
        <v>16541249</v>
      </c>
      <c r="U11" s="26">
        <v>61634998</v>
      </c>
      <c r="V11" s="26">
        <v>127817336</v>
      </c>
      <c r="W11" s="26">
        <v>-66182338</v>
      </c>
      <c r="X11" s="27">
        <v>-51.78</v>
      </c>
      <c r="Y11" s="28">
        <v>127817336</v>
      </c>
    </row>
    <row r="12" spans="1:25" ht="13.5">
      <c r="A12" s="24" t="s">
        <v>37</v>
      </c>
      <c r="B12" s="2">
        <v>5460050</v>
      </c>
      <c r="C12" s="25">
        <v>5590352</v>
      </c>
      <c r="D12" s="26">
        <v>5590352</v>
      </c>
      <c r="E12" s="26">
        <v>526509</v>
      </c>
      <c r="F12" s="26">
        <v>-538443</v>
      </c>
      <c r="G12" s="26">
        <v>530817</v>
      </c>
      <c r="H12" s="26">
        <v>518883</v>
      </c>
      <c r="I12" s="26">
        <v>538709</v>
      </c>
      <c r="J12" s="26">
        <v>0</v>
      </c>
      <c r="K12" s="26">
        <v>527776</v>
      </c>
      <c r="L12" s="26">
        <v>1066485</v>
      </c>
      <c r="M12" s="26">
        <v>679682</v>
      </c>
      <c r="N12" s="26">
        <v>587731</v>
      </c>
      <c r="O12" s="26">
        <v>0</v>
      </c>
      <c r="P12" s="26">
        <v>1267413</v>
      </c>
      <c r="Q12" s="26">
        <v>562370</v>
      </c>
      <c r="R12" s="26">
        <v>453592</v>
      </c>
      <c r="S12" s="26">
        <v>0</v>
      </c>
      <c r="T12" s="26">
        <v>1015962</v>
      </c>
      <c r="U12" s="26">
        <v>3868743</v>
      </c>
      <c r="V12" s="26">
        <v>5590352</v>
      </c>
      <c r="W12" s="26">
        <v>-1721609</v>
      </c>
      <c r="X12" s="27">
        <v>-30.8</v>
      </c>
      <c r="Y12" s="28">
        <v>5590352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484431</v>
      </c>
      <c r="C14" s="25">
        <v>0</v>
      </c>
      <c r="D14" s="26">
        <v>0</v>
      </c>
      <c r="E14" s="26">
        <v>-94697</v>
      </c>
      <c r="F14" s="26">
        <v>-1869</v>
      </c>
      <c r="G14" s="26">
        <v>193945</v>
      </c>
      <c r="H14" s="26">
        <v>97379</v>
      </c>
      <c r="I14" s="26">
        <v>1368</v>
      </c>
      <c r="J14" s="26">
        <v>0</v>
      </c>
      <c r="K14" s="26">
        <v>8704</v>
      </c>
      <c r="L14" s="26">
        <v>10072</v>
      </c>
      <c r="M14" s="26">
        <v>2277</v>
      </c>
      <c r="N14" s="26">
        <v>1789031</v>
      </c>
      <c r="O14" s="26">
        <v>694</v>
      </c>
      <c r="P14" s="26">
        <v>1792002</v>
      </c>
      <c r="Q14" s="26">
        <v>7917</v>
      </c>
      <c r="R14" s="26">
        <v>3400</v>
      </c>
      <c r="S14" s="26">
        <v>0</v>
      </c>
      <c r="T14" s="26">
        <v>11317</v>
      </c>
      <c r="U14" s="26">
        <v>1910770</v>
      </c>
      <c r="V14" s="26">
        <v>0</v>
      </c>
      <c r="W14" s="26">
        <v>1910770</v>
      </c>
      <c r="X14" s="27">
        <v>0</v>
      </c>
      <c r="Y14" s="28">
        <v>0</v>
      </c>
    </row>
    <row r="15" spans="1:25" ht="13.5">
      <c r="A15" s="24" t="s">
        <v>40</v>
      </c>
      <c r="B15" s="2">
        <v>12265344</v>
      </c>
      <c r="C15" s="25">
        <v>9517449</v>
      </c>
      <c r="D15" s="26">
        <v>9517449</v>
      </c>
      <c r="E15" s="26">
        <v>4847007</v>
      </c>
      <c r="F15" s="26">
        <v>7742285</v>
      </c>
      <c r="G15" s="26">
        <v>1952556</v>
      </c>
      <c r="H15" s="26">
        <v>14541848</v>
      </c>
      <c r="I15" s="26">
        <v>1751479</v>
      </c>
      <c r="J15" s="26">
        <v>0</v>
      </c>
      <c r="K15" s="26">
        <v>0</v>
      </c>
      <c r="L15" s="26">
        <v>1751479</v>
      </c>
      <c r="M15" s="26">
        <v>387853</v>
      </c>
      <c r="N15" s="26">
        <v>666984</v>
      </c>
      <c r="O15" s="26">
        <v>101948</v>
      </c>
      <c r="P15" s="26">
        <v>1156785</v>
      </c>
      <c r="Q15" s="26">
        <v>420832</v>
      </c>
      <c r="R15" s="26">
        <v>3693924</v>
      </c>
      <c r="S15" s="26">
        <v>0</v>
      </c>
      <c r="T15" s="26">
        <v>4114756</v>
      </c>
      <c r="U15" s="26">
        <v>21564868</v>
      </c>
      <c r="V15" s="26">
        <v>9517449</v>
      </c>
      <c r="W15" s="26">
        <v>12047419</v>
      </c>
      <c r="X15" s="27">
        <v>126.58</v>
      </c>
      <c r="Y15" s="28">
        <v>9517449</v>
      </c>
    </row>
    <row r="16" spans="1:25" ht="13.5">
      <c r="A16" s="35" t="s">
        <v>41</v>
      </c>
      <c r="B16" s="2">
        <v>219082809</v>
      </c>
      <c r="C16" s="25">
        <v>139356796</v>
      </c>
      <c r="D16" s="26">
        <v>139356796</v>
      </c>
      <c r="E16" s="26">
        <v>86850</v>
      </c>
      <c r="F16" s="26">
        <v>26764613</v>
      </c>
      <c r="G16" s="26">
        <v>517050</v>
      </c>
      <c r="H16" s="26">
        <v>27368513</v>
      </c>
      <c r="I16" s="26">
        <v>14891255</v>
      </c>
      <c r="J16" s="26">
        <v>0</v>
      </c>
      <c r="K16" s="26">
        <v>6500876</v>
      </c>
      <c r="L16" s="26">
        <v>21392131</v>
      </c>
      <c r="M16" s="26">
        <v>286875</v>
      </c>
      <c r="N16" s="26">
        <v>3260812</v>
      </c>
      <c r="O16" s="26">
        <v>1288791</v>
      </c>
      <c r="P16" s="26">
        <v>4836478</v>
      </c>
      <c r="Q16" s="26">
        <v>12607694</v>
      </c>
      <c r="R16" s="26">
        <v>3230359</v>
      </c>
      <c r="S16" s="26">
        <v>0</v>
      </c>
      <c r="T16" s="26">
        <v>15838053</v>
      </c>
      <c r="U16" s="26">
        <v>69435175</v>
      </c>
      <c r="V16" s="26">
        <v>139356796</v>
      </c>
      <c r="W16" s="26">
        <v>-69921621</v>
      </c>
      <c r="X16" s="27">
        <v>-50.17</v>
      </c>
      <c r="Y16" s="28">
        <v>139356796</v>
      </c>
    </row>
    <row r="17" spans="1:25" ht="13.5">
      <c r="A17" s="24" t="s">
        <v>42</v>
      </c>
      <c r="B17" s="2">
        <v>146221531</v>
      </c>
      <c r="C17" s="25">
        <v>50602797</v>
      </c>
      <c r="D17" s="26">
        <v>50602797</v>
      </c>
      <c r="E17" s="26">
        <v>4694264</v>
      </c>
      <c r="F17" s="26">
        <v>-1403110</v>
      </c>
      <c r="G17" s="26">
        <v>2294186</v>
      </c>
      <c r="H17" s="26">
        <v>5585340</v>
      </c>
      <c r="I17" s="26">
        <v>3058338</v>
      </c>
      <c r="J17" s="26">
        <v>0</v>
      </c>
      <c r="K17" s="26">
        <v>3629129</v>
      </c>
      <c r="L17" s="26">
        <v>6687467</v>
      </c>
      <c r="M17" s="26">
        <v>3774924</v>
      </c>
      <c r="N17" s="26">
        <v>2029848</v>
      </c>
      <c r="O17" s="26">
        <v>1853920</v>
      </c>
      <c r="P17" s="26">
        <v>7658692</v>
      </c>
      <c r="Q17" s="26">
        <v>2688714</v>
      </c>
      <c r="R17" s="26">
        <v>3471273</v>
      </c>
      <c r="S17" s="26">
        <v>0</v>
      </c>
      <c r="T17" s="26">
        <v>6159987</v>
      </c>
      <c r="U17" s="26">
        <v>26091486</v>
      </c>
      <c r="V17" s="26">
        <v>50602797</v>
      </c>
      <c r="W17" s="26">
        <v>-24511311</v>
      </c>
      <c r="X17" s="27">
        <v>-48.44</v>
      </c>
      <c r="Y17" s="28">
        <v>50602797</v>
      </c>
    </row>
    <row r="18" spans="1:25" ht="13.5">
      <c r="A18" s="36" t="s">
        <v>43</v>
      </c>
      <c r="B18" s="37">
        <f>SUM(B11:B17)</f>
        <v>491920364</v>
      </c>
      <c r="C18" s="38">
        <f aca="true" t="shared" si="1" ref="C18:Y18">SUM(C11:C17)</f>
        <v>332884730</v>
      </c>
      <c r="D18" s="39">
        <f t="shared" si="1"/>
        <v>332884730</v>
      </c>
      <c r="E18" s="39">
        <f t="shared" si="1"/>
        <v>17708385</v>
      </c>
      <c r="F18" s="39">
        <f t="shared" si="1"/>
        <v>24859127</v>
      </c>
      <c r="G18" s="39">
        <f t="shared" si="1"/>
        <v>13726532</v>
      </c>
      <c r="H18" s="39">
        <f t="shared" si="1"/>
        <v>56294044</v>
      </c>
      <c r="I18" s="39">
        <f t="shared" si="1"/>
        <v>28121130</v>
      </c>
      <c r="J18" s="39">
        <f t="shared" si="1"/>
        <v>0</v>
      </c>
      <c r="K18" s="39">
        <f t="shared" si="1"/>
        <v>22911926</v>
      </c>
      <c r="L18" s="39">
        <f t="shared" si="1"/>
        <v>51033056</v>
      </c>
      <c r="M18" s="39">
        <f t="shared" si="1"/>
        <v>13445475</v>
      </c>
      <c r="N18" s="39">
        <f t="shared" si="1"/>
        <v>16806788</v>
      </c>
      <c r="O18" s="39">
        <f t="shared" si="1"/>
        <v>3245353</v>
      </c>
      <c r="P18" s="39">
        <f t="shared" si="1"/>
        <v>33497616</v>
      </c>
      <c r="Q18" s="39">
        <f t="shared" si="1"/>
        <v>24695737</v>
      </c>
      <c r="R18" s="39">
        <f t="shared" si="1"/>
        <v>18985587</v>
      </c>
      <c r="S18" s="39">
        <f t="shared" si="1"/>
        <v>0</v>
      </c>
      <c r="T18" s="39">
        <f t="shared" si="1"/>
        <v>43681324</v>
      </c>
      <c r="U18" s="39">
        <f t="shared" si="1"/>
        <v>184506040</v>
      </c>
      <c r="V18" s="39">
        <f t="shared" si="1"/>
        <v>332884730</v>
      </c>
      <c r="W18" s="39">
        <f t="shared" si="1"/>
        <v>-148378690</v>
      </c>
      <c r="X18" s="33">
        <f>+IF(V18&lt;&gt;0,(W18/V18)*100,0)</f>
        <v>-44.57359458933427</v>
      </c>
      <c r="Y18" s="40">
        <f t="shared" si="1"/>
        <v>332884730</v>
      </c>
    </row>
    <row r="19" spans="1:25" ht="13.5">
      <c r="A19" s="36" t="s">
        <v>44</v>
      </c>
      <c r="B19" s="41">
        <f>+B10-B18</f>
        <v>98031993</v>
      </c>
      <c r="C19" s="42">
        <f aca="true" t="shared" si="2" ref="C19:Y19">+C10-C18</f>
        <v>5917114</v>
      </c>
      <c r="D19" s="43">
        <f t="shared" si="2"/>
        <v>5917114</v>
      </c>
      <c r="E19" s="43">
        <f t="shared" si="2"/>
        <v>-17501336</v>
      </c>
      <c r="F19" s="43">
        <f t="shared" si="2"/>
        <v>108107464</v>
      </c>
      <c r="G19" s="43">
        <f t="shared" si="2"/>
        <v>-11741936</v>
      </c>
      <c r="H19" s="43">
        <f t="shared" si="2"/>
        <v>78864192</v>
      </c>
      <c r="I19" s="43">
        <f t="shared" si="2"/>
        <v>-17783131</v>
      </c>
      <c r="J19" s="43">
        <f t="shared" si="2"/>
        <v>0</v>
      </c>
      <c r="K19" s="43">
        <f t="shared" si="2"/>
        <v>-14197883</v>
      </c>
      <c r="L19" s="43">
        <f t="shared" si="2"/>
        <v>-31981014</v>
      </c>
      <c r="M19" s="43">
        <f t="shared" si="2"/>
        <v>102909013</v>
      </c>
      <c r="N19" s="43">
        <f t="shared" si="2"/>
        <v>-2648331</v>
      </c>
      <c r="O19" s="43">
        <f t="shared" si="2"/>
        <v>-3241603</v>
      </c>
      <c r="P19" s="43">
        <f t="shared" si="2"/>
        <v>97019079</v>
      </c>
      <c r="Q19" s="43">
        <f t="shared" si="2"/>
        <v>-10777040</v>
      </c>
      <c r="R19" s="43">
        <f t="shared" si="2"/>
        <v>-7653678</v>
      </c>
      <c r="S19" s="43">
        <f t="shared" si="2"/>
        <v>0</v>
      </c>
      <c r="T19" s="43">
        <f t="shared" si="2"/>
        <v>-18430718</v>
      </c>
      <c r="U19" s="43">
        <f t="shared" si="2"/>
        <v>125471539</v>
      </c>
      <c r="V19" s="43">
        <f>IF(D10=D18,0,V10-V18)</f>
        <v>5917114</v>
      </c>
      <c r="W19" s="43">
        <f t="shared" si="2"/>
        <v>119554425</v>
      </c>
      <c r="X19" s="44">
        <f>+IF(V19&lt;&gt;0,(W19/V19)*100,0)</f>
        <v>2020.4854089341527</v>
      </c>
      <c r="Y19" s="45">
        <f t="shared" si="2"/>
        <v>5917114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1231505</v>
      </c>
      <c r="G20" s="26">
        <v>99530586</v>
      </c>
      <c r="H20" s="26">
        <v>100762091</v>
      </c>
      <c r="I20" s="26">
        <v>0</v>
      </c>
      <c r="J20" s="26">
        <v>0</v>
      </c>
      <c r="K20" s="26">
        <v>2509670</v>
      </c>
      <c r="L20" s="26">
        <v>2509670</v>
      </c>
      <c r="M20" s="26">
        <v>11580504</v>
      </c>
      <c r="N20" s="26">
        <v>22209722</v>
      </c>
      <c r="O20" s="26">
        <v>0</v>
      </c>
      <c r="P20" s="26">
        <v>33790226</v>
      </c>
      <c r="Q20" s="26">
        <v>1949959</v>
      </c>
      <c r="R20" s="26">
        <v>88282084</v>
      </c>
      <c r="S20" s="26">
        <v>0</v>
      </c>
      <c r="T20" s="26">
        <v>90232043</v>
      </c>
      <c r="U20" s="26">
        <v>227294030</v>
      </c>
      <c r="V20" s="26">
        <v>0</v>
      </c>
      <c r="W20" s="26">
        <v>227294030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98031993</v>
      </c>
      <c r="C22" s="53">
        <f aca="true" t="shared" si="3" ref="C22:Y22">SUM(C19:C21)</f>
        <v>5917114</v>
      </c>
      <c r="D22" s="54">
        <f t="shared" si="3"/>
        <v>5917114</v>
      </c>
      <c r="E22" s="54">
        <f t="shared" si="3"/>
        <v>-17501336</v>
      </c>
      <c r="F22" s="54">
        <f t="shared" si="3"/>
        <v>109338969</v>
      </c>
      <c r="G22" s="54">
        <f t="shared" si="3"/>
        <v>87788650</v>
      </c>
      <c r="H22" s="54">
        <f t="shared" si="3"/>
        <v>179626283</v>
      </c>
      <c r="I22" s="54">
        <f t="shared" si="3"/>
        <v>-17783131</v>
      </c>
      <c r="J22" s="54">
        <f t="shared" si="3"/>
        <v>0</v>
      </c>
      <c r="K22" s="54">
        <f t="shared" si="3"/>
        <v>-11688213</v>
      </c>
      <c r="L22" s="54">
        <f t="shared" si="3"/>
        <v>-29471344</v>
      </c>
      <c r="M22" s="54">
        <f t="shared" si="3"/>
        <v>114489517</v>
      </c>
      <c r="N22" s="54">
        <f t="shared" si="3"/>
        <v>19561391</v>
      </c>
      <c r="O22" s="54">
        <f t="shared" si="3"/>
        <v>-3241603</v>
      </c>
      <c r="P22" s="54">
        <f t="shared" si="3"/>
        <v>130809305</v>
      </c>
      <c r="Q22" s="54">
        <f t="shared" si="3"/>
        <v>-8827081</v>
      </c>
      <c r="R22" s="54">
        <f t="shared" si="3"/>
        <v>80628406</v>
      </c>
      <c r="S22" s="54">
        <f t="shared" si="3"/>
        <v>0</v>
      </c>
      <c r="T22" s="54">
        <f t="shared" si="3"/>
        <v>71801325</v>
      </c>
      <c r="U22" s="54">
        <f t="shared" si="3"/>
        <v>352765569</v>
      </c>
      <c r="V22" s="54">
        <f t="shared" si="3"/>
        <v>5917114</v>
      </c>
      <c r="W22" s="54">
        <f t="shared" si="3"/>
        <v>346848455</v>
      </c>
      <c r="X22" s="55">
        <f>+IF(V22&lt;&gt;0,(W22/V22)*100,0)</f>
        <v>5861.784224539193</v>
      </c>
      <c r="Y22" s="56">
        <f t="shared" si="3"/>
        <v>5917114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98031993</v>
      </c>
      <c r="C24" s="42">
        <f aca="true" t="shared" si="4" ref="C24:Y24">SUM(C22:C23)</f>
        <v>5917114</v>
      </c>
      <c r="D24" s="43">
        <f t="shared" si="4"/>
        <v>5917114</v>
      </c>
      <c r="E24" s="43">
        <f t="shared" si="4"/>
        <v>-17501336</v>
      </c>
      <c r="F24" s="43">
        <f t="shared" si="4"/>
        <v>109338969</v>
      </c>
      <c r="G24" s="43">
        <f t="shared" si="4"/>
        <v>87788650</v>
      </c>
      <c r="H24" s="43">
        <f t="shared" si="4"/>
        <v>179626283</v>
      </c>
      <c r="I24" s="43">
        <f t="shared" si="4"/>
        <v>-17783131</v>
      </c>
      <c r="J24" s="43">
        <f t="shared" si="4"/>
        <v>0</v>
      </c>
      <c r="K24" s="43">
        <f t="shared" si="4"/>
        <v>-11688213</v>
      </c>
      <c r="L24" s="43">
        <f t="shared" si="4"/>
        <v>-29471344</v>
      </c>
      <c r="M24" s="43">
        <f t="shared" si="4"/>
        <v>114489517</v>
      </c>
      <c r="N24" s="43">
        <f t="shared" si="4"/>
        <v>19561391</v>
      </c>
      <c r="O24" s="43">
        <f t="shared" si="4"/>
        <v>-3241603</v>
      </c>
      <c r="P24" s="43">
        <f t="shared" si="4"/>
        <v>130809305</v>
      </c>
      <c r="Q24" s="43">
        <f t="shared" si="4"/>
        <v>-8827081</v>
      </c>
      <c r="R24" s="43">
        <f t="shared" si="4"/>
        <v>80628406</v>
      </c>
      <c r="S24" s="43">
        <f t="shared" si="4"/>
        <v>0</v>
      </c>
      <c r="T24" s="43">
        <f t="shared" si="4"/>
        <v>71801325</v>
      </c>
      <c r="U24" s="43">
        <f t="shared" si="4"/>
        <v>352765569</v>
      </c>
      <c r="V24" s="43">
        <f t="shared" si="4"/>
        <v>5917114</v>
      </c>
      <c r="W24" s="43">
        <f t="shared" si="4"/>
        <v>346848455</v>
      </c>
      <c r="X24" s="44">
        <f>+IF(V24&lt;&gt;0,(W24/V24)*100,0)</f>
        <v>5861.784224539193</v>
      </c>
      <c r="Y24" s="45">
        <f t="shared" si="4"/>
        <v>5917114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31429035</v>
      </c>
      <c r="C27" s="65">
        <v>288559996</v>
      </c>
      <c r="D27" s="66">
        <v>288559996</v>
      </c>
      <c r="E27" s="66">
        <v>90935</v>
      </c>
      <c r="F27" s="66">
        <v>15504</v>
      </c>
      <c r="G27" s="66">
        <v>99625</v>
      </c>
      <c r="H27" s="66">
        <v>206064</v>
      </c>
      <c r="I27" s="66">
        <v>346693</v>
      </c>
      <c r="J27" s="66">
        <v>73677</v>
      </c>
      <c r="K27" s="66">
        <v>13140</v>
      </c>
      <c r="L27" s="66">
        <v>433510</v>
      </c>
      <c r="M27" s="66">
        <v>89678</v>
      </c>
      <c r="N27" s="66">
        <v>2509014</v>
      </c>
      <c r="O27" s="66">
        <v>203037</v>
      </c>
      <c r="P27" s="66">
        <v>2801729</v>
      </c>
      <c r="Q27" s="66">
        <v>16315</v>
      </c>
      <c r="R27" s="66">
        <v>213338</v>
      </c>
      <c r="S27" s="66">
        <v>270892</v>
      </c>
      <c r="T27" s="66">
        <v>500545</v>
      </c>
      <c r="U27" s="66">
        <v>3941848</v>
      </c>
      <c r="V27" s="66">
        <v>288559996</v>
      </c>
      <c r="W27" s="66">
        <v>-284618148</v>
      </c>
      <c r="X27" s="67">
        <v>-98.63</v>
      </c>
      <c r="Y27" s="68">
        <v>288559996</v>
      </c>
    </row>
    <row r="28" spans="1:25" ht="13.5">
      <c r="A28" s="69" t="s">
        <v>45</v>
      </c>
      <c r="B28" s="2">
        <v>31429035</v>
      </c>
      <c r="C28" s="25">
        <v>288559996</v>
      </c>
      <c r="D28" s="26">
        <v>288559996</v>
      </c>
      <c r="E28" s="26">
        <v>0</v>
      </c>
      <c r="F28" s="26">
        <v>0</v>
      </c>
      <c r="G28" s="26">
        <v>16986</v>
      </c>
      <c r="H28" s="26">
        <v>16986</v>
      </c>
      <c r="I28" s="26">
        <v>1600</v>
      </c>
      <c r="J28" s="26">
        <v>0</v>
      </c>
      <c r="K28" s="26">
        <v>0</v>
      </c>
      <c r="L28" s="26">
        <v>1600</v>
      </c>
      <c r="M28" s="26">
        <v>0</v>
      </c>
      <c r="N28" s="26">
        <v>2460738</v>
      </c>
      <c r="O28" s="26">
        <v>0</v>
      </c>
      <c r="P28" s="26">
        <v>2460738</v>
      </c>
      <c r="Q28" s="26">
        <v>16315</v>
      </c>
      <c r="R28" s="26">
        <v>174354</v>
      </c>
      <c r="S28" s="26">
        <v>0</v>
      </c>
      <c r="T28" s="26">
        <v>190669</v>
      </c>
      <c r="U28" s="26">
        <v>2669993</v>
      </c>
      <c r="V28" s="26">
        <v>288559996</v>
      </c>
      <c r="W28" s="26">
        <v>-285890003</v>
      </c>
      <c r="X28" s="27">
        <v>-99.07</v>
      </c>
      <c r="Y28" s="28">
        <v>288559996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5832</v>
      </c>
      <c r="S29" s="26">
        <v>2749</v>
      </c>
      <c r="T29" s="26">
        <v>8581</v>
      </c>
      <c r="U29" s="26">
        <v>8581</v>
      </c>
      <c r="V29" s="26">
        <v>0</v>
      </c>
      <c r="W29" s="26">
        <v>8581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90935</v>
      </c>
      <c r="F31" s="26">
        <v>15504</v>
      </c>
      <c r="G31" s="26">
        <v>82639</v>
      </c>
      <c r="H31" s="26">
        <v>189078</v>
      </c>
      <c r="I31" s="26">
        <v>345093</v>
      </c>
      <c r="J31" s="26">
        <v>73677</v>
      </c>
      <c r="K31" s="26">
        <v>13140</v>
      </c>
      <c r="L31" s="26">
        <v>431910</v>
      </c>
      <c r="M31" s="26">
        <v>89678</v>
      </c>
      <c r="N31" s="26">
        <v>48276</v>
      </c>
      <c r="O31" s="26">
        <v>203037</v>
      </c>
      <c r="P31" s="26">
        <v>340991</v>
      </c>
      <c r="Q31" s="26">
        <v>0</v>
      </c>
      <c r="R31" s="26">
        <v>33152</v>
      </c>
      <c r="S31" s="26">
        <v>268143</v>
      </c>
      <c r="T31" s="26">
        <v>301295</v>
      </c>
      <c r="U31" s="26">
        <v>1263274</v>
      </c>
      <c r="V31" s="26">
        <v>0</v>
      </c>
      <c r="W31" s="26">
        <v>1263274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31429035</v>
      </c>
      <c r="C32" s="65">
        <f aca="true" t="shared" si="5" ref="C32:Y32">SUM(C28:C31)</f>
        <v>288559996</v>
      </c>
      <c r="D32" s="66">
        <f t="shared" si="5"/>
        <v>288559996</v>
      </c>
      <c r="E32" s="66">
        <f t="shared" si="5"/>
        <v>90935</v>
      </c>
      <c r="F32" s="66">
        <f t="shared" si="5"/>
        <v>15504</v>
      </c>
      <c r="G32" s="66">
        <f t="shared" si="5"/>
        <v>99625</v>
      </c>
      <c r="H32" s="66">
        <f t="shared" si="5"/>
        <v>206064</v>
      </c>
      <c r="I32" s="66">
        <f t="shared" si="5"/>
        <v>346693</v>
      </c>
      <c r="J32" s="66">
        <f t="shared" si="5"/>
        <v>73677</v>
      </c>
      <c r="K32" s="66">
        <f t="shared" si="5"/>
        <v>13140</v>
      </c>
      <c r="L32" s="66">
        <f t="shared" si="5"/>
        <v>433510</v>
      </c>
      <c r="M32" s="66">
        <f t="shared" si="5"/>
        <v>89678</v>
      </c>
      <c r="N32" s="66">
        <f t="shared" si="5"/>
        <v>2509014</v>
      </c>
      <c r="O32" s="66">
        <f t="shared" si="5"/>
        <v>203037</v>
      </c>
      <c r="P32" s="66">
        <f t="shared" si="5"/>
        <v>2801729</v>
      </c>
      <c r="Q32" s="66">
        <f t="shared" si="5"/>
        <v>16315</v>
      </c>
      <c r="R32" s="66">
        <f t="shared" si="5"/>
        <v>213338</v>
      </c>
      <c r="S32" s="66">
        <f t="shared" si="5"/>
        <v>270892</v>
      </c>
      <c r="T32" s="66">
        <f t="shared" si="5"/>
        <v>500545</v>
      </c>
      <c r="U32" s="66">
        <f t="shared" si="5"/>
        <v>3941848</v>
      </c>
      <c r="V32" s="66">
        <f t="shared" si="5"/>
        <v>288559996</v>
      </c>
      <c r="W32" s="66">
        <f t="shared" si="5"/>
        <v>-284618148</v>
      </c>
      <c r="X32" s="67">
        <f>+IF(V32&lt;&gt;0,(W32/V32)*100,0)</f>
        <v>-98.63395894973605</v>
      </c>
      <c r="Y32" s="68">
        <f t="shared" si="5"/>
        <v>288559996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442333168</v>
      </c>
      <c r="C35" s="25">
        <v>0</v>
      </c>
      <c r="D35" s="26">
        <v>0</v>
      </c>
      <c r="E35" s="26">
        <v>432985253</v>
      </c>
      <c r="F35" s="26">
        <v>511734111</v>
      </c>
      <c r="G35" s="26">
        <v>605488677</v>
      </c>
      <c r="H35" s="26">
        <v>1550208041</v>
      </c>
      <c r="I35" s="26">
        <v>627093874</v>
      </c>
      <c r="J35" s="26">
        <v>651093327</v>
      </c>
      <c r="K35" s="26">
        <v>563583359</v>
      </c>
      <c r="L35" s="26">
        <v>1841770560</v>
      </c>
      <c r="M35" s="26">
        <v>678284927</v>
      </c>
      <c r="N35" s="26">
        <v>668873552</v>
      </c>
      <c r="O35" s="26">
        <v>711414870</v>
      </c>
      <c r="P35" s="26">
        <v>2058573349</v>
      </c>
      <c r="Q35" s="26">
        <v>691675982</v>
      </c>
      <c r="R35" s="26">
        <v>772391110</v>
      </c>
      <c r="S35" s="26">
        <v>0</v>
      </c>
      <c r="T35" s="26">
        <v>1464067092</v>
      </c>
      <c r="U35" s="26">
        <v>6914619042</v>
      </c>
      <c r="V35" s="26">
        <v>0</v>
      </c>
      <c r="W35" s="26">
        <v>6914619042</v>
      </c>
      <c r="X35" s="27">
        <v>0</v>
      </c>
      <c r="Y35" s="28">
        <v>0</v>
      </c>
    </row>
    <row r="36" spans="1:25" ht="13.5">
      <c r="A36" s="24" t="s">
        <v>56</v>
      </c>
      <c r="B36" s="2">
        <v>412619278</v>
      </c>
      <c r="C36" s="25">
        <v>0</v>
      </c>
      <c r="D36" s="26">
        <v>0</v>
      </c>
      <c r="E36" s="26">
        <v>412714783</v>
      </c>
      <c r="F36" s="26">
        <v>412707251</v>
      </c>
      <c r="G36" s="26">
        <v>412688307</v>
      </c>
      <c r="H36" s="26">
        <v>1238110341</v>
      </c>
      <c r="I36" s="26">
        <v>412674944</v>
      </c>
      <c r="J36" s="26">
        <v>412660692</v>
      </c>
      <c r="K36" s="26">
        <v>412663353</v>
      </c>
      <c r="L36" s="26">
        <v>1237998989</v>
      </c>
      <c r="M36" s="26">
        <v>412701724</v>
      </c>
      <c r="N36" s="26">
        <v>412718340</v>
      </c>
      <c r="O36" s="26">
        <v>412619278</v>
      </c>
      <c r="P36" s="26">
        <v>1238039342</v>
      </c>
      <c r="Q36" s="26">
        <v>412748066</v>
      </c>
      <c r="R36" s="26">
        <v>412619278</v>
      </c>
      <c r="S36" s="26">
        <v>0</v>
      </c>
      <c r="T36" s="26">
        <v>825367344</v>
      </c>
      <c r="U36" s="26">
        <v>4539516016</v>
      </c>
      <c r="V36" s="26">
        <v>0</v>
      </c>
      <c r="W36" s="26">
        <v>4539516016</v>
      </c>
      <c r="X36" s="27">
        <v>0</v>
      </c>
      <c r="Y36" s="28">
        <v>0</v>
      </c>
    </row>
    <row r="37" spans="1:25" ht="13.5">
      <c r="A37" s="24" t="s">
        <v>57</v>
      </c>
      <c r="B37" s="2">
        <v>275033902</v>
      </c>
      <c r="C37" s="25">
        <v>0</v>
      </c>
      <c r="D37" s="26">
        <v>0</v>
      </c>
      <c r="E37" s="26">
        <v>264757800</v>
      </c>
      <c r="F37" s="26">
        <v>196887625</v>
      </c>
      <c r="G37" s="26">
        <v>201950805</v>
      </c>
      <c r="H37" s="26">
        <v>663596230</v>
      </c>
      <c r="I37" s="26">
        <v>239084788</v>
      </c>
      <c r="J37" s="26">
        <v>296138328</v>
      </c>
      <c r="K37" s="26">
        <v>218818732</v>
      </c>
      <c r="L37" s="26">
        <v>754041848</v>
      </c>
      <c r="M37" s="26">
        <v>218951727</v>
      </c>
      <c r="N37" s="26">
        <v>219897915</v>
      </c>
      <c r="O37" s="26">
        <v>193887744</v>
      </c>
      <c r="P37" s="26">
        <v>632737386</v>
      </c>
      <c r="Q37" s="26">
        <v>213933116</v>
      </c>
      <c r="R37" s="26">
        <v>213116022</v>
      </c>
      <c r="S37" s="26">
        <v>0</v>
      </c>
      <c r="T37" s="26">
        <v>427049138</v>
      </c>
      <c r="U37" s="26">
        <v>2477424602</v>
      </c>
      <c r="V37" s="26">
        <v>0</v>
      </c>
      <c r="W37" s="26">
        <v>2477424602</v>
      </c>
      <c r="X37" s="27">
        <v>0</v>
      </c>
      <c r="Y37" s="28">
        <v>0</v>
      </c>
    </row>
    <row r="38" spans="1:25" ht="13.5">
      <c r="A38" s="24" t="s">
        <v>58</v>
      </c>
      <c r="B38" s="2">
        <v>30657782</v>
      </c>
      <c r="C38" s="25">
        <v>0</v>
      </c>
      <c r="D38" s="26">
        <v>0</v>
      </c>
      <c r="E38" s="26">
        <v>31681474</v>
      </c>
      <c r="F38" s="26">
        <v>31681474</v>
      </c>
      <c r="G38" s="26">
        <v>31681474</v>
      </c>
      <c r="H38" s="26">
        <v>95044422</v>
      </c>
      <c r="I38" s="26">
        <v>31681474</v>
      </c>
      <c r="J38" s="26">
        <v>31681474</v>
      </c>
      <c r="K38" s="26">
        <v>31681474</v>
      </c>
      <c r="L38" s="26">
        <v>95044422</v>
      </c>
      <c r="M38" s="26">
        <v>31681474</v>
      </c>
      <c r="N38" s="26">
        <v>31681474</v>
      </c>
      <c r="O38" s="26">
        <v>30657782</v>
      </c>
      <c r="P38" s="26">
        <v>94020730</v>
      </c>
      <c r="Q38" s="26">
        <v>30657782</v>
      </c>
      <c r="R38" s="26">
        <v>30657782</v>
      </c>
      <c r="S38" s="26">
        <v>0</v>
      </c>
      <c r="T38" s="26">
        <v>61315564</v>
      </c>
      <c r="U38" s="26">
        <v>345425138</v>
      </c>
      <c r="V38" s="26">
        <v>0</v>
      </c>
      <c r="W38" s="26">
        <v>345425138</v>
      </c>
      <c r="X38" s="27">
        <v>0</v>
      </c>
      <c r="Y38" s="28">
        <v>0</v>
      </c>
    </row>
    <row r="39" spans="1:25" ht="13.5">
      <c r="A39" s="24" t="s">
        <v>59</v>
      </c>
      <c r="B39" s="2">
        <v>549260762</v>
      </c>
      <c r="C39" s="25">
        <v>0</v>
      </c>
      <c r="D39" s="26">
        <v>0</v>
      </c>
      <c r="E39" s="26">
        <v>549260762</v>
      </c>
      <c r="F39" s="26">
        <v>695872263</v>
      </c>
      <c r="G39" s="26">
        <v>784544705</v>
      </c>
      <c r="H39" s="26">
        <v>2029677730</v>
      </c>
      <c r="I39" s="26">
        <v>769002556</v>
      </c>
      <c r="J39" s="26">
        <v>735934217</v>
      </c>
      <c r="K39" s="26">
        <v>725746506</v>
      </c>
      <c r="L39" s="26">
        <v>2230683279</v>
      </c>
      <c r="M39" s="26">
        <v>840353450</v>
      </c>
      <c r="N39" s="26">
        <v>830012503</v>
      </c>
      <c r="O39" s="26">
        <v>899488622</v>
      </c>
      <c r="P39" s="26">
        <v>2569854575</v>
      </c>
      <c r="Q39" s="26">
        <v>859833150</v>
      </c>
      <c r="R39" s="26">
        <v>941236584</v>
      </c>
      <c r="S39" s="26">
        <v>0</v>
      </c>
      <c r="T39" s="26">
        <v>1801069734</v>
      </c>
      <c r="U39" s="26">
        <v>8631285318</v>
      </c>
      <c r="V39" s="26">
        <v>0</v>
      </c>
      <c r="W39" s="26">
        <v>8631285318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88203776</v>
      </c>
      <c r="C42" s="25">
        <v>285385518</v>
      </c>
      <c r="D42" s="26">
        <v>285385518</v>
      </c>
      <c r="E42" s="26">
        <v>-14274703</v>
      </c>
      <c r="F42" s="26">
        <v>97894613</v>
      </c>
      <c r="G42" s="26">
        <v>87931880</v>
      </c>
      <c r="H42" s="26">
        <v>171551790</v>
      </c>
      <c r="I42" s="26">
        <v>-16915769</v>
      </c>
      <c r="J42" s="26">
        <v>-33807870</v>
      </c>
      <c r="K42" s="26">
        <v>-13904773</v>
      </c>
      <c r="L42" s="26">
        <v>-64628412</v>
      </c>
      <c r="M42" s="26">
        <v>113814160</v>
      </c>
      <c r="N42" s="26">
        <v>-12103212</v>
      </c>
      <c r="O42" s="26">
        <v>118862501</v>
      </c>
      <c r="P42" s="26">
        <v>220573449</v>
      </c>
      <c r="Q42" s="26">
        <v>-8086249</v>
      </c>
      <c r="R42" s="26">
        <v>80866680</v>
      </c>
      <c r="S42" s="26">
        <v>27435798</v>
      </c>
      <c r="T42" s="26">
        <v>100216229</v>
      </c>
      <c r="U42" s="26">
        <v>427713056</v>
      </c>
      <c r="V42" s="26">
        <v>285385518</v>
      </c>
      <c r="W42" s="26">
        <v>142327538</v>
      </c>
      <c r="X42" s="27">
        <v>49.87</v>
      </c>
      <c r="Y42" s="28">
        <v>285385518</v>
      </c>
    </row>
    <row r="43" spans="1:25" ht="13.5">
      <c r="A43" s="24" t="s">
        <v>62</v>
      </c>
      <c r="B43" s="2">
        <v>89755</v>
      </c>
      <c r="C43" s="25">
        <v>-177948</v>
      </c>
      <c r="D43" s="26">
        <v>-177948</v>
      </c>
      <c r="E43" s="26">
        <v>-14829</v>
      </c>
      <c r="F43" s="26">
        <v>-19214</v>
      </c>
      <c r="G43" s="26">
        <v>-22303</v>
      </c>
      <c r="H43" s="26">
        <v>-56346</v>
      </c>
      <c r="I43" s="26">
        <v>-2308</v>
      </c>
      <c r="J43" s="26">
        <v>-162612</v>
      </c>
      <c r="K43" s="26">
        <v>-128432</v>
      </c>
      <c r="L43" s="26">
        <v>-293352</v>
      </c>
      <c r="M43" s="26">
        <v>-211415</v>
      </c>
      <c r="N43" s="26">
        <v>-27035</v>
      </c>
      <c r="O43" s="26">
        <v>-101082</v>
      </c>
      <c r="P43" s="26">
        <v>-339532</v>
      </c>
      <c r="Q43" s="26">
        <v>-19315</v>
      </c>
      <c r="R43" s="26">
        <v>-238274</v>
      </c>
      <c r="S43" s="26">
        <v>-407209</v>
      </c>
      <c r="T43" s="26">
        <v>-664798</v>
      </c>
      <c r="U43" s="26">
        <v>-1354028</v>
      </c>
      <c r="V43" s="26">
        <v>-177948</v>
      </c>
      <c r="W43" s="26">
        <v>-1176080</v>
      </c>
      <c r="X43" s="27">
        <v>660.91</v>
      </c>
      <c r="Y43" s="28">
        <v>-177948</v>
      </c>
    </row>
    <row r="44" spans="1:25" ht="13.5">
      <c r="A44" s="24" t="s">
        <v>63</v>
      </c>
      <c r="B44" s="2">
        <v>-974365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87319166</v>
      </c>
      <c r="C45" s="65">
        <v>285207570</v>
      </c>
      <c r="D45" s="66">
        <v>285207570</v>
      </c>
      <c r="E45" s="66">
        <v>-14289532</v>
      </c>
      <c r="F45" s="66">
        <v>83585867</v>
      </c>
      <c r="G45" s="66">
        <v>171495444</v>
      </c>
      <c r="H45" s="66">
        <v>171495444</v>
      </c>
      <c r="I45" s="66">
        <v>154577367</v>
      </c>
      <c r="J45" s="66">
        <v>120606885</v>
      </c>
      <c r="K45" s="66">
        <v>106573680</v>
      </c>
      <c r="L45" s="66">
        <v>106573680</v>
      </c>
      <c r="M45" s="66">
        <v>220176425</v>
      </c>
      <c r="N45" s="66">
        <v>208046178</v>
      </c>
      <c r="O45" s="66">
        <v>326807597</v>
      </c>
      <c r="P45" s="66">
        <v>326807597</v>
      </c>
      <c r="Q45" s="66">
        <v>318702033</v>
      </c>
      <c r="R45" s="66">
        <v>399330439</v>
      </c>
      <c r="S45" s="66">
        <v>426359028</v>
      </c>
      <c r="T45" s="66">
        <v>426359028</v>
      </c>
      <c r="U45" s="66">
        <v>426359028</v>
      </c>
      <c r="V45" s="66">
        <v>285207570</v>
      </c>
      <c r="W45" s="66">
        <v>141151458</v>
      </c>
      <c r="X45" s="67">
        <v>49.49</v>
      </c>
      <c r="Y45" s="68">
        <v>285207570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589952357</v>
      </c>
      <c r="D5" s="120">
        <f t="shared" si="0"/>
        <v>338801844</v>
      </c>
      <c r="E5" s="66">
        <f t="shared" si="0"/>
        <v>338801844</v>
      </c>
      <c r="F5" s="66">
        <f t="shared" si="0"/>
        <v>207049</v>
      </c>
      <c r="G5" s="66">
        <f t="shared" si="0"/>
        <v>134198096</v>
      </c>
      <c r="H5" s="66">
        <f t="shared" si="0"/>
        <v>101514277</v>
      </c>
      <c r="I5" s="66">
        <f t="shared" si="0"/>
        <v>235919422</v>
      </c>
      <c r="J5" s="66">
        <f t="shared" si="0"/>
        <v>10303948</v>
      </c>
      <c r="K5" s="66">
        <f t="shared" si="0"/>
        <v>0</v>
      </c>
      <c r="L5" s="66">
        <f t="shared" si="0"/>
        <v>11208792</v>
      </c>
      <c r="M5" s="66">
        <f t="shared" si="0"/>
        <v>21512740</v>
      </c>
      <c r="N5" s="66">
        <f t="shared" si="0"/>
        <v>127920071</v>
      </c>
      <c r="O5" s="66">
        <f t="shared" si="0"/>
        <v>36359658</v>
      </c>
      <c r="P5" s="66">
        <f t="shared" si="0"/>
        <v>3750</v>
      </c>
      <c r="Q5" s="66">
        <f t="shared" si="0"/>
        <v>164283479</v>
      </c>
      <c r="R5" s="66">
        <f t="shared" si="0"/>
        <v>15883867</v>
      </c>
      <c r="S5" s="66">
        <f t="shared" si="0"/>
        <v>99602322</v>
      </c>
      <c r="T5" s="66">
        <f t="shared" si="0"/>
        <v>0</v>
      </c>
      <c r="U5" s="66">
        <f t="shared" si="0"/>
        <v>115486189</v>
      </c>
      <c r="V5" s="66">
        <f t="shared" si="0"/>
        <v>537201830</v>
      </c>
      <c r="W5" s="66">
        <f t="shared" si="0"/>
        <v>338801844</v>
      </c>
      <c r="X5" s="66">
        <f t="shared" si="0"/>
        <v>198399986</v>
      </c>
      <c r="Y5" s="103">
        <f>+IF(W5&lt;&gt;0,+(X5/W5)*100,0)</f>
        <v>58.55929934076746</v>
      </c>
      <c r="Z5" s="119">
        <f>SUM(Z6:Z8)</f>
        <v>338801844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>
        <v>589952357</v>
      </c>
      <c r="D7" s="124">
        <v>338801844</v>
      </c>
      <c r="E7" s="125">
        <v>338801844</v>
      </c>
      <c r="F7" s="125">
        <v>194512</v>
      </c>
      <c r="G7" s="125">
        <v>134191781</v>
      </c>
      <c r="H7" s="125">
        <v>101498027</v>
      </c>
      <c r="I7" s="125">
        <v>235884320</v>
      </c>
      <c r="J7" s="125">
        <v>10332828</v>
      </c>
      <c r="K7" s="125"/>
      <c r="L7" s="125">
        <v>11208792</v>
      </c>
      <c r="M7" s="125">
        <v>21541620</v>
      </c>
      <c r="N7" s="125">
        <v>127919951</v>
      </c>
      <c r="O7" s="125">
        <v>36359658</v>
      </c>
      <c r="P7" s="125">
        <v>3750</v>
      </c>
      <c r="Q7" s="125">
        <v>164283359</v>
      </c>
      <c r="R7" s="125">
        <v>15883867</v>
      </c>
      <c r="S7" s="125">
        <v>99602322</v>
      </c>
      <c r="T7" s="125"/>
      <c r="U7" s="125">
        <v>115486189</v>
      </c>
      <c r="V7" s="125">
        <v>537195488</v>
      </c>
      <c r="W7" s="125">
        <v>338801844</v>
      </c>
      <c r="X7" s="125">
        <v>198393644</v>
      </c>
      <c r="Y7" s="107">
        <v>58.56</v>
      </c>
      <c r="Z7" s="123">
        <v>338801844</v>
      </c>
    </row>
    <row r="8" spans="1:26" ht="13.5">
      <c r="A8" s="104" t="s">
        <v>76</v>
      </c>
      <c r="B8" s="102"/>
      <c r="C8" s="121"/>
      <c r="D8" s="122"/>
      <c r="E8" s="26"/>
      <c r="F8" s="26">
        <v>12537</v>
      </c>
      <c r="G8" s="26">
        <v>6315</v>
      </c>
      <c r="H8" s="26">
        <v>16250</v>
      </c>
      <c r="I8" s="26">
        <v>35102</v>
      </c>
      <c r="J8" s="26">
        <v>-28880</v>
      </c>
      <c r="K8" s="26"/>
      <c r="L8" s="26"/>
      <c r="M8" s="26">
        <v>-28880</v>
      </c>
      <c r="N8" s="26">
        <v>120</v>
      </c>
      <c r="O8" s="26"/>
      <c r="P8" s="26"/>
      <c r="Q8" s="26">
        <v>120</v>
      </c>
      <c r="R8" s="26"/>
      <c r="S8" s="26"/>
      <c r="T8" s="26"/>
      <c r="U8" s="26"/>
      <c r="V8" s="26">
        <v>6342</v>
      </c>
      <c r="W8" s="26"/>
      <c r="X8" s="26">
        <v>6342</v>
      </c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905</v>
      </c>
      <c r="I9" s="66">
        <f t="shared" si="1"/>
        <v>905</v>
      </c>
      <c r="J9" s="66">
        <f t="shared" si="1"/>
        <v>34051</v>
      </c>
      <c r="K9" s="66">
        <f t="shared" si="1"/>
        <v>0</v>
      </c>
      <c r="L9" s="66">
        <f t="shared" si="1"/>
        <v>14921</v>
      </c>
      <c r="M9" s="66">
        <f t="shared" si="1"/>
        <v>48972</v>
      </c>
      <c r="N9" s="66">
        <f t="shared" si="1"/>
        <v>14921</v>
      </c>
      <c r="O9" s="66">
        <f t="shared" si="1"/>
        <v>8521</v>
      </c>
      <c r="P9" s="66">
        <f t="shared" si="1"/>
        <v>0</v>
      </c>
      <c r="Q9" s="66">
        <f t="shared" si="1"/>
        <v>23442</v>
      </c>
      <c r="R9" s="66">
        <f t="shared" si="1"/>
        <v>-15211</v>
      </c>
      <c r="S9" s="66">
        <f t="shared" si="1"/>
        <v>11671</v>
      </c>
      <c r="T9" s="66">
        <f t="shared" si="1"/>
        <v>0</v>
      </c>
      <c r="U9" s="66">
        <f t="shared" si="1"/>
        <v>-3540</v>
      </c>
      <c r="V9" s="66">
        <f t="shared" si="1"/>
        <v>69779</v>
      </c>
      <c r="W9" s="66">
        <f t="shared" si="1"/>
        <v>0</v>
      </c>
      <c r="X9" s="66">
        <f t="shared" si="1"/>
        <v>69779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>
        <v>905</v>
      </c>
      <c r="I13" s="26">
        <v>905</v>
      </c>
      <c r="J13" s="26">
        <v>34051</v>
      </c>
      <c r="K13" s="26"/>
      <c r="L13" s="26">
        <v>14921</v>
      </c>
      <c r="M13" s="26">
        <v>48972</v>
      </c>
      <c r="N13" s="26">
        <v>14921</v>
      </c>
      <c r="O13" s="26">
        <v>8521</v>
      </c>
      <c r="P13" s="26"/>
      <c r="Q13" s="26">
        <v>23442</v>
      </c>
      <c r="R13" s="26">
        <v>-15211</v>
      </c>
      <c r="S13" s="26">
        <v>11671</v>
      </c>
      <c r="T13" s="26"/>
      <c r="U13" s="26">
        <v>-3540</v>
      </c>
      <c r="V13" s="26">
        <v>69779</v>
      </c>
      <c r="W13" s="26"/>
      <c r="X13" s="26">
        <v>69779</v>
      </c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589952357</v>
      </c>
      <c r="D25" s="139">
        <f t="shared" si="4"/>
        <v>338801844</v>
      </c>
      <c r="E25" s="39">
        <f t="shared" si="4"/>
        <v>338801844</v>
      </c>
      <c r="F25" s="39">
        <f t="shared" si="4"/>
        <v>207049</v>
      </c>
      <c r="G25" s="39">
        <f t="shared" si="4"/>
        <v>134198096</v>
      </c>
      <c r="H25" s="39">
        <f t="shared" si="4"/>
        <v>101515182</v>
      </c>
      <c r="I25" s="39">
        <f t="shared" si="4"/>
        <v>235920327</v>
      </c>
      <c r="J25" s="39">
        <f t="shared" si="4"/>
        <v>10337999</v>
      </c>
      <c r="K25" s="39">
        <f t="shared" si="4"/>
        <v>0</v>
      </c>
      <c r="L25" s="39">
        <f t="shared" si="4"/>
        <v>11223713</v>
      </c>
      <c r="M25" s="39">
        <f t="shared" si="4"/>
        <v>21561712</v>
      </c>
      <c r="N25" s="39">
        <f t="shared" si="4"/>
        <v>127934992</v>
      </c>
      <c r="O25" s="39">
        <f t="shared" si="4"/>
        <v>36368179</v>
      </c>
      <c r="P25" s="39">
        <f t="shared" si="4"/>
        <v>3750</v>
      </c>
      <c r="Q25" s="39">
        <f t="shared" si="4"/>
        <v>164306921</v>
      </c>
      <c r="R25" s="39">
        <f t="shared" si="4"/>
        <v>15868656</v>
      </c>
      <c r="S25" s="39">
        <f t="shared" si="4"/>
        <v>99613993</v>
      </c>
      <c r="T25" s="39">
        <f t="shared" si="4"/>
        <v>0</v>
      </c>
      <c r="U25" s="39">
        <f t="shared" si="4"/>
        <v>115482649</v>
      </c>
      <c r="V25" s="39">
        <f t="shared" si="4"/>
        <v>537271609</v>
      </c>
      <c r="W25" s="39">
        <f t="shared" si="4"/>
        <v>338801844</v>
      </c>
      <c r="X25" s="39">
        <f t="shared" si="4"/>
        <v>198469765</v>
      </c>
      <c r="Y25" s="140">
        <f>+IF(W25&lt;&gt;0,+(X25/W25)*100,0)</f>
        <v>58.57989515547028</v>
      </c>
      <c r="Z25" s="138">
        <f>+Z5+Z9+Z15+Z19+Z24</f>
        <v>338801844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491920364</v>
      </c>
      <c r="D28" s="120">
        <f t="shared" si="5"/>
        <v>80198778</v>
      </c>
      <c r="E28" s="66">
        <f t="shared" si="5"/>
        <v>80198778</v>
      </c>
      <c r="F28" s="66">
        <f t="shared" si="5"/>
        <v>3974782</v>
      </c>
      <c r="G28" s="66">
        <f t="shared" si="5"/>
        <v>-3153970</v>
      </c>
      <c r="H28" s="66">
        <f t="shared" si="5"/>
        <v>4177590</v>
      </c>
      <c r="I28" s="66">
        <f t="shared" si="5"/>
        <v>4998402</v>
      </c>
      <c r="J28" s="66">
        <f t="shared" si="5"/>
        <v>4582990</v>
      </c>
      <c r="K28" s="66">
        <f t="shared" si="5"/>
        <v>0</v>
      </c>
      <c r="L28" s="66">
        <f t="shared" si="5"/>
        <v>5865630</v>
      </c>
      <c r="M28" s="66">
        <f t="shared" si="5"/>
        <v>10448620</v>
      </c>
      <c r="N28" s="66">
        <f t="shared" si="5"/>
        <v>5983920</v>
      </c>
      <c r="O28" s="66">
        <f t="shared" si="5"/>
        <v>-6083254</v>
      </c>
      <c r="P28" s="66">
        <f t="shared" si="5"/>
        <v>841039</v>
      </c>
      <c r="Q28" s="66">
        <f t="shared" si="5"/>
        <v>741705</v>
      </c>
      <c r="R28" s="66">
        <f t="shared" si="5"/>
        <v>4595512</v>
      </c>
      <c r="S28" s="66">
        <f t="shared" si="5"/>
        <v>4804206</v>
      </c>
      <c r="T28" s="66">
        <f t="shared" si="5"/>
        <v>0</v>
      </c>
      <c r="U28" s="66">
        <f t="shared" si="5"/>
        <v>9399718</v>
      </c>
      <c r="V28" s="66">
        <f t="shared" si="5"/>
        <v>25588445</v>
      </c>
      <c r="W28" s="66">
        <f t="shared" si="5"/>
        <v>80198778</v>
      </c>
      <c r="X28" s="66">
        <f t="shared" si="5"/>
        <v>-54610333</v>
      </c>
      <c r="Y28" s="103">
        <f>+IF(W28&lt;&gt;0,+(X28/W28)*100,0)</f>
        <v>-68.09372207641368</v>
      </c>
      <c r="Z28" s="119">
        <f>SUM(Z29:Z31)</f>
        <v>80198778</v>
      </c>
    </row>
    <row r="29" spans="1:26" ht="13.5">
      <c r="A29" s="104" t="s">
        <v>74</v>
      </c>
      <c r="B29" s="102"/>
      <c r="C29" s="121"/>
      <c r="D29" s="122">
        <v>38437549</v>
      </c>
      <c r="E29" s="26">
        <v>38437549</v>
      </c>
      <c r="F29" s="26">
        <v>1506809</v>
      </c>
      <c r="G29" s="26">
        <v>-1014855</v>
      </c>
      <c r="H29" s="26">
        <v>1199555</v>
      </c>
      <c r="I29" s="26">
        <v>1691509</v>
      </c>
      <c r="J29" s="26">
        <v>1272198</v>
      </c>
      <c r="K29" s="26"/>
      <c r="L29" s="26">
        <v>1500233</v>
      </c>
      <c r="M29" s="26">
        <v>2772431</v>
      </c>
      <c r="N29" s="26">
        <v>1687226</v>
      </c>
      <c r="O29" s="26">
        <v>1300968</v>
      </c>
      <c r="P29" s="26">
        <v>107245</v>
      </c>
      <c r="Q29" s="26">
        <v>3095439</v>
      </c>
      <c r="R29" s="26">
        <v>1330207</v>
      </c>
      <c r="S29" s="26">
        <v>1167374</v>
      </c>
      <c r="T29" s="26"/>
      <c r="U29" s="26">
        <v>2497581</v>
      </c>
      <c r="V29" s="26">
        <v>10056960</v>
      </c>
      <c r="W29" s="26">
        <v>38437549</v>
      </c>
      <c r="X29" s="26">
        <v>-28380589</v>
      </c>
      <c r="Y29" s="106">
        <v>-73.84</v>
      </c>
      <c r="Z29" s="121">
        <v>38437549</v>
      </c>
    </row>
    <row r="30" spans="1:26" ht="13.5">
      <c r="A30" s="104" t="s">
        <v>75</v>
      </c>
      <c r="B30" s="102"/>
      <c r="C30" s="123">
        <v>491920364</v>
      </c>
      <c r="D30" s="124">
        <v>14520158</v>
      </c>
      <c r="E30" s="125">
        <v>14520158</v>
      </c>
      <c r="F30" s="125">
        <v>1134457</v>
      </c>
      <c r="G30" s="125">
        <v>-731075</v>
      </c>
      <c r="H30" s="125">
        <v>1346022</v>
      </c>
      <c r="I30" s="125">
        <v>1749404</v>
      </c>
      <c r="J30" s="125">
        <v>1596633</v>
      </c>
      <c r="K30" s="125"/>
      <c r="L30" s="125">
        <v>2077451</v>
      </c>
      <c r="M30" s="125">
        <v>3674084</v>
      </c>
      <c r="N30" s="125">
        <v>2680331</v>
      </c>
      <c r="O30" s="125">
        <v>-9265659</v>
      </c>
      <c r="P30" s="125">
        <v>177604</v>
      </c>
      <c r="Q30" s="125">
        <v>-6407724</v>
      </c>
      <c r="R30" s="125">
        <v>896984</v>
      </c>
      <c r="S30" s="125">
        <v>1259819</v>
      </c>
      <c r="T30" s="125"/>
      <c r="U30" s="125">
        <v>2156803</v>
      </c>
      <c r="V30" s="125">
        <v>1172567</v>
      </c>
      <c r="W30" s="125">
        <v>14520158</v>
      </c>
      <c r="X30" s="125">
        <v>-13347591</v>
      </c>
      <c r="Y30" s="107">
        <v>-91.92</v>
      </c>
      <c r="Z30" s="123">
        <v>14520158</v>
      </c>
    </row>
    <row r="31" spans="1:26" ht="13.5">
      <c r="A31" s="104" t="s">
        <v>76</v>
      </c>
      <c r="B31" s="102"/>
      <c r="C31" s="121"/>
      <c r="D31" s="122">
        <v>27241071</v>
      </c>
      <c r="E31" s="26">
        <v>27241071</v>
      </c>
      <c r="F31" s="26">
        <v>1333516</v>
      </c>
      <c r="G31" s="26">
        <v>-1408040</v>
      </c>
      <c r="H31" s="26">
        <v>1632013</v>
      </c>
      <c r="I31" s="26">
        <v>1557489</v>
      </c>
      <c r="J31" s="26">
        <v>1714159</v>
      </c>
      <c r="K31" s="26"/>
      <c r="L31" s="26">
        <v>2287946</v>
      </c>
      <c r="M31" s="26">
        <v>4002105</v>
      </c>
      <c r="N31" s="26">
        <v>1616363</v>
      </c>
      <c r="O31" s="26">
        <v>1881437</v>
      </c>
      <c r="P31" s="26">
        <v>556190</v>
      </c>
      <c r="Q31" s="26">
        <v>4053990</v>
      </c>
      <c r="R31" s="26">
        <v>2368321</v>
      </c>
      <c r="S31" s="26">
        <v>2377013</v>
      </c>
      <c r="T31" s="26"/>
      <c r="U31" s="26">
        <v>4745334</v>
      </c>
      <c r="V31" s="26">
        <v>14358918</v>
      </c>
      <c r="W31" s="26">
        <v>27241071</v>
      </c>
      <c r="X31" s="26">
        <v>-12882153</v>
      </c>
      <c r="Y31" s="106">
        <v>-47.29</v>
      </c>
      <c r="Z31" s="121">
        <v>27241071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34844239</v>
      </c>
      <c r="E32" s="66">
        <f t="shared" si="6"/>
        <v>34844239</v>
      </c>
      <c r="F32" s="66">
        <f t="shared" si="6"/>
        <v>2753929</v>
      </c>
      <c r="G32" s="66">
        <f t="shared" si="6"/>
        <v>-1436863</v>
      </c>
      <c r="H32" s="66">
        <f t="shared" si="6"/>
        <v>2144978</v>
      </c>
      <c r="I32" s="66">
        <f t="shared" si="6"/>
        <v>3462044</v>
      </c>
      <c r="J32" s="66">
        <f t="shared" si="6"/>
        <v>1800467</v>
      </c>
      <c r="K32" s="66">
        <f t="shared" si="6"/>
        <v>0</v>
      </c>
      <c r="L32" s="66">
        <f t="shared" si="6"/>
        <v>2742830</v>
      </c>
      <c r="M32" s="66">
        <f t="shared" si="6"/>
        <v>4543297</v>
      </c>
      <c r="N32" s="66">
        <f t="shared" si="6"/>
        <v>1907177</v>
      </c>
      <c r="O32" s="66">
        <f t="shared" si="6"/>
        <v>1761910</v>
      </c>
      <c r="P32" s="66">
        <f t="shared" si="6"/>
        <v>130673</v>
      </c>
      <c r="Q32" s="66">
        <f t="shared" si="6"/>
        <v>3799760</v>
      </c>
      <c r="R32" s="66">
        <f t="shared" si="6"/>
        <v>1690377</v>
      </c>
      <c r="S32" s="66">
        <f t="shared" si="6"/>
        <v>1293820</v>
      </c>
      <c r="T32" s="66">
        <f t="shared" si="6"/>
        <v>0</v>
      </c>
      <c r="U32" s="66">
        <f t="shared" si="6"/>
        <v>2984197</v>
      </c>
      <c r="V32" s="66">
        <f t="shared" si="6"/>
        <v>14789298</v>
      </c>
      <c r="W32" s="66">
        <f t="shared" si="6"/>
        <v>34844239</v>
      </c>
      <c r="X32" s="66">
        <f t="shared" si="6"/>
        <v>-20054941</v>
      </c>
      <c r="Y32" s="103">
        <f>+IF(W32&lt;&gt;0,+(X32/W32)*100,0)</f>
        <v>-57.555973600112196</v>
      </c>
      <c r="Z32" s="119">
        <f>SUM(Z33:Z37)</f>
        <v>34844239</v>
      </c>
    </row>
    <row r="33" spans="1:26" ht="13.5">
      <c r="A33" s="104" t="s">
        <v>78</v>
      </c>
      <c r="B33" s="102"/>
      <c r="C33" s="121"/>
      <c r="D33" s="122">
        <v>3447430</v>
      </c>
      <c r="E33" s="26">
        <v>3447430</v>
      </c>
      <c r="F33" s="26">
        <v>1120119</v>
      </c>
      <c r="G33" s="26">
        <v>-80154</v>
      </c>
      <c r="H33" s="26">
        <v>174940</v>
      </c>
      <c r="I33" s="26">
        <v>1214905</v>
      </c>
      <c r="J33" s="26">
        <v>112927</v>
      </c>
      <c r="K33" s="26"/>
      <c r="L33" s="26">
        <v>170057</v>
      </c>
      <c r="M33" s="26">
        <v>282984</v>
      </c>
      <c r="N33" s="26">
        <v>43507</v>
      </c>
      <c r="O33" s="26">
        <v>39044</v>
      </c>
      <c r="P33" s="26">
        <v>22600</v>
      </c>
      <c r="Q33" s="26">
        <v>105151</v>
      </c>
      <c r="R33" s="26">
        <v>23043</v>
      </c>
      <c r="S33" s="26">
        <v>29540</v>
      </c>
      <c r="T33" s="26"/>
      <c r="U33" s="26">
        <v>52583</v>
      </c>
      <c r="V33" s="26">
        <v>1655623</v>
      </c>
      <c r="W33" s="26">
        <v>3447430</v>
      </c>
      <c r="X33" s="26">
        <v>-1791807</v>
      </c>
      <c r="Y33" s="106">
        <v>-51.98</v>
      </c>
      <c r="Z33" s="121">
        <v>3447430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>
        <v>380776</v>
      </c>
      <c r="G35" s="26">
        <v>-275070</v>
      </c>
      <c r="H35" s="26">
        <v>576962</v>
      </c>
      <c r="I35" s="26">
        <v>682668</v>
      </c>
      <c r="J35" s="26">
        <v>414387</v>
      </c>
      <c r="K35" s="26"/>
      <c r="L35" s="26">
        <v>560370</v>
      </c>
      <c r="M35" s="26">
        <v>974757</v>
      </c>
      <c r="N35" s="26">
        <v>483716</v>
      </c>
      <c r="O35" s="26">
        <v>362128</v>
      </c>
      <c r="P35" s="26">
        <v>28561</v>
      </c>
      <c r="Q35" s="26">
        <v>874405</v>
      </c>
      <c r="R35" s="26">
        <v>331784</v>
      </c>
      <c r="S35" s="26">
        <v>341109</v>
      </c>
      <c r="T35" s="26"/>
      <c r="U35" s="26">
        <v>672893</v>
      </c>
      <c r="V35" s="26">
        <v>3204723</v>
      </c>
      <c r="W35" s="26"/>
      <c r="X35" s="26">
        <v>3204723</v>
      </c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>
        <v>31396809</v>
      </c>
      <c r="E37" s="125">
        <v>31396809</v>
      </c>
      <c r="F37" s="125">
        <v>1253034</v>
      </c>
      <c r="G37" s="125">
        <v>-1081639</v>
      </c>
      <c r="H37" s="125">
        <v>1393076</v>
      </c>
      <c r="I37" s="125">
        <v>1564471</v>
      </c>
      <c r="J37" s="125">
        <v>1273153</v>
      </c>
      <c r="K37" s="125"/>
      <c r="L37" s="125">
        <v>2012403</v>
      </c>
      <c r="M37" s="125">
        <v>3285556</v>
      </c>
      <c r="N37" s="125">
        <v>1379954</v>
      </c>
      <c r="O37" s="125">
        <v>1360738</v>
      </c>
      <c r="P37" s="125">
        <v>79512</v>
      </c>
      <c r="Q37" s="125">
        <v>2820204</v>
      </c>
      <c r="R37" s="125">
        <v>1335550</v>
      </c>
      <c r="S37" s="125">
        <v>923171</v>
      </c>
      <c r="T37" s="125"/>
      <c r="U37" s="125">
        <v>2258721</v>
      </c>
      <c r="V37" s="125">
        <v>9928952</v>
      </c>
      <c r="W37" s="125">
        <v>31396809</v>
      </c>
      <c r="X37" s="125">
        <v>-21467857</v>
      </c>
      <c r="Y37" s="107">
        <v>-68.38</v>
      </c>
      <c r="Z37" s="123">
        <v>31396809</v>
      </c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30867246</v>
      </c>
      <c r="E38" s="66">
        <f t="shared" si="7"/>
        <v>30867246</v>
      </c>
      <c r="F38" s="66">
        <f t="shared" si="7"/>
        <v>3866063</v>
      </c>
      <c r="G38" s="66">
        <f t="shared" si="7"/>
        <v>-2354947</v>
      </c>
      <c r="H38" s="66">
        <f t="shared" si="7"/>
        <v>2521423</v>
      </c>
      <c r="I38" s="66">
        <f t="shared" si="7"/>
        <v>4032539</v>
      </c>
      <c r="J38" s="66">
        <f t="shared" si="7"/>
        <v>2359003</v>
      </c>
      <c r="K38" s="66">
        <f t="shared" si="7"/>
        <v>0</v>
      </c>
      <c r="L38" s="66">
        <f t="shared" si="7"/>
        <v>3677727</v>
      </c>
      <c r="M38" s="66">
        <f t="shared" si="7"/>
        <v>6036730</v>
      </c>
      <c r="N38" s="66">
        <f t="shared" si="7"/>
        <v>2570264</v>
      </c>
      <c r="O38" s="66">
        <f t="shared" si="7"/>
        <v>2556920</v>
      </c>
      <c r="P38" s="66">
        <f t="shared" si="7"/>
        <v>56424</v>
      </c>
      <c r="Q38" s="66">
        <f t="shared" si="7"/>
        <v>5183608</v>
      </c>
      <c r="R38" s="66">
        <f t="shared" si="7"/>
        <v>2616148</v>
      </c>
      <c r="S38" s="66">
        <f t="shared" si="7"/>
        <v>2586024</v>
      </c>
      <c r="T38" s="66">
        <f t="shared" si="7"/>
        <v>0</v>
      </c>
      <c r="U38" s="66">
        <f t="shared" si="7"/>
        <v>5202172</v>
      </c>
      <c r="V38" s="66">
        <f t="shared" si="7"/>
        <v>20455049</v>
      </c>
      <c r="W38" s="66">
        <f t="shared" si="7"/>
        <v>30867246</v>
      </c>
      <c r="X38" s="66">
        <f t="shared" si="7"/>
        <v>-10412197</v>
      </c>
      <c r="Y38" s="103">
        <f>+IF(W38&lt;&gt;0,+(X38/W38)*100,0)</f>
        <v>-33.73218653844272</v>
      </c>
      <c r="Z38" s="119">
        <f>SUM(Z39:Z41)</f>
        <v>30867246</v>
      </c>
    </row>
    <row r="39" spans="1:26" ht="13.5">
      <c r="A39" s="104" t="s">
        <v>84</v>
      </c>
      <c r="B39" s="102"/>
      <c r="C39" s="121"/>
      <c r="D39" s="122">
        <v>9380120</v>
      </c>
      <c r="E39" s="26">
        <v>9380120</v>
      </c>
      <c r="F39" s="26">
        <v>518874</v>
      </c>
      <c r="G39" s="26">
        <v>-565551</v>
      </c>
      <c r="H39" s="26">
        <v>557489</v>
      </c>
      <c r="I39" s="26">
        <v>510812</v>
      </c>
      <c r="J39" s="26">
        <v>488361</v>
      </c>
      <c r="K39" s="26"/>
      <c r="L39" s="26">
        <v>714165</v>
      </c>
      <c r="M39" s="26">
        <v>1202526</v>
      </c>
      <c r="N39" s="26">
        <v>541517</v>
      </c>
      <c r="O39" s="26">
        <v>561085</v>
      </c>
      <c r="P39" s="26">
        <v>53287</v>
      </c>
      <c r="Q39" s="26">
        <v>1155889</v>
      </c>
      <c r="R39" s="26">
        <v>660404</v>
      </c>
      <c r="S39" s="26">
        <v>659305</v>
      </c>
      <c r="T39" s="26"/>
      <c r="U39" s="26">
        <v>1319709</v>
      </c>
      <c r="V39" s="26">
        <v>4188936</v>
      </c>
      <c r="W39" s="26">
        <v>9380120</v>
      </c>
      <c r="X39" s="26">
        <v>-5191184</v>
      </c>
      <c r="Y39" s="106">
        <v>-55.34</v>
      </c>
      <c r="Z39" s="121">
        <v>9380120</v>
      </c>
    </row>
    <row r="40" spans="1:26" ht="13.5">
      <c r="A40" s="104" t="s">
        <v>85</v>
      </c>
      <c r="B40" s="102"/>
      <c r="C40" s="121"/>
      <c r="D40" s="122">
        <v>20452281</v>
      </c>
      <c r="E40" s="26">
        <v>20452281</v>
      </c>
      <c r="F40" s="26">
        <v>2418234</v>
      </c>
      <c r="G40" s="26">
        <v>-1430509</v>
      </c>
      <c r="H40" s="26">
        <v>1561913</v>
      </c>
      <c r="I40" s="26">
        <v>2549638</v>
      </c>
      <c r="J40" s="26">
        <v>1481304</v>
      </c>
      <c r="K40" s="26"/>
      <c r="L40" s="26">
        <v>2350637</v>
      </c>
      <c r="M40" s="26">
        <v>3831941</v>
      </c>
      <c r="N40" s="26">
        <v>1630131</v>
      </c>
      <c r="O40" s="26">
        <v>1493756</v>
      </c>
      <c r="P40" s="26">
        <v>3137</v>
      </c>
      <c r="Q40" s="26">
        <v>3127024</v>
      </c>
      <c r="R40" s="26">
        <v>1451763</v>
      </c>
      <c r="S40" s="26">
        <v>1410759</v>
      </c>
      <c r="T40" s="26"/>
      <c r="U40" s="26">
        <v>2862522</v>
      </c>
      <c r="V40" s="26">
        <v>12371125</v>
      </c>
      <c r="W40" s="26">
        <v>20452281</v>
      </c>
      <c r="X40" s="26">
        <v>-8081156</v>
      </c>
      <c r="Y40" s="106">
        <v>-39.51</v>
      </c>
      <c r="Z40" s="121">
        <v>20452281</v>
      </c>
    </row>
    <row r="41" spans="1:26" ht="13.5">
      <c r="A41" s="104" t="s">
        <v>86</v>
      </c>
      <c r="B41" s="102"/>
      <c r="C41" s="121"/>
      <c r="D41" s="122">
        <v>1034845</v>
      </c>
      <c r="E41" s="26">
        <v>1034845</v>
      </c>
      <c r="F41" s="26">
        <v>928955</v>
      </c>
      <c r="G41" s="26">
        <v>-358887</v>
      </c>
      <c r="H41" s="26">
        <v>402021</v>
      </c>
      <c r="I41" s="26">
        <v>972089</v>
      </c>
      <c r="J41" s="26">
        <v>389338</v>
      </c>
      <c r="K41" s="26"/>
      <c r="L41" s="26">
        <v>612925</v>
      </c>
      <c r="M41" s="26">
        <v>1002263</v>
      </c>
      <c r="N41" s="26">
        <v>398616</v>
      </c>
      <c r="O41" s="26">
        <v>502079</v>
      </c>
      <c r="P41" s="26"/>
      <c r="Q41" s="26">
        <v>900695</v>
      </c>
      <c r="R41" s="26">
        <v>503981</v>
      </c>
      <c r="S41" s="26">
        <v>515960</v>
      </c>
      <c r="T41" s="26"/>
      <c r="U41" s="26">
        <v>1019941</v>
      </c>
      <c r="V41" s="26">
        <v>3894988</v>
      </c>
      <c r="W41" s="26">
        <v>1034845</v>
      </c>
      <c r="X41" s="26">
        <v>2860143</v>
      </c>
      <c r="Y41" s="106">
        <v>276.38</v>
      </c>
      <c r="Z41" s="121">
        <v>1034845</v>
      </c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186974467</v>
      </c>
      <c r="E42" s="66">
        <f t="shared" si="8"/>
        <v>186974467</v>
      </c>
      <c r="F42" s="66">
        <f t="shared" si="8"/>
        <v>7113611</v>
      </c>
      <c r="G42" s="66">
        <f t="shared" si="8"/>
        <v>31804907</v>
      </c>
      <c r="H42" s="66">
        <f t="shared" si="8"/>
        <v>4882541</v>
      </c>
      <c r="I42" s="66">
        <f t="shared" si="8"/>
        <v>43801059</v>
      </c>
      <c r="J42" s="66">
        <f t="shared" si="8"/>
        <v>19378670</v>
      </c>
      <c r="K42" s="66">
        <f t="shared" si="8"/>
        <v>0</v>
      </c>
      <c r="L42" s="66">
        <f t="shared" si="8"/>
        <v>10625739</v>
      </c>
      <c r="M42" s="66">
        <f t="shared" si="8"/>
        <v>30004409</v>
      </c>
      <c r="N42" s="66">
        <f t="shared" si="8"/>
        <v>2984114</v>
      </c>
      <c r="O42" s="66">
        <f t="shared" si="8"/>
        <v>18571212</v>
      </c>
      <c r="P42" s="66">
        <f t="shared" si="8"/>
        <v>2217217</v>
      </c>
      <c r="Q42" s="66">
        <f t="shared" si="8"/>
        <v>23772543</v>
      </c>
      <c r="R42" s="66">
        <f t="shared" si="8"/>
        <v>15793700</v>
      </c>
      <c r="S42" s="66">
        <f t="shared" si="8"/>
        <v>10301537</v>
      </c>
      <c r="T42" s="66">
        <f t="shared" si="8"/>
        <v>0</v>
      </c>
      <c r="U42" s="66">
        <f t="shared" si="8"/>
        <v>26095237</v>
      </c>
      <c r="V42" s="66">
        <f t="shared" si="8"/>
        <v>123673248</v>
      </c>
      <c r="W42" s="66">
        <f t="shared" si="8"/>
        <v>186974467</v>
      </c>
      <c r="X42" s="66">
        <f t="shared" si="8"/>
        <v>-63301219</v>
      </c>
      <c r="Y42" s="103">
        <f>+IF(W42&lt;&gt;0,+(X42/W42)*100,0)</f>
        <v>-33.85554189064756</v>
      </c>
      <c r="Z42" s="119">
        <f>SUM(Z43:Z46)</f>
        <v>186974467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>
        <v>7113216</v>
      </c>
      <c r="G44" s="26">
        <v>31804512</v>
      </c>
      <c r="H44" s="26">
        <v>4882541</v>
      </c>
      <c r="I44" s="26">
        <v>43800269</v>
      </c>
      <c r="J44" s="26">
        <v>19378670</v>
      </c>
      <c r="K44" s="26"/>
      <c r="L44" s="26">
        <v>10625739</v>
      </c>
      <c r="M44" s="26">
        <v>30004409</v>
      </c>
      <c r="N44" s="26">
        <v>2984114</v>
      </c>
      <c r="O44" s="26">
        <v>18571212</v>
      </c>
      <c r="P44" s="26">
        <v>2217217</v>
      </c>
      <c r="Q44" s="26">
        <v>23772543</v>
      </c>
      <c r="R44" s="26">
        <v>15793700</v>
      </c>
      <c r="S44" s="26">
        <v>10301537</v>
      </c>
      <c r="T44" s="26"/>
      <c r="U44" s="26">
        <v>26095237</v>
      </c>
      <c r="V44" s="26">
        <v>123672458</v>
      </c>
      <c r="W44" s="26"/>
      <c r="X44" s="26">
        <v>123672458</v>
      </c>
      <c r="Y44" s="106">
        <v>0</v>
      </c>
      <c r="Z44" s="121"/>
    </row>
    <row r="45" spans="1:26" ht="13.5">
      <c r="A45" s="104" t="s">
        <v>90</v>
      </c>
      <c r="B45" s="102"/>
      <c r="C45" s="123"/>
      <c r="D45" s="124">
        <v>186974467</v>
      </c>
      <c r="E45" s="125">
        <v>186974467</v>
      </c>
      <c r="F45" s="125">
        <v>395</v>
      </c>
      <c r="G45" s="125">
        <v>395</v>
      </c>
      <c r="H45" s="125"/>
      <c r="I45" s="125">
        <v>790</v>
      </c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>
        <v>790</v>
      </c>
      <c r="W45" s="125">
        <v>186974467</v>
      </c>
      <c r="X45" s="125">
        <v>-186973677</v>
      </c>
      <c r="Y45" s="107">
        <v>-100</v>
      </c>
      <c r="Z45" s="123">
        <v>186974467</v>
      </c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491920364</v>
      </c>
      <c r="D48" s="139">
        <f t="shared" si="9"/>
        <v>332884730</v>
      </c>
      <c r="E48" s="39">
        <f t="shared" si="9"/>
        <v>332884730</v>
      </c>
      <c r="F48" s="39">
        <f t="shared" si="9"/>
        <v>17708385</v>
      </c>
      <c r="G48" s="39">
        <f t="shared" si="9"/>
        <v>24859127</v>
      </c>
      <c r="H48" s="39">
        <f t="shared" si="9"/>
        <v>13726532</v>
      </c>
      <c r="I48" s="39">
        <f t="shared" si="9"/>
        <v>56294044</v>
      </c>
      <c r="J48" s="39">
        <f t="shared" si="9"/>
        <v>28121130</v>
      </c>
      <c r="K48" s="39">
        <f t="shared" si="9"/>
        <v>0</v>
      </c>
      <c r="L48" s="39">
        <f t="shared" si="9"/>
        <v>22911926</v>
      </c>
      <c r="M48" s="39">
        <f t="shared" si="9"/>
        <v>51033056</v>
      </c>
      <c r="N48" s="39">
        <f t="shared" si="9"/>
        <v>13445475</v>
      </c>
      <c r="O48" s="39">
        <f t="shared" si="9"/>
        <v>16806788</v>
      </c>
      <c r="P48" s="39">
        <f t="shared" si="9"/>
        <v>3245353</v>
      </c>
      <c r="Q48" s="39">
        <f t="shared" si="9"/>
        <v>33497616</v>
      </c>
      <c r="R48" s="39">
        <f t="shared" si="9"/>
        <v>24695737</v>
      </c>
      <c r="S48" s="39">
        <f t="shared" si="9"/>
        <v>18985587</v>
      </c>
      <c r="T48" s="39">
        <f t="shared" si="9"/>
        <v>0</v>
      </c>
      <c r="U48" s="39">
        <f t="shared" si="9"/>
        <v>43681324</v>
      </c>
      <c r="V48" s="39">
        <f t="shared" si="9"/>
        <v>184506040</v>
      </c>
      <c r="W48" s="39">
        <f t="shared" si="9"/>
        <v>332884730</v>
      </c>
      <c r="X48" s="39">
        <f t="shared" si="9"/>
        <v>-148378690</v>
      </c>
      <c r="Y48" s="140">
        <f>+IF(W48&lt;&gt;0,+(X48/W48)*100,0)</f>
        <v>-44.57359458933427</v>
      </c>
      <c r="Z48" s="138">
        <f>+Z28+Z32+Z38+Z42+Z47</f>
        <v>332884730</v>
      </c>
    </row>
    <row r="49" spans="1:26" ht="13.5">
      <c r="A49" s="114" t="s">
        <v>48</v>
      </c>
      <c r="B49" s="115"/>
      <c r="C49" s="141">
        <f aca="true" t="shared" si="10" ref="C49:X49">+C25-C48</f>
        <v>98031993</v>
      </c>
      <c r="D49" s="142">
        <f t="shared" si="10"/>
        <v>5917114</v>
      </c>
      <c r="E49" s="143">
        <f t="shared" si="10"/>
        <v>5917114</v>
      </c>
      <c r="F49" s="143">
        <f t="shared" si="10"/>
        <v>-17501336</v>
      </c>
      <c r="G49" s="143">
        <f t="shared" si="10"/>
        <v>109338969</v>
      </c>
      <c r="H49" s="143">
        <f t="shared" si="10"/>
        <v>87788650</v>
      </c>
      <c r="I49" s="143">
        <f t="shared" si="10"/>
        <v>179626283</v>
      </c>
      <c r="J49" s="143">
        <f t="shared" si="10"/>
        <v>-17783131</v>
      </c>
      <c r="K49" s="143">
        <f t="shared" si="10"/>
        <v>0</v>
      </c>
      <c r="L49" s="143">
        <f t="shared" si="10"/>
        <v>-11688213</v>
      </c>
      <c r="M49" s="143">
        <f t="shared" si="10"/>
        <v>-29471344</v>
      </c>
      <c r="N49" s="143">
        <f t="shared" si="10"/>
        <v>114489517</v>
      </c>
      <c r="O49" s="143">
        <f t="shared" si="10"/>
        <v>19561391</v>
      </c>
      <c r="P49" s="143">
        <f t="shared" si="10"/>
        <v>-3241603</v>
      </c>
      <c r="Q49" s="143">
        <f t="shared" si="10"/>
        <v>130809305</v>
      </c>
      <c r="R49" s="143">
        <f t="shared" si="10"/>
        <v>-8827081</v>
      </c>
      <c r="S49" s="143">
        <f t="shared" si="10"/>
        <v>80628406</v>
      </c>
      <c r="T49" s="143">
        <f t="shared" si="10"/>
        <v>0</v>
      </c>
      <c r="U49" s="143">
        <f t="shared" si="10"/>
        <v>71801325</v>
      </c>
      <c r="V49" s="143">
        <f t="shared" si="10"/>
        <v>352765569</v>
      </c>
      <c r="W49" s="143">
        <f>IF(E25=E48,0,W25-W48)</f>
        <v>5917114</v>
      </c>
      <c r="X49" s="143">
        <f t="shared" si="10"/>
        <v>346848455</v>
      </c>
      <c r="Y49" s="144">
        <f>+IF(W49&lt;&gt;0,+(X49/W49)*100,0)</f>
        <v>5861.784224539193</v>
      </c>
      <c r="Z49" s="141">
        <f>+Z25-Z48</f>
        <v>5917114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53165385</v>
      </c>
      <c r="D11" s="122">
        <v>5000000</v>
      </c>
      <c r="E11" s="26">
        <v>5000000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5000000</v>
      </c>
      <c r="X11" s="26">
        <v>-5000000</v>
      </c>
      <c r="Y11" s="106">
        <v>-100</v>
      </c>
      <c r="Z11" s="121">
        <v>5000000</v>
      </c>
    </row>
    <row r="12" spans="1:26" ht="13.5">
      <c r="A12" s="159" t="s">
        <v>107</v>
      </c>
      <c r="B12" s="161"/>
      <c r="C12" s="121">
        <v>149491</v>
      </c>
      <c r="D12" s="122">
        <v>72000</v>
      </c>
      <c r="E12" s="26">
        <v>72000</v>
      </c>
      <c r="F12" s="26">
        <v>6315</v>
      </c>
      <c r="G12" s="26">
        <v>6315</v>
      </c>
      <c r="H12" s="26">
        <v>17155</v>
      </c>
      <c r="I12" s="26">
        <v>29785</v>
      </c>
      <c r="J12" s="26">
        <v>5171</v>
      </c>
      <c r="K12" s="26">
        <v>0</v>
      </c>
      <c r="L12" s="26">
        <v>14921</v>
      </c>
      <c r="M12" s="26">
        <v>20092</v>
      </c>
      <c r="N12" s="26">
        <v>14921</v>
      </c>
      <c r="O12" s="26">
        <v>8521</v>
      </c>
      <c r="P12" s="26">
        <v>0</v>
      </c>
      <c r="Q12" s="26">
        <v>23442</v>
      </c>
      <c r="R12" s="26">
        <v>-15211</v>
      </c>
      <c r="S12" s="26">
        <v>11671</v>
      </c>
      <c r="T12" s="26">
        <v>0</v>
      </c>
      <c r="U12" s="26">
        <v>-3540</v>
      </c>
      <c r="V12" s="26">
        <v>69779</v>
      </c>
      <c r="W12" s="26">
        <v>72000</v>
      </c>
      <c r="X12" s="26">
        <v>-2221</v>
      </c>
      <c r="Y12" s="106">
        <v>-3.08</v>
      </c>
      <c r="Z12" s="121">
        <v>72000</v>
      </c>
    </row>
    <row r="13" spans="1:26" ht="13.5">
      <c r="A13" s="157" t="s">
        <v>108</v>
      </c>
      <c r="B13" s="161"/>
      <c r="C13" s="121">
        <v>21052602</v>
      </c>
      <c r="D13" s="122">
        <v>15740743</v>
      </c>
      <c r="E13" s="26">
        <v>15740743</v>
      </c>
      <c r="F13" s="26">
        <v>0</v>
      </c>
      <c r="G13" s="26">
        <v>1063124</v>
      </c>
      <c r="H13" s="26">
        <v>2055971</v>
      </c>
      <c r="I13" s="26">
        <v>3119095</v>
      </c>
      <c r="J13" s="26">
        <v>625342</v>
      </c>
      <c r="K13" s="26">
        <v>0</v>
      </c>
      <c r="L13" s="26">
        <v>82944</v>
      </c>
      <c r="M13" s="26">
        <v>708286</v>
      </c>
      <c r="N13" s="26">
        <v>4696382</v>
      </c>
      <c r="O13" s="26">
        <v>8357721</v>
      </c>
      <c r="P13" s="26">
        <v>0</v>
      </c>
      <c r="Q13" s="26">
        <v>13054103</v>
      </c>
      <c r="R13" s="26">
        <v>-352524</v>
      </c>
      <c r="S13" s="26">
        <v>6490010</v>
      </c>
      <c r="T13" s="26">
        <v>0</v>
      </c>
      <c r="U13" s="26">
        <v>6137486</v>
      </c>
      <c r="V13" s="26">
        <v>23018970</v>
      </c>
      <c r="W13" s="26">
        <v>15740743</v>
      </c>
      <c r="X13" s="26">
        <v>7278227</v>
      </c>
      <c r="Y13" s="106">
        <v>46.24</v>
      </c>
      <c r="Z13" s="121">
        <v>15740743</v>
      </c>
    </row>
    <row r="14" spans="1:26" ht="13.5">
      <c r="A14" s="157" t="s">
        <v>109</v>
      </c>
      <c r="B14" s="161"/>
      <c r="C14" s="121">
        <v>0</v>
      </c>
      <c r="D14" s="122">
        <v>12000</v>
      </c>
      <c r="E14" s="26">
        <v>12000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12000</v>
      </c>
      <c r="X14" s="26">
        <v>-12000</v>
      </c>
      <c r="Y14" s="106">
        <v>-100</v>
      </c>
      <c r="Z14" s="121">
        <v>12000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513779361</v>
      </c>
      <c r="D19" s="122">
        <v>317977101</v>
      </c>
      <c r="E19" s="26">
        <v>317977101</v>
      </c>
      <c r="F19" s="26">
        <v>0</v>
      </c>
      <c r="G19" s="26">
        <v>131649606</v>
      </c>
      <c r="H19" s="26">
        <v>0</v>
      </c>
      <c r="I19" s="26">
        <v>131649606</v>
      </c>
      <c r="J19" s="26">
        <v>9841467</v>
      </c>
      <c r="K19" s="26">
        <v>0</v>
      </c>
      <c r="L19" s="26">
        <v>8598798</v>
      </c>
      <c r="M19" s="26">
        <v>18440265</v>
      </c>
      <c r="N19" s="26">
        <v>111495221</v>
      </c>
      <c r="O19" s="26">
        <v>5819651</v>
      </c>
      <c r="P19" s="26">
        <v>0</v>
      </c>
      <c r="Q19" s="26">
        <v>117314872</v>
      </c>
      <c r="R19" s="26">
        <v>14282704</v>
      </c>
      <c r="S19" s="26">
        <v>4772872</v>
      </c>
      <c r="T19" s="26">
        <v>0</v>
      </c>
      <c r="U19" s="26">
        <v>19055576</v>
      </c>
      <c r="V19" s="26">
        <v>286460319</v>
      </c>
      <c r="W19" s="26">
        <v>317977101</v>
      </c>
      <c r="X19" s="26">
        <v>-31516782</v>
      </c>
      <c r="Y19" s="106">
        <v>-9.91</v>
      </c>
      <c r="Z19" s="121">
        <v>317977101</v>
      </c>
    </row>
    <row r="20" spans="1:26" ht="13.5">
      <c r="A20" s="157" t="s">
        <v>34</v>
      </c>
      <c r="B20" s="161" t="s">
        <v>95</v>
      </c>
      <c r="C20" s="121">
        <v>1805518</v>
      </c>
      <c r="D20" s="122">
        <v>0</v>
      </c>
      <c r="E20" s="20">
        <v>0</v>
      </c>
      <c r="F20" s="20">
        <v>200734</v>
      </c>
      <c r="G20" s="20">
        <v>247546</v>
      </c>
      <c r="H20" s="20">
        <v>-88530</v>
      </c>
      <c r="I20" s="20">
        <v>359750</v>
      </c>
      <c r="J20" s="20">
        <v>-133981</v>
      </c>
      <c r="K20" s="20">
        <v>0</v>
      </c>
      <c r="L20" s="20">
        <v>17380</v>
      </c>
      <c r="M20" s="20">
        <v>-116601</v>
      </c>
      <c r="N20" s="20">
        <v>147964</v>
      </c>
      <c r="O20" s="20">
        <v>-27436</v>
      </c>
      <c r="P20" s="20">
        <v>3750</v>
      </c>
      <c r="Q20" s="20">
        <v>124278</v>
      </c>
      <c r="R20" s="20">
        <v>3728</v>
      </c>
      <c r="S20" s="20">
        <v>57356</v>
      </c>
      <c r="T20" s="20">
        <v>0</v>
      </c>
      <c r="U20" s="20">
        <v>61084</v>
      </c>
      <c r="V20" s="20">
        <v>428511</v>
      </c>
      <c r="W20" s="20">
        <v>0</v>
      </c>
      <c r="X20" s="20">
        <v>428511</v>
      </c>
      <c r="Y20" s="160">
        <v>0</v>
      </c>
      <c r="Z20" s="96">
        <v>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589952357</v>
      </c>
      <c r="D22" s="165">
        <f t="shared" si="0"/>
        <v>338801844</v>
      </c>
      <c r="E22" s="166">
        <f t="shared" si="0"/>
        <v>338801844</v>
      </c>
      <c r="F22" s="166">
        <f t="shared" si="0"/>
        <v>207049</v>
      </c>
      <c r="G22" s="166">
        <f t="shared" si="0"/>
        <v>132966591</v>
      </c>
      <c r="H22" s="166">
        <f t="shared" si="0"/>
        <v>1984596</v>
      </c>
      <c r="I22" s="166">
        <f t="shared" si="0"/>
        <v>135158236</v>
      </c>
      <c r="J22" s="166">
        <f t="shared" si="0"/>
        <v>10337999</v>
      </c>
      <c r="K22" s="166">
        <f t="shared" si="0"/>
        <v>0</v>
      </c>
      <c r="L22" s="166">
        <f t="shared" si="0"/>
        <v>8714043</v>
      </c>
      <c r="M22" s="166">
        <f t="shared" si="0"/>
        <v>19052042</v>
      </c>
      <c r="N22" s="166">
        <f t="shared" si="0"/>
        <v>116354488</v>
      </c>
      <c r="O22" s="166">
        <f t="shared" si="0"/>
        <v>14158457</v>
      </c>
      <c r="P22" s="166">
        <f t="shared" si="0"/>
        <v>3750</v>
      </c>
      <c r="Q22" s="166">
        <f t="shared" si="0"/>
        <v>130516695</v>
      </c>
      <c r="R22" s="166">
        <f t="shared" si="0"/>
        <v>13918697</v>
      </c>
      <c r="S22" s="166">
        <f t="shared" si="0"/>
        <v>11331909</v>
      </c>
      <c r="T22" s="166">
        <f t="shared" si="0"/>
        <v>0</v>
      </c>
      <c r="U22" s="166">
        <f t="shared" si="0"/>
        <v>25250606</v>
      </c>
      <c r="V22" s="166">
        <f t="shared" si="0"/>
        <v>309977579</v>
      </c>
      <c r="W22" s="166">
        <f t="shared" si="0"/>
        <v>338801844</v>
      </c>
      <c r="X22" s="166">
        <f t="shared" si="0"/>
        <v>-28824265</v>
      </c>
      <c r="Y22" s="167">
        <f>+IF(W22&lt;&gt;0,+(X22/W22)*100,0)</f>
        <v>-8.507706056050864</v>
      </c>
      <c r="Z22" s="164">
        <f>SUM(Z5:Z21)</f>
        <v>338801844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108406199</v>
      </c>
      <c r="D25" s="122">
        <v>127817336</v>
      </c>
      <c r="E25" s="26">
        <v>127817336</v>
      </c>
      <c r="F25" s="26">
        <v>7648452</v>
      </c>
      <c r="G25" s="26">
        <v>-7704349</v>
      </c>
      <c r="H25" s="26">
        <v>8237978</v>
      </c>
      <c r="I25" s="26">
        <v>8182081</v>
      </c>
      <c r="J25" s="26">
        <v>7879981</v>
      </c>
      <c r="K25" s="26">
        <v>0</v>
      </c>
      <c r="L25" s="26">
        <v>12245441</v>
      </c>
      <c r="M25" s="26">
        <v>20125422</v>
      </c>
      <c r="N25" s="26">
        <v>8313864</v>
      </c>
      <c r="O25" s="26">
        <v>8472382</v>
      </c>
      <c r="P25" s="26">
        <v>0</v>
      </c>
      <c r="Q25" s="26">
        <v>16786246</v>
      </c>
      <c r="R25" s="26">
        <v>8408210</v>
      </c>
      <c r="S25" s="26">
        <v>8133039</v>
      </c>
      <c r="T25" s="26">
        <v>0</v>
      </c>
      <c r="U25" s="26">
        <v>16541249</v>
      </c>
      <c r="V25" s="26">
        <v>61634998</v>
      </c>
      <c r="W25" s="26">
        <v>127817336</v>
      </c>
      <c r="X25" s="26">
        <v>-66182338</v>
      </c>
      <c r="Y25" s="106">
        <v>-51.78</v>
      </c>
      <c r="Z25" s="121">
        <v>127817336</v>
      </c>
    </row>
    <row r="26" spans="1:26" ht="13.5">
      <c r="A26" s="159" t="s">
        <v>37</v>
      </c>
      <c r="B26" s="158"/>
      <c r="C26" s="121">
        <v>5460050</v>
      </c>
      <c r="D26" s="122">
        <v>5590352</v>
      </c>
      <c r="E26" s="26">
        <v>5590352</v>
      </c>
      <c r="F26" s="26">
        <v>526509</v>
      </c>
      <c r="G26" s="26">
        <v>-538443</v>
      </c>
      <c r="H26" s="26">
        <v>530817</v>
      </c>
      <c r="I26" s="26">
        <v>518883</v>
      </c>
      <c r="J26" s="26">
        <v>538709</v>
      </c>
      <c r="K26" s="26">
        <v>0</v>
      </c>
      <c r="L26" s="26">
        <v>527776</v>
      </c>
      <c r="M26" s="26">
        <v>1066485</v>
      </c>
      <c r="N26" s="26">
        <v>679682</v>
      </c>
      <c r="O26" s="26">
        <v>587731</v>
      </c>
      <c r="P26" s="26">
        <v>0</v>
      </c>
      <c r="Q26" s="26">
        <v>1267413</v>
      </c>
      <c r="R26" s="26">
        <v>562370</v>
      </c>
      <c r="S26" s="26">
        <v>453592</v>
      </c>
      <c r="T26" s="26">
        <v>0</v>
      </c>
      <c r="U26" s="26">
        <v>1015962</v>
      </c>
      <c r="V26" s="26">
        <v>3868743</v>
      </c>
      <c r="W26" s="26">
        <v>5590352</v>
      </c>
      <c r="X26" s="26">
        <v>-1721609</v>
      </c>
      <c r="Y26" s="106">
        <v>-30.8</v>
      </c>
      <c r="Z26" s="121">
        <v>5590352</v>
      </c>
    </row>
    <row r="27" spans="1:26" ht="13.5">
      <c r="A27" s="159" t="s">
        <v>117</v>
      </c>
      <c r="B27" s="158" t="s">
        <v>98</v>
      </c>
      <c r="C27" s="121">
        <v>7194127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484431</v>
      </c>
      <c r="D29" s="122">
        <v>0</v>
      </c>
      <c r="E29" s="26">
        <v>0</v>
      </c>
      <c r="F29" s="26">
        <v>-94697</v>
      </c>
      <c r="G29" s="26">
        <v>-1869</v>
      </c>
      <c r="H29" s="26">
        <v>193945</v>
      </c>
      <c r="I29" s="26">
        <v>97379</v>
      </c>
      <c r="J29" s="26">
        <v>1368</v>
      </c>
      <c r="K29" s="26">
        <v>0</v>
      </c>
      <c r="L29" s="26">
        <v>8704</v>
      </c>
      <c r="M29" s="26">
        <v>10072</v>
      </c>
      <c r="N29" s="26">
        <v>2277</v>
      </c>
      <c r="O29" s="26">
        <v>1789031</v>
      </c>
      <c r="P29" s="26">
        <v>694</v>
      </c>
      <c r="Q29" s="26">
        <v>1792002</v>
      </c>
      <c r="R29" s="26">
        <v>7917</v>
      </c>
      <c r="S29" s="26">
        <v>3400</v>
      </c>
      <c r="T29" s="26">
        <v>0</v>
      </c>
      <c r="U29" s="26">
        <v>11317</v>
      </c>
      <c r="V29" s="26">
        <v>1910770</v>
      </c>
      <c r="W29" s="26">
        <v>0</v>
      </c>
      <c r="X29" s="26">
        <v>1910770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12265344</v>
      </c>
      <c r="D30" s="122">
        <v>9517449</v>
      </c>
      <c r="E30" s="26">
        <v>9517449</v>
      </c>
      <c r="F30" s="26">
        <v>4847007</v>
      </c>
      <c r="G30" s="26">
        <v>7742285</v>
      </c>
      <c r="H30" s="26">
        <v>1952556</v>
      </c>
      <c r="I30" s="26">
        <v>14541848</v>
      </c>
      <c r="J30" s="26">
        <v>1751479</v>
      </c>
      <c r="K30" s="26">
        <v>0</v>
      </c>
      <c r="L30" s="26">
        <v>0</v>
      </c>
      <c r="M30" s="26">
        <v>1751479</v>
      </c>
      <c r="N30" s="26">
        <v>387853</v>
      </c>
      <c r="O30" s="26">
        <v>666984</v>
      </c>
      <c r="P30" s="26">
        <v>101948</v>
      </c>
      <c r="Q30" s="26">
        <v>1156785</v>
      </c>
      <c r="R30" s="26">
        <v>420832</v>
      </c>
      <c r="S30" s="26">
        <v>3693924</v>
      </c>
      <c r="T30" s="26">
        <v>0</v>
      </c>
      <c r="U30" s="26">
        <v>4114756</v>
      </c>
      <c r="V30" s="26">
        <v>21564868</v>
      </c>
      <c r="W30" s="26">
        <v>9517449</v>
      </c>
      <c r="X30" s="26">
        <v>12047419</v>
      </c>
      <c r="Y30" s="106">
        <v>126.58</v>
      </c>
      <c r="Z30" s="121">
        <v>9517449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35499558</v>
      </c>
      <c r="D32" s="122">
        <v>33925</v>
      </c>
      <c r="E32" s="26">
        <v>33925</v>
      </c>
      <c r="F32" s="26">
        <v>329258</v>
      </c>
      <c r="G32" s="26">
        <v>-29250</v>
      </c>
      <c r="H32" s="26">
        <v>200225</v>
      </c>
      <c r="I32" s="26">
        <v>500233</v>
      </c>
      <c r="J32" s="26">
        <v>19150</v>
      </c>
      <c r="K32" s="26">
        <v>0</v>
      </c>
      <c r="L32" s="26">
        <v>7800</v>
      </c>
      <c r="M32" s="26">
        <v>26950</v>
      </c>
      <c r="N32" s="26">
        <v>79315</v>
      </c>
      <c r="O32" s="26">
        <v>16207</v>
      </c>
      <c r="P32" s="26">
        <v>16045</v>
      </c>
      <c r="Q32" s="26">
        <v>111567</v>
      </c>
      <c r="R32" s="26">
        <v>59800</v>
      </c>
      <c r="S32" s="26">
        <v>30594</v>
      </c>
      <c r="T32" s="26">
        <v>0</v>
      </c>
      <c r="U32" s="26">
        <v>90394</v>
      </c>
      <c r="V32" s="26">
        <v>729144</v>
      </c>
      <c r="W32" s="26">
        <v>33925</v>
      </c>
      <c r="X32" s="26">
        <v>695219</v>
      </c>
      <c r="Y32" s="106">
        <v>2049.28</v>
      </c>
      <c r="Z32" s="121">
        <v>33925</v>
      </c>
    </row>
    <row r="33" spans="1:26" ht="13.5">
      <c r="A33" s="159" t="s">
        <v>41</v>
      </c>
      <c r="B33" s="158"/>
      <c r="C33" s="121">
        <v>219082809</v>
      </c>
      <c r="D33" s="122">
        <v>139356796</v>
      </c>
      <c r="E33" s="26">
        <v>139356796</v>
      </c>
      <c r="F33" s="26">
        <v>86850</v>
      </c>
      <c r="G33" s="26">
        <v>26764613</v>
      </c>
      <c r="H33" s="26">
        <v>517050</v>
      </c>
      <c r="I33" s="26">
        <v>27368513</v>
      </c>
      <c r="J33" s="26">
        <v>14891255</v>
      </c>
      <c r="K33" s="26">
        <v>0</v>
      </c>
      <c r="L33" s="26">
        <v>6500876</v>
      </c>
      <c r="M33" s="26">
        <v>21392131</v>
      </c>
      <c r="N33" s="26">
        <v>286875</v>
      </c>
      <c r="O33" s="26">
        <v>3260812</v>
      </c>
      <c r="P33" s="26">
        <v>1288791</v>
      </c>
      <c r="Q33" s="26">
        <v>4836478</v>
      </c>
      <c r="R33" s="26">
        <v>12607694</v>
      </c>
      <c r="S33" s="26">
        <v>3230359</v>
      </c>
      <c r="T33" s="26">
        <v>0</v>
      </c>
      <c r="U33" s="26">
        <v>15838053</v>
      </c>
      <c r="V33" s="26">
        <v>69435175</v>
      </c>
      <c r="W33" s="26">
        <v>139356796</v>
      </c>
      <c r="X33" s="26">
        <v>-69921621</v>
      </c>
      <c r="Y33" s="106">
        <v>-50.17</v>
      </c>
      <c r="Z33" s="121">
        <v>139356796</v>
      </c>
    </row>
    <row r="34" spans="1:26" ht="13.5">
      <c r="A34" s="159" t="s">
        <v>42</v>
      </c>
      <c r="B34" s="158" t="s">
        <v>122</v>
      </c>
      <c r="C34" s="121">
        <v>103137322</v>
      </c>
      <c r="D34" s="122">
        <v>50568872</v>
      </c>
      <c r="E34" s="26">
        <v>50568872</v>
      </c>
      <c r="F34" s="26">
        <v>4365006</v>
      </c>
      <c r="G34" s="26">
        <v>-1373860</v>
      </c>
      <c r="H34" s="26">
        <v>2093961</v>
      </c>
      <c r="I34" s="26">
        <v>5085107</v>
      </c>
      <c r="J34" s="26">
        <v>3039188</v>
      </c>
      <c r="K34" s="26">
        <v>0</v>
      </c>
      <c r="L34" s="26">
        <v>3621329</v>
      </c>
      <c r="M34" s="26">
        <v>6660517</v>
      </c>
      <c r="N34" s="26">
        <v>3695609</v>
      </c>
      <c r="O34" s="26">
        <v>2013641</v>
      </c>
      <c r="P34" s="26">
        <v>1837875</v>
      </c>
      <c r="Q34" s="26">
        <v>7547125</v>
      </c>
      <c r="R34" s="26">
        <v>2628914</v>
      </c>
      <c r="S34" s="26">
        <v>3440679</v>
      </c>
      <c r="T34" s="26">
        <v>0</v>
      </c>
      <c r="U34" s="26">
        <v>6069593</v>
      </c>
      <c r="V34" s="26">
        <v>25362342</v>
      </c>
      <c r="W34" s="26">
        <v>50568872</v>
      </c>
      <c r="X34" s="26">
        <v>-25206530</v>
      </c>
      <c r="Y34" s="106">
        <v>-49.85</v>
      </c>
      <c r="Z34" s="121">
        <v>50568872</v>
      </c>
    </row>
    <row r="35" spans="1:26" ht="13.5">
      <c r="A35" s="157" t="s">
        <v>123</v>
      </c>
      <c r="B35" s="161"/>
      <c r="C35" s="121">
        <v>390524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491920364</v>
      </c>
      <c r="D36" s="165">
        <f t="shared" si="1"/>
        <v>332884730</v>
      </c>
      <c r="E36" s="166">
        <f t="shared" si="1"/>
        <v>332884730</v>
      </c>
      <c r="F36" s="166">
        <f t="shared" si="1"/>
        <v>17708385</v>
      </c>
      <c r="G36" s="166">
        <f t="shared" si="1"/>
        <v>24859127</v>
      </c>
      <c r="H36" s="166">
        <f t="shared" si="1"/>
        <v>13726532</v>
      </c>
      <c r="I36" s="166">
        <f t="shared" si="1"/>
        <v>56294044</v>
      </c>
      <c r="J36" s="166">
        <f t="shared" si="1"/>
        <v>28121130</v>
      </c>
      <c r="K36" s="166">
        <f t="shared" si="1"/>
        <v>0</v>
      </c>
      <c r="L36" s="166">
        <f t="shared" si="1"/>
        <v>22911926</v>
      </c>
      <c r="M36" s="166">
        <f t="shared" si="1"/>
        <v>51033056</v>
      </c>
      <c r="N36" s="166">
        <f t="shared" si="1"/>
        <v>13445475</v>
      </c>
      <c r="O36" s="166">
        <f t="shared" si="1"/>
        <v>16806788</v>
      </c>
      <c r="P36" s="166">
        <f t="shared" si="1"/>
        <v>3245353</v>
      </c>
      <c r="Q36" s="166">
        <f t="shared" si="1"/>
        <v>33497616</v>
      </c>
      <c r="R36" s="166">
        <f t="shared" si="1"/>
        <v>24695737</v>
      </c>
      <c r="S36" s="166">
        <f t="shared" si="1"/>
        <v>18985587</v>
      </c>
      <c r="T36" s="166">
        <f t="shared" si="1"/>
        <v>0</v>
      </c>
      <c r="U36" s="166">
        <f t="shared" si="1"/>
        <v>43681324</v>
      </c>
      <c r="V36" s="166">
        <f t="shared" si="1"/>
        <v>184506040</v>
      </c>
      <c r="W36" s="166">
        <f t="shared" si="1"/>
        <v>332884730</v>
      </c>
      <c r="X36" s="166">
        <f t="shared" si="1"/>
        <v>-148378690</v>
      </c>
      <c r="Y36" s="167">
        <f>+IF(W36&lt;&gt;0,+(X36/W36)*100,0)</f>
        <v>-44.57359458933427</v>
      </c>
      <c r="Z36" s="164">
        <f>SUM(Z25:Z35)</f>
        <v>332884730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98031993</v>
      </c>
      <c r="D38" s="176">
        <f t="shared" si="2"/>
        <v>5917114</v>
      </c>
      <c r="E38" s="72">
        <f t="shared" si="2"/>
        <v>5917114</v>
      </c>
      <c r="F38" s="72">
        <f t="shared" si="2"/>
        <v>-17501336</v>
      </c>
      <c r="G38" s="72">
        <f t="shared" si="2"/>
        <v>108107464</v>
      </c>
      <c r="H38" s="72">
        <f t="shared" si="2"/>
        <v>-11741936</v>
      </c>
      <c r="I38" s="72">
        <f t="shared" si="2"/>
        <v>78864192</v>
      </c>
      <c r="J38" s="72">
        <f t="shared" si="2"/>
        <v>-17783131</v>
      </c>
      <c r="K38" s="72">
        <f t="shared" si="2"/>
        <v>0</v>
      </c>
      <c r="L38" s="72">
        <f t="shared" si="2"/>
        <v>-14197883</v>
      </c>
      <c r="M38" s="72">
        <f t="shared" si="2"/>
        <v>-31981014</v>
      </c>
      <c r="N38" s="72">
        <f t="shared" si="2"/>
        <v>102909013</v>
      </c>
      <c r="O38" s="72">
        <f t="shared" si="2"/>
        <v>-2648331</v>
      </c>
      <c r="P38" s="72">
        <f t="shared" si="2"/>
        <v>-3241603</v>
      </c>
      <c r="Q38" s="72">
        <f t="shared" si="2"/>
        <v>97019079</v>
      </c>
      <c r="R38" s="72">
        <f t="shared" si="2"/>
        <v>-10777040</v>
      </c>
      <c r="S38" s="72">
        <f t="shared" si="2"/>
        <v>-7653678</v>
      </c>
      <c r="T38" s="72">
        <f t="shared" si="2"/>
        <v>0</v>
      </c>
      <c r="U38" s="72">
        <f t="shared" si="2"/>
        <v>-18430718</v>
      </c>
      <c r="V38" s="72">
        <f t="shared" si="2"/>
        <v>125471539</v>
      </c>
      <c r="W38" s="72">
        <f>IF(E22=E36,0,W22-W36)</f>
        <v>5917114</v>
      </c>
      <c r="X38" s="72">
        <f t="shared" si="2"/>
        <v>119554425</v>
      </c>
      <c r="Y38" s="177">
        <f>+IF(W38&lt;&gt;0,+(X38/W38)*100,0)</f>
        <v>2020.4854089341527</v>
      </c>
      <c r="Z38" s="175">
        <f>+Z22-Z36</f>
        <v>5917114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1231505</v>
      </c>
      <c r="H39" s="26">
        <v>99530586</v>
      </c>
      <c r="I39" s="26">
        <v>100762091</v>
      </c>
      <c r="J39" s="26">
        <v>0</v>
      </c>
      <c r="K39" s="26">
        <v>0</v>
      </c>
      <c r="L39" s="26">
        <v>2509670</v>
      </c>
      <c r="M39" s="26">
        <v>2509670</v>
      </c>
      <c r="N39" s="26">
        <v>11580504</v>
      </c>
      <c r="O39" s="26">
        <v>22209722</v>
      </c>
      <c r="P39" s="26">
        <v>0</v>
      </c>
      <c r="Q39" s="26">
        <v>33790226</v>
      </c>
      <c r="R39" s="26">
        <v>1949959</v>
      </c>
      <c r="S39" s="26">
        <v>88282084</v>
      </c>
      <c r="T39" s="26">
        <v>0</v>
      </c>
      <c r="U39" s="26">
        <v>90232043</v>
      </c>
      <c r="V39" s="26">
        <v>227294030</v>
      </c>
      <c r="W39" s="26">
        <v>0</v>
      </c>
      <c r="X39" s="26">
        <v>227294030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98031993</v>
      </c>
      <c r="D42" s="183">
        <f t="shared" si="3"/>
        <v>5917114</v>
      </c>
      <c r="E42" s="54">
        <f t="shared" si="3"/>
        <v>5917114</v>
      </c>
      <c r="F42" s="54">
        <f t="shared" si="3"/>
        <v>-17501336</v>
      </c>
      <c r="G42" s="54">
        <f t="shared" si="3"/>
        <v>109338969</v>
      </c>
      <c r="H42" s="54">
        <f t="shared" si="3"/>
        <v>87788650</v>
      </c>
      <c r="I42" s="54">
        <f t="shared" si="3"/>
        <v>179626283</v>
      </c>
      <c r="J42" s="54">
        <f t="shared" si="3"/>
        <v>-17783131</v>
      </c>
      <c r="K42" s="54">
        <f t="shared" si="3"/>
        <v>0</v>
      </c>
      <c r="L42" s="54">
        <f t="shared" si="3"/>
        <v>-11688213</v>
      </c>
      <c r="M42" s="54">
        <f t="shared" si="3"/>
        <v>-29471344</v>
      </c>
      <c r="N42" s="54">
        <f t="shared" si="3"/>
        <v>114489517</v>
      </c>
      <c r="O42" s="54">
        <f t="shared" si="3"/>
        <v>19561391</v>
      </c>
      <c r="P42" s="54">
        <f t="shared" si="3"/>
        <v>-3241603</v>
      </c>
      <c r="Q42" s="54">
        <f t="shared" si="3"/>
        <v>130809305</v>
      </c>
      <c r="R42" s="54">
        <f t="shared" si="3"/>
        <v>-8827081</v>
      </c>
      <c r="S42" s="54">
        <f t="shared" si="3"/>
        <v>80628406</v>
      </c>
      <c r="T42" s="54">
        <f t="shared" si="3"/>
        <v>0</v>
      </c>
      <c r="U42" s="54">
        <f t="shared" si="3"/>
        <v>71801325</v>
      </c>
      <c r="V42" s="54">
        <f t="shared" si="3"/>
        <v>352765569</v>
      </c>
      <c r="W42" s="54">
        <f t="shared" si="3"/>
        <v>5917114</v>
      </c>
      <c r="X42" s="54">
        <f t="shared" si="3"/>
        <v>346848455</v>
      </c>
      <c r="Y42" s="184">
        <f>+IF(W42&lt;&gt;0,+(X42/W42)*100,0)</f>
        <v>5861.784224539193</v>
      </c>
      <c r="Z42" s="182">
        <f>SUM(Z38:Z41)</f>
        <v>5917114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98031993</v>
      </c>
      <c r="D44" s="187">
        <f t="shared" si="4"/>
        <v>5917114</v>
      </c>
      <c r="E44" s="43">
        <f t="shared" si="4"/>
        <v>5917114</v>
      </c>
      <c r="F44" s="43">
        <f t="shared" si="4"/>
        <v>-17501336</v>
      </c>
      <c r="G44" s="43">
        <f t="shared" si="4"/>
        <v>109338969</v>
      </c>
      <c r="H44" s="43">
        <f t="shared" si="4"/>
        <v>87788650</v>
      </c>
      <c r="I44" s="43">
        <f t="shared" si="4"/>
        <v>179626283</v>
      </c>
      <c r="J44" s="43">
        <f t="shared" si="4"/>
        <v>-17783131</v>
      </c>
      <c r="K44" s="43">
        <f t="shared" si="4"/>
        <v>0</v>
      </c>
      <c r="L44" s="43">
        <f t="shared" si="4"/>
        <v>-11688213</v>
      </c>
      <c r="M44" s="43">
        <f t="shared" si="4"/>
        <v>-29471344</v>
      </c>
      <c r="N44" s="43">
        <f t="shared" si="4"/>
        <v>114489517</v>
      </c>
      <c r="O44" s="43">
        <f t="shared" si="4"/>
        <v>19561391</v>
      </c>
      <c r="P44" s="43">
        <f t="shared" si="4"/>
        <v>-3241603</v>
      </c>
      <c r="Q44" s="43">
        <f t="shared" si="4"/>
        <v>130809305</v>
      </c>
      <c r="R44" s="43">
        <f t="shared" si="4"/>
        <v>-8827081</v>
      </c>
      <c r="S44" s="43">
        <f t="shared" si="4"/>
        <v>80628406</v>
      </c>
      <c r="T44" s="43">
        <f t="shared" si="4"/>
        <v>0</v>
      </c>
      <c r="U44" s="43">
        <f t="shared" si="4"/>
        <v>71801325</v>
      </c>
      <c r="V44" s="43">
        <f t="shared" si="4"/>
        <v>352765569</v>
      </c>
      <c r="W44" s="43">
        <f t="shared" si="4"/>
        <v>5917114</v>
      </c>
      <c r="X44" s="43">
        <f t="shared" si="4"/>
        <v>346848455</v>
      </c>
      <c r="Y44" s="188">
        <f>+IF(W44&lt;&gt;0,+(X44/W44)*100,0)</f>
        <v>5861.784224539193</v>
      </c>
      <c r="Z44" s="186">
        <f>+Z42-Z43</f>
        <v>5917114</v>
      </c>
    </row>
    <row r="45" spans="1:26" ht="13.5">
      <c r="A45" s="157" t="s">
        <v>129</v>
      </c>
      <c r="B45" s="161"/>
      <c r="C45" s="123">
        <v>0</v>
      </c>
      <c r="D45" s="124">
        <v>26548009</v>
      </c>
      <c r="E45" s="125">
        <v>26548009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26548009</v>
      </c>
      <c r="X45" s="125">
        <v>-26548009</v>
      </c>
      <c r="Y45" s="107">
        <v>-100</v>
      </c>
      <c r="Z45" s="123">
        <v>26548009</v>
      </c>
    </row>
    <row r="46" spans="1:26" ht="13.5">
      <c r="A46" s="185" t="s">
        <v>130</v>
      </c>
      <c r="B46" s="161"/>
      <c r="C46" s="182">
        <f aca="true" t="shared" si="5" ref="C46:X46">SUM(C44:C45)</f>
        <v>98031993</v>
      </c>
      <c r="D46" s="183">
        <f t="shared" si="5"/>
        <v>32465123</v>
      </c>
      <c r="E46" s="54">
        <f t="shared" si="5"/>
        <v>32465123</v>
      </c>
      <c r="F46" s="54">
        <f t="shared" si="5"/>
        <v>-17501336</v>
      </c>
      <c r="G46" s="54">
        <f t="shared" si="5"/>
        <v>109338969</v>
      </c>
      <c r="H46" s="54">
        <f t="shared" si="5"/>
        <v>87788650</v>
      </c>
      <c r="I46" s="54">
        <f t="shared" si="5"/>
        <v>179626283</v>
      </c>
      <c r="J46" s="54">
        <f t="shared" si="5"/>
        <v>-17783131</v>
      </c>
      <c r="K46" s="54">
        <f t="shared" si="5"/>
        <v>0</v>
      </c>
      <c r="L46" s="54">
        <f t="shared" si="5"/>
        <v>-11688213</v>
      </c>
      <c r="M46" s="54">
        <f t="shared" si="5"/>
        <v>-29471344</v>
      </c>
      <c r="N46" s="54">
        <f t="shared" si="5"/>
        <v>114489517</v>
      </c>
      <c r="O46" s="54">
        <f t="shared" si="5"/>
        <v>19561391</v>
      </c>
      <c r="P46" s="54">
        <f t="shared" si="5"/>
        <v>-3241603</v>
      </c>
      <c r="Q46" s="54">
        <f t="shared" si="5"/>
        <v>130809305</v>
      </c>
      <c r="R46" s="54">
        <f t="shared" si="5"/>
        <v>-8827081</v>
      </c>
      <c r="S46" s="54">
        <f t="shared" si="5"/>
        <v>80628406</v>
      </c>
      <c r="T46" s="54">
        <f t="shared" si="5"/>
        <v>0</v>
      </c>
      <c r="U46" s="54">
        <f t="shared" si="5"/>
        <v>71801325</v>
      </c>
      <c r="V46" s="54">
        <f t="shared" si="5"/>
        <v>352765569</v>
      </c>
      <c r="W46" s="54">
        <f t="shared" si="5"/>
        <v>32465123</v>
      </c>
      <c r="X46" s="54">
        <f t="shared" si="5"/>
        <v>320300446</v>
      </c>
      <c r="Y46" s="184">
        <f>+IF(W46&lt;&gt;0,+(X46/W46)*100,0)</f>
        <v>986.5985907399767</v>
      </c>
      <c r="Z46" s="182">
        <f>SUM(Z44:Z45)</f>
        <v>32465123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98031993</v>
      </c>
      <c r="D48" s="194">
        <f t="shared" si="6"/>
        <v>32465123</v>
      </c>
      <c r="E48" s="195">
        <f t="shared" si="6"/>
        <v>32465123</v>
      </c>
      <c r="F48" s="195">
        <f t="shared" si="6"/>
        <v>-17501336</v>
      </c>
      <c r="G48" s="196">
        <f t="shared" si="6"/>
        <v>109338969</v>
      </c>
      <c r="H48" s="196">
        <f t="shared" si="6"/>
        <v>87788650</v>
      </c>
      <c r="I48" s="196">
        <f t="shared" si="6"/>
        <v>179626283</v>
      </c>
      <c r="J48" s="196">
        <f t="shared" si="6"/>
        <v>-17783131</v>
      </c>
      <c r="K48" s="196">
        <f t="shared" si="6"/>
        <v>0</v>
      </c>
      <c r="L48" s="195">
        <f t="shared" si="6"/>
        <v>-11688213</v>
      </c>
      <c r="M48" s="195">
        <f t="shared" si="6"/>
        <v>-29471344</v>
      </c>
      <c r="N48" s="196">
        <f t="shared" si="6"/>
        <v>114489517</v>
      </c>
      <c r="O48" s="196">
        <f t="shared" si="6"/>
        <v>19561391</v>
      </c>
      <c r="P48" s="196">
        <f t="shared" si="6"/>
        <v>-3241603</v>
      </c>
      <c r="Q48" s="196">
        <f t="shared" si="6"/>
        <v>130809305</v>
      </c>
      <c r="R48" s="196">
        <f t="shared" si="6"/>
        <v>-8827081</v>
      </c>
      <c r="S48" s="195">
        <f t="shared" si="6"/>
        <v>80628406</v>
      </c>
      <c r="T48" s="195">
        <f t="shared" si="6"/>
        <v>0</v>
      </c>
      <c r="U48" s="196">
        <f t="shared" si="6"/>
        <v>71801325</v>
      </c>
      <c r="V48" s="196">
        <f t="shared" si="6"/>
        <v>352765569</v>
      </c>
      <c r="W48" s="196">
        <f t="shared" si="6"/>
        <v>32465123</v>
      </c>
      <c r="X48" s="196">
        <f t="shared" si="6"/>
        <v>320300446</v>
      </c>
      <c r="Y48" s="197">
        <f>+IF(W48&lt;&gt;0,+(X48/W48)*100,0)</f>
        <v>986.5985907399767</v>
      </c>
      <c r="Z48" s="198">
        <f>SUM(Z46:Z47)</f>
        <v>32465123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2721135</v>
      </c>
      <c r="D5" s="120">
        <f t="shared" si="0"/>
        <v>0</v>
      </c>
      <c r="E5" s="66">
        <f t="shared" si="0"/>
        <v>0</v>
      </c>
      <c r="F5" s="66">
        <f t="shared" si="0"/>
        <v>25453</v>
      </c>
      <c r="G5" s="66">
        <f t="shared" si="0"/>
        <v>12172</v>
      </c>
      <c r="H5" s="66">
        <f t="shared" si="0"/>
        <v>46917</v>
      </c>
      <c r="I5" s="66">
        <f t="shared" si="0"/>
        <v>84542</v>
      </c>
      <c r="J5" s="66">
        <f t="shared" si="0"/>
        <v>330887</v>
      </c>
      <c r="K5" s="66">
        <f t="shared" si="0"/>
        <v>8262</v>
      </c>
      <c r="L5" s="66">
        <f t="shared" si="0"/>
        <v>13140</v>
      </c>
      <c r="M5" s="66">
        <f t="shared" si="0"/>
        <v>352289</v>
      </c>
      <c r="N5" s="66">
        <f t="shared" si="0"/>
        <v>81528</v>
      </c>
      <c r="O5" s="66">
        <f t="shared" si="0"/>
        <v>2095</v>
      </c>
      <c r="P5" s="66">
        <f t="shared" si="0"/>
        <v>103863</v>
      </c>
      <c r="Q5" s="66">
        <f t="shared" si="0"/>
        <v>187486</v>
      </c>
      <c r="R5" s="66">
        <f t="shared" si="0"/>
        <v>16315</v>
      </c>
      <c r="S5" s="66">
        <f t="shared" si="0"/>
        <v>161110</v>
      </c>
      <c r="T5" s="66">
        <f t="shared" si="0"/>
        <v>148756</v>
      </c>
      <c r="U5" s="66">
        <f t="shared" si="0"/>
        <v>326181</v>
      </c>
      <c r="V5" s="66">
        <f t="shared" si="0"/>
        <v>950498</v>
      </c>
      <c r="W5" s="66">
        <f t="shared" si="0"/>
        <v>0</v>
      </c>
      <c r="X5" s="66">
        <f t="shared" si="0"/>
        <v>950498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>
        <v>2330390</v>
      </c>
      <c r="D6" s="122"/>
      <c r="E6" s="26"/>
      <c r="F6" s="26">
        <v>3240</v>
      </c>
      <c r="G6" s="26">
        <v>12172</v>
      </c>
      <c r="H6" s="26">
        <v>8331</v>
      </c>
      <c r="I6" s="26">
        <v>23743</v>
      </c>
      <c r="J6" s="26">
        <v>330887</v>
      </c>
      <c r="K6" s="26"/>
      <c r="L6" s="26"/>
      <c r="M6" s="26">
        <v>330887</v>
      </c>
      <c r="N6" s="26"/>
      <c r="O6" s="26"/>
      <c r="P6" s="26">
        <v>16870</v>
      </c>
      <c r="Q6" s="26">
        <v>16870</v>
      </c>
      <c r="R6" s="26"/>
      <c r="S6" s="26">
        <v>5832</v>
      </c>
      <c r="T6" s="26">
        <v>789</v>
      </c>
      <c r="U6" s="26">
        <v>6621</v>
      </c>
      <c r="V6" s="26">
        <v>378121</v>
      </c>
      <c r="W6" s="26"/>
      <c r="X6" s="26">
        <v>378121</v>
      </c>
      <c r="Y6" s="106"/>
      <c r="Z6" s="28"/>
    </row>
    <row r="7" spans="1:26" ht="13.5">
      <c r="A7" s="104" t="s">
        <v>75</v>
      </c>
      <c r="B7" s="102"/>
      <c r="C7" s="123">
        <v>390745</v>
      </c>
      <c r="D7" s="124"/>
      <c r="E7" s="125"/>
      <c r="F7" s="125">
        <v>22213</v>
      </c>
      <c r="G7" s="125"/>
      <c r="H7" s="125">
        <v>12631</v>
      </c>
      <c r="I7" s="125">
        <v>34844</v>
      </c>
      <c r="J7" s="125"/>
      <c r="K7" s="125">
        <v>5458</v>
      </c>
      <c r="L7" s="125">
        <v>13140</v>
      </c>
      <c r="M7" s="125">
        <v>18598</v>
      </c>
      <c r="N7" s="125">
        <v>5776</v>
      </c>
      <c r="O7" s="125"/>
      <c r="P7" s="125">
        <v>6282</v>
      </c>
      <c r="Q7" s="125">
        <v>12058</v>
      </c>
      <c r="R7" s="125"/>
      <c r="S7" s="125"/>
      <c r="T7" s="125">
        <v>69359</v>
      </c>
      <c r="U7" s="125">
        <v>69359</v>
      </c>
      <c r="V7" s="125">
        <v>134859</v>
      </c>
      <c r="W7" s="125"/>
      <c r="X7" s="125">
        <v>134859</v>
      </c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>
        <v>25955</v>
      </c>
      <c r="I8" s="26">
        <v>25955</v>
      </c>
      <c r="J8" s="26"/>
      <c r="K8" s="26">
        <v>2804</v>
      </c>
      <c r="L8" s="26"/>
      <c r="M8" s="26">
        <v>2804</v>
      </c>
      <c r="N8" s="26">
        <v>75752</v>
      </c>
      <c r="O8" s="26">
        <v>2095</v>
      </c>
      <c r="P8" s="26">
        <v>80711</v>
      </c>
      <c r="Q8" s="26">
        <v>158558</v>
      </c>
      <c r="R8" s="26">
        <v>16315</v>
      </c>
      <c r="S8" s="26">
        <v>155278</v>
      </c>
      <c r="T8" s="26">
        <v>78608</v>
      </c>
      <c r="U8" s="26">
        <v>250201</v>
      </c>
      <c r="V8" s="26">
        <v>437518</v>
      </c>
      <c r="W8" s="26"/>
      <c r="X8" s="26">
        <v>437518</v>
      </c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5459</v>
      </c>
      <c r="I9" s="66">
        <f t="shared" si="1"/>
        <v>5459</v>
      </c>
      <c r="J9" s="66">
        <f t="shared" si="1"/>
        <v>0</v>
      </c>
      <c r="K9" s="66">
        <f t="shared" si="1"/>
        <v>3999</v>
      </c>
      <c r="L9" s="66">
        <f t="shared" si="1"/>
        <v>0</v>
      </c>
      <c r="M9" s="66">
        <f t="shared" si="1"/>
        <v>3999</v>
      </c>
      <c r="N9" s="66">
        <f t="shared" si="1"/>
        <v>8150</v>
      </c>
      <c r="O9" s="66">
        <f t="shared" si="1"/>
        <v>2506919</v>
      </c>
      <c r="P9" s="66">
        <f t="shared" si="1"/>
        <v>10566</v>
      </c>
      <c r="Q9" s="66">
        <f t="shared" si="1"/>
        <v>2525635</v>
      </c>
      <c r="R9" s="66">
        <f t="shared" si="1"/>
        <v>0</v>
      </c>
      <c r="S9" s="66">
        <f t="shared" si="1"/>
        <v>37550</v>
      </c>
      <c r="T9" s="66">
        <f t="shared" si="1"/>
        <v>94722</v>
      </c>
      <c r="U9" s="66">
        <f t="shared" si="1"/>
        <v>132272</v>
      </c>
      <c r="V9" s="66">
        <f t="shared" si="1"/>
        <v>2667365</v>
      </c>
      <c r="W9" s="66">
        <f t="shared" si="1"/>
        <v>0</v>
      </c>
      <c r="X9" s="66">
        <f t="shared" si="1"/>
        <v>2667365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>
        <v>5459</v>
      </c>
      <c r="I10" s="26">
        <v>5459</v>
      </c>
      <c r="J10" s="26"/>
      <c r="K10" s="26"/>
      <c r="L10" s="26"/>
      <c r="M10" s="26"/>
      <c r="N10" s="26">
        <v>6897</v>
      </c>
      <c r="O10" s="26">
        <v>46181</v>
      </c>
      <c r="P10" s="26"/>
      <c r="Q10" s="26">
        <v>53078</v>
      </c>
      <c r="R10" s="26"/>
      <c r="S10" s="26">
        <v>37550</v>
      </c>
      <c r="T10" s="26">
        <v>94722</v>
      </c>
      <c r="U10" s="26">
        <v>132272</v>
      </c>
      <c r="V10" s="26">
        <v>190809</v>
      </c>
      <c r="W10" s="26"/>
      <c r="X10" s="26">
        <v>190809</v>
      </c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>
        <v>3999</v>
      </c>
      <c r="L12" s="26"/>
      <c r="M12" s="26">
        <v>3999</v>
      </c>
      <c r="N12" s="26"/>
      <c r="O12" s="26">
        <v>2460738</v>
      </c>
      <c r="P12" s="26"/>
      <c r="Q12" s="26">
        <v>2460738</v>
      </c>
      <c r="R12" s="26"/>
      <c r="S12" s="26"/>
      <c r="T12" s="26"/>
      <c r="U12" s="26"/>
      <c r="V12" s="26">
        <v>2464737</v>
      </c>
      <c r="W12" s="26"/>
      <c r="X12" s="26">
        <v>2464737</v>
      </c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>
        <v>1253</v>
      </c>
      <c r="O14" s="125"/>
      <c r="P14" s="125">
        <v>10566</v>
      </c>
      <c r="Q14" s="125">
        <v>11819</v>
      </c>
      <c r="R14" s="125"/>
      <c r="S14" s="125"/>
      <c r="T14" s="125"/>
      <c r="U14" s="125"/>
      <c r="V14" s="125">
        <v>11819</v>
      </c>
      <c r="W14" s="125"/>
      <c r="X14" s="125">
        <v>11819</v>
      </c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12530897</v>
      </c>
      <c r="E15" s="66">
        <f t="shared" si="2"/>
        <v>12530897</v>
      </c>
      <c r="F15" s="66">
        <f t="shared" si="2"/>
        <v>65482</v>
      </c>
      <c r="G15" s="66">
        <f t="shared" si="2"/>
        <v>3332</v>
      </c>
      <c r="H15" s="66">
        <f t="shared" si="2"/>
        <v>39783</v>
      </c>
      <c r="I15" s="66">
        <f t="shared" si="2"/>
        <v>108597</v>
      </c>
      <c r="J15" s="66">
        <f t="shared" si="2"/>
        <v>1600</v>
      </c>
      <c r="K15" s="66">
        <f t="shared" si="2"/>
        <v>1628</v>
      </c>
      <c r="L15" s="66">
        <f t="shared" si="2"/>
        <v>0</v>
      </c>
      <c r="M15" s="66">
        <f t="shared" si="2"/>
        <v>3228</v>
      </c>
      <c r="N15" s="66">
        <f t="shared" si="2"/>
        <v>0</v>
      </c>
      <c r="O15" s="66">
        <f t="shared" si="2"/>
        <v>0</v>
      </c>
      <c r="P15" s="66">
        <f t="shared" si="2"/>
        <v>74381</v>
      </c>
      <c r="Q15" s="66">
        <f t="shared" si="2"/>
        <v>74381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186206</v>
      </c>
      <c r="W15" s="66">
        <f t="shared" si="2"/>
        <v>12530897</v>
      </c>
      <c r="X15" s="66">
        <f t="shared" si="2"/>
        <v>-12344691</v>
      </c>
      <c r="Y15" s="103">
        <f>+IF(W15&lt;&gt;0,+(X15/W15)*100,0)</f>
        <v>-98.51402497363118</v>
      </c>
      <c r="Z15" s="68">
        <f>SUM(Z16:Z18)</f>
        <v>12530897</v>
      </c>
    </row>
    <row r="16" spans="1:26" ht="13.5">
      <c r="A16" s="104" t="s">
        <v>84</v>
      </c>
      <c r="B16" s="102"/>
      <c r="C16" s="121"/>
      <c r="D16" s="122"/>
      <c r="E16" s="26"/>
      <c r="F16" s="26">
        <v>65482</v>
      </c>
      <c r="G16" s="26">
        <v>3332</v>
      </c>
      <c r="H16" s="26">
        <v>39783</v>
      </c>
      <c r="I16" s="26">
        <v>108597</v>
      </c>
      <c r="J16" s="26"/>
      <c r="K16" s="26">
        <v>1628</v>
      </c>
      <c r="L16" s="26"/>
      <c r="M16" s="26">
        <v>1628</v>
      </c>
      <c r="N16" s="26"/>
      <c r="O16" s="26"/>
      <c r="P16" s="26">
        <v>11211</v>
      </c>
      <c r="Q16" s="26">
        <v>11211</v>
      </c>
      <c r="R16" s="26"/>
      <c r="S16" s="26"/>
      <c r="T16" s="26"/>
      <c r="U16" s="26"/>
      <c r="V16" s="26">
        <v>121436</v>
      </c>
      <c r="W16" s="26"/>
      <c r="X16" s="26">
        <v>121436</v>
      </c>
      <c r="Y16" s="106"/>
      <c r="Z16" s="28"/>
    </row>
    <row r="17" spans="1:26" ht="13.5">
      <c r="A17" s="104" t="s">
        <v>85</v>
      </c>
      <c r="B17" s="102"/>
      <c r="C17" s="121"/>
      <c r="D17" s="122">
        <v>12530897</v>
      </c>
      <c r="E17" s="26">
        <v>12530897</v>
      </c>
      <c r="F17" s="26"/>
      <c r="G17" s="26"/>
      <c r="H17" s="26"/>
      <c r="I17" s="26"/>
      <c r="J17" s="26">
        <v>1600</v>
      </c>
      <c r="K17" s="26"/>
      <c r="L17" s="26"/>
      <c r="M17" s="26">
        <v>1600</v>
      </c>
      <c r="N17" s="26"/>
      <c r="O17" s="26"/>
      <c r="P17" s="26"/>
      <c r="Q17" s="26"/>
      <c r="R17" s="26"/>
      <c r="S17" s="26"/>
      <c r="T17" s="26"/>
      <c r="U17" s="26"/>
      <c r="V17" s="26">
        <v>1600</v>
      </c>
      <c r="W17" s="26">
        <v>12530897</v>
      </c>
      <c r="X17" s="26">
        <v>-12529297</v>
      </c>
      <c r="Y17" s="106">
        <v>-99.99</v>
      </c>
      <c r="Z17" s="28">
        <v>12530897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>
        <v>63170</v>
      </c>
      <c r="Q18" s="26">
        <v>63170</v>
      </c>
      <c r="R18" s="26"/>
      <c r="S18" s="26"/>
      <c r="T18" s="26"/>
      <c r="U18" s="26"/>
      <c r="V18" s="26">
        <v>63170</v>
      </c>
      <c r="W18" s="26"/>
      <c r="X18" s="26">
        <v>63170</v>
      </c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28707900</v>
      </c>
      <c r="D19" s="120">
        <f t="shared" si="3"/>
        <v>276029099</v>
      </c>
      <c r="E19" s="66">
        <f t="shared" si="3"/>
        <v>276029099</v>
      </c>
      <c r="F19" s="66">
        <f t="shared" si="3"/>
        <v>0</v>
      </c>
      <c r="G19" s="66">
        <f t="shared" si="3"/>
        <v>0</v>
      </c>
      <c r="H19" s="66">
        <f t="shared" si="3"/>
        <v>7466</v>
      </c>
      <c r="I19" s="66">
        <f t="shared" si="3"/>
        <v>7466</v>
      </c>
      <c r="J19" s="66">
        <f t="shared" si="3"/>
        <v>14206</v>
      </c>
      <c r="K19" s="66">
        <f t="shared" si="3"/>
        <v>59788</v>
      </c>
      <c r="L19" s="66">
        <f t="shared" si="3"/>
        <v>0</v>
      </c>
      <c r="M19" s="66">
        <f t="shared" si="3"/>
        <v>73994</v>
      </c>
      <c r="N19" s="66">
        <f t="shared" si="3"/>
        <v>0</v>
      </c>
      <c r="O19" s="66">
        <f t="shared" si="3"/>
        <v>0</v>
      </c>
      <c r="P19" s="66">
        <f t="shared" si="3"/>
        <v>14227</v>
      </c>
      <c r="Q19" s="66">
        <f t="shared" si="3"/>
        <v>14227</v>
      </c>
      <c r="R19" s="66">
        <f t="shared" si="3"/>
        <v>0</v>
      </c>
      <c r="S19" s="66">
        <f t="shared" si="3"/>
        <v>14678</v>
      </c>
      <c r="T19" s="66">
        <f t="shared" si="3"/>
        <v>27414</v>
      </c>
      <c r="U19" s="66">
        <f t="shared" si="3"/>
        <v>42092</v>
      </c>
      <c r="V19" s="66">
        <f t="shared" si="3"/>
        <v>137779</v>
      </c>
      <c r="W19" s="66">
        <f t="shared" si="3"/>
        <v>276029099</v>
      </c>
      <c r="X19" s="66">
        <f t="shared" si="3"/>
        <v>-275891320</v>
      </c>
      <c r="Y19" s="103">
        <f>+IF(W19&lt;&gt;0,+(X19/W19)*100,0)</f>
        <v>-99.95008533502477</v>
      </c>
      <c r="Z19" s="68">
        <f>SUM(Z20:Z23)</f>
        <v>276029099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>
        <v>276029099</v>
      </c>
      <c r="E21" s="26">
        <v>276029099</v>
      </c>
      <c r="F21" s="26"/>
      <c r="G21" s="26"/>
      <c r="H21" s="26">
        <v>7466</v>
      </c>
      <c r="I21" s="26">
        <v>7466</v>
      </c>
      <c r="J21" s="26">
        <v>14206</v>
      </c>
      <c r="K21" s="26">
        <v>59788</v>
      </c>
      <c r="L21" s="26"/>
      <c r="M21" s="26">
        <v>73994</v>
      </c>
      <c r="N21" s="26"/>
      <c r="O21" s="26"/>
      <c r="P21" s="26">
        <v>14227</v>
      </c>
      <c r="Q21" s="26">
        <v>14227</v>
      </c>
      <c r="R21" s="26"/>
      <c r="S21" s="26">
        <v>14678</v>
      </c>
      <c r="T21" s="26">
        <v>27414</v>
      </c>
      <c r="U21" s="26">
        <v>42092</v>
      </c>
      <c r="V21" s="26">
        <v>137779</v>
      </c>
      <c r="W21" s="26">
        <v>276029099</v>
      </c>
      <c r="X21" s="26">
        <v>-275891320</v>
      </c>
      <c r="Y21" s="106">
        <v>-99.95</v>
      </c>
      <c r="Z21" s="28">
        <v>276029099</v>
      </c>
    </row>
    <row r="22" spans="1:26" ht="13.5">
      <c r="A22" s="104" t="s">
        <v>90</v>
      </c>
      <c r="B22" s="102"/>
      <c r="C22" s="123">
        <v>28707900</v>
      </c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31429035</v>
      </c>
      <c r="D25" s="206">
        <f t="shared" si="4"/>
        <v>288559996</v>
      </c>
      <c r="E25" s="195">
        <f t="shared" si="4"/>
        <v>288559996</v>
      </c>
      <c r="F25" s="195">
        <f t="shared" si="4"/>
        <v>90935</v>
      </c>
      <c r="G25" s="195">
        <f t="shared" si="4"/>
        <v>15504</v>
      </c>
      <c r="H25" s="195">
        <f t="shared" si="4"/>
        <v>99625</v>
      </c>
      <c r="I25" s="195">
        <f t="shared" si="4"/>
        <v>206064</v>
      </c>
      <c r="J25" s="195">
        <f t="shared" si="4"/>
        <v>346693</v>
      </c>
      <c r="K25" s="195">
        <f t="shared" si="4"/>
        <v>73677</v>
      </c>
      <c r="L25" s="195">
        <f t="shared" si="4"/>
        <v>13140</v>
      </c>
      <c r="M25" s="195">
        <f t="shared" si="4"/>
        <v>433510</v>
      </c>
      <c r="N25" s="195">
        <f t="shared" si="4"/>
        <v>89678</v>
      </c>
      <c r="O25" s="195">
        <f t="shared" si="4"/>
        <v>2509014</v>
      </c>
      <c r="P25" s="195">
        <f t="shared" si="4"/>
        <v>203037</v>
      </c>
      <c r="Q25" s="195">
        <f t="shared" si="4"/>
        <v>2801729</v>
      </c>
      <c r="R25" s="195">
        <f t="shared" si="4"/>
        <v>16315</v>
      </c>
      <c r="S25" s="195">
        <f t="shared" si="4"/>
        <v>213338</v>
      </c>
      <c r="T25" s="195">
        <f t="shared" si="4"/>
        <v>270892</v>
      </c>
      <c r="U25" s="195">
        <f t="shared" si="4"/>
        <v>500545</v>
      </c>
      <c r="V25" s="195">
        <f t="shared" si="4"/>
        <v>3941848</v>
      </c>
      <c r="W25" s="195">
        <f t="shared" si="4"/>
        <v>288559996</v>
      </c>
      <c r="X25" s="195">
        <f t="shared" si="4"/>
        <v>-284618148</v>
      </c>
      <c r="Y25" s="207">
        <f>+IF(W25&lt;&gt;0,+(X25/W25)*100,0)</f>
        <v>-98.63395894973605</v>
      </c>
      <c r="Z25" s="208">
        <f>+Z5+Z9+Z15+Z19+Z24</f>
        <v>288559996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31429035</v>
      </c>
      <c r="D28" s="122">
        <v>276029099</v>
      </c>
      <c r="E28" s="26">
        <v>276029099</v>
      </c>
      <c r="F28" s="26"/>
      <c r="G28" s="26"/>
      <c r="H28" s="26">
        <v>16986</v>
      </c>
      <c r="I28" s="26">
        <v>16986</v>
      </c>
      <c r="J28" s="26">
        <v>1600</v>
      </c>
      <c r="K28" s="26"/>
      <c r="L28" s="26"/>
      <c r="M28" s="26">
        <v>1600</v>
      </c>
      <c r="N28" s="26"/>
      <c r="O28" s="26">
        <v>2460738</v>
      </c>
      <c r="P28" s="26"/>
      <c r="Q28" s="26">
        <v>2460738</v>
      </c>
      <c r="R28" s="26">
        <v>16315</v>
      </c>
      <c r="S28" s="26">
        <v>174354</v>
      </c>
      <c r="T28" s="26"/>
      <c r="U28" s="26">
        <v>190669</v>
      </c>
      <c r="V28" s="26">
        <v>2669993</v>
      </c>
      <c r="W28" s="26">
        <v>276029099</v>
      </c>
      <c r="X28" s="26">
        <v>-273359106</v>
      </c>
      <c r="Y28" s="106">
        <v>-99.03</v>
      </c>
      <c r="Z28" s="121">
        <v>276029099</v>
      </c>
    </row>
    <row r="29" spans="1:26" ht="13.5">
      <c r="A29" s="210" t="s">
        <v>137</v>
      </c>
      <c r="B29" s="102"/>
      <c r="C29" s="121"/>
      <c r="D29" s="122">
        <v>12530897</v>
      </c>
      <c r="E29" s="26">
        <v>12530897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12530897</v>
      </c>
      <c r="X29" s="26">
        <v>-12530897</v>
      </c>
      <c r="Y29" s="106">
        <v>-100</v>
      </c>
      <c r="Z29" s="28">
        <v>12530897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31429035</v>
      </c>
      <c r="D32" s="187">
        <f t="shared" si="5"/>
        <v>288559996</v>
      </c>
      <c r="E32" s="43">
        <f t="shared" si="5"/>
        <v>288559996</v>
      </c>
      <c r="F32" s="43">
        <f t="shared" si="5"/>
        <v>0</v>
      </c>
      <c r="G32" s="43">
        <f t="shared" si="5"/>
        <v>0</v>
      </c>
      <c r="H32" s="43">
        <f t="shared" si="5"/>
        <v>16986</v>
      </c>
      <c r="I32" s="43">
        <f t="shared" si="5"/>
        <v>16986</v>
      </c>
      <c r="J32" s="43">
        <f t="shared" si="5"/>
        <v>1600</v>
      </c>
      <c r="K32" s="43">
        <f t="shared" si="5"/>
        <v>0</v>
      </c>
      <c r="L32" s="43">
        <f t="shared" si="5"/>
        <v>0</v>
      </c>
      <c r="M32" s="43">
        <f t="shared" si="5"/>
        <v>1600</v>
      </c>
      <c r="N32" s="43">
        <f t="shared" si="5"/>
        <v>0</v>
      </c>
      <c r="O32" s="43">
        <f t="shared" si="5"/>
        <v>2460738</v>
      </c>
      <c r="P32" s="43">
        <f t="shared" si="5"/>
        <v>0</v>
      </c>
      <c r="Q32" s="43">
        <f t="shared" si="5"/>
        <v>2460738</v>
      </c>
      <c r="R32" s="43">
        <f t="shared" si="5"/>
        <v>16315</v>
      </c>
      <c r="S32" s="43">
        <f t="shared" si="5"/>
        <v>174354</v>
      </c>
      <c r="T32" s="43">
        <f t="shared" si="5"/>
        <v>0</v>
      </c>
      <c r="U32" s="43">
        <f t="shared" si="5"/>
        <v>190669</v>
      </c>
      <c r="V32" s="43">
        <f t="shared" si="5"/>
        <v>2669993</v>
      </c>
      <c r="W32" s="43">
        <f t="shared" si="5"/>
        <v>288559996</v>
      </c>
      <c r="X32" s="43">
        <f t="shared" si="5"/>
        <v>-285890003</v>
      </c>
      <c r="Y32" s="188">
        <f>+IF(W32&lt;&gt;0,+(X32/W32)*100,0)</f>
        <v>-99.07471824334236</v>
      </c>
      <c r="Z32" s="45">
        <f>SUM(Z28:Z31)</f>
        <v>288559996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>
        <v>5832</v>
      </c>
      <c r="T33" s="26">
        <v>2749</v>
      </c>
      <c r="U33" s="26">
        <v>8581</v>
      </c>
      <c r="V33" s="26">
        <v>8581</v>
      </c>
      <c r="W33" s="26"/>
      <c r="X33" s="26">
        <v>8581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>
        <v>90935</v>
      </c>
      <c r="G35" s="26">
        <v>15504</v>
      </c>
      <c r="H35" s="26">
        <v>82639</v>
      </c>
      <c r="I35" s="26">
        <v>189078</v>
      </c>
      <c r="J35" s="26">
        <v>345093</v>
      </c>
      <c r="K35" s="26">
        <v>73677</v>
      </c>
      <c r="L35" s="26">
        <v>13140</v>
      </c>
      <c r="M35" s="26">
        <v>431910</v>
      </c>
      <c r="N35" s="26">
        <v>89678</v>
      </c>
      <c r="O35" s="26">
        <v>48276</v>
      </c>
      <c r="P35" s="26">
        <v>203037</v>
      </c>
      <c r="Q35" s="26">
        <v>340991</v>
      </c>
      <c r="R35" s="26"/>
      <c r="S35" s="26">
        <v>33152</v>
      </c>
      <c r="T35" s="26">
        <v>268143</v>
      </c>
      <c r="U35" s="26">
        <v>301295</v>
      </c>
      <c r="V35" s="26">
        <v>1263274</v>
      </c>
      <c r="W35" s="26"/>
      <c r="X35" s="26">
        <v>1263274</v>
      </c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31429035</v>
      </c>
      <c r="D36" s="194">
        <f t="shared" si="6"/>
        <v>288559996</v>
      </c>
      <c r="E36" s="196">
        <f t="shared" si="6"/>
        <v>288559996</v>
      </c>
      <c r="F36" s="196">
        <f t="shared" si="6"/>
        <v>90935</v>
      </c>
      <c r="G36" s="196">
        <f t="shared" si="6"/>
        <v>15504</v>
      </c>
      <c r="H36" s="196">
        <f t="shared" si="6"/>
        <v>99625</v>
      </c>
      <c r="I36" s="196">
        <f t="shared" si="6"/>
        <v>206064</v>
      </c>
      <c r="J36" s="196">
        <f t="shared" si="6"/>
        <v>346693</v>
      </c>
      <c r="K36" s="196">
        <f t="shared" si="6"/>
        <v>73677</v>
      </c>
      <c r="L36" s="196">
        <f t="shared" si="6"/>
        <v>13140</v>
      </c>
      <c r="M36" s="196">
        <f t="shared" si="6"/>
        <v>433510</v>
      </c>
      <c r="N36" s="196">
        <f t="shared" si="6"/>
        <v>89678</v>
      </c>
      <c r="O36" s="196">
        <f t="shared" si="6"/>
        <v>2509014</v>
      </c>
      <c r="P36" s="196">
        <f t="shared" si="6"/>
        <v>203037</v>
      </c>
      <c r="Q36" s="196">
        <f t="shared" si="6"/>
        <v>2801729</v>
      </c>
      <c r="R36" s="196">
        <f t="shared" si="6"/>
        <v>16315</v>
      </c>
      <c r="S36" s="196">
        <f t="shared" si="6"/>
        <v>213338</v>
      </c>
      <c r="T36" s="196">
        <f t="shared" si="6"/>
        <v>270892</v>
      </c>
      <c r="U36" s="196">
        <f t="shared" si="6"/>
        <v>500545</v>
      </c>
      <c r="V36" s="196">
        <f t="shared" si="6"/>
        <v>3941848</v>
      </c>
      <c r="W36" s="196">
        <f t="shared" si="6"/>
        <v>288559996</v>
      </c>
      <c r="X36" s="196">
        <f t="shared" si="6"/>
        <v>-284618148</v>
      </c>
      <c r="Y36" s="197">
        <f>+IF(W36&lt;&gt;0,+(X36/W36)*100,0)</f>
        <v>-98.63395894973605</v>
      </c>
      <c r="Z36" s="215">
        <f>SUM(Z32:Z35)</f>
        <v>288559996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342084802</v>
      </c>
      <c r="D6" s="25"/>
      <c r="E6" s="26"/>
      <c r="F6" s="26">
        <v>196223601</v>
      </c>
      <c r="G6" s="26">
        <v>302576422</v>
      </c>
      <c r="H6" s="26">
        <v>285892683</v>
      </c>
      <c r="I6" s="26">
        <v>784692706</v>
      </c>
      <c r="J6" s="26"/>
      <c r="K6" s="26"/>
      <c r="L6" s="26">
        <v>153241518</v>
      </c>
      <c r="M6" s="26">
        <v>153241518</v>
      </c>
      <c r="N6" s="26">
        <v>92122147</v>
      </c>
      <c r="O6" s="26">
        <v>72100327</v>
      </c>
      <c r="P6" s="26">
        <v>34529522</v>
      </c>
      <c r="Q6" s="26">
        <v>198751996</v>
      </c>
      <c r="R6" s="26">
        <v>9127478</v>
      </c>
      <c r="S6" s="26">
        <v>21638312</v>
      </c>
      <c r="T6" s="26"/>
      <c r="U6" s="26">
        <v>30765790</v>
      </c>
      <c r="V6" s="26">
        <v>1167452010</v>
      </c>
      <c r="W6" s="26"/>
      <c r="X6" s="26">
        <v>1167452010</v>
      </c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/>
      <c r="F7" s="26">
        <v>112040643</v>
      </c>
      <c r="G7" s="26">
        <v>86883560</v>
      </c>
      <c r="H7" s="26">
        <v>171226873</v>
      </c>
      <c r="I7" s="26">
        <v>370151076</v>
      </c>
      <c r="J7" s="26">
        <v>63859302</v>
      </c>
      <c r="K7" s="26">
        <v>67211165</v>
      </c>
      <c r="L7" s="26">
        <v>67211165</v>
      </c>
      <c r="M7" s="26">
        <v>198281632</v>
      </c>
      <c r="N7" s="26">
        <v>110963245</v>
      </c>
      <c r="O7" s="26">
        <v>90861909</v>
      </c>
      <c r="P7" s="26">
        <v>95937546</v>
      </c>
      <c r="Q7" s="26">
        <v>297762700</v>
      </c>
      <c r="R7" s="26">
        <v>95937546</v>
      </c>
      <c r="S7" s="26">
        <v>69355451</v>
      </c>
      <c r="T7" s="26"/>
      <c r="U7" s="26">
        <v>165292997</v>
      </c>
      <c r="V7" s="26">
        <v>1031488405</v>
      </c>
      <c r="W7" s="26"/>
      <c r="X7" s="26">
        <v>1031488405</v>
      </c>
      <c r="Y7" s="106"/>
      <c r="Z7" s="28"/>
    </row>
    <row r="8" spans="1:26" ht="13.5">
      <c r="A8" s="225" t="s">
        <v>147</v>
      </c>
      <c r="B8" s="158" t="s">
        <v>71</v>
      </c>
      <c r="C8" s="121">
        <v>70582646</v>
      </c>
      <c r="D8" s="25"/>
      <c r="E8" s="26"/>
      <c r="F8" s="26">
        <v>70582646</v>
      </c>
      <c r="G8" s="26">
        <v>70582646</v>
      </c>
      <c r="H8" s="26">
        <v>70582646</v>
      </c>
      <c r="I8" s="26">
        <v>211747938</v>
      </c>
      <c r="J8" s="26">
        <v>70582646</v>
      </c>
      <c r="K8" s="26">
        <v>70582646</v>
      </c>
      <c r="L8" s="26">
        <v>70582646</v>
      </c>
      <c r="M8" s="26">
        <v>211747938</v>
      </c>
      <c r="N8" s="26">
        <v>70582646</v>
      </c>
      <c r="O8" s="26">
        <v>70582646</v>
      </c>
      <c r="P8" s="26"/>
      <c r="Q8" s="26">
        <v>141165292</v>
      </c>
      <c r="R8" s="26"/>
      <c r="S8" s="26"/>
      <c r="T8" s="26"/>
      <c r="U8" s="26"/>
      <c r="V8" s="26">
        <v>564661168</v>
      </c>
      <c r="W8" s="26"/>
      <c r="X8" s="26">
        <v>564661168</v>
      </c>
      <c r="Y8" s="106"/>
      <c r="Z8" s="28"/>
    </row>
    <row r="9" spans="1:26" ht="13.5">
      <c r="A9" s="225" t="s">
        <v>148</v>
      </c>
      <c r="B9" s="158"/>
      <c r="C9" s="121">
        <v>29655488</v>
      </c>
      <c r="D9" s="25"/>
      <c r="E9" s="26"/>
      <c r="F9" s="26">
        <v>54128131</v>
      </c>
      <c r="G9" s="26">
        <v>51681251</v>
      </c>
      <c r="H9" s="26">
        <v>77271216</v>
      </c>
      <c r="I9" s="26">
        <v>183080598</v>
      </c>
      <c r="J9" s="26">
        <v>492136667</v>
      </c>
      <c r="K9" s="26">
        <v>512784257</v>
      </c>
      <c r="L9" s="26">
        <v>272032771</v>
      </c>
      <c r="M9" s="26">
        <v>1276953695</v>
      </c>
      <c r="N9" s="26">
        <v>404101630</v>
      </c>
      <c r="O9" s="26">
        <v>434813411</v>
      </c>
      <c r="P9" s="26">
        <v>580806801</v>
      </c>
      <c r="Q9" s="26">
        <v>1419721842</v>
      </c>
      <c r="R9" s="26">
        <v>586600726</v>
      </c>
      <c r="S9" s="26">
        <v>681251713</v>
      </c>
      <c r="T9" s="26"/>
      <c r="U9" s="26">
        <v>1267852439</v>
      </c>
      <c r="V9" s="26">
        <v>4147608574</v>
      </c>
      <c r="W9" s="26"/>
      <c r="X9" s="26">
        <v>4147608574</v>
      </c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>
        <v>505027</v>
      </c>
      <c r="I10" s="26">
        <v>505027</v>
      </c>
      <c r="J10" s="125">
        <v>505027</v>
      </c>
      <c r="K10" s="125">
        <v>505027</v>
      </c>
      <c r="L10" s="26">
        <v>505027</v>
      </c>
      <c r="M10" s="125">
        <v>1515081</v>
      </c>
      <c r="N10" s="125">
        <v>505027</v>
      </c>
      <c r="O10" s="125">
        <v>505027</v>
      </c>
      <c r="P10" s="26">
        <v>130768</v>
      </c>
      <c r="Q10" s="125">
        <v>1140822</v>
      </c>
      <c r="R10" s="125"/>
      <c r="S10" s="26">
        <v>135402</v>
      </c>
      <c r="T10" s="125"/>
      <c r="U10" s="125">
        <v>135402</v>
      </c>
      <c r="V10" s="125">
        <v>3296332</v>
      </c>
      <c r="W10" s="26"/>
      <c r="X10" s="125">
        <v>3296332</v>
      </c>
      <c r="Y10" s="107"/>
      <c r="Z10" s="200"/>
    </row>
    <row r="11" spans="1:26" ht="13.5">
      <c r="A11" s="225" t="s">
        <v>150</v>
      </c>
      <c r="B11" s="158" t="s">
        <v>95</v>
      </c>
      <c r="C11" s="121">
        <v>10232</v>
      </c>
      <c r="D11" s="25"/>
      <c r="E11" s="26"/>
      <c r="F11" s="26">
        <v>10232</v>
      </c>
      <c r="G11" s="26">
        <v>10232</v>
      </c>
      <c r="H11" s="26">
        <v>10232</v>
      </c>
      <c r="I11" s="26">
        <v>30696</v>
      </c>
      <c r="J11" s="26">
        <v>10232</v>
      </c>
      <c r="K11" s="26">
        <v>10232</v>
      </c>
      <c r="L11" s="26">
        <v>10232</v>
      </c>
      <c r="M11" s="26">
        <v>30696</v>
      </c>
      <c r="N11" s="26">
        <v>10232</v>
      </c>
      <c r="O11" s="26">
        <v>10232</v>
      </c>
      <c r="P11" s="26">
        <v>10233</v>
      </c>
      <c r="Q11" s="26">
        <v>30697</v>
      </c>
      <c r="R11" s="26">
        <v>10232</v>
      </c>
      <c r="S11" s="26">
        <v>10232</v>
      </c>
      <c r="T11" s="26"/>
      <c r="U11" s="26">
        <v>20464</v>
      </c>
      <c r="V11" s="26">
        <v>112553</v>
      </c>
      <c r="W11" s="26"/>
      <c r="X11" s="26">
        <v>112553</v>
      </c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442333168</v>
      </c>
      <c r="D12" s="38">
        <f t="shared" si="0"/>
        <v>0</v>
      </c>
      <c r="E12" s="39">
        <f t="shared" si="0"/>
        <v>0</v>
      </c>
      <c r="F12" s="39">
        <f t="shared" si="0"/>
        <v>432985253</v>
      </c>
      <c r="G12" s="39">
        <f t="shared" si="0"/>
        <v>511734111</v>
      </c>
      <c r="H12" s="39">
        <f t="shared" si="0"/>
        <v>605488677</v>
      </c>
      <c r="I12" s="39">
        <f t="shared" si="0"/>
        <v>1550208041</v>
      </c>
      <c r="J12" s="39">
        <f t="shared" si="0"/>
        <v>627093874</v>
      </c>
      <c r="K12" s="39">
        <f t="shared" si="0"/>
        <v>651093327</v>
      </c>
      <c r="L12" s="39">
        <f t="shared" si="0"/>
        <v>563583359</v>
      </c>
      <c r="M12" s="39">
        <f t="shared" si="0"/>
        <v>1841770560</v>
      </c>
      <c r="N12" s="39">
        <f t="shared" si="0"/>
        <v>678284927</v>
      </c>
      <c r="O12" s="39">
        <f t="shared" si="0"/>
        <v>668873552</v>
      </c>
      <c r="P12" s="39">
        <f t="shared" si="0"/>
        <v>711414870</v>
      </c>
      <c r="Q12" s="39">
        <f t="shared" si="0"/>
        <v>2058573349</v>
      </c>
      <c r="R12" s="39">
        <f t="shared" si="0"/>
        <v>691675982</v>
      </c>
      <c r="S12" s="39">
        <f t="shared" si="0"/>
        <v>772391110</v>
      </c>
      <c r="T12" s="39">
        <f t="shared" si="0"/>
        <v>0</v>
      </c>
      <c r="U12" s="39">
        <f t="shared" si="0"/>
        <v>1464067092</v>
      </c>
      <c r="V12" s="39">
        <f t="shared" si="0"/>
        <v>6914619042</v>
      </c>
      <c r="W12" s="39">
        <f t="shared" si="0"/>
        <v>0</v>
      </c>
      <c r="X12" s="39">
        <f t="shared" si="0"/>
        <v>6914619042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>
        <v>95505</v>
      </c>
      <c r="G15" s="26">
        <v>87973</v>
      </c>
      <c r="H15" s="26">
        <v>69029</v>
      </c>
      <c r="I15" s="26">
        <v>252507</v>
      </c>
      <c r="J15" s="26">
        <v>55666</v>
      </c>
      <c r="K15" s="26">
        <v>41414</v>
      </c>
      <c r="L15" s="26">
        <v>44075</v>
      </c>
      <c r="M15" s="26">
        <v>141155</v>
      </c>
      <c r="N15" s="26">
        <v>82446</v>
      </c>
      <c r="O15" s="26">
        <v>99062</v>
      </c>
      <c r="P15" s="26"/>
      <c r="Q15" s="26">
        <v>181508</v>
      </c>
      <c r="R15" s="26">
        <v>128788</v>
      </c>
      <c r="S15" s="26"/>
      <c r="T15" s="26"/>
      <c r="U15" s="26">
        <v>128788</v>
      </c>
      <c r="V15" s="26">
        <v>703958</v>
      </c>
      <c r="W15" s="26"/>
      <c r="X15" s="26">
        <v>703958</v>
      </c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>
        <v>372586</v>
      </c>
      <c r="H16" s="125"/>
      <c r="I16" s="26">
        <v>372586</v>
      </c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>
        <v>372586</v>
      </c>
      <c r="W16" s="26"/>
      <c r="X16" s="125">
        <v>372586</v>
      </c>
      <c r="Y16" s="107"/>
      <c r="Z16" s="200"/>
    </row>
    <row r="17" spans="1:26" ht="13.5">
      <c r="A17" s="225" t="s">
        <v>154</v>
      </c>
      <c r="B17" s="158"/>
      <c r="C17" s="121">
        <v>372586</v>
      </c>
      <c r="D17" s="25"/>
      <c r="E17" s="26"/>
      <c r="F17" s="26">
        <v>372586</v>
      </c>
      <c r="G17" s="26"/>
      <c r="H17" s="26">
        <v>372586</v>
      </c>
      <c r="I17" s="26">
        <v>745172</v>
      </c>
      <c r="J17" s="26">
        <v>372586</v>
      </c>
      <c r="K17" s="26">
        <v>372586</v>
      </c>
      <c r="L17" s="26">
        <v>372586</v>
      </c>
      <c r="M17" s="26">
        <v>1117758</v>
      </c>
      <c r="N17" s="26">
        <v>372586</v>
      </c>
      <c r="O17" s="26">
        <v>372586</v>
      </c>
      <c r="P17" s="26">
        <v>372586</v>
      </c>
      <c r="Q17" s="26">
        <v>1117758</v>
      </c>
      <c r="R17" s="26">
        <v>372586</v>
      </c>
      <c r="S17" s="26">
        <v>372586</v>
      </c>
      <c r="T17" s="26"/>
      <c r="U17" s="26">
        <v>745172</v>
      </c>
      <c r="V17" s="26">
        <v>3725860</v>
      </c>
      <c r="W17" s="26"/>
      <c r="X17" s="26">
        <v>3725860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412246502</v>
      </c>
      <c r="D19" s="25"/>
      <c r="E19" s="26"/>
      <c r="F19" s="26">
        <v>412246502</v>
      </c>
      <c r="G19" s="26">
        <v>412246502</v>
      </c>
      <c r="H19" s="26">
        <v>412246502</v>
      </c>
      <c r="I19" s="26">
        <v>1236739506</v>
      </c>
      <c r="J19" s="26">
        <v>412246502</v>
      </c>
      <c r="K19" s="26">
        <v>412246502</v>
      </c>
      <c r="L19" s="26">
        <v>412246502</v>
      </c>
      <c r="M19" s="26">
        <v>1236739506</v>
      </c>
      <c r="N19" s="26">
        <v>412246502</v>
      </c>
      <c r="O19" s="26">
        <v>412246502</v>
      </c>
      <c r="P19" s="26">
        <v>412246502</v>
      </c>
      <c r="Q19" s="26">
        <v>1236739506</v>
      </c>
      <c r="R19" s="26">
        <v>412246502</v>
      </c>
      <c r="S19" s="26">
        <v>412246502</v>
      </c>
      <c r="T19" s="26"/>
      <c r="U19" s="26">
        <v>824493004</v>
      </c>
      <c r="V19" s="26">
        <v>4534711522</v>
      </c>
      <c r="W19" s="26"/>
      <c r="X19" s="26">
        <v>4534711522</v>
      </c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190</v>
      </c>
      <c r="D22" s="25"/>
      <c r="E22" s="26"/>
      <c r="F22" s="26">
        <v>190</v>
      </c>
      <c r="G22" s="26">
        <v>190</v>
      </c>
      <c r="H22" s="26">
        <v>190</v>
      </c>
      <c r="I22" s="26">
        <v>570</v>
      </c>
      <c r="J22" s="26">
        <v>190</v>
      </c>
      <c r="K22" s="26">
        <v>190</v>
      </c>
      <c r="L22" s="26">
        <v>190</v>
      </c>
      <c r="M22" s="26">
        <v>570</v>
      </c>
      <c r="N22" s="26">
        <v>190</v>
      </c>
      <c r="O22" s="26">
        <v>190</v>
      </c>
      <c r="P22" s="26">
        <v>190</v>
      </c>
      <c r="Q22" s="26">
        <v>570</v>
      </c>
      <c r="R22" s="26">
        <v>190</v>
      </c>
      <c r="S22" s="26">
        <v>190</v>
      </c>
      <c r="T22" s="26"/>
      <c r="U22" s="26">
        <v>380</v>
      </c>
      <c r="V22" s="26">
        <v>2090</v>
      </c>
      <c r="W22" s="26"/>
      <c r="X22" s="26">
        <v>2090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412619278</v>
      </c>
      <c r="D24" s="42">
        <f t="shared" si="1"/>
        <v>0</v>
      </c>
      <c r="E24" s="43">
        <f t="shared" si="1"/>
        <v>0</v>
      </c>
      <c r="F24" s="43">
        <f t="shared" si="1"/>
        <v>412714783</v>
      </c>
      <c r="G24" s="43">
        <f t="shared" si="1"/>
        <v>412707251</v>
      </c>
      <c r="H24" s="43">
        <f t="shared" si="1"/>
        <v>412688307</v>
      </c>
      <c r="I24" s="43">
        <f t="shared" si="1"/>
        <v>1238110341</v>
      </c>
      <c r="J24" s="43">
        <f t="shared" si="1"/>
        <v>412674944</v>
      </c>
      <c r="K24" s="43">
        <f t="shared" si="1"/>
        <v>412660692</v>
      </c>
      <c r="L24" s="43">
        <f t="shared" si="1"/>
        <v>412663353</v>
      </c>
      <c r="M24" s="43">
        <f t="shared" si="1"/>
        <v>1237998989</v>
      </c>
      <c r="N24" s="43">
        <f t="shared" si="1"/>
        <v>412701724</v>
      </c>
      <c r="O24" s="43">
        <f t="shared" si="1"/>
        <v>412718340</v>
      </c>
      <c r="P24" s="43">
        <f t="shared" si="1"/>
        <v>412619278</v>
      </c>
      <c r="Q24" s="43">
        <f t="shared" si="1"/>
        <v>1238039342</v>
      </c>
      <c r="R24" s="43">
        <f t="shared" si="1"/>
        <v>412748066</v>
      </c>
      <c r="S24" s="43">
        <f t="shared" si="1"/>
        <v>412619278</v>
      </c>
      <c r="T24" s="43">
        <f t="shared" si="1"/>
        <v>0</v>
      </c>
      <c r="U24" s="43">
        <f t="shared" si="1"/>
        <v>825367344</v>
      </c>
      <c r="V24" s="43">
        <f t="shared" si="1"/>
        <v>4539516016</v>
      </c>
      <c r="W24" s="43">
        <f t="shared" si="1"/>
        <v>0</v>
      </c>
      <c r="X24" s="43">
        <f t="shared" si="1"/>
        <v>4539516016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854952446</v>
      </c>
      <c r="D25" s="38">
        <f t="shared" si="2"/>
        <v>0</v>
      </c>
      <c r="E25" s="39">
        <f t="shared" si="2"/>
        <v>0</v>
      </c>
      <c r="F25" s="39">
        <f t="shared" si="2"/>
        <v>845700036</v>
      </c>
      <c r="G25" s="39">
        <f t="shared" si="2"/>
        <v>924441362</v>
      </c>
      <c r="H25" s="39">
        <f t="shared" si="2"/>
        <v>1018176984</v>
      </c>
      <c r="I25" s="39">
        <f t="shared" si="2"/>
        <v>2788318382</v>
      </c>
      <c r="J25" s="39">
        <f t="shared" si="2"/>
        <v>1039768818</v>
      </c>
      <c r="K25" s="39">
        <f t="shared" si="2"/>
        <v>1063754019</v>
      </c>
      <c r="L25" s="39">
        <f t="shared" si="2"/>
        <v>976246712</v>
      </c>
      <c r="M25" s="39">
        <f t="shared" si="2"/>
        <v>3079769549</v>
      </c>
      <c r="N25" s="39">
        <f t="shared" si="2"/>
        <v>1090986651</v>
      </c>
      <c r="O25" s="39">
        <f t="shared" si="2"/>
        <v>1081591892</v>
      </c>
      <c r="P25" s="39">
        <f t="shared" si="2"/>
        <v>1124034148</v>
      </c>
      <c r="Q25" s="39">
        <f t="shared" si="2"/>
        <v>3296612691</v>
      </c>
      <c r="R25" s="39">
        <f t="shared" si="2"/>
        <v>1104424048</v>
      </c>
      <c r="S25" s="39">
        <f t="shared" si="2"/>
        <v>1185010388</v>
      </c>
      <c r="T25" s="39">
        <f t="shared" si="2"/>
        <v>0</v>
      </c>
      <c r="U25" s="39">
        <f t="shared" si="2"/>
        <v>2289434436</v>
      </c>
      <c r="V25" s="39">
        <f t="shared" si="2"/>
        <v>11454135058</v>
      </c>
      <c r="W25" s="39">
        <f t="shared" si="2"/>
        <v>0</v>
      </c>
      <c r="X25" s="39">
        <f t="shared" si="2"/>
        <v>11454135058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>
        <v>42548980</v>
      </c>
      <c r="K29" s="26">
        <v>77390877</v>
      </c>
      <c r="L29" s="26"/>
      <c r="M29" s="26">
        <v>119939857</v>
      </c>
      <c r="N29" s="26"/>
      <c r="O29" s="26"/>
      <c r="P29" s="26"/>
      <c r="Q29" s="26"/>
      <c r="R29" s="26"/>
      <c r="S29" s="26"/>
      <c r="T29" s="26"/>
      <c r="U29" s="26"/>
      <c r="V29" s="26">
        <v>119939857</v>
      </c>
      <c r="W29" s="26"/>
      <c r="X29" s="26">
        <v>119939857</v>
      </c>
      <c r="Y29" s="106"/>
      <c r="Z29" s="28"/>
    </row>
    <row r="30" spans="1:26" ht="13.5">
      <c r="A30" s="225" t="s">
        <v>51</v>
      </c>
      <c r="B30" s="158" t="s">
        <v>93</v>
      </c>
      <c r="C30" s="121">
        <v>1023692</v>
      </c>
      <c r="D30" s="25"/>
      <c r="E30" s="26"/>
      <c r="F30" s="26">
        <v>4350</v>
      </c>
      <c r="G30" s="26">
        <v>4350</v>
      </c>
      <c r="H30" s="26">
        <v>4350</v>
      </c>
      <c r="I30" s="26">
        <v>13050</v>
      </c>
      <c r="J30" s="26">
        <v>4350</v>
      </c>
      <c r="K30" s="26">
        <v>4350</v>
      </c>
      <c r="L30" s="26">
        <v>4350</v>
      </c>
      <c r="M30" s="26">
        <v>13050</v>
      </c>
      <c r="N30" s="26">
        <v>4350</v>
      </c>
      <c r="O30" s="26">
        <v>4350</v>
      </c>
      <c r="P30" s="26">
        <v>4350</v>
      </c>
      <c r="Q30" s="26">
        <v>13050</v>
      </c>
      <c r="R30" s="26">
        <v>4350</v>
      </c>
      <c r="S30" s="26">
        <v>4350</v>
      </c>
      <c r="T30" s="26"/>
      <c r="U30" s="26">
        <v>8700</v>
      </c>
      <c r="V30" s="26">
        <v>47850</v>
      </c>
      <c r="W30" s="26"/>
      <c r="X30" s="26">
        <v>47850</v>
      </c>
      <c r="Y30" s="106"/>
      <c r="Z30" s="28"/>
    </row>
    <row r="31" spans="1:26" ht="13.5">
      <c r="A31" s="225" t="s">
        <v>165</v>
      </c>
      <c r="B31" s="158"/>
      <c r="C31" s="121">
        <v>4350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272165129</v>
      </c>
      <c r="D32" s="25"/>
      <c r="E32" s="26"/>
      <c r="F32" s="26">
        <v>262912719</v>
      </c>
      <c r="G32" s="26">
        <v>195042544</v>
      </c>
      <c r="H32" s="26">
        <v>200105724</v>
      </c>
      <c r="I32" s="26">
        <v>658060987</v>
      </c>
      <c r="J32" s="26">
        <v>194690727</v>
      </c>
      <c r="K32" s="26">
        <v>216902370</v>
      </c>
      <c r="L32" s="26">
        <v>216973651</v>
      </c>
      <c r="M32" s="26">
        <v>628566748</v>
      </c>
      <c r="N32" s="26">
        <v>217106646</v>
      </c>
      <c r="O32" s="26">
        <v>218052834</v>
      </c>
      <c r="P32" s="26">
        <v>192042663</v>
      </c>
      <c r="Q32" s="26">
        <v>627202143</v>
      </c>
      <c r="R32" s="26">
        <v>212088035</v>
      </c>
      <c r="S32" s="26">
        <v>211270941</v>
      </c>
      <c r="T32" s="26"/>
      <c r="U32" s="26">
        <v>423358976</v>
      </c>
      <c r="V32" s="26">
        <v>2337188854</v>
      </c>
      <c r="W32" s="26"/>
      <c r="X32" s="26">
        <v>2337188854</v>
      </c>
      <c r="Y32" s="106"/>
      <c r="Z32" s="28"/>
    </row>
    <row r="33" spans="1:26" ht="13.5">
      <c r="A33" s="225" t="s">
        <v>167</v>
      </c>
      <c r="B33" s="158"/>
      <c r="C33" s="121">
        <v>1840731</v>
      </c>
      <c r="D33" s="25"/>
      <c r="E33" s="26"/>
      <c r="F33" s="26">
        <v>1840731</v>
      </c>
      <c r="G33" s="26">
        <v>1840731</v>
      </c>
      <c r="H33" s="26">
        <v>1840731</v>
      </c>
      <c r="I33" s="26">
        <v>5522193</v>
      </c>
      <c r="J33" s="26">
        <v>1840731</v>
      </c>
      <c r="K33" s="26">
        <v>1840731</v>
      </c>
      <c r="L33" s="26">
        <v>1840731</v>
      </c>
      <c r="M33" s="26">
        <v>5522193</v>
      </c>
      <c r="N33" s="26">
        <v>1840731</v>
      </c>
      <c r="O33" s="26">
        <v>1840731</v>
      </c>
      <c r="P33" s="26">
        <v>1840731</v>
      </c>
      <c r="Q33" s="26">
        <v>5522193</v>
      </c>
      <c r="R33" s="26">
        <v>1840731</v>
      </c>
      <c r="S33" s="26">
        <v>1840731</v>
      </c>
      <c r="T33" s="26"/>
      <c r="U33" s="26">
        <v>3681462</v>
      </c>
      <c r="V33" s="26">
        <v>20248041</v>
      </c>
      <c r="W33" s="26"/>
      <c r="X33" s="26">
        <v>20248041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275033902</v>
      </c>
      <c r="D34" s="38">
        <f t="shared" si="3"/>
        <v>0</v>
      </c>
      <c r="E34" s="39">
        <f t="shared" si="3"/>
        <v>0</v>
      </c>
      <c r="F34" s="39">
        <f t="shared" si="3"/>
        <v>264757800</v>
      </c>
      <c r="G34" s="39">
        <f t="shared" si="3"/>
        <v>196887625</v>
      </c>
      <c r="H34" s="39">
        <f t="shared" si="3"/>
        <v>201950805</v>
      </c>
      <c r="I34" s="39">
        <f t="shared" si="3"/>
        <v>663596230</v>
      </c>
      <c r="J34" s="39">
        <f t="shared" si="3"/>
        <v>239084788</v>
      </c>
      <c r="K34" s="39">
        <f t="shared" si="3"/>
        <v>296138328</v>
      </c>
      <c r="L34" s="39">
        <f t="shared" si="3"/>
        <v>218818732</v>
      </c>
      <c r="M34" s="39">
        <f t="shared" si="3"/>
        <v>754041848</v>
      </c>
      <c r="N34" s="39">
        <f t="shared" si="3"/>
        <v>218951727</v>
      </c>
      <c r="O34" s="39">
        <f t="shared" si="3"/>
        <v>219897915</v>
      </c>
      <c r="P34" s="39">
        <f t="shared" si="3"/>
        <v>193887744</v>
      </c>
      <c r="Q34" s="39">
        <f t="shared" si="3"/>
        <v>632737386</v>
      </c>
      <c r="R34" s="39">
        <f t="shared" si="3"/>
        <v>213933116</v>
      </c>
      <c r="S34" s="39">
        <f t="shared" si="3"/>
        <v>213116022</v>
      </c>
      <c r="T34" s="39">
        <f t="shared" si="3"/>
        <v>0</v>
      </c>
      <c r="U34" s="39">
        <f t="shared" si="3"/>
        <v>427049138</v>
      </c>
      <c r="V34" s="39">
        <f t="shared" si="3"/>
        <v>2477424602</v>
      </c>
      <c r="W34" s="39">
        <f t="shared" si="3"/>
        <v>0</v>
      </c>
      <c r="X34" s="39">
        <f t="shared" si="3"/>
        <v>2477424602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6628389</v>
      </c>
      <c r="D37" s="25"/>
      <c r="E37" s="26"/>
      <c r="F37" s="26">
        <v>7652081</v>
      </c>
      <c r="G37" s="26">
        <v>7652081</v>
      </c>
      <c r="H37" s="26">
        <v>7652081</v>
      </c>
      <c r="I37" s="26">
        <v>22956243</v>
      </c>
      <c r="J37" s="26">
        <v>7652081</v>
      </c>
      <c r="K37" s="26">
        <v>7652081</v>
      </c>
      <c r="L37" s="26">
        <v>7652081</v>
      </c>
      <c r="M37" s="26">
        <v>22956243</v>
      </c>
      <c r="N37" s="26">
        <v>7652081</v>
      </c>
      <c r="O37" s="26">
        <v>7652081</v>
      </c>
      <c r="P37" s="26">
        <v>6628389</v>
      </c>
      <c r="Q37" s="26">
        <v>21932551</v>
      </c>
      <c r="R37" s="26">
        <v>6628389</v>
      </c>
      <c r="S37" s="26">
        <v>6628389</v>
      </c>
      <c r="T37" s="26"/>
      <c r="U37" s="26">
        <v>13256778</v>
      </c>
      <c r="V37" s="26">
        <v>81101815</v>
      </c>
      <c r="W37" s="26"/>
      <c r="X37" s="26">
        <v>81101815</v>
      </c>
      <c r="Y37" s="106"/>
      <c r="Z37" s="28"/>
    </row>
    <row r="38" spans="1:26" ht="13.5">
      <c r="A38" s="225" t="s">
        <v>167</v>
      </c>
      <c r="B38" s="158"/>
      <c r="C38" s="121">
        <v>24029393</v>
      </c>
      <c r="D38" s="25"/>
      <c r="E38" s="26"/>
      <c r="F38" s="26">
        <v>24029393</v>
      </c>
      <c r="G38" s="26">
        <v>24029393</v>
      </c>
      <c r="H38" s="26">
        <v>24029393</v>
      </c>
      <c r="I38" s="26">
        <v>72088179</v>
      </c>
      <c r="J38" s="26">
        <v>24029393</v>
      </c>
      <c r="K38" s="26">
        <v>24029393</v>
      </c>
      <c r="L38" s="26">
        <v>24029393</v>
      </c>
      <c r="M38" s="26">
        <v>72088179</v>
      </c>
      <c r="N38" s="26">
        <v>24029393</v>
      </c>
      <c r="O38" s="26">
        <v>24029393</v>
      </c>
      <c r="P38" s="26">
        <v>24029393</v>
      </c>
      <c r="Q38" s="26">
        <v>72088179</v>
      </c>
      <c r="R38" s="26">
        <v>24029393</v>
      </c>
      <c r="S38" s="26">
        <v>24029393</v>
      </c>
      <c r="T38" s="26"/>
      <c r="U38" s="26">
        <v>48058786</v>
      </c>
      <c r="V38" s="26">
        <v>264323323</v>
      </c>
      <c r="W38" s="26"/>
      <c r="X38" s="26">
        <v>264323323</v>
      </c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30657782</v>
      </c>
      <c r="D39" s="42">
        <f t="shared" si="4"/>
        <v>0</v>
      </c>
      <c r="E39" s="43">
        <f t="shared" si="4"/>
        <v>0</v>
      </c>
      <c r="F39" s="43">
        <f t="shared" si="4"/>
        <v>31681474</v>
      </c>
      <c r="G39" s="43">
        <f t="shared" si="4"/>
        <v>31681474</v>
      </c>
      <c r="H39" s="43">
        <f t="shared" si="4"/>
        <v>31681474</v>
      </c>
      <c r="I39" s="43">
        <f t="shared" si="4"/>
        <v>95044422</v>
      </c>
      <c r="J39" s="43">
        <f t="shared" si="4"/>
        <v>31681474</v>
      </c>
      <c r="K39" s="43">
        <f t="shared" si="4"/>
        <v>31681474</v>
      </c>
      <c r="L39" s="43">
        <f t="shared" si="4"/>
        <v>31681474</v>
      </c>
      <c r="M39" s="43">
        <f t="shared" si="4"/>
        <v>95044422</v>
      </c>
      <c r="N39" s="43">
        <f t="shared" si="4"/>
        <v>31681474</v>
      </c>
      <c r="O39" s="43">
        <f t="shared" si="4"/>
        <v>31681474</v>
      </c>
      <c r="P39" s="43">
        <f t="shared" si="4"/>
        <v>30657782</v>
      </c>
      <c r="Q39" s="43">
        <f t="shared" si="4"/>
        <v>94020730</v>
      </c>
      <c r="R39" s="43">
        <f t="shared" si="4"/>
        <v>30657782</v>
      </c>
      <c r="S39" s="43">
        <f t="shared" si="4"/>
        <v>30657782</v>
      </c>
      <c r="T39" s="43">
        <f t="shared" si="4"/>
        <v>0</v>
      </c>
      <c r="U39" s="43">
        <f t="shared" si="4"/>
        <v>61315564</v>
      </c>
      <c r="V39" s="43">
        <f t="shared" si="4"/>
        <v>345425138</v>
      </c>
      <c r="W39" s="43">
        <f t="shared" si="4"/>
        <v>0</v>
      </c>
      <c r="X39" s="43">
        <f t="shared" si="4"/>
        <v>345425138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305691684</v>
      </c>
      <c r="D40" s="38">
        <f t="shared" si="5"/>
        <v>0</v>
      </c>
      <c r="E40" s="39">
        <f t="shared" si="5"/>
        <v>0</v>
      </c>
      <c r="F40" s="39">
        <f t="shared" si="5"/>
        <v>296439274</v>
      </c>
      <c r="G40" s="39">
        <f t="shared" si="5"/>
        <v>228569099</v>
      </c>
      <c r="H40" s="39">
        <f t="shared" si="5"/>
        <v>233632279</v>
      </c>
      <c r="I40" s="39">
        <f t="shared" si="5"/>
        <v>758640652</v>
      </c>
      <c r="J40" s="39">
        <f t="shared" si="5"/>
        <v>270766262</v>
      </c>
      <c r="K40" s="39">
        <f t="shared" si="5"/>
        <v>327819802</v>
      </c>
      <c r="L40" s="39">
        <f t="shared" si="5"/>
        <v>250500206</v>
      </c>
      <c r="M40" s="39">
        <f t="shared" si="5"/>
        <v>849086270</v>
      </c>
      <c r="N40" s="39">
        <f t="shared" si="5"/>
        <v>250633201</v>
      </c>
      <c r="O40" s="39">
        <f t="shared" si="5"/>
        <v>251579389</v>
      </c>
      <c r="P40" s="39">
        <f t="shared" si="5"/>
        <v>224545526</v>
      </c>
      <c r="Q40" s="39">
        <f t="shared" si="5"/>
        <v>726758116</v>
      </c>
      <c r="R40" s="39">
        <f t="shared" si="5"/>
        <v>244590898</v>
      </c>
      <c r="S40" s="39">
        <f t="shared" si="5"/>
        <v>243773804</v>
      </c>
      <c r="T40" s="39">
        <f t="shared" si="5"/>
        <v>0</v>
      </c>
      <c r="U40" s="39">
        <f t="shared" si="5"/>
        <v>488364702</v>
      </c>
      <c r="V40" s="39">
        <f t="shared" si="5"/>
        <v>2822849740</v>
      </c>
      <c r="W40" s="39">
        <f t="shared" si="5"/>
        <v>0</v>
      </c>
      <c r="X40" s="39">
        <f t="shared" si="5"/>
        <v>2822849740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549260762</v>
      </c>
      <c r="D42" s="234">
        <f t="shared" si="6"/>
        <v>0</v>
      </c>
      <c r="E42" s="235">
        <f t="shared" si="6"/>
        <v>0</v>
      </c>
      <c r="F42" s="235">
        <f t="shared" si="6"/>
        <v>549260762</v>
      </c>
      <c r="G42" s="235">
        <f t="shared" si="6"/>
        <v>695872263</v>
      </c>
      <c r="H42" s="235">
        <f t="shared" si="6"/>
        <v>784544705</v>
      </c>
      <c r="I42" s="235">
        <f t="shared" si="6"/>
        <v>2029677730</v>
      </c>
      <c r="J42" s="235">
        <f t="shared" si="6"/>
        <v>769002556</v>
      </c>
      <c r="K42" s="235">
        <f t="shared" si="6"/>
        <v>735934217</v>
      </c>
      <c r="L42" s="235">
        <f t="shared" si="6"/>
        <v>725746506</v>
      </c>
      <c r="M42" s="235">
        <f t="shared" si="6"/>
        <v>2230683279</v>
      </c>
      <c r="N42" s="235">
        <f t="shared" si="6"/>
        <v>840353450</v>
      </c>
      <c r="O42" s="235">
        <f t="shared" si="6"/>
        <v>830012503</v>
      </c>
      <c r="P42" s="235">
        <f t="shared" si="6"/>
        <v>899488622</v>
      </c>
      <c r="Q42" s="235">
        <f t="shared" si="6"/>
        <v>2569854575</v>
      </c>
      <c r="R42" s="235">
        <f t="shared" si="6"/>
        <v>859833150</v>
      </c>
      <c r="S42" s="235">
        <f t="shared" si="6"/>
        <v>941236584</v>
      </c>
      <c r="T42" s="235">
        <f t="shared" si="6"/>
        <v>0</v>
      </c>
      <c r="U42" s="235">
        <f t="shared" si="6"/>
        <v>1801069734</v>
      </c>
      <c r="V42" s="235">
        <f t="shared" si="6"/>
        <v>8631285318</v>
      </c>
      <c r="W42" s="235">
        <f t="shared" si="6"/>
        <v>0</v>
      </c>
      <c r="X42" s="235">
        <f t="shared" si="6"/>
        <v>8631285318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549260762</v>
      </c>
      <c r="D45" s="25"/>
      <c r="E45" s="26"/>
      <c r="F45" s="26"/>
      <c r="G45" s="26">
        <v>695872263</v>
      </c>
      <c r="H45" s="26">
        <v>784544705</v>
      </c>
      <c r="I45" s="26">
        <v>1480416968</v>
      </c>
      <c r="J45" s="26">
        <v>769002556</v>
      </c>
      <c r="K45" s="26">
        <v>735934217</v>
      </c>
      <c r="L45" s="26">
        <v>725746506</v>
      </c>
      <c r="M45" s="26">
        <v>2230683279</v>
      </c>
      <c r="N45" s="26">
        <v>840353450</v>
      </c>
      <c r="O45" s="26">
        <v>830012503</v>
      </c>
      <c r="P45" s="26">
        <v>899488622</v>
      </c>
      <c r="Q45" s="26">
        <v>2569854575</v>
      </c>
      <c r="R45" s="26">
        <v>859833150</v>
      </c>
      <c r="S45" s="26">
        <v>941236584</v>
      </c>
      <c r="T45" s="26"/>
      <c r="U45" s="26">
        <v>1801069734</v>
      </c>
      <c r="V45" s="26">
        <v>8082024556</v>
      </c>
      <c r="W45" s="26"/>
      <c r="X45" s="26">
        <v>8082024556</v>
      </c>
      <c r="Y45" s="105"/>
      <c r="Z45" s="28"/>
    </row>
    <row r="46" spans="1:26" ht="13.5">
      <c r="A46" s="225" t="s">
        <v>173</v>
      </c>
      <c r="B46" s="158" t="s">
        <v>93</v>
      </c>
      <c r="C46" s="121"/>
      <c r="D46" s="25"/>
      <c r="E46" s="26"/>
      <c r="F46" s="26">
        <v>549260762</v>
      </c>
      <c r="G46" s="26"/>
      <c r="H46" s="26"/>
      <c r="I46" s="26">
        <v>549260762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>
        <v>549260762</v>
      </c>
      <c r="W46" s="26"/>
      <c r="X46" s="26">
        <v>549260762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549260762</v>
      </c>
      <c r="D48" s="240">
        <f t="shared" si="7"/>
        <v>0</v>
      </c>
      <c r="E48" s="195">
        <f t="shared" si="7"/>
        <v>0</v>
      </c>
      <c r="F48" s="195">
        <f t="shared" si="7"/>
        <v>549260762</v>
      </c>
      <c r="G48" s="195">
        <f t="shared" si="7"/>
        <v>695872263</v>
      </c>
      <c r="H48" s="195">
        <f t="shared" si="7"/>
        <v>784544705</v>
      </c>
      <c r="I48" s="195">
        <f t="shared" si="7"/>
        <v>2029677730</v>
      </c>
      <c r="J48" s="195">
        <f t="shared" si="7"/>
        <v>769002556</v>
      </c>
      <c r="K48" s="195">
        <f t="shared" si="7"/>
        <v>735934217</v>
      </c>
      <c r="L48" s="195">
        <f t="shared" si="7"/>
        <v>725746506</v>
      </c>
      <c r="M48" s="195">
        <f t="shared" si="7"/>
        <v>2230683279</v>
      </c>
      <c r="N48" s="195">
        <f t="shared" si="7"/>
        <v>840353450</v>
      </c>
      <c r="O48" s="195">
        <f t="shared" si="7"/>
        <v>830012503</v>
      </c>
      <c r="P48" s="195">
        <f t="shared" si="7"/>
        <v>899488622</v>
      </c>
      <c r="Q48" s="195">
        <f t="shared" si="7"/>
        <v>2569854575</v>
      </c>
      <c r="R48" s="195">
        <f t="shared" si="7"/>
        <v>859833150</v>
      </c>
      <c r="S48" s="195">
        <f t="shared" si="7"/>
        <v>941236584</v>
      </c>
      <c r="T48" s="195">
        <f t="shared" si="7"/>
        <v>0</v>
      </c>
      <c r="U48" s="195">
        <f t="shared" si="7"/>
        <v>1801069734</v>
      </c>
      <c r="V48" s="195">
        <f t="shared" si="7"/>
        <v>8631285318</v>
      </c>
      <c r="W48" s="195">
        <f t="shared" si="7"/>
        <v>0</v>
      </c>
      <c r="X48" s="195">
        <f t="shared" si="7"/>
        <v>8631285318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463296096</v>
      </c>
      <c r="D6" s="25">
        <v>5621994</v>
      </c>
      <c r="E6" s="26">
        <v>5621994</v>
      </c>
      <c r="F6" s="26">
        <v>214085</v>
      </c>
      <c r="G6" s="26">
        <v>261005</v>
      </c>
      <c r="H6" s="26">
        <v>49552</v>
      </c>
      <c r="I6" s="26">
        <v>524642</v>
      </c>
      <c r="J6" s="26">
        <v>140569</v>
      </c>
      <c r="K6" s="26">
        <v>229941</v>
      </c>
      <c r="L6" s="26">
        <v>39723</v>
      </c>
      <c r="M6" s="26">
        <v>410233</v>
      </c>
      <c r="N6" s="26">
        <v>189763</v>
      </c>
      <c r="O6" s="26">
        <v>263745</v>
      </c>
      <c r="P6" s="26">
        <v>80251</v>
      </c>
      <c r="Q6" s="26">
        <v>533759</v>
      </c>
      <c r="R6" s="26">
        <v>12550</v>
      </c>
      <c r="S6" s="26">
        <v>69027</v>
      </c>
      <c r="T6" s="26">
        <v>468500</v>
      </c>
      <c r="U6" s="26">
        <v>550077</v>
      </c>
      <c r="V6" s="26">
        <v>2018711</v>
      </c>
      <c r="W6" s="26">
        <v>5621994</v>
      </c>
      <c r="X6" s="26">
        <v>-3603283</v>
      </c>
      <c r="Y6" s="106">
        <v>-64.09</v>
      </c>
      <c r="Z6" s="28">
        <v>5621994</v>
      </c>
    </row>
    <row r="7" spans="1:26" ht="13.5">
      <c r="A7" s="225" t="s">
        <v>180</v>
      </c>
      <c r="B7" s="158" t="s">
        <v>71</v>
      </c>
      <c r="C7" s="121"/>
      <c r="D7" s="25">
        <v>317977104</v>
      </c>
      <c r="E7" s="26">
        <v>317977104</v>
      </c>
      <c r="F7" s="26"/>
      <c r="G7" s="26">
        <v>130035631</v>
      </c>
      <c r="H7" s="26">
        <v>6987586</v>
      </c>
      <c r="I7" s="26">
        <v>137023217</v>
      </c>
      <c r="J7" s="26">
        <v>9841467</v>
      </c>
      <c r="K7" s="26"/>
      <c r="L7" s="26">
        <v>9336618</v>
      </c>
      <c r="M7" s="26">
        <v>19178085</v>
      </c>
      <c r="N7" s="26">
        <v>108556637</v>
      </c>
      <c r="O7" s="26"/>
      <c r="P7" s="26">
        <v>115453368</v>
      </c>
      <c r="Q7" s="26">
        <v>224010005</v>
      </c>
      <c r="R7" s="26">
        <v>16232663</v>
      </c>
      <c r="S7" s="26">
        <v>93054956</v>
      </c>
      <c r="T7" s="26">
        <v>26498092</v>
      </c>
      <c r="U7" s="26">
        <v>135785711</v>
      </c>
      <c r="V7" s="26">
        <v>515997018</v>
      </c>
      <c r="W7" s="26">
        <v>317977104</v>
      </c>
      <c r="X7" s="26">
        <v>198019914</v>
      </c>
      <c r="Y7" s="106">
        <v>62.27</v>
      </c>
      <c r="Z7" s="28">
        <v>317977104</v>
      </c>
    </row>
    <row r="8" spans="1:26" ht="13.5">
      <c r="A8" s="225" t="s">
        <v>181</v>
      </c>
      <c r="B8" s="158" t="s">
        <v>71</v>
      </c>
      <c r="C8" s="121"/>
      <c r="D8" s="25">
        <v>323131992</v>
      </c>
      <c r="E8" s="26">
        <v>323131992</v>
      </c>
      <c r="F8" s="26"/>
      <c r="G8" s="26">
        <v>2845480</v>
      </c>
      <c r="H8" s="26">
        <v>92543000</v>
      </c>
      <c r="I8" s="26">
        <v>95388480</v>
      </c>
      <c r="J8" s="26"/>
      <c r="K8" s="26"/>
      <c r="L8" s="26">
        <v>1771850</v>
      </c>
      <c r="M8" s="26">
        <v>1771850</v>
      </c>
      <c r="N8" s="26">
        <v>14519088</v>
      </c>
      <c r="O8" s="26"/>
      <c r="P8" s="26">
        <v>41292037</v>
      </c>
      <c r="Q8" s="26">
        <v>55811125</v>
      </c>
      <c r="R8" s="26"/>
      <c r="S8" s="26"/>
      <c r="T8" s="26">
        <v>26927666</v>
      </c>
      <c r="U8" s="26">
        <v>26927666</v>
      </c>
      <c r="V8" s="26">
        <v>179899121</v>
      </c>
      <c r="W8" s="26">
        <v>323131992</v>
      </c>
      <c r="X8" s="26">
        <v>-143232871</v>
      </c>
      <c r="Y8" s="106">
        <v>-44.33</v>
      </c>
      <c r="Z8" s="28">
        <v>323131992</v>
      </c>
    </row>
    <row r="9" spans="1:26" ht="13.5">
      <c r="A9" s="225" t="s">
        <v>182</v>
      </c>
      <c r="B9" s="158"/>
      <c r="C9" s="121">
        <v>21052602</v>
      </c>
      <c r="D9" s="25">
        <v>15752676</v>
      </c>
      <c r="E9" s="26">
        <v>15752676</v>
      </c>
      <c r="F9" s="26"/>
      <c r="G9" s="26">
        <v>1063124</v>
      </c>
      <c r="H9" s="26">
        <v>2055971</v>
      </c>
      <c r="I9" s="26">
        <v>3119095</v>
      </c>
      <c r="J9" s="26">
        <v>968317</v>
      </c>
      <c r="K9" s="26">
        <v>479085</v>
      </c>
      <c r="L9" s="26">
        <v>82944</v>
      </c>
      <c r="M9" s="26">
        <v>1530346</v>
      </c>
      <c r="N9" s="26">
        <v>3772869</v>
      </c>
      <c r="O9" s="26">
        <v>4358156</v>
      </c>
      <c r="P9" s="26">
        <v>3019011</v>
      </c>
      <c r="Q9" s="26">
        <v>11150036</v>
      </c>
      <c r="R9" s="26">
        <v>352524</v>
      </c>
      <c r="S9" s="26">
        <v>6490010</v>
      </c>
      <c r="T9" s="26">
        <v>1312729</v>
      </c>
      <c r="U9" s="26">
        <v>8155263</v>
      </c>
      <c r="V9" s="26">
        <v>23954740</v>
      </c>
      <c r="W9" s="26">
        <v>15752676</v>
      </c>
      <c r="X9" s="26">
        <v>8202064</v>
      </c>
      <c r="Y9" s="106">
        <v>52.07</v>
      </c>
      <c r="Z9" s="28">
        <v>15752676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-395660491</v>
      </c>
      <c r="D12" s="25">
        <v>-237601716</v>
      </c>
      <c r="E12" s="26">
        <v>-237601716</v>
      </c>
      <c r="F12" s="26">
        <v>-14483309</v>
      </c>
      <c r="G12" s="26">
        <v>-9504680</v>
      </c>
      <c r="H12" s="26">
        <v>-12993234</v>
      </c>
      <c r="I12" s="26">
        <v>-36981223</v>
      </c>
      <c r="J12" s="26">
        <v>-12973499</v>
      </c>
      <c r="K12" s="26">
        <v>-11102957</v>
      </c>
      <c r="L12" s="26">
        <v>-16281337</v>
      </c>
      <c r="M12" s="26">
        <v>-40357793</v>
      </c>
      <c r="N12" s="26">
        <v>-12935044</v>
      </c>
      <c r="O12" s="26">
        <v>-11675270</v>
      </c>
      <c r="P12" s="26">
        <v>-13268850</v>
      </c>
      <c r="Q12" s="26">
        <v>-37879164</v>
      </c>
      <c r="R12" s="26">
        <v>-12068376</v>
      </c>
      <c r="S12" s="26">
        <v>-15513554</v>
      </c>
      <c r="T12" s="26">
        <v>-15671369</v>
      </c>
      <c r="U12" s="26">
        <v>-43253299</v>
      </c>
      <c r="V12" s="26">
        <v>-158471479</v>
      </c>
      <c r="W12" s="26">
        <v>-237601716</v>
      </c>
      <c r="X12" s="26">
        <v>79130237</v>
      </c>
      <c r="Y12" s="106">
        <v>-33.3</v>
      </c>
      <c r="Z12" s="28">
        <v>-237601716</v>
      </c>
    </row>
    <row r="13" spans="1:26" ht="13.5">
      <c r="A13" s="225" t="s">
        <v>39</v>
      </c>
      <c r="B13" s="158"/>
      <c r="C13" s="121">
        <v>-484431</v>
      </c>
      <c r="D13" s="25">
        <v>-65748</v>
      </c>
      <c r="E13" s="26">
        <v>-65748</v>
      </c>
      <c r="F13" s="26">
        <v>-5479</v>
      </c>
      <c r="G13" s="26">
        <v>-2756</v>
      </c>
      <c r="H13" s="26">
        <v>-193945</v>
      </c>
      <c r="I13" s="26">
        <v>-202180</v>
      </c>
      <c r="J13" s="26">
        <v>-1367</v>
      </c>
      <c r="K13" s="26">
        <v>-2096</v>
      </c>
      <c r="L13" s="26">
        <v>-8705</v>
      </c>
      <c r="M13" s="26">
        <v>-12168</v>
      </c>
      <c r="N13" s="26">
        <v>-2278</v>
      </c>
      <c r="O13" s="26">
        <v>-1789031</v>
      </c>
      <c r="P13" s="26">
        <v>-183099</v>
      </c>
      <c r="Q13" s="26">
        <v>-1974408</v>
      </c>
      <c r="R13" s="26">
        <v>-7916</v>
      </c>
      <c r="S13" s="26">
        <v>-3400</v>
      </c>
      <c r="T13" s="26">
        <v>-480588</v>
      </c>
      <c r="U13" s="26">
        <v>-491904</v>
      </c>
      <c r="V13" s="26">
        <v>-2680660</v>
      </c>
      <c r="W13" s="26">
        <v>-65748</v>
      </c>
      <c r="X13" s="26">
        <v>-2614912</v>
      </c>
      <c r="Y13" s="106">
        <v>3977.17</v>
      </c>
      <c r="Z13" s="28">
        <v>-65748</v>
      </c>
    </row>
    <row r="14" spans="1:26" ht="13.5">
      <c r="A14" s="225" t="s">
        <v>41</v>
      </c>
      <c r="B14" s="158" t="s">
        <v>71</v>
      </c>
      <c r="C14" s="121"/>
      <c r="D14" s="25">
        <v>-139430784</v>
      </c>
      <c r="E14" s="26">
        <v>-139430784</v>
      </c>
      <c r="F14" s="26"/>
      <c r="G14" s="26">
        <v>-26803191</v>
      </c>
      <c r="H14" s="26">
        <v>-517050</v>
      </c>
      <c r="I14" s="26">
        <v>-27320241</v>
      </c>
      <c r="J14" s="26">
        <v>-14891256</v>
      </c>
      <c r="K14" s="26">
        <v>-23411843</v>
      </c>
      <c r="L14" s="26">
        <v>-8845866</v>
      </c>
      <c r="M14" s="26">
        <v>-47148965</v>
      </c>
      <c r="N14" s="26">
        <v>-286875</v>
      </c>
      <c r="O14" s="26">
        <v>-3260812</v>
      </c>
      <c r="P14" s="26">
        <v>-27530217</v>
      </c>
      <c r="Q14" s="26">
        <v>-31077904</v>
      </c>
      <c r="R14" s="26">
        <v>-12607694</v>
      </c>
      <c r="S14" s="26">
        <v>-3230359</v>
      </c>
      <c r="T14" s="26">
        <v>-11619232</v>
      </c>
      <c r="U14" s="26">
        <v>-27457285</v>
      </c>
      <c r="V14" s="26">
        <v>-133004395</v>
      </c>
      <c r="W14" s="26">
        <v>-139430784</v>
      </c>
      <c r="X14" s="26">
        <v>6426389</v>
      </c>
      <c r="Y14" s="106">
        <v>-4.61</v>
      </c>
      <c r="Z14" s="28">
        <v>-139430784</v>
      </c>
    </row>
    <row r="15" spans="1:26" ht="13.5">
      <c r="A15" s="226" t="s">
        <v>186</v>
      </c>
      <c r="B15" s="227"/>
      <c r="C15" s="138">
        <f aca="true" t="shared" si="0" ref="C15:X15">SUM(C6:C14)</f>
        <v>88203776</v>
      </c>
      <c r="D15" s="38">
        <f t="shared" si="0"/>
        <v>285385518</v>
      </c>
      <c r="E15" s="39">
        <f t="shared" si="0"/>
        <v>285385518</v>
      </c>
      <c r="F15" s="39">
        <f t="shared" si="0"/>
        <v>-14274703</v>
      </c>
      <c r="G15" s="39">
        <f t="shared" si="0"/>
        <v>97894613</v>
      </c>
      <c r="H15" s="39">
        <f t="shared" si="0"/>
        <v>87931880</v>
      </c>
      <c r="I15" s="39">
        <f t="shared" si="0"/>
        <v>171551790</v>
      </c>
      <c r="J15" s="39">
        <f t="shared" si="0"/>
        <v>-16915769</v>
      </c>
      <c r="K15" s="39">
        <f t="shared" si="0"/>
        <v>-33807870</v>
      </c>
      <c r="L15" s="39">
        <f t="shared" si="0"/>
        <v>-13904773</v>
      </c>
      <c r="M15" s="39">
        <f t="shared" si="0"/>
        <v>-64628412</v>
      </c>
      <c r="N15" s="39">
        <f t="shared" si="0"/>
        <v>113814160</v>
      </c>
      <c r="O15" s="39">
        <f t="shared" si="0"/>
        <v>-12103212</v>
      </c>
      <c r="P15" s="39">
        <f t="shared" si="0"/>
        <v>118862501</v>
      </c>
      <c r="Q15" s="39">
        <f t="shared" si="0"/>
        <v>220573449</v>
      </c>
      <c r="R15" s="39">
        <f t="shared" si="0"/>
        <v>-8086249</v>
      </c>
      <c r="S15" s="39">
        <f t="shared" si="0"/>
        <v>80866680</v>
      </c>
      <c r="T15" s="39">
        <f t="shared" si="0"/>
        <v>27435798</v>
      </c>
      <c r="U15" s="39">
        <f t="shared" si="0"/>
        <v>100216229</v>
      </c>
      <c r="V15" s="39">
        <f t="shared" si="0"/>
        <v>427713056</v>
      </c>
      <c r="W15" s="39">
        <f t="shared" si="0"/>
        <v>285385518</v>
      </c>
      <c r="X15" s="39">
        <f t="shared" si="0"/>
        <v>142327538</v>
      </c>
      <c r="Y15" s="140">
        <f>+IF(W15&lt;&gt;0,+(X15/W15)*100,0)</f>
        <v>49.87202539128142</v>
      </c>
      <c r="Z15" s="40">
        <f>SUM(Z6:Z14)</f>
        <v>285385518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82060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7695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-177948</v>
      </c>
      <c r="E24" s="26">
        <v>-177948</v>
      </c>
      <c r="F24" s="26">
        <v>-14829</v>
      </c>
      <c r="G24" s="26">
        <v>-19214</v>
      </c>
      <c r="H24" s="26">
        <v>-22303</v>
      </c>
      <c r="I24" s="26">
        <v>-56346</v>
      </c>
      <c r="J24" s="26">
        <v>-2308</v>
      </c>
      <c r="K24" s="26">
        <v>-162612</v>
      </c>
      <c r="L24" s="26">
        <v>-128432</v>
      </c>
      <c r="M24" s="26">
        <v>-293352</v>
      </c>
      <c r="N24" s="26">
        <v>-211415</v>
      </c>
      <c r="O24" s="26">
        <v>-27035</v>
      </c>
      <c r="P24" s="26">
        <v>-101082</v>
      </c>
      <c r="Q24" s="26">
        <v>-339532</v>
      </c>
      <c r="R24" s="26">
        <v>-19315</v>
      </c>
      <c r="S24" s="26">
        <v>-238274</v>
      </c>
      <c r="T24" s="26">
        <v>-407209</v>
      </c>
      <c r="U24" s="26">
        <v>-664798</v>
      </c>
      <c r="V24" s="26">
        <v>-1354028</v>
      </c>
      <c r="W24" s="26">
        <v>-177948</v>
      </c>
      <c r="X24" s="26">
        <v>-1176080</v>
      </c>
      <c r="Y24" s="106">
        <v>660.91</v>
      </c>
      <c r="Z24" s="28">
        <v>-177948</v>
      </c>
    </row>
    <row r="25" spans="1:26" ht="13.5">
      <c r="A25" s="226" t="s">
        <v>193</v>
      </c>
      <c r="B25" s="227"/>
      <c r="C25" s="138">
        <f aca="true" t="shared" si="1" ref="C25:X25">SUM(C19:C24)</f>
        <v>89755</v>
      </c>
      <c r="D25" s="38">
        <f t="shared" si="1"/>
        <v>-177948</v>
      </c>
      <c r="E25" s="39">
        <f t="shared" si="1"/>
        <v>-177948</v>
      </c>
      <c r="F25" s="39">
        <f t="shared" si="1"/>
        <v>-14829</v>
      </c>
      <c r="G25" s="39">
        <f t="shared" si="1"/>
        <v>-19214</v>
      </c>
      <c r="H25" s="39">
        <f t="shared" si="1"/>
        <v>-22303</v>
      </c>
      <c r="I25" s="39">
        <f t="shared" si="1"/>
        <v>-56346</v>
      </c>
      <c r="J25" s="39">
        <f t="shared" si="1"/>
        <v>-2308</v>
      </c>
      <c r="K25" s="39">
        <f t="shared" si="1"/>
        <v>-162612</v>
      </c>
      <c r="L25" s="39">
        <f t="shared" si="1"/>
        <v>-128432</v>
      </c>
      <c r="M25" s="39">
        <f t="shared" si="1"/>
        <v>-293352</v>
      </c>
      <c r="N25" s="39">
        <f t="shared" si="1"/>
        <v>-211415</v>
      </c>
      <c r="O25" s="39">
        <f t="shared" si="1"/>
        <v>-27035</v>
      </c>
      <c r="P25" s="39">
        <f t="shared" si="1"/>
        <v>-101082</v>
      </c>
      <c r="Q25" s="39">
        <f t="shared" si="1"/>
        <v>-339532</v>
      </c>
      <c r="R25" s="39">
        <f t="shared" si="1"/>
        <v>-19315</v>
      </c>
      <c r="S25" s="39">
        <f t="shared" si="1"/>
        <v>-238274</v>
      </c>
      <c r="T25" s="39">
        <f t="shared" si="1"/>
        <v>-407209</v>
      </c>
      <c r="U25" s="39">
        <f t="shared" si="1"/>
        <v>-664798</v>
      </c>
      <c r="V25" s="39">
        <f t="shared" si="1"/>
        <v>-1354028</v>
      </c>
      <c r="W25" s="39">
        <f t="shared" si="1"/>
        <v>-177948</v>
      </c>
      <c r="X25" s="39">
        <f t="shared" si="1"/>
        <v>-1176080</v>
      </c>
      <c r="Y25" s="140">
        <f>+IF(W25&lt;&gt;0,+(X25/W25)*100,0)</f>
        <v>660.9121765909142</v>
      </c>
      <c r="Z25" s="40">
        <f>SUM(Z19:Z24)</f>
        <v>-177948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-974365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-974365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87319166</v>
      </c>
      <c r="D36" s="65">
        <f t="shared" si="3"/>
        <v>285207570</v>
      </c>
      <c r="E36" s="66">
        <f t="shared" si="3"/>
        <v>285207570</v>
      </c>
      <c r="F36" s="66">
        <f t="shared" si="3"/>
        <v>-14289532</v>
      </c>
      <c r="G36" s="66">
        <f t="shared" si="3"/>
        <v>97875399</v>
      </c>
      <c r="H36" s="66">
        <f t="shared" si="3"/>
        <v>87909577</v>
      </c>
      <c r="I36" s="66">
        <f t="shared" si="3"/>
        <v>171495444</v>
      </c>
      <c r="J36" s="66">
        <f t="shared" si="3"/>
        <v>-16918077</v>
      </c>
      <c r="K36" s="66">
        <f t="shared" si="3"/>
        <v>-33970482</v>
      </c>
      <c r="L36" s="66">
        <f t="shared" si="3"/>
        <v>-14033205</v>
      </c>
      <c r="M36" s="66">
        <f t="shared" si="3"/>
        <v>-64921764</v>
      </c>
      <c r="N36" s="66">
        <f t="shared" si="3"/>
        <v>113602745</v>
      </c>
      <c r="O36" s="66">
        <f t="shared" si="3"/>
        <v>-12130247</v>
      </c>
      <c r="P36" s="66">
        <f t="shared" si="3"/>
        <v>118761419</v>
      </c>
      <c r="Q36" s="66">
        <f t="shared" si="3"/>
        <v>220233917</v>
      </c>
      <c r="R36" s="66">
        <f t="shared" si="3"/>
        <v>-8105564</v>
      </c>
      <c r="S36" s="66">
        <f t="shared" si="3"/>
        <v>80628406</v>
      </c>
      <c r="T36" s="66">
        <f t="shared" si="3"/>
        <v>27028589</v>
      </c>
      <c r="U36" s="66">
        <f t="shared" si="3"/>
        <v>99551431</v>
      </c>
      <c r="V36" s="66">
        <f t="shared" si="3"/>
        <v>426359028</v>
      </c>
      <c r="W36" s="66">
        <f t="shared" si="3"/>
        <v>285207570</v>
      </c>
      <c r="X36" s="66">
        <f t="shared" si="3"/>
        <v>141151458</v>
      </c>
      <c r="Y36" s="103">
        <f>+IF(W36&lt;&gt;0,+(X36/W36)*100,0)</f>
        <v>49.49078245012922</v>
      </c>
      <c r="Z36" s="68">
        <f>+Z15+Z25+Z34</f>
        <v>285207570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/>
      <c r="G37" s="66">
        <v>-14289532</v>
      </c>
      <c r="H37" s="66">
        <v>83585867</v>
      </c>
      <c r="I37" s="66"/>
      <c r="J37" s="66">
        <v>171495444</v>
      </c>
      <c r="K37" s="66">
        <v>154577367</v>
      </c>
      <c r="L37" s="66">
        <v>120606885</v>
      </c>
      <c r="M37" s="66">
        <v>171495444</v>
      </c>
      <c r="N37" s="66">
        <v>106573680</v>
      </c>
      <c r="O37" s="66">
        <v>220176425</v>
      </c>
      <c r="P37" s="66">
        <v>208046178</v>
      </c>
      <c r="Q37" s="66">
        <v>106573680</v>
      </c>
      <c r="R37" s="66">
        <v>326807597</v>
      </c>
      <c r="S37" s="66">
        <v>318702033</v>
      </c>
      <c r="T37" s="66">
        <v>399330439</v>
      </c>
      <c r="U37" s="66">
        <v>326807597</v>
      </c>
      <c r="V37" s="66"/>
      <c r="W37" s="66"/>
      <c r="X37" s="66"/>
      <c r="Y37" s="103"/>
      <c r="Z37" s="68"/>
    </row>
    <row r="38" spans="1:26" ht="13.5">
      <c r="A38" s="243" t="s">
        <v>202</v>
      </c>
      <c r="B38" s="232" t="s">
        <v>95</v>
      </c>
      <c r="C38" s="233">
        <v>87319166</v>
      </c>
      <c r="D38" s="234">
        <v>285207570</v>
      </c>
      <c r="E38" s="235">
        <v>285207570</v>
      </c>
      <c r="F38" s="235">
        <v>-14289532</v>
      </c>
      <c r="G38" s="235">
        <v>83585867</v>
      </c>
      <c r="H38" s="235">
        <v>171495444</v>
      </c>
      <c r="I38" s="235">
        <v>171495444</v>
      </c>
      <c r="J38" s="235">
        <v>154577367</v>
      </c>
      <c r="K38" s="235">
        <v>120606885</v>
      </c>
      <c r="L38" s="235">
        <v>106573680</v>
      </c>
      <c r="M38" s="235">
        <v>106573680</v>
      </c>
      <c r="N38" s="235">
        <v>220176425</v>
      </c>
      <c r="O38" s="235">
        <v>208046178</v>
      </c>
      <c r="P38" s="235">
        <v>326807597</v>
      </c>
      <c r="Q38" s="235">
        <v>326807597</v>
      </c>
      <c r="R38" s="235">
        <v>318702033</v>
      </c>
      <c r="S38" s="235">
        <v>399330439</v>
      </c>
      <c r="T38" s="235">
        <v>426359028</v>
      </c>
      <c r="U38" s="235">
        <v>426359028</v>
      </c>
      <c r="V38" s="235">
        <v>426359028</v>
      </c>
      <c r="W38" s="235">
        <v>285207570</v>
      </c>
      <c r="X38" s="235">
        <v>141151458</v>
      </c>
      <c r="Y38" s="236">
        <v>49.49</v>
      </c>
      <c r="Z38" s="237">
        <v>285207570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2011-08-12T10:51:42Z</dcterms:created>
  <dcterms:modified xsi:type="dcterms:W3CDTF">2011-08-12T10:51:42Z</dcterms:modified>
  <cp:category/>
  <cp:version/>
  <cp:contentType/>
  <cp:contentStatus/>
</cp:coreProperties>
</file>