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<sst xmlns="http://schemas.openxmlformats.org/spreadsheetml/2006/main" count="497" uniqueCount="248">
  <si>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uThungulu(DC28)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</si>
  <si>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</si>
  <si>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</si>
  <si>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</si>
  <si>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</si>
  <si>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</si>
  <si>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</si>
  <si>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</si>
  <si>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</si>
  <si>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</si>
  <si>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</si>
  <si>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</si>
  <si>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</si>
  <si>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</si>
  <si>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</si>
  <si>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</si>
  <si>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</si>
  <si>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</si>
  <si>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</si>
  <si>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</si>
  <si>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</si>
  <si>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</si>
  <si>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</si>
  <si>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</si>
  <si>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</si>
  <si>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</si>
  <si>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</si>
  <si>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</si>
  <si>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</si>
  <si>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</si>
  <si>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</si>
  <si>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</si>
  <si>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</si>
  <si>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</si>
  <si>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</si>
  <si>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</si>
  <si>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</si>
  <si>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</si>
  <si>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</si>
  <si>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</si>
  <si>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</si>
  <si>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</si>
  <si>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</si>
  <si>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</si>
  <si>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</si>
  <si>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</si>
  <si>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</si>
  <si>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</si>
  <si>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</si>
  <si>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</si>
  <si>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</si>
  <si>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</si>
  <si>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</si>
  <si>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</si>
  <si>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</si>
  <si>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</si>
  <si>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</si>
  <si>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</si>
  <si>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</si>
  <si>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</si>
  <si>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</si>
  <si>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</si>
  <si>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</si>
  <si>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</si>
  <si>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</si>
  <si>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</si>
  <si>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</si>
  <si>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</si>
  <si>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</si>
  <si>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uThungulu(DC28)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</si>
  <si>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</si>
  <si>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</si>
  <si>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</si>
  <si>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</si>
  <si>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</si>
  <si>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</si>
  <si>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</si>
  <si>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</si>
  <si>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</si>
  <si>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</si>
  <si>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</si>
  <si>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</si>
  <si>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</si>
  <si>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</si>
  <si>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</si>
  <si>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</si>
  <si>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</si>
  <si>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</si>
  <si>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</si>
  <si>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</si>
  <si>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</si>
  <si>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</si>
  <si>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</si>
  <si>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</si>
  <si>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</si>
  <si>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</si>
  <si>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</si>
  <si>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</si>
  <si>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</si>
  <si>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uThungulu(DC28)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</si>
  <si>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</si>
  <si>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</si>
  <si>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</si>
  <si>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</si>
  <si>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</si>
  <si>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</si>
  <si>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</si>
  <si>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</si>
  <si>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</si>
  <si>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</si>
  <si>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</si>
  <si>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</si>
  <si>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</si>
  <si>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</si>
  <si>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</si>
  <si>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</si>
  <si>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</si>
  <si>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</si>
  <si>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</si>
  <si>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</si>
  <si>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</si>
  <si>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</si>
  <si>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</si>
  <si>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</si>
  <si>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</si>
  <si>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</si>
  <si>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</si>
  <si>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</si>
  <si>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</si>
  <si>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</si>
  <si>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</si>
  <si>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</si>
  <si>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uThungulu(DC28)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</si>
  <si>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</si>
  <si>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</si>
  <si>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</si>
  <si>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</si>
  <si>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</si>
  <si>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</si>
  <si>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</si>
  <si>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</si>
  <si>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</si>
  <si>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uThungulu(DC28)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</si>
  <si>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</si>
  <si>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</si>
  <si>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</si>
  <si>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</si>
  <si>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</si>
  <si>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</si>
  <si>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</si>
  <si>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</si>
  <si>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</si>
  <si>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</si>
  <si>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</si>
  <si>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</si>
  <si>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</si>
  <si>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</si>
  <si>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</si>
  <si>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</si>
  <si>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</si>
  <si>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</si>
  <si>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</si>
  <si>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</si>
  <si>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</si>
  <si>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</si>
  <si>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</si>
  <si>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</si>
  <si>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</si>
  <si>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</si>
  <si>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</si>
  <si>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</si>
  <si>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</si>
  <si>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</si>
  <si>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</si>
  <si>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</si>
  <si>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</si>
  <si>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uThungulu(DC28)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</si>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</sst>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32876690</v>
      </c>
      <c r="C6" s="25">
        <v>30449955</v>
      </c>
      <c r="D6" s="26">
        <v>32984209</v>
      </c>
      <c r="E6" s="26">
        <v>3248776</v>
      </c>
      <c r="F6" s="26">
        <v>3306623</v>
      </c>
      <c r="G6" s="26">
        <v>3458365</v>
      </c>
      <c r="H6" s="26">
        <v>10013764</v>
      </c>
      <c r="I6" s="26">
        <v>3867638</v>
      </c>
      <c r="J6" s="26">
        <v>3845647</v>
      </c>
      <c r="K6" s="26">
        <v>3298058</v>
      </c>
      <c r="L6" s="26">
        <v>11011343</v>
      </c>
      <c r="M6" s="26">
        <v>2139386</v>
      </c>
      <c r="N6" s="26">
        <v>3475128</v>
      </c>
      <c r="O6" s="26">
        <v>3789715</v>
      </c>
      <c r="P6" s="26">
        <v>9404229</v>
      </c>
      <c r="Q6" s="26">
        <v>3774567</v>
      </c>
      <c r="R6" s="26">
        <v>3051992</v>
      </c>
      <c r="S6" s="26">
        <v>3677571</v>
      </c>
      <c r="T6" s="26">
        <v>10504130</v>
      </c>
      <c r="U6" s="26">
        <v>40933466</v>
      </c>
      <c r="V6" s="26">
        <v>32984209</v>
      </c>
      <c r="W6" s="26">
        <v>7949257</v>
      </c>
      <c r="X6" s="27">
        <v>24.1</v>
      </c>
      <c r="Y6" s="28">
        <v>32984209</v>
      </c>
    </row>
    <row r="7" spans="1:25" ht="13.5">
      <c r="A7" s="24" t="s">
        <v>32</v>
      </c>
      <c r="B7" s="2">
        <v>26468420</v>
      </c>
      <c r="C7" s="25">
        <v>23653000</v>
      </c>
      <c r="D7" s="26">
        <v>22653000</v>
      </c>
      <c r="E7" s="26">
        <v>194597</v>
      </c>
      <c r="F7" s="26">
        <v>3615899</v>
      </c>
      <c r="G7" s="26">
        <v>2203197</v>
      </c>
      <c r="H7" s="26">
        <v>6013693</v>
      </c>
      <c r="I7" s="26">
        <v>1778974</v>
      </c>
      <c r="J7" s="26">
        <v>1583050</v>
      </c>
      <c r="K7" s="26">
        <v>1972859</v>
      </c>
      <c r="L7" s="26">
        <v>5334883</v>
      </c>
      <c r="M7" s="26">
        <v>1866485</v>
      </c>
      <c r="N7" s="26">
        <v>1594044</v>
      </c>
      <c r="O7" s="26">
        <v>1655686</v>
      </c>
      <c r="P7" s="26">
        <v>5116215</v>
      </c>
      <c r="Q7" s="26">
        <v>1886048</v>
      </c>
      <c r="R7" s="26">
        <v>1926454</v>
      </c>
      <c r="S7" s="26">
        <v>1583209</v>
      </c>
      <c r="T7" s="26">
        <v>5395711</v>
      </c>
      <c r="U7" s="26">
        <v>21860502</v>
      </c>
      <c r="V7" s="26">
        <v>22653000</v>
      </c>
      <c r="W7" s="26">
        <v>-792498</v>
      </c>
      <c r="X7" s="27">
        <v>-3.5</v>
      </c>
      <c r="Y7" s="28">
        <v>22653000</v>
      </c>
    </row>
    <row r="8" spans="1:25" ht="13.5">
      <c r="A8" s="24" t="s">
        <v>33</v>
      </c>
      <c r="B8" s="2">
        <v>282876885</v>
      </c>
      <c r="C8" s="25">
        <v>300501902</v>
      </c>
      <c r="D8" s="26">
        <v>356334376</v>
      </c>
      <c r="E8" s="26">
        <v>109347495</v>
      </c>
      <c r="F8" s="26">
        <v>1016400</v>
      </c>
      <c r="G8" s="26">
        <v>0</v>
      </c>
      <c r="H8" s="26">
        <v>110363895</v>
      </c>
      <c r="I8" s="26">
        <v>673200</v>
      </c>
      <c r="J8" s="26">
        <v>90736512</v>
      </c>
      <c r="K8" s="26">
        <v>3491795</v>
      </c>
      <c r="L8" s="26">
        <v>94901507</v>
      </c>
      <c r="M8" s="26">
        <v>362658</v>
      </c>
      <c r="N8" s="26">
        <v>497111</v>
      </c>
      <c r="O8" s="26">
        <v>68554564</v>
      </c>
      <c r="P8" s="26">
        <v>69414333</v>
      </c>
      <c r="Q8" s="26">
        <v>8985264</v>
      </c>
      <c r="R8" s="26">
        <v>-1958797</v>
      </c>
      <c r="S8" s="26">
        <v>3447186</v>
      </c>
      <c r="T8" s="26">
        <v>10473653</v>
      </c>
      <c r="U8" s="26">
        <v>285153388</v>
      </c>
      <c r="V8" s="26">
        <v>356334376</v>
      </c>
      <c r="W8" s="26">
        <v>-71180988</v>
      </c>
      <c r="X8" s="27">
        <v>-19.98</v>
      </c>
      <c r="Y8" s="28">
        <v>356334376</v>
      </c>
    </row>
    <row r="9" spans="1:25" ht="13.5">
      <c r="A9" s="24" t="s">
        <v>34</v>
      </c>
      <c r="B9" s="2">
        <v>12439125</v>
      </c>
      <c r="C9" s="25">
        <v>22591952</v>
      </c>
      <c r="D9" s="26">
        <v>101846047</v>
      </c>
      <c r="E9" s="26">
        <v>267082</v>
      </c>
      <c r="F9" s="26">
        <v>198026</v>
      </c>
      <c r="G9" s="26">
        <v>163043</v>
      </c>
      <c r="H9" s="26">
        <v>628151</v>
      </c>
      <c r="I9" s="26">
        <v>5154959</v>
      </c>
      <c r="J9" s="26">
        <v>-2534843</v>
      </c>
      <c r="K9" s="26">
        <v>253262</v>
      </c>
      <c r="L9" s="26">
        <v>2873378</v>
      </c>
      <c r="M9" s="26">
        <v>616666</v>
      </c>
      <c r="N9" s="26">
        <v>474102</v>
      </c>
      <c r="O9" s="26">
        <v>188476</v>
      </c>
      <c r="P9" s="26">
        <v>1279244</v>
      </c>
      <c r="Q9" s="26">
        <v>2790912</v>
      </c>
      <c r="R9" s="26">
        <v>216120</v>
      </c>
      <c r="S9" s="26">
        <v>1323783</v>
      </c>
      <c r="T9" s="26">
        <v>4330815</v>
      </c>
      <c r="U9" s="26">
        <v>9111588</v>
      </c>
      <c r="V9" s="26">
        <v>101846047</v>
      </c>
      <c r="W9" s="26">
        <v>-92734459</v>
      </c>
      <c r="X9" s="27">
        <v>-91.05</v>
      </c>
      <c r="Y9" s="28">
        <v>101846047</v>
      </c>
    </row>
    <row r="10" spans="1:25" ht="25.5">
      <c r="A10" s="29" t="s">
        <v>212</v>
      </c>
      <c r="B10" s="30">
        <f>SUM(B5:B9)</f>
        <v>354661120</v>
      </c>
      <c r="C10" s="31">
        <f aca="true" t="shared" si="0" ref="C10:Y10">SUM(C5:C9)</f>
        <v>377196809</v>
      </c>
      <c r="D10" s="32">
        <f t="shared" si="0"/>
        <v>513817632</v>
      </c>
      <c r="E10" s="32">
        <f t="shared" si="0"/>
        <v>113057950</v>
      </c>
      <c r="F10" s="32">
        <f t="shared" si="0"/>
        <v>8136948</v>
      </c>
      <c r="G10" s="32">
        <f t="shared" si="0"/>
        <v>5824605</v>
      </c>
      <c r="H10" s="32">
        <f t="shared" si="0"/>
        <v>127019503</v>
      </c>
      <c r="I10" s="32">
        <f t="shared" si="0"/>
        <v>11474771</v>
      </c>
      <c r="J10" s="32">
        <f t="shared" si="0"/>
        <v>93630366</v>
      </c>
      <c r="K10" s="32">
        <f t="shared" si="0"/>
        <v>9015974</v>
      </c>
      <c r="L10" s="32">
        <f t="shared" si="0"/>
        <v>114121111</v>
      </c>
      <c r="M10" s="32">
        <f t="shared" si="0"/>
        <v>4985195</v>
      </c>
      <c r="N10" s="32">
        <f t="shared" si="0"/>
        <v>6040385</v>
      </c>
      <c r="O10" s="32">
        <f t="shared" si="0"/>
        <v>74188441</v>
      </c>
      <c r="P10" s="32">
        <f t="shared" si="0"/>
        <v>85214021</v>
      </c>
      <c r="Q10" s="32">
        <f t="shared" si="0"/>
        <v>17436791</v>
      </c>
      <c r="R10" s="32">
        <f t="shared" si="0"/>
        <v>3235769</v>
      </c>
      <c r="S10" s="32">
        <f t="shared" si="0"/>
        <v>10031749</v>
      </c>
      <c r="T10" s="32">
        <f t="shared" si="0"/>
        <v>30704309</v>
      </c>
      <c r="U10" s="32">
        <f t="shared" si="0"/>
        <v>357058944</v>
      </c>
      <c r="V10" s="32">
        <f t="shared" si="0"/>
        <v>513817632</v>
      </c>
      <c r="W10" s="32">
        <f t="shared" si="0"/>
        <v>-156758688</v>
      </c>
      <c r="X10" s="33">
        <f>+IF(V10&lt;&gt;0,(W10/V10)*100,0)</f>
        <v>-30.508623728973163</v>
      </c>
      <c r="Y10" s="34">
        <f t="shared" si="0"/>
        <v>513817632</v>
      </c>
    </row>
    <row r="11" spans="1:25" ht="13.5">
      <c r="A11" s="24" t="s">
        <v>36</v>
      </c>
      <c r="B11" s="2">
        <v>72685525</v>
      </c>
      <c r="C11" s="25">
        <v>107328846</v>
      </c>
      <c r="D11" s="26">
        <v>101871530</v>
      </c>
      <c r="E11" s="26">
        <v>5864553</v>
      </c>
      <c r="F11" s="26">
        <v>6748870</v>
      </c>
      <c r="G11" s="26">
        <v>6281140</v>
      </c>
      <c r="H11" s="26">
        <v>18894563</v>
      </c>
      <c r="I11" s="26">
        <v>7529512</v>
      </c>
      <c r="J11" s="26">
        <v>9537641</v>
      </c>
      <c r="K11" s="26">
        <v>6728234</v>
      </c>
      <c r="L11" s="26">
        <v>23795387</v>
      </c>
      <c r="M11" s="26">
        <v>5687750</v>
      </c>
      <c r="N11" s="26">
        <v>6372046</v>
      </c>
      <c r="O11" s="26">
        <v>6495390</v>
      </c>
      <c r="P11" s="26">
        <v>18555186</v>
      </c>
      <c r="Q11" s="26">
        <v>5752529</v>
      </c>
      <c r="R11" s="26">
        <v>6527744</v>
      </c>
      <c r="S11" s="26">
        <v>5927772</v>
      </c>
      <c r="T11" s="26">
        <v>18208045</v>
      </c>
      <c r="U11" s="26">
        <v>79453181</v>
      </c>
      <c r="V11" s="26">
        <v>101871530</v>
      </c>
      <c r="W11" s="26">
        <v>-22418349</v>
      </c>
      <c r="X11" s="27">
        <v>-22.01</v>
      </c>
      <c r="Y11" s="28">
        <v>101871530</v>
      </c>
    </row>
    <row r="12" spans="1:25" ht="13.5">
      <c r="A12" s="24" t="s">
        <v>37</v>
      </c>
      <c r="B12" s="2">
        <v>5415213</v>
      </c>
      <c r="C12" s="25">
        <v>7164658</v>
      </c>
      <c r="D12" s="26">
        <v>7164658</v>
      </c>
      <c r="E12" s="26">
        <v>464226</v>
      </c>
      <c r="F12" s="26">
        <v>448959</v>
      </c>
      <c r="G12" s="26">
        <v>460141</v>
      </c>
      <c r="H12" s="26">
        <v>1373326</v>
      </c>
      <c r="I12" s="26">
        <v>443995</v>
      </c>
      <c r="J12" s="26">
        <v>449887</v>
      </c>
      <c r="K12" s="26">
        <v>456410</v>
      </c>
      <c r="L12" s="26">
        <v>1350292</v>
      </c>
      <c r="M12" s="26">
        <v>598064</v>
      </c>
      <c r="N12" s="26">
        <v>489174</v>
      </c>
      <c r="O12" s="26">
        <v>480477</v>
      </c>
      <c r="P12" s="26">
        <v>1567715</v>
      </c>
      <c r="Q12" s="26">
        <v>476148</v>
      </c>
      <c r="R12" s="26">
        <v>334528</v>
      </c>
      <c r="S12" s="26">
        <v>431177</v>
      </c>
      <c r="T12" s="26">
        <v>1241853</v>
      </c>
      <c r="U12" s="26">
        <v>5533186</v>
      </c>
      <c r="V12" s="26">
        <v>7164658</v>
      </c>
      <c r="W12" s="26">
        <v>-1631472</v>
      </c>
      <c r="X12" s="27">
        <v>-22.77</v>
      </c>
      <c r="Y12" s="28">
        <v>7164658</v>
      </c>
    </row>
    <row r="13" spans="1:25" ht="13.5">
      <c r="A13" s="24" t="s">
        <v>213</v>
      </c>
      <c r="B13" s="2">
        <v>23322675</v>
      </c>
      <c r="C13" s="25">
        <v>15318001</v>
      </c>
      <c r="D13" s="26">
        <v>318001</v>
      </c>
      <c r="E13" s="26">
        <v>1276500</v>
      </c>
      <c r="F13" s="26">
        <v>1276500</v>
      </c>
      <c r="G13" s="26">
        <v>1276500</v>
      </c>
      <c r="H13" s="26">
        <v>3829500</v>
      </c>
      <c r="I13" s="26">
        <v>1276500</v>
      </c>
      <c r="J13" s="26">
        <v>1276500</v>
      </c>
      <c r="K13" s="26">
        <v>1276500</v>
      </c>
      <c r="L13" s="26">
        <v>3829500</v>
      </c>
      <c r="M13" s="26">
        <v>11193167</v>
      </c>
      <c r="N13" s="26">
        <v>2693167</v>
      </c>
      <c r="O13" s="26">
        <v>2693167</v>
      </c>
      <c r="P13" s="26">
        <v>16579501</v>
      </c>
      <c r="Q13" s="26">
        <v>2693167</v>
      </c>
      <c r="R13" s="26">
        <v>2693167</v>
      </c>
      <c r="S13" s="26">
        <v>2693167</v>
      </c>
      <c r="T13" s="26">
        <v>8079501</v>
      </c>
      <c r="U13" s="26">
        <v>32318002</v>
      </c>
      <c r="V13" s="26">
        <v>318001</v>
      </c>
      <c r="W13" s="26">
        <v>32000001</v>
      </c>
      <c r="X13" s="27">
        <v>10062.86</v>
      </c>
      <c r="Y13" s="28">
        <v>318001</v>
      </c>
    </row>
    <row r="14" spans="1:25" ht="13.5">
      <c r="A14" s="24" t="s">
        <v>39</v>
      </c>
      <c r="B14" s="2">
        <v>9243939</v>
      </c>
      <c r="C14" s="25">
        <v>15117266</v>
      </c>
      <c r="D14" s="26">
        <v>15116766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7089982</v>
      </c>
      <c r="L14" s="26">
        <v>7089982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7089992</v>
      </c>
      <c r="T14" s="26">
        <v>7089992</v>
      </c>
      <c r="U14" s="26">
        <v>14179974</v>
      </c>
      <c r="V14" s="26">
        <v>15116766</v>
      </c>
      <c r="W14" s="26">
        <v>-936792</v>
      </c>
      <c r="X14" s="27">
        <v>-6.2</v>
      </c>
      <c r="Y14" s="28">
        <v>15116766</v>
      </c>
    </row>
    <row r="15" spans="1:25" ht="13.5">
      <c r="A15" s="24" t="s">
        <v>40</v>
      </c>
      <c r="B15" s="2">
        <v>18357262</v>
      </c>
      <c r="C15" s="25">
        <v>17188820</v>
      </c>
      <c r="D15" s="26">
        <v>22807855</v>
      </c>
      <c r="E15" s="26">
        <v>419270</v>
      </c>
      <c r="F15" s="26">
        <v>2143927</v>
      </c>
      <c r="G15" s="26">
        <v>1652920</v>
      </c>
      <c r="H15" s="26">
        <v>4216117</v>
      </c>
      <c r="I15" s="26">
        <v>2080671</v>
      </c>
      <c r="J15" s="26">
        <v>1847223</v>
      </c>
      <c r="K15" s="26">
        <v>1711079</v>
      </c>
      <c r="L15" s="26">
        <v>5638973</v>
      </c>
      <c r="M15" s="26">
        <v>2057998</v>
      </c>
      <c r="N15" s="26">
        <v>2106458</v>
      </c>
      <c r="O15" s="26">
        <v>1697834</v>
      </c>
      <c r="P15" s="26">
        <v>5862290</v>
      </c>
      <c r="Q15" s="26">
        <v>1799329</v>
      </c>
      <c r="R15" s="26">
        <v>2381736</v>
      </c>
      <c r="S15" s="26">
        <v>3747355</v>
      </c>
      <c r="T15" s="26">
        <v>7928420</v>
      </c>
      <c r="U15" s="26">
        <v>23645800</v>
      </c>
      <c r="V15" s="26">
        <v>22807855</v>
      </c>
      <c r="W15" s="26">
        <v>837945</v>
      </c>
      <c r="X15" s="27">
        <v>3.67</v>
      </c>
      <c r="Y15" s="28">
        <v>22807855</v>
      </c>
    </row>
    <row r="16" spans="1:25" ht="13.5">
      <c r="A16" s="35" t="s">
        <v>41</v>
      </c>
      <c r="B16" s="2">
        <v>3475689</v>
      </c>
      <c r="C16" s="25">
        <v>2250199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262969877</v>
      </c>
      <c r="C17" s="25">
        <v>189055240</v>
      </c>
      <c r="D17" s="26">
        <v>289926096</v>
      </c>
      <c r="E17" s="26">
        <v>9724063</v>
      </c>
      <c r="F17" s="26">
        <v>14464641</v>
      </c>
      <c r="G17" s="26">
        <v>14388361</v>
      </c>
      <c r="H17" s="26">
        <v>38577065</v>
      </c>
      <c r="I17" s="26">
        <v>15812882</v>
      </c>
      <c r="J17" s="26">
        <v>15812454</v>
      </c>
      <c r="K17" s="26">
        <v>11932913</v>
      </c>
      <c r="L17" s="26">
        <v>43558249</v>
      </c>
      <c r="M17" s="26">
        <v>11249497</v>
      </c>
      <c r="N17" s="26">
        <v>16942442</v>
      </c>
      <c r="O17" s="26">
        <v>12197164</v>
      </c>
      <c r="P17" s="26">
        <v>40389103</v>
      </c>
      <c r="Q17" s="26">
        <v>18202958</v>
      </c>
      <c r="R17" s="26">
        <v>19778750</v>
      </c>
      <c r="S17" s="26">
        <v>17805818</v>
      </c>
      <c r="T17" s="26">
        <v>55787526</v>
      </c>
      <c r="U17" s="26">
        <v>178311943</v>
      </c>
      <c r="V17" s="26">
        <v>289926096</v>
      </c>
      <c r="W17" s="26">
        <v>-111614153</v>
      </c>
      <c r="X17" s="27">
        <v>-38.5</v>
      </c>
      <c r="Y17" s="28">
        <v>289926096</v>
      </c>
    </row>
    <row r="18" spans="1:25" ht="13.5">
      <c r="A18" s="36" t="s">
        <v>43</v>
      </c>
      <c r="B18" s="37">
        <f>SUM(B11:B17)</f>
        <v>395470180</v>
      </c>
      <c r="C18" s="38">
        <f aca="true" t="shared" si="1" ref="C18:Y18">SUM(C11:C17)</f>
        <v>353423030</v>
      </c>
      <c r="D18" s="39">
        <f t="shared" si="1"/>
        <v>437204906</v>
      </c>
      <c r="E18" s="39">
        <f t="shared" si="1"/>
        <v>17748612</v>
      </c>
      <c r="F18" s="39">
        <f t="shared" si="1"/>
        <v>25082897</v>
      </c>
      <c r="G18" s="39">
        <f t="shared" si="1"/>
        <v>24059062</v>
      </c>
      <c r="H18" s="39">
        <f t="shared" si="1"/>
        <v>66890571</v>
      </c>
      <c r="I18" s="39">
        <f t="shared" si="1"/>
        <v>27143560</v>
      </c>
      <c r="J18" s="39">
        <f t="shared" si="1"/>
        <v>28923705</v>
      </c>
      <c r="K18" s="39">
        <f t="shared" si="1"/>
        <v>29195118</v>
      </c>
      <c r="L18" s="39">
        <f t="shared" si="1"/>
        <v>85262383</v>
      </c>
      <c r="M18" s="39">
        <f t="shared" si="1"/>
        <v>30786476</v>
      </c>
      <c r="N18" s="39">
        <f t="shared" si="1"/>
        <v>28603287</v>
      </c>
      <c r="O18" s="39">
        <f t="shared" si="1"/>
        <v>23564032</v>
      </c>
      <c r="P18" s="39">
        <f t="shared" si="1"/>
        <v>82953795</v>
      </c>
      <c r="Q18" s="39">
        <f t="shared" si="1"/>
        <v>28924131</v>
      </c>
      <c r="R18" s="39">
        <f t="shared" si="1"/>
        <v>31715925</v>
      </c>
      <c r="S18" s="39">
        <f t="shared" si="1"/>
        <v>37695281</v>
      </c>
      <c r="T18" s="39">
        <f t="shared" si="1"/>
        <v>98335337</v>
      </c>
      <c r="U18" s="39">
        <f t="shared" si="1"/>
        <v>333442086</v>
      </c>
      <c r="V18" s="39">
        <f t="shared" si="1"/>
        <v>437204906</v>
      </c>
      <c r="W18" s="39">
        <f t="shared" si="1"/>
        <v>-103762820</v>
      </c>
      <c r="X18" s="33">
        <f>+IF(V18&lt;&gt;0,(W18/V18)*100,0)</f>
        <v>-23.733224073199217</v>
      </c>
      <c r="Y18" s="40">
        <f t="shared" si="1"/>
        <v>437204906</v>
      </c>
    </row>
    <row r="19" spans="1:25" ht="13.5">
      <c r="A19" s="36" t="s">
        <v>44</v>
      </c>
      <c r="B19" s="41">
        <f>+B10-B18</f>
        <v>-40809060</v>
      </c>
      <c r="C19" s="42">
        <f aca="true" t="shared" si="2" ref="C19:Y19">+C10-C18</f>
        <v>23773779</v>
      </c>
      <c r="D19" s="43">
        <f t="shared" si="2"/>
        <v>76612726</v>
      </c>
      <c r="E19" s="43">
        <f t="shared" si="2"/>
        <v>95309338</v>
      </c>
      <c r="F19" s="43">
        <f t="shared" si="2"/>
        <v>-16945949</v>
      </c>
      <c r="G19" s="43">
        <f t="shared" si="2"/>
        <v>-18234457</v>
      </c>
      <c r="H19" s="43">
        <f t="shared" si="2"/>
        <v>60128932</v>
      </c>
      <c r="I19" s="43">
        <f t="shared" si="2"/>
        <v>-15668789</v>
      </c>
      <c r="J19" s="43">
        <f t="shared" si="2"/>
        <v>64706661</v>
      </c>
      <c r="K19" s="43">
        <f t="shared" si="2"/>
        <v>-20179144</v>
      </c>
      <c r="L19" s="43">
        <f t="shared" si="2"/>
        <v>28858728</v>
      </c>
      <c r="M19" s="43">
        <f t="shared" si="2"/>
        <v>-25801281</v>
      </c>
      <c r="N19" s="43">
        <f t="shared" si="2"/>
        <v>-22562902</v>
      </c>
      <c r="O19" s="43">
        <f t="shared" si="2"/>
        <v>50624409</v>
      </c>
      <c r="P19" s="43">
        <f t="shared" si="2"/>
        <v>2260226</v>
      </c>
      <c r="Q19" s="43">
        <f t="shared" si="2"/>
        <v>-11487340</v>
      </c>
      <c r="R19" s="43">
        <f t="shared" si="2"/>
        <v>-28480156</v>
      </c>
      <c r="S19" s="43">
        <f t="shared" si="2"/>
        <v>-27663532</v>
      </c>
      <c r="T19" s="43">
        <f t="shared" si="2"/>
        <v>-67631028</v>
      </c>
      <c r="U19" s="43">
        <f t="shared" si="2"/>
        <v>23616858</v>
      </c>
      <c r="V19" s="43">
        <f>IF(D10=D18,0,V10-V18)</f>
        <v>76612726</v>
      </c>
      <c r="W19" s="43">
        <f t="shared" si="2"/>
        <v>-52995868</v>
      </c>
      <c r="X19" s="44">
        <f>+IF(V19&lt;&gt;0,(W19/V19)*100,0)</f>
        <v>-69.17371403805681</v>
      </c>
      <c r="Y19" s="45">
        <f t="shared" si="2"/>
        <v>76612726</v>
      </c>
    </row>
    <row r="20" spans="1:25" ht="13.5">
      <c r="A20" s="24" t="s">
        <v>45</v>
      </c>
      <c r="B20" s="2">
        <v>124625822</v>
      </c>
      <c r="C20" s="25">
        <v>124872000</v>
      </c>
      <c r="D20" s="26">
        <v>155963982</v>
      </c>
      <c r="E20" s="26">
        <v>0</v>
      </c>
      <c r="F20" s="26">
        <v>944309</v>
      </c>
      <c r="G20" s="26">
        <v>13729505</v>
      </c>
      <c r="H20" s="26">
        <v>14673814</v>
      </c>
      <c r="I20" s="26">
        <v>4900578</v>
      </c>
      <c r="J20" s="26">
        <v>-1247194</v>
      </c>
      <c r="K20" s="26">
        <v>11719325</v>
      </c>
      <c r="L20" s="26">
        <v>15372709</v>
      </c>
      <c r="M20" s="26">
        <v>1173690</v>
      </c>
      <c r="N20" s="26">
        <v>12633777</v>
      </c>
      <c r="O20" s="26">
        <v>9701837</v>
      </c>
      <c r="P20" s="26">
        <v>23509304</v>
      </c>
      <c r="Q20" s="26">
        <v>2413363</v>
      </c>
      <c r="R20" s="26">
        <v>19525206</v>
      </c>
      <c r="S20" s="26">
        <v>8195192</v>
      </c>
      <c r="T20" s="26">
        <v>30133761</v>
      </c>
      <c r="U20" s="26">
        <v>83689588</v>
      </c>
      <c r="V20" s="26">
        <v>155963982</v>
      </c>
      <c r="W20" s="26">
        <v>-72274394</v>
      </c>
      <c r="X20" s="27">
        <v>-46.34</v>
      </c>
      <c r="Y20" s="28">
        <v>155963982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83816762</v>
      </c>
      <c r="C22" s="53">
        <f aca="true" t="shared" si="3" ref="C22:Y22">SUM(C19:C21)</f>
        <v>148645779</v>
      </c>
      <c r="D22" s="54">
        <f t="shared" si="3"/>
        <v>232576708</v>
      </c>
      <c r="E22" s="54">
        <f t="shared" si="3"/>
        <v>95309338</v>
      </c>
      <c r="F22" s="54">
        <f t="shared" si="3"/>
        <v>-16001640</v>
      </c>
      <c r="G22" s="54">
        <f t="shared" si="3"/>
        <v>-4504952</v>
      </c>
      <c r="H22" s="54">
        <f t="shared" si="3"/>
        <v>74802746</v>
      </c>
      <c r="I22" s="54">
        <f t="shared" si="3"/>
        <v>-10768211</v>
      </c>
      <c r="J22" s="54">
        <f t="shared" si="3"/>
        <v>63459467</v>
      </c>
      <c r="K22" s="54">
        <f t="shared" si="3"/>
        <v>-8459819</v>
      </c>
      <c r="L22" s="54">
        <f t="shared" si="3"/>
        <v>44231437</v>
      </c>
      <c r="M22" s="54">
        <f t="shared" si="3"/>
        <v>-24627591</v>
      </c>
      <c r="N22" s="54">
        <f t="shared" si="3"/>
        <v>-9929125</v>
      </c>
      <c r="O22" s="54">
        <f t="shared" si="3"/>
        <v>60326246</v>
      </c>
      <c r="P22" s="54">
        <f t="shared" si="3"/>
        <v>25769530</v>
      </c>
      <c r="Q22" s="54">
        <f t="shared" si="3"/>
        <v>-9073977</v>
      </c>
      <c r="R22" s="54">
        <f t="shared" si="3"/>
        <v>-8954950</v>
      </c>
      <c r="S22" s="54">
        <f t="shared" si="3"/>
        <v>-19468340</v>
      </c>
      <c r="T22" s="54">
        <f t="shared" si="3"/>
        <v>-37497267</v>
      </c>
      <c r="U22" s="54">
        <f t="shared" si="3"/>
        <v>107306446</v>
      </c>
      <c r="V22" s="54">
        <f t="shared" si="3"/>
        <v>232576708</v>
      </c>
      <c r="W22" s="54">
        <f t="shared" si="3"/>
        <v>-125270262</v>
      </c>
      <c r="X22" s="55">
        <f>+IF(V22&lt;&gt;0,(W22/V22)*100,0)</f>
        <v>-53.861912087946486</v>
      </c>
      <c r="Y22" s="56">
        <f t="shared" si="3"/>
        <v>232576708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83816762</v>
      </c>
      <c r="C24" s="42">
        <f aca="true" t="shared" si="4" ref="C24:Y24">SUM(C22:C23)</f>
        <v>148645779</v>
      </c>
      <c r="D24" s="43">
        <f t="shared" si="4"/>
        <v>232576708</v>
      </c>
      <c r="E24" s="43">
        <f t="shared" si="4"/>
        <v>95309338</v>
      </c>
      <c r="F24" s="43">
        <f t="shared" si="4"/>
        <v>-16001640</v>
      </c>
      <c r="G24" s="43">
        <f t="shared" si="4"/>
        <v>-4504952</v>
      </c>
      <c r="H24" s="43">
        <f t="shared" si="4"/>
        <v>74802746</v>
      </c>
      <c r="I24" s="43">
        <f t="shared" si="4"/>
        <v>-10768211</v>
      </c>
      <c r="J24" s="43">
        <f t="shared" si="4"/>
        <v>63459467</v>
      </c>
      <c r="K24" s="43">
        <f t="shared" si="4"/>
        <v>-8459819</v>
      </c>
      <c r="L24" s="43">
        <f t="shared" si="4"/>
        <v>44231437</v>
      </c>
      <c r="M24" s="43">
        <f t="shared" si="4"/>
        <v>-24627591</v>
      </c>
      <c r="N24" s="43">
        <f t="shared" si="4"/>
        <v>-9929125</v>
      </c>
      <c r="O24" s="43">
        <f t="shared" si="4"/>
        <v>60326246</v>
      </c>
      <c r="P24" s="43">
        <f t="shared" si="4"/>
        <v>25769530</v>
      </c>
      <c r="Q24" s="43">
        <f t="shared" si="4"/>
        <v>-9073977</v>
      </c>
      <c r="R24" s="43">
        <f t="shared" si="4"/>
        <v>-8954950</v>
      </c>
      <c r="S24" s="43">
        <f t="shared" si="4"/>
        <v>-19468340</v>
      </c>
      <c r="T24" s="43">
        <f t="shared" si="4"/>
        <v>-37497267</v>
      </c>
      <c r="U24" s="43">
        <f t="shared" si="4"/>
        <v>107306446</v>
      </c>
      <c r="V24" s="43">
        <f t="shared" si="4"/>
        <v>232576708</v>
      </c>
      <c r="W24" s="43">
        <f t="shared" si="4"/>
        <v>-125270262</v>
      </c>
      <c r="X24" s="44">
        <f>+IF(V24&lt;&gt;0,(W24/V24)*100,0)</f>
        <v>-53.861912087946486</v>
      </c>
      <c r="Y24" s="45">
        <f t="shared" si="4"/>
        <v>232576708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196754868</v>
      </c>
      <c r="C27" s="65">
        <v>148646279</v>
      </c>
      <c r="D27" s="66">
        <v>232576163</v>
      </c>
      <c r="E27" s="66">
        <v>1191329</v>
      </c>
      <c r="F27" s="66">
        <v>8006530</v>
      </c>
      <c r="G27" s="66">
        <v>5926757</v>
      </c>
      <c r="H27" s="66">
        <v>15124616</v>
      </c>
      <c r="I27" s="66">
        <v>5300606</v>
      </c>
      <c r="J27" s="66">
        <v>5072381</v>
      </c>
      <c r="K27" s="66">
        <v>13520186</v>
      </c>
      <c r="L27" s="66">
        <v>23893173</v>
      </c>
      <c r="M27" s="66">
        <v>2236455</v>
      </c>
      <c r="N27" s="66">
        <v>8222183</v>
      </c>
      <c r="O27" s="66">
        <v>16376264</v>
      </c>
      <c r="P27" s="66">
        <v>26834902</v>
      </c>
      <c r="Q27" s="66">
        <v>6201943</v>
      </c>
      <c r="R27" s="66">
        <v>10974990</v>
      </c>
      <c r="S27" s="66">
        <v>10410805</v>
      </c>
      <c r="T27" s="66">
        <v>27587738</v>
      </c>
      <c r="U27" s="66">
        <v>93440429</v>
      </c>
      <c r="V27" s="66">
        <v>232576163</v>
      </c>
      <c r="W27" s="66">
        <v>-139135734</v>
      </c>
      <c r="X27" s="67">
        <v>-59.82</v>
      </c>
      <c r="Y27" s="68">
        <v>232576163</v>
      </c>
    </row>
    <row r="28" spans="1:25" ht="13.5">
      <c r="A28" s="69" t="s">
        <v>45</v>
      </c>
      <c r="B28" s="2">
        <v>157812368</v>
      </c>
      <c r="C28" s="25">
        <v>125756279</v>
      </c>
      <c r="D28" s="26">
        <v>1032261</v>
      </c>
      <c r="E28" s="26">
        <v>1137399</v>
      </c>
      <c r="F28" s="26">
        <v>7567998</v>
      </c>
      <c r="G28" s="26">
        <v>1575</v>
      </c>
      <c r="H28" s="26">
        <v>8706972</v>
      </c>
      <c r="I28" s="26">
        <v>4826083</v>
      </c>
      <c r="J28" s="26">
        <v>3905981</v>
      </c>
      <c r="K28" s="26">
        <v>12425327</v>
      </c>
      <c r="L28" s="26">
        <v>21157391</v>
      </c>
      <c r="M28" s="26">
        <v>2147546</v>
      </c>
      <c r="N28" s="26">
        <v>7105199</v>
      </c>
      <c r="O28" s="26">
        <v>15651986</v>
      </c>
      <c r="P28" s="26">
        <v>24904731</v>
      </c>
      <c r="Q28" s="26">
        <v>4690903</v>
      </c>
      <c r="R28" s="26">
        <v>11691706</v>
      </c>
      <c r="S28" s="26">
        <v>9007956</v>
      </c>
      <c r="T28" s="26">
        <v>25390565</v>
      </c>
      <c r="U28" s="26">
        <v>80159659</v>
      </c>
      <c r="V28" s="26">
        <v>1032261</v>
      </c>
      <c r="W28" s="26">
        <v>79127398</v>
      </c>
      <c r="X28" s="27">
        <v>7665.44</v>
      </c>
      <c r="Y28" s="28">
        <v>1032261</v>
      </c>
    </row>
    <row r="29" spans="1:25" ht="13.5">
      <c r="A29" s="24" t="s">
        <v>217</v>
      </c>
      <c r="B29" s="2">
        <v>2000000</v>
      </c>
      <c r="C29" s="25">
        <v>0</v>
      </c>
      <c r="D29" s="26">
        <v>179736019</v>
      </c>
      <c r="E29" s="26">
        <v>0</v>
      </c>
      <c r="F29" s="26">
        <v>0</v>
      </c>
      <c r="G29" s="26">
        <v>4573590</v>
      </c>
      <c r="H29" s="26">
        <v>4573590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4573590</v>
      </c>
      <c r="V29" s="26">
        <v>179736019</v>
      </c>
      <c r="W29" s="26">
        <v>-175162429</v>
      </c>
      <c r="X29" s="27">
        <v>-97.46</v>
      </c>
      <c r="Y29" s="28">
        <v>179736019</v>
      </c>
    </row>
    <row r="30" spans="1:25" ht="13.5">
      <c r="A30" s="24" t="s">
        <v>51</v>
      </c>
      <c r="B30" s="2">
        <v>0</v>
      </c>
      <c r="C30" s="25">
        <v>0</v>
      </c>
      <c r="D30" s="26">
        <v>17100000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824773</v>
      </c>
      <c r="L30" s="26">
        <v>824773</v>
      </c>
      <c r="M30" s="26">
        <v>0</v>
      </c>
      <c r="N30" s="26">
        <v>205345</v>
      </c>
      <c r="O30" s="26">
        <v>0</v>
      </c>
      <c r="P30" s="26">
        <v>205345</v>
      </c>
      <c r="Q30" s="26">
        <v>825255</v>
      </c>
      <c r="R30" s="26">
        <v>0</v>
      </c>
      <c r="S30" s="26">
        <v>10018</v>
      </c>
      <c r="T30" s="26">
        <v>835273</v>
      </c>
      <c r="U30" s="26">
        <v>1865391</v>
      </c>
      <c r="V30" s="26">
        <v>17100000</v>
      </c>
      <c r="W30" s="26">
        <v>-15234609</v>
      </c>
      <c r="X30" s="27">
        <v>-89.09</v>
      </c>
      <c r="Y30" s="28">
        <v>17100000</v>
      </c>
    </row>
    <row r="31" spans="1:25" ht="13.5">
      <c r="A31" s="24" t="s">
        <v>52</v>
      </c>
      <c r="B31" s="2">
        <v>36942500</v>
      </c>
      <c r="C31" s="25">
        <v>22890000</v>
      </c>
      <c r="D31" s="26">
        <v>34707883</v>
      </c>
      <c r="E31" s="26">
        <v>53930</v>
      </c>
      <c r="F31" s="26">
        <v>438532</v>
      </c>
      <c r="G31" s="26">
        <v>1351592</v>
      </c>
      <c r="H31" s="26">
        <v>1844054</v>
      </c>
      <c r="I31" s="26">
        <v>474523</v>
      </c>
      <c r="J31" s="26">
        <v>1166400</v>
      </c>
      <c r="K31" s="26">
        <v>270086</v>
      </c>
      <c r="L31" s="26">
        <v>1911009</v>
      </c>
      <c r="M31" s="26">
        <v>88909</v>
      </c>
      <c r="N31" s="26">
        <v>911638</v>
      </c>
      <c r="O31" s="26">
        <v>724278</v>
      </c>
      <c r="P31" s="26">
        <v>1724825</v>
      </c>
      <c r="Q31" s="26">
        <v>685785</v>
      </c>
      <c r="R31" s="26">
        <v>-716716</v>
      </c>
      <c r="S31" s="26">
        <v>1392832</v>
      </c>
      <c r="T31" s="26">
        <v>1361901</v>
      </c>
      <c r="U31" s="26">
        <v>6841789</v>
      </c>
      <c r="V31" s="26">
        <v>34707883</v>
      </c>
      <c r="W31" s="26">
        <v>-27866094</v>
      </c>
      <c r="X31" s="27">
        <v>-80.29</v>
      </c>
      <c r="Y31" s="28">
        <v>34707883</v>
      </c>
    </row>
    <row r="32" spans="1:25" ht="13.5">
      <c r="A32" s="36" t="s">
        <v>53</v>
      </c>
      <c r="B32" s="3">
        <f>SUM(B28:B31)</f>
        <v>196754868</v>
      </c>
      <c r="C32" s="65">
        <f aca="true" t="shared" si="5" ref="C32:Y32">SUM(C28:C31)</f>
        <v>148646279</v>
      </c>
      <c r="D32" s="66">
        <f t="shared" si="5"/>
        <v>232576163</v>
      </c>
      <c r="E32" s="66">
        <f t="shared" si="5"/>
        <v>1191329</v>
      </c>
      <c r="F32" s="66">
        <f t="shared" si="5"/>
        <v>8006530</v>
      </c>
      <c r="G32" s="66">
        <f t="shared" si="5"/>
        <v>5926757</v>
      </c>
      <c r="H32" s="66">
        <f t="shared" si="5"/>
        <v>15124616</v>
      </c>
      <c r="I32" s="66">
        <f t="shared" si="5"/>
        <v>5300606</v>
      </c>
      <c r="J32" s="66">
        <f t="shared" si="5"/>
        <v>5072381</v>
      </c>
      <c r="K32" s="66">
        <f t="shared" si="5"/>
        <v>13520186</v>
      </c>
      <c r="L32" s="66">
        <f t="shared" si="5"/>
        <v>23893173</v>
      </c>
      <c r="M32" s="66">
        <f t="shared" si="5"/>
        <v>2236455</v>
      </c>
      <c r="N32" s="66">
        <f t="shared" si="5"/>
        <v>8222182</v>
      </c>
      <c r="O32" s="66">
        <f t="shared" si="5"/>
        <v>16376264</v>
      </c>
      <c r="P32" s="66">
        <f t="shared" si="5"/>
        <v>26834901</v>
      </c>
      <c r="Q32" s="66">
        <f t="shared" si="5"/>
        <v>6201943</v>
      </c>
      <c r="R32" s="66">
        <f t="shared" si="5"/>
        <v>10974990</v>
      </c>
      <c r="S32" s="66">
        <f t="shared" si="5"/>
        <v>10410806</v>
      </c>
      <c r="T32" s="66">
        <f t="shared" si="5"/>
        <v>27587739</v>
      </c>
      <c r="U32" s="66">
        <f t="shared" si="5"/>
        <v>93440429</v>
      </c>
      <c r="V32" s="66">
        <f t="shared" si="5"/>
        <v>232576163</v>
      </c>
      <c r="W32" s="66">
        <f t="shared" si="5"/>
        <v>-139135734</v>
      </c>
      <c r="X32" s="67">
        <f>+IF(V32&lt;&gt;0,(W32/V32)*100,0)</f>
        <v>-59.82372922714354</v>
      </c>
      <c r="Y32" s="68">
        <f t="shared" si="5"/>
        <v>232576163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302814230</v>
      </c>
      <c r="C35" s="25">
        <v>245594000</v>
      </c>
      <c r="D35" s="26">
        <v>136394000</v>
      </c>
      <c r="E35" s="26">
        <v>104139374</v>
      </c>
      <c r="F35" s="26">
        <v>20318593</v>
      </c>
      <c r="G35" s="26">
        <v>-24358978</v>
      </c>
      <c r="H35" s="26">
        <v>100098989</v>
      </c>
      <c r="I35" s="26">
        <v>-14550786</v>
      </c>
      <c r="J35" s="26">
        <v>58399498</v>
      </c>
      <c r="K35" s="26">
        <v>-22263807</v>
      </c>
      <c r="L35" s="26">
        <v>21584905</v>
      </c>
      <c r="M35" s="26">
        <v>-12594843</v>
      </c>
      <c r="N35" s="26">
        <v>-23650397</v>
      </c>
      <c r="O35" s="26">
        <v>60791652</v>
      </c>
      <c r="P35" s="26">
        <v>24546412</v>
      </c>
      <c r="Q35" s="26">
        <v>-5261477</v>
      </c>
      <c r="R35" s="26">
        <v>-31712117</v>
      </c>
      <c r="S35" s="26">
        <v>-28519207</v>
      </c>
      <c r="T35" s="26">
        <v>-65492801</v>
      </c>
      <c r="U35" s="26">
        <v>80737505</v>
      </c>
      <c r="V35" s="26">
        <v>136394000</v>
      </c>
      <c r="W35" s="26">
        <v>-55656495</v>
      </c>
      <c r="X35" s="27">
        <v>-40.81</v>
      </c>
      <c r="Y35" s="28">
        <v>136394000</v>
      </c>
    </row>
    <row r="36" spans="1:25" ht="13.5">
      <c r="A36" s="24" t="s">
        <v>56</v>
      </c>
      <c r="B36" s="2">
        <v>622589455</v>
      </c>
      <c r="C36" s="25">
        <v>661988000</v>
      </c>
      <c r="D36" s="26">
        <v>690832000</v>
      </c>
      <c r="E36" s="26">
        <v>1187250</v>
      </c>
      <c r="F36" s="26">
        <v>8101286</v>
      </c>
      <c r="G36" s="26">
        <v>5922538</v>
      </c>
      <c r="H36" s="26">
        <v>15211074</v>
      </c>
      <c r="I36" s="26">
        <v>5298494</v>
      </c>
      <c r="J36" s="26">
        <v>4955166</v>
      </c>
      <c r="K36" s="26">
        <v>13445820</v>
      </c>
      <c r="L36" s="26">
        <v>23699480</v>
      </c>
      <c r="M36" s="26">
        <v>2240996</v>
      </c>
      <c r="N36" s="26">
        <v>8207594</v>
      </c>
      <c r="O36" s="26">
        <v>16372619</v>
      </c>
      <c r="P36" s="26">
        <v>26821209</v>
      </c>
      <c r="Q36" s="26">
        <v>6012452</v>
      </c>
      <c r="R36" s="26">
        <v>10872371</v>
      </c>
      <c r="S36" s="26">
        <v>9593328</v>
      </c>
      <c r="T36" s="26">
        <v>26478151</v>
      </c>
      <c r="U36" s="26">
        <v>92209914</v>
      </c>
      <c r="V36" s="26">
        <v>690832000</v>
      </c>
      <c r="W36" s="26">
        <v>-598622086</v>
      </c>
      <c r="X36" s="27">
        <v>-86.65</v>
      </c>
      <c r="Y36" s="28">
        <v>690832000</v>
      </c>
    </row>
    <row r="37" spans="1:25" ht="13.5">
      <c r="A37" s="24" t="s">
        <v>57</v>
      </c>
      <c r="B37" s="2">
        <v>163237104</v>
      </c>
      <c r="C37" s="25">
        <v>136644000</v>
      </c>
      <c r="D37" s="26">
        <v>140449000</v>
      </c>
      <c r="E37" s="26">
        <v>8852004</v>
      </c>
      <c r="F37" s="26">
        <v>43109869</v>
      </c>
      <c r="G37" s="26">
        <v>-15253299</v>
      </c>
      <c r="H37" s="26">
        <v>36708574</v>
      </c>
      <c r="I37" s="26">
        <v>204930</v>
      </c>
      <c r="J37" s="26">
        <v>-1302654</v>
      </c>
      <c r="K37" s="26">
        <v>-1642916</v>
      </c>
      <c r="L37" s="26">
        <v>-2740640</v>
      </c>
      <c r="M37" s="26">
        <v>2878092</v>
      </c>
      <c r="N37" s="26">
        <v>-8506860</v>
      </c>
      <c r="O37" s="26">
        <v>14460408</v>
      </c>
      <c r="P37" s="26">
        <v>8831640</v>
      </c>
      <c r="Q37" s="26">
        <v>7086074</v>
      </c>
      <c r="R37" s="26">
        <v>-8446807</v>
      </c>
      <c r="S37" s="26">
        <v>-8610132</v>
      </c>
      <c r="T37" s="26">
        <v>-9970865</v>
      </c>
      <c r="U37" s="26">
        <v>32828709</v>
      </c>
      <c r="V37" s="26">
        <v>140449000</v>
      </c>
      <c r="W37" s="26">
        <v>-107620291</v>
      </c>
      <c r="X37" s="27">
        <v>-76.63</v>
      </c>
      <c r="Y37" s="28">
        <v>140449000</v>
      </c>
    </row>
    <row r="38" spans="1:25" ht="13.5">
      <c r="A38" s="24" t="s">
        <v>58</v>
      </c>
      <c r="B38" s="2">
        <v>181417703</v>
      </c>
      <c r="C38" s="25">
        <v>204542000</v>
      </c>
      <c r="D38" s="26">
        <v>204542000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204542000</v>
      </c>
      <c r="W38" s="26">
        <v>-204542000</v>
      </c>
      <c r="X38" s="27">
        <v>-100</v>
      </c>
      <c r="Y38" s="28">
        <v>204542000</v>
      </c>
    </row>
    <row r="39" spans="1:25" ht="13.5">
      <c r="A39" s="24" t="s">
        <v>59</v>
      </c>
      <c r="B39" s="2">
        <v>580748878</v>
      </c>
      <c r="C39" s="25">
        <v>566396000</v>
      </c>
      <c r="D39" s="26">
        <v>482235000</v>
      </c>
      <c r="E39" s="26">
        <v>96474620</v>
      </c>
      <c r="F39" s="26">
        <v>-14689990</v>
      </c>
      <c r="G39" s="26">
        <v>-3183141</v>
      </c>
      <c r="H39" s="26">
        <v>78601489</v>
      </c>
      <c r="I39" s="26">
        <v>-9457222</v>
      </c>
      <c r="J39" s="26">
        <v>64657318</v>
      </c>
      <c r="K39" s="26">
        <v>-7175071</v>
      </c>
      <c r="L39" s="26">
        <v>48025025</v>
      </c>
      <c r="M39" s="26">
        <v>-13231939</v>
      </c>
      <c r="N39" s="26">
        <v>-6935943</v>
      </c>
      <c r="O39" s="26">
        <v>62703863</v>
      </c>
      <c r="P39" s="26">
        <v>42535981</v>
      </c>
      <c r="Q39" s="26">
        <v>-6335099</v>
      </c>
      <c r="R39" s="26">
        <v>-12392939</v>
      </c>
      <c r="S39" s="26">
        <v>-10315747</v>
      </c>
      <c r="T39" s="26">
        <v>-29043785</v>
      </c>
      <c r="U39" s="26">
        <v>140118710</v>
      </c>
      <c r="V39" s="26">
        <v>482235000</v>
      </c>
      <c r="W39" s="26">
        <v>-342116290</v>
      </c>
      <c r="X39" s="27">
        <v>-70.94</v>
      </c>
      <c r="Y39" s="28">
        <v>482235000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85231598</v>
      </c>
      <c r="C42" s="25">
        <v>85651000</v>
      </c>
      <c r="D42" s="26">
        <v>232576245</v>
      </c>
      <c r="E42" s="26">
        <v>26284289</v>
      </c>
      <c r="F42" s="26">
        <v>-17010902</v>
      </c>
      <c r="G42" s="26">
        <v>-19674497</v>
      </c>
      <c r="H42" s="26">
        <v>-10401110</v>
      </c>
      <c r="I42" s="26">
        <v>36461062</v>
      </c>
      <c r="J42" s="26">
        <v>60578064</v>
      </c>
      <c r="K42" s="26">
        <v>-18160975</v>
      </c>
      <c r="L42" s="26">
        <v>78878151</v>
      </c>
      <c r="M42" s="26">
        <v>-18090793</v>
      </c>
      <c r="N42" s="26">
        <v>-24650358</v>
      </c>
      <c r="O42" s="26">
        <v>-31986195</v>
      </c>
      <c r="P42" s="26">
        <v>-74727346</v>
      </c>
      <c r="Q42" s="26">
        <v>13469413</v>
      </c>
      <c r="R42" s="26">
        <v>-30150097</v>
      </c>
      <c r="S42" s="26">
        <v>-28618391</v>
      </c>
      <c r="T42" s="26">
        <v>-45299075</v>
      </c>
      <c r="U42" s="26">
        <v>-51549380</v>
      </c>
      <c r="V42" s="26">
        <v>232576245</v>
      </c>
      <c r="W42" s="26">
        <v>-284125625</v>
      </c>
      <c r="X42" s="27">
        <v>-122.16</v>
      </c>
      <c r="Y42" s="28">
        <v>232576245</v>
      </c>
    </row>
    <row r="43" spans="1:25" ht="13.5">
      <c r="A43" s="24" t="s">
        <v>62</v>
      </c>
      <c r="B43" s="2">
        <v>-154809945</v>
      </c>
      <c r="C43" s="25">
        <v>-126182000</v>
      </c>
      <c r="D43" s="26">
        <v>-232575996</v>
      </c>
      <c r="E43" s="26">
        <v>-36821660</v>
      </c>
      <c r="F43" s="26">
        <v>19027478</v>
      </c>
      <c r="G43" s="26">
        <v>21540271</v>
      </c>
      <c r="H43" s="26">
        <v>3746089</v>
      </c>
      <c r="I43" s="26">
        <v>-32040185</v>
      </c>
      <c r="J43" s="26">
        <v>16169309</v>
      </c>
      <c r="K43" s="26">
        <v>-71871716</v>
      </c>
      <c r="L43" s="26">
        <v>-87742592</v>
      </c>
      <c r="M43" s="26">
        <v>26728813</v>
      </c>
      <c r="N43" s="26">
        <v>5493583</v>
      </c>
      <c r="O43" s="26">
        <v>35003198</v>
      </c>
      <c r="P43" s="26">
        <v>67225594</v>
      </c>
      <c r="Q43" s="26">
        <v>25020791</v>
      </c>
      <c r="R43" s="26">
        <v>-3126899</v>
      </c>
      <c r="S43" s="26">
        <v>54638689</v>
      </c>
      <c r="T43" s="26">
        <v>76532581</v>
      </c>
      <c r="U43" s="26">
        <v>59761672</v>
      </c>
      <c r="V43" s="26">
        <v>-232575996</v>
      </c>
      <c r="W43" s="26">
        <v>292337668</v>
      </c>
      <c r="X43" s="27">
        <v>-125.7</v>
      </c>
      <c r="Y43" s="28">
        <v>-232575996</v>
      </c>
    </row>
    <row r="44" spans="1:25" ht="13.5">
      <c r="A44" s="24" t="s">
        <v>63</v>
      </c>
      <c r="B44" s="2">
        <v>45032610</v>
      </c>
      <c r="C44" s="25">
        <v>-14529000</v>
      </c>
      <c r="D44" s="26">
        <v>-14179982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-6665860</v>
      </c>
      <c r="L44" s="26">
        <v>-6665860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-6665860</v>
      </c>
      <c r="V44" s="26">
        <v>-14179982</v>
      </c>
      <c r="W44" s="26">
        <v>7514122</v>
      </c>
      <c r="X44" s="27">
        <v>-52.99</v>
      </c>
      <c r="Y44" s="28">
        <v>-14179982</v>
      </c>
    </row>
    <row r="45" spans="1:25" ht="13.5">
      <c r="A45" s="36" t="s">
        <v>64</v>
      </c>
      <c r="B45" s="3">
        <v>262081200</v>
      </c>
      <c r="C45" s="65">
        <v>262261000</v>
      </c>
      <c r="D45" s="66">
        <v>-14179733</v>
      </c>
      <c r="E45" s="66">
        <v>251188511</v>
      </c>
      <c r="F45" s="66">
        <v>253205087</v>
      </c>
      <c r="G45" s="66">
        <v>255070861</v>
      </c>
      <c r="H45" s="66">
        <v>255070861</v>
      </c>
      <c r="I45" s="66">
        <v>259491738</v>
      </c>
      <c r="J45" s="66">
        <v>336239111</v>
      </c>
      <c r="K45" s="66">
        <v>239540560</v>
      </c>
      <c r="L45" s="66">
        <v>239540560</v>
      </c>
      <c r="M45" s="66">
        <v>248178580</v>
      </c>
      <c r="N45" s="66">
        <v>229021805</v>
      </c>
      <c r="O45" s="66">
        <v>232038808</v>
      </c>
      <c r="P45" s="66">
        <v>232038808</v>
      </c>
      <c r="Q45" s="66">
        <v>270529012</v>
      </c>
      <c r="R45" s="66">
        <v>237252016</v>
      </c>
      <c r="S45" s="66">
        <v>263272314</v>
      </c>
      <c r="T45" s="66">
        <v>263272314</v>
      </c>
      <c r="U45" s="66">
        <v>263272314</v>
      </c>
      <c r="V45" s="66">
        <v>-14179733</v>
      </c>
      <c r="W45" s="66">
        <v>277452047</v>
      </c>
      <c r="X45" s="67">
        <v>-1956.68</v>
      </c>
      <c r="Y45" s="68">
        <v>-14179733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6305627</v>
      </c>
      <c r="C49" s="95">
        <v>2681371</v>
      </c>
      <c r="D49" s="20">
        <v>1569838</v>
      </c>
      <c r="E49" s="20">
        <v>0</v>
      </c>
      <c r="F49" s="20">
        <v>0</v>
      </c>
      <c r="G49" s="20">
        <v>0</v>
      </c>
      <c r="H49" s="20">
        <v>16324589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26881425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62547285</v>
      </c>
      <c r="C51" s="95">
        <v>2731358</v>
      </c>
      <c r="D51" s="20">
        <v>13087980</v>
      </c>
      <c r="E51" s="20">
        <v>0</v>
      </c>
      <c r="F51" s="20">
        <v>0</v>
      </c>
      <c r="G51" s="20">
        <v>0</v>
      </c>
      <c r="H51" s="20">
        <v>581954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78948577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349915174</v>
      </c>
      <c r="D5" s="120">
        <f t="shared" si="0"/>
        <v>321089926</v>
      </c>
      <c r="E5" s="66">
        <f t="shared" si="0"/>
        <v>485801937</v>
      </c>
      <c r="F5" s="66">
        <f t="shared" si="0"/>
        <v>59474865</v>
      </c>
      <c r="G5" s="66">
        <f t="shared" si="0"/>
        <v>5559226</v>
      </c>
      <c r="H5" s="66">
        <f t="shared" si="0"/>
        <v>15962447</v>
      </c>
      <c r="I5" s="66">
        <f t="shared" si="0"/>
        <v>80996538</v>
      </c>
      <c r="J5" s="66">
        <f t="shared" si="0"/>
        <v>11685606</v>
      </c>
      <c r="K5" s="66">
        <f t="shared" si="0"/>
        <v>48291690</v>
      </c>
      <c r="L5" s="66">
        <f t="shared" si="0"/>
        <v>17336965</v>
      </c>
      <c r="M5" s="66">
        <f t="shared" si="0"/>
        <v>77314261</v>
      </c>
      <c r="N5" s="66">
        <f t="shared" si="0"/>
        <v>3448659</v>
      </c>
      <c r="O5" s="66">
        <f t="shared" si="0"/>
        <v>15485223</v>
      </c>
      <c r="P5" s="66">
        <f t="shared" si="0"/>
        <v>49878312</v>
      </c>
      <c r="Q5" s="66">
        <f t="shared" si="0"/>
        <v>68812194</v>
      </c>
      <c r="R5" s="66">
        <f t="shared" si="0"/>
        <v>8224359</v>
      </c>
      <c r="S5" s="66">
        <f t="shared" si="0"/>
        <v>27370201</v>
      </c>
      <c r="T5" s="66">
        <f t="shared" si="0"/>
        <v>14514732</v>
      </c>
      <c r="U5" s="66">
        <f t="shared" si="0"/>
        <v>50109292</v>
      </c>
      <c r="V5" s="66">
        <f t="shared" si="0"/>
        <v>277232285</v>
      </c>
      <c r="W5" s="66">
        <f t="shared" si="0"/>
        <v>485801937</v>
      </c>
      <c r="X5" s="66">
        <f t="shared" si="0"/>
        <v>-208569652</v>
      </c>
      <c r="Y5" s="103">
        <f>+IF(W5&lt;&gt;0,+(X5/W5)*100,0)</f>
        <v>-42.93306306845788</v>
      </c>
      <c r="Z5" s="119">
        <f>SUM(Z6:Z8)</f>
        <v>485801937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349915174</v>
      </c>
      <c r="D7" s="124">
        <v>321089926</v>
      </c>
      <c r="E7" s="125">
        <v>485801937</v>
      </c>
      <c r="F7" s="125">
        <v>59474865</v>
      </c>
      <c r="G7" s="125">
        <v>5559226</v>
      </c>
      <c r="H7" s="125">
        <v>15962447</v>
      </c>
      <c r="I7" s="125">
        <v>80996538</v>
      </c>
      <c r="J7" s="125">
        <v>11685606</v>
      </c>
      <c r="K7" s="125">
        <v>48291690</v>
      </c>
      <c r="L7" s="125">
        <v>17336965</v>
      </c>
      <c r="M7" s="125">
        <v>77314261</v>
      </c>
      <c r="N7" s="125">
        <v>3448659</v>
      </c>
      <c r="O7" s="125">
        <v>15485223</v>
      </c>
      <c r="P7" s="125">
        <v>49878312</v>
      </c>
      <c r="Q7" s="125">
        <v>68812194</v>
      </c>
      <c r="R7" s="125">
        <v>8224359</v>
      </c>
      <c r="S7" s="125">
        <v>27370201</v>
      </c>
      <c r="T7" s="125">
        <v>14514732</v>
      </c>
      <c r="U7" s="125">
        <v>50109292</v>
      </c>
      <c r="V7" s="125">
        <v>277232285</v>
      </c>
      <c r="W7" s="125">
        <v>485801937</v>
      </c>
      <c r="X7" s="125">
        <v>-208569652</v>
      </c>
      <c r="Y7" s="107">
        <v>-42.93</v>
      </c>
      <c r="Z7" s="123">
        <v>485801937</v>
      </c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807506</v>
      </c>
      <c r="D9" s="120">
        <f t="shared" si="1"/>
        <v>2721577</v>
      </c>
      <c r="E9" s="66">
        <f t="shared" si="1"/>
        <v>16501724</v>
      </c>
      <c r="F9" s="66">
        <f t="shared" si="1"/>
        <v>70119</v>
      </c>
      <c r="G9" s="66">
        <f t="shared" si="1"/>
        <v>23365</v>
      </c>
      <c r="H9" s="66">
        <f t="shared" si="1"/>
        <v>21431</v>
      </c>
      <c r="I9" s="66">
        <f t="shared" si="1"/>
        <v>114915</v>
      </c>
      <c r="J9" s="66">
        <f t="shared" si="1"/>
        <v>19746</v>
      </c>
      <c r="K9" s="66">
        <f t="shared" si="1"/>
        <v>4612954</v>
      </c>
      <c r="L9" s="66">
        <f t="shared" si="1"/>
        <v>17412</v>
      </c>
      <c r="M9" s="66">
        <f t="shared" si="1"/>
        <v>4650112</v>
      </c>
      <c r="N9" s="66">
        <f t="shared" si="1"/>
        <v>18393</v>
      </c>
      <c r="O9" s="66">
        <f t="shared" si="1"/>
        <v>20878</v>
      </c>
      <c r="P9" s="66">
        <f t="shared" si="1"/>
        <v>32394</v>
      </c>
      <c r="Q9" s="66">
        <f t="shared" si="1"/>
        <v>71665</v>
      </c>
      <c r="R9" s="66">
        <f t="shared" si="1"/>
        <v>21660</v>
      </c>
      <c r="S9" s="66">
        <f t="shared" si="1"/>
        <v>25725</v>
      </c>
      <c r="T9" s="66">
        <f t="shared" si="1"/>
        <v>25242</v>
      </c>
      <c r="U9" s="66">
        <f t="shared" si="1"/>
        <v>72627</v>
      </c>
      <c r="V9" s="66">
        <f t="shared" si="1"/>
        <v>4909319</v>
      </c>
      <c r="W9" s="66">
        <f t="shared" si="1"/>
        <v>16501724</v>
      </c>
      <c r="X9" s="66">
        <f t="shared" si="1"/>
        <v>-11592405</v>
      </c>
      <c r="Y9" s="103">
        <f>+IF(W9&lt;&gt;0,+(X9/W9)*100,0)</f>
        <v>-70.24965997492141</v>
      </c>
      <c r="Z9" s="119">
        <f>SUM(Z10:Z14)</f>
        <v>16501724</v>
      </c>
    </row>
    <row r="10" spans="1:26" ht="13.5">
      <c r="A10" s="104" t="s">
        <v>78</v>
      </c>
      <c r="B10" s="102"/>
      <c r="C10" s="121">
        <v>807506</v>
      </c>
      <c r="D10" s="122">
        <v>466047</v>
      </c>
      <c r="E10" s="26">
        <v>466047</v>
      </c>
      <c r="F10" s="26">
        <v>70119</v>
      </c>
      <c r="G10" s="26">
        <v>23365</v>
      </c>
      <c r="H10" s="26">
        <v>21431</v>
      </c>
      <c r="I10" s="26">
        <v>114915</v>
      </c>
      <c r="J10" s="26">
        <v>19746</v>
      </c>
      <c r="K10" s="26">
        <v>19746</v>
      </c>
      <c r="L10" s="26">
        <v>17412</v>
      </c>
      <c r="M10" s="26">
        <v>56904</v>
      </c>
      <c r="N10" s="26">
        <v>18393</v>
      </c>
      <c r="O10" s="26">
        <v>20878</v>
      </c>
      <c r="P10" s="26">
        <v>32394</v>
      </c>
      <c r="Q10" s="26">
        <v>71665</v>
      </c>
      <c r="R10" s="26">
        <v>21660</v>
      </c>
      <c r="S10" s="26">
        <v>25725</v>
      </c>
      <c r="T10" s="26">
        <v>25242</v>
      </c>
      <c r="U10" s="26">
        <v>72627</v>
      </c>
      <c r="V10" s="26">
        <v>316111</v>
      </c>
      <c r="W10" s="26">
        <v>466047</v>
      </c>
      <c r="X10" s="26">
        <v>-149936</v>
      </c>
      <c r="Y10" s="106">
        <v>-32.17</v>
      </c>
      <c r="Z10" s="121">
        <v>466047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>
        <v>2255530</v>
      </c>
      <c r="E12" s="26">
        <v>2256000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2256000</v>
      </c>
      <c r="X12" s="26">
        <v>-2256000</v>
      </c>
      <c r="Y12" s="106">
        <v>-100</v>
      </c>
      <c r="Z12" s="121">
        <v>2256000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>
        <v>13779677</v>
      </c>
      <c r="F14" s="125"/>
      <c r="G14" s="125"/>
      <c r="H14" s="125"/>
      <c r="I14" s="125"/>
      <c r="J14" s="125"/>
      <c r="K14" s="125">
        <v>4593208</v>
      </c>
      <c r="L14" s="125"/>
      <c r="M14" s="125">
        <v>4593208</v>
      </c>
      <c r="N14" s="125"/>
      <c r="O14" s="125"/>
      <c r="P14" s="125"/>
      <c r="Q14" s="125"/>
      <c r="R14" s="125"/>
      <c r="S14" s="125"/>
      <c r="T14" s="125"/>
      <c r="U14" s="125"/>
      <c r="V14" s="125">
        <v>4593208</v>
      </c>
      <c r="W14" s="125">
        <v>13779677</v>
      </c>
      <c r="X14" s="125">
        <v>-9186469</v>
      </c>
      <c r="Y14" s="107">
        <v>-66.67</v>
      </c>
      <c r="Z14" s="123">
        <v>13779677</v>
      </c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13779677</v>
      </c>
      <c r="E15" s="66">
        <f t="shared" si="2"/>
        <v>0</v>
      </c>
      <c r="F15" s="66">
        <f t="shared" si="2"/>
        <v>5741539</v>
      </c>
      <c r="G15" s="66">
        <f t="shared" si="2"/>
        <v>0</v>
      </c>
      <c r="H15" s="66">
        <f t="shared" si="2"/>
        <v>0</v>
      </c>
      <c r="I15" s="66">
        <f t="shared" si="2"/>
        <v>5741539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3444946</v>
      </c>
      <c r="Q15" s="66">
        <f t="shared" si="2"/>
        <v>3444946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9186485</v>
      </c>
      <c r="W15" s="66">
        <f t="shared" si="2"/>
        <v>0</v>
      </c>
      <c r="X15" s="66">
        <f t="shared" si="2"/>
        <v>9186485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>
        <v>13779677</v>
      </c>
      <c r="E18" s="26"/>
      <c r="F18" s="26">
        <v>5741539</v>
      </c>
      <c r="G18" s="26"/>
      <c r="H18" s="26"/>
      <c r="I18" s="26">
        <v>5741539</v>
      </c>
      <c r="J18" s="26"/>
      <c r="K18" s="26"/>
      <c r="L18" s="26"/>
      <c r="M18" s="26"/>
      <c r="N18" s="26"/>
      <c r="O18" s="26"/>
      <c r="P18" s="26">
        <v>3444946</v>
      </c>
      <c r="Q18" s="26">
        <v>3444946</v>
      </c>
      <c r="R18" s="26"/>
      <c r="S18" s="26"/>
      <c r="T18" s="26"/>
      <c r="U18" s="26"/>
      <c r="V18" s="26">
        <v>9186485</v>
      </c>
      <c r="W18" s="26"/>
      <c r="X18" s="26">
        <v>9186485</v>
      </c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128564262</v>
      </c>
      <c r="D19" s="120">
        <f t="shared" si="3"/>
        <v>164477629</v>
      </c>
      <c r="E19" s="66">
        <f t="shared" si="3"/>
        <v>167477953</v>
      </c>
      <c r="F19" s="66">
        <f t="shared" si="3"/>
        <v>47771427</v>
      </c>
      <c r="G19" s="66">
        <f t="shared" si="3"/>
        <v>3498666</v>
      </c>
      <c r="H19" s="66">
        <f t="shared" si="3"/>
        <v>3570232</v>
      </c>
      <c r="I19" s="66">
        <f t="shared" si="3"/>
        <v>54840325</v>
      </c>
      <c r="J19" s="66">
        <f t="shared" si="3"/>
        <v>4669997</v>
      </c>
      <c r="K19" s="66">
        <f t="shared" si="3"/>
        <v>39478528</v>
      </c>
      <c r="L19" s="66">
        <f t="shared" si="3"/>
        <v>3380922</v>
      </c>
      <c r="M19" s="66">
        <f t="shared" si="3"/>
        <v>47529447</v>
      </c>
      <c r="N19" s="66">
        <f t="shared" si="3"/>
        <v>2691833</v>
      </c>
      <c r="O19" s="66">
        <f t="shared" si="3"/>
        <v>3168061</v>
      </c>
      <c r="P19" s="66">
        <f t="shared" si="3"/>
        <v>30534626</v>
      </c>
      <c r="Q19" s="66">
        <f t="shared" si="3"/>
        <v>36394520</v>
      </c>
      <c r="R19" s="66">
        <f t="shared" si="3"/>
        <v>11604135</v>
      </c>
      <c r="S19" s="66">
        <f t="shared" si="3"/>
        <v>-4634951</v>
      </c>
      <c r="T19" s="66">
        <f t="shared" si="3"/>
        <v>3686967</v>
      </c>
      <c r="U19" s="66">
        <f t="shared" si="3"/>
        <v>10656151</v>
      </c>
      <c r="V19" s="66">
        <f t="shared" si="3"/>
        <v>149420443</v>
      </c>
      <c r="W19" s="66">
        <f t="shared" si="3"/>
        <v>167477953</v>
      </c>
      <c r="X19" s="66">
        <f t="shared" si="3"/>
        <v>-18057510</v>
      </c>
      <c r="Y19" s="103">
        <f>+IF(W19&lt;&gt;0,+(X19/W19)*100,0)</f>
        <v>-10.782022156671571</v>
      </c>
      <c r="Z19" s="119">
        <f>SUM(Z20:Z23)</f>
        <v>167477953</v>
      </c>
    </row>
    <row r="20" spans="1:26" ht="13.5">
      <c r="A20" s="104" t="s">
        <v>88</v>
      </c>
      <c r="B20" s="102"/>
      <c r="C20" s="121">
        <v>155987</v>
      </c>
      <c r="D20" s="122"/>
      <c r="E20" s="26"/>
      <c r="F20" s="26">
        <v>-22304</v>
      </c>
      <c r="G20" s="26">
        <v>2781</v>
      </c>
      <c r="H20" s="26"/>
      <c r="I20" s="26">
        <v>-19523</v>
      </c>
      <c r="J20" s="26"/>
      <c r="K20" s="26"/>
      <c r="L20" s="26"/>
      <c r="M20" s="26"/>
      <c r="N20" s="26"/>
      <c r="O20" s="26"/>
      <c r="P20" s="26"/>
      <c r="Q20" s="26"/>
      <c r="R20" s="26"/>
      <c r="S20" s="26">
        <v>-17301</v>
      </c>
      <c r="T20" s="26">
        <v>19523</v>
      </c>
      <c r="U20" s="26">
        <v>2222</v>
      </c>
      <c r="V20" s="26">
        <v>-17301</v>
      </c>
      <c r="W20" s="26"/>
      <c r="X20" s="26">
        <v>-17301</v>
      </c>
      <c r="Y20" s="106">
        <v>0</v>
      </c>
      <c r="Z20" s="121"/>
    </row>
    <row r="21" spans="1:26" ht="13.5">
      <c r="A21" s="104" t="s">
        <v>89</v>
      </c>
      <c r="B21" s="102"/>
      <c r="C21" s="121">
        <v>120044664</v>
      </c>
      <c r="D21" s="122">
        <v>127534008</v>
      </c>
      <c r="E21" s="26">
        <v>130534331</v>
      </c>
      <c r="F21" s="26">
        <v>46926012</v>
      </c>
      <c r="G21" s="26">
        <v>2677716</v>
      </c>
      <c r="H21" s="26">
        <v>2706353</v>
      </c>
      <c r="I21" s="26">
        <v>52310081</v>
      </c>
      <c r="J21" s="26">
        <v>3743060</v>
      </c>
      <c r="K21" s="26">
        <v>38468284</v>
      </c>
      <c r="L21" s="26">
        <v>2516742</v>
      </c>
      <c r="M21" s="26">
        <v>44728086</v>
      </c>
      <c r="N21" s="26">
        <v>1675823</v>
      </c>
      <c r="O21" s="26">
        <v>2290960</v>
      </c>
      <c r="P21" s="26">
        <v>29563849</v>
      </c>
      <c r="Q21" s="26">
        <v>33530632</v>
      </c>
      <c r="R21" s="26">
        <v>10858575</v>
      </c>
      <c r="S21" s="26">
        <v>-5376979</v>
      </c>
      <c r="T21" s="26">
        <v>2840624</v>
      </c>
      <c r="U21" s="26">
        <v>8322220</v>
      </c>
      <c r="V21" s="26">
        <v>138891019</v>
      </c>
      <c r="W21" s="26">
        <v>130534331</v>
      </c>
      <c r="X21" s="26">
        <v>8356688</v>
      </c>
      <c r="Y21" s="106">
        <v>6.4</v>
      </c>
      <c r="Z21" s="121">
        <v>130534331</v>
      </c>
    </row>
    <row r="22" spans="1:26" ht="13.5">
      <c r="A22" s="104" t="s">
        <v>90</v>
      </c>
      <c r="B22" s="102"/>
      <c r="C22" s="123">
        <v>3295456</v>
      </c>
      <c r="D22" s="124">
        <v>31011275</v>
      </c>
      <c r="E22" s="125">
        <v>31011276</v>
      </c>
      <c r="F22" s="125">
        <v>304568</v>
      </c>
      <c r="G22" s="125">
        <v>262343</v>
      </c>
      <c r="H22" s="125">
        <v>296754</v>
      </c>
      <c r="I22" s="125">
        <v>863665</v>
      </c>
      <c r="J22" s="125">
        <v>301663</v>
      </c>
      <c r="K22" s="125">
        <v>261127</v>
      </c>
      <c r="L22" s="125">
        <v>300759</v>
      </c>
      <c r="M22" s="125">
        <v>863549</v>
      </c>
      <c r="N22" s="125">
        <v>221462</v>
      </c>
      <c r="O22" s="125">
        <v>308637</v>
      </c>
      <c r="P22" s="125">
        <v>316724</v>
      </c>
      <c r="Q22" s="125">
        <v>846823</v>
      </c>
      <c r="R22" s="125">
        <v>305353</v>
      </c>
      <c r="S22" s="125">
        <v>309055</v>
      </c>
      <c r="T22" s="125">
        <v>324580</v>
      </c>
      <c r="U22" s="125">
        <v>938988</v>
      </c>
      <c r="V22" s="125">
        <v>3513025</v>
      </c>
      <c r="W22" s="125">
        <v>31011276</v>
      </c>
      <c r="X22" s="125">
        <v>-27498251</v>
      </c>
      <c r="Y22" s="107">
        <v>-88.67</v>
      </c>
      <c r="Z22" s="123">
        <v>31011276</v>
      </c>
    </row>
    <row r="23" spans="1:26" ht="13.5">
      <c r="A23" s="104" t="s">
        <v>91</v>
      </c>
      <c r="B23" s="102"/>
      <c r="C23" s="121">
        <v>5068155</v>
      </c>
      <c r="D23" s="122">
        <v>5932346</v>
      </c>
      <c r="E23" s="26">
        <v>5932346</v>
      </c>
      <c r="F23" s="26">
        <v>563151</v>
      </c>
      <c r="G23" s="26">
        <v>555826</v>
      </c>
      <c r="H23" s="26">
        <v>567125</v>
      </c>
      <c r="I23" s="26">
        <v>1686102</v>
      </c>
      <c r="J23" s="26">
        <v>625274</v>
      </c>
      <c r="K23" s="26">
        <v>749117</v>
      </c>
      <c r="L23" s="26">
        <v>563421</v>
      </c>
      <c r="M23" s="26">
        <v>1937812</v>
      </c>
      <c r="N23" s="26">
        <v>794548</v>
      </c>
      <c r="O23" s="26">
        <v>568464</v>
      </c>
      <c r="P23" s="26">
        <v>654053</v>
      </c>
      <c r="Q23" s="26">
        <v>2017065</v>
      </c>
      <c r="R23" s="26">
        <v>440207</v>
      </c>
      <c r="S23" s="26">
        <v>450274</v>
      </c>
      <c r="T23" s="26">
        <v>502240</v>
      </c>
      <c r="U23" s="26">
        <v>1392721</v>
      </c>
      <c r="V23" s="26">
        <v>7033700</v>
      </c>
      <c r="W23" s="26">
        <v>5932346</v>
      </c>
      <c r="X23" s="26">
        <v>1101354</v>
      </c>
      <c r="Y23" s="106">
        <v>18.57</v>
      </c>
      <c r="Z23" s="121">
        <v>5932346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479286942</v>
      </c>
      <c r="D25" s="139">
        <f t="shared" si="4"/>
        <v>502068809</v>
      </c>
      <c r="E25" s="39">
        <f t="shared" si="4"/>
        <v>669781614</v>
      </c>
      <c r="F25" s="39">
        <f t="shared" si="4"/>
        <v>113057950</v>
      </c>
      <c r="G25" s="39">
        <f t="shared" si="4"/>
        <v>9081257</v>
      </c>
      <c r="H25" s="39">
        <f t="shared" si="4"/>
        <v>19554110</v>
      </c>
      <c r="I25" s="39">
        <f t="shared" si="4"/>
        <v>141693317</v>
      </c>
      <c r="J25" s="39">
        <f t="shared" si="4"/>
        <v>16375349</v>
      </c>
      <c r="K25" s="39">
        <f t="shared" si="4"/>
        <v>92383172</v>
      </c>
      <c r="L25" s="39">
        <f t="shared" si="4"/>
        <v>20735299</v>
      </c>
      <c r="M25" s="39">
        <f t="shared" si="4"/>
        <v>129493820</v>
      </c>
      <c r="N25" s="39">
        <f t="shared" si="4"/>
        <v>6158885</v>
      </c>
      <c r="O25" s="39">
        <f t="shared" si="4"/>
        <v>18674162</v>
      </c>
      <c r="P25" s="39">
        <f t="shared" si="4"/>
        <v>83890278</v>
      </c>
      <c r="Q25" s="39">
        <f t="shared" si="4"/>
        <v>108723325</v>
      </c>
      <c r="R25" s="39">
        <f t="shared" si="4"/>
        <v>19850154</v>
      </c>
      <c r="S25" s="39">
        <f t="shared" si="4"/>
        <v>22760975</v>
      </c>
      <c r="T25" s="39">
        <f t="shared" si="4"/>
        <v>18226941</v>
      </c>
      <c r="U25" s="39">
        <f t="shared" si="4"/>
        <v>60838070</v>
      </c>
      <c r="V25" s="39">
        <f t="shared" si="4"/>
        <v>440748532</v>
      </c>
      <c r="W25" s="39">
        <f t="shared" si="4"/>
        <v>669781614</v>
      </c>
      <c r="X25" s="39">
        <f t="shared" si="4"/>
        <v>-229033082</v>
      </c>
      <c r="Y25" s="140">
        <f>+IF(W25&lt;&gt;0,+(X25/W25)*100,0)</f>
        <v>-34.19518798555733</v>
      </c>
      <c r="Z25" s="138">
        <f>+Z5+Z9+Z15+Z19+Z24</f>
        <v>669781614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67378441</v>
      </c>
      <c r="D28" s="120">
        <f t="shared" si="5"/>
        <v>75126167</v>
      </c>
      <c r="E28" s="66">
        <f t="shared" si="5"/>
        <v>79530918</v>
      </c>
      <c r="F28" s="66">
        <f t="shared" si="5"/>
        <v>2942166</v>
      </c>
      <c r="G28" s="66">
        <f t="shared" si="5"/>
        <v>3627286</v>
      </c>
      <c r="H28" s="66">
        <f t="shared" si="5"/>
        <v>5569833</v>
      </c>
      <c r="I28" s="66">
        <f t="shared" si="5"/>
        <v>12139285</v>
      </c>
      <c r="J28" s="66">
        <f t="shared" si="5"/>
        <v>7280406</v>
      </c>
      <c r="K28" s="66">
        <f t="shared" si="5"/>
        <v>5569753</v>
      </c>
      <c r="L28" s="66">
        <f t="shared" si="5"/>
        <v>7114610</v>
      </c>
      <c r="M28" s="66">
        <f t="shared" si="5"/>
        <v>19964769</v>
      </c>
      <c r="N28" s="66">
        <f t="shared" si="5"/>
        <v>3427498</v>
      </c>
      <c r="O28" s="66">
        <f t="shared" si="5"/>
        <v>4494003</v>
      </c>
      <c r="P28" s="66">
        <f t="shared" si="5"/>
        <v>3871999</v>
      </c>
      <c r="Q28" s="66">
        <f t="shared" si="5"/>
        <v>11793500</v>
      </c>
      <c r="R28" s="66">
        <f t="shared" si="5"/>
        <v>7211619</v>
      </c>
      <c r="S28" s="66">
        <f t="shared" si="5"/>
        <v>3161510</v>
      </c>
      <c r="T28" s="66">
        <f t="shared" si="5"/>
        <v>11841657</v>
      </c>
      <c r="U28" s="66">
        <f t="shared" si="5"/>
        <v>22214786</v>
      </c>
      <c r="V28" s="66">
        <f t="shared" si="5"/>
        <v>66112340</v>
      </c>
      <c r="W28" s="66">
        <f t="shared" si="5"/>
        <v>79530918</v>
      </c>
      <c r="X28" s="66">
        <f t="shared" si="5"/>
        <v>-13418578</v>
      </c>
      <c r="Y28" s="103">
        <f>+IF(W28&lt;&gt;0,+(X28/W28)*100,0)</f>
        <v>-16.872152789686147</v>
      </c>
      <c r="Z28" s="119">
        <f>SUM(Z29:Z31)</f>
        <v>79530918</v>
      </c>
    </row>
    <row r="29" spans="1:26" ht="13.5">
      <c r="A29" s="104" t="s">
        <v>74</v>
      </c>
      <c r="B29" s="102"/>
      <c r="C29" s="121">
        <v>25810141</v>
      </c>
      <c r="D29" s="122">
        <v>26598561</v>
      </c>
      <c r="E29" s="26">
        <v>18084246</v>
      </c>
      <c r="F29" s="26">
        <v>1501116</v>
      </c>
      <c r="G29" s="26">
        <v>1763925</v>
      </c>
      <c r="H29" s="26">
        <v>3106389</v>
      </c>
      <c r="I29" s="26">
        <v>6371430</v>
      </c>
      <c r="J29" s="26">
        <v>1749259</v>
      </c>
      <c r="K29" s="26">
        <v>1059615</v>
      </c>
      <c r="L29" s="26">
        <v>1318094</v>
      </c>
      <c r="M29" s="26">
        <v>4126968</v>
      </c>
      <c r="N29" s="26">
        <v>778703</v>
      </c>
      <c r="O29" s="26">
        <v>1259398</v>
      </c>
      <c r="P29" s="26">
        <v>1211606</v>
      </c>
      <c r="Q29" s="26">
        <v>3249707</v>
      </c>
      <c r="R29" s="26">
        <v>1548654</v>
      </c>
      <c r="S29" s="26">
        <v>907081</v>
      </c>
      <c r="T29" s="26">
        <v>1062441</v>
      </c>
      <c r="U29" s="26">
        <v>3518176</v>
      </c>
      <c r="V29" s="26">
        <v>17266281</v>
      </c>
      <c r="W29" s="26">
        <v>18084246</v>
      </c>
      <c r="X29" s="26">
        <v>-817965</v>
      </c>
      <c r="Y29" s="106">
        <v>-4.52</v>
      </c>
      <c r="Z29" s="121">
        <v>18084246</v>
      </c>
    </row>
    <row r="30" spans="1:26" ht="13.5">
      <c r="A30" s="104" t="s">
        <v>75</v>
      </c>
      <c r="B30" s="102"/>
      <c r="C30" s="123">
        <v>16081134</v>
      </c>
      <c r="D30" s="124">
        <v>18674329</v>
      </c>
      <c r="E30" s="125">
        <v>28375730</v>
      </c>
      <c r="F30" s="125">
        <v>602234</v>
      </c>
      <c r="G30" s="125">
        <v>658640</v>
      </c>
      <c r="H30" s="125">
        <v>1023285</v>
      </c>
      <c r="I30" s="125">
        <v>2284159</v>
      </c>
      <c r="J30" s="125">
        <v>3711727</v>
      </c>
      <c r="K30" s="125">
        <v>2235786</v>
      </c>
      <c r="L30" s="125">
        <v>1685677</v>
      </c>
      <c r="M30" s="125">
        <v>7633190</v>
      </c>
      <c r="N30" s="125">
        <v>1233208</v>
      </c>
      <c r="O30" s="125">
        <v>1453134</v>
      </c>
      <c r="P30" s="125">
        <v>1177934</v>
      </c>
      <c r="Q30" s="125">
        <v>3864276</v>
      </c>
      <c r="R30" s="125">
        <v>3913732</v>
      </c>
      <c r="S30" s="125">
        <v>710696</v>
      </c>
      <c r="T30" s="125">
        <v>6278355</v>
      </c>
      <c r="U30" s="125">
        <v>10902783</v>
      </c>
      <c r="V30" s="125">
        <v>24684408</v>
      </c>
      <c r="W30" s="125">
        <v>28375730</v>
      </c>
      <c r="X30" s="125">
        <v>-3691322</v>
      </c>
      <c r="Y30" s="107">
        <v>-13.01</v>
      </c>
      <c r="Z30" s="123">
        <v>28375730</v>
      </c>
    </row>
    <row r="31" spans="1:26" ht="13.5">
      <c r="A31" s="104" t="s">
        <v>76</v>
      </c>
      <c r="B31" s="102"/>
      <c r="C31" s="121">
        <v>25487166</v>
      </c>
      <c r="D31" s="122">
        <v>29853277</v>
      </c>
      <c r="E31" s="26">
        <v>33070942</v>
      </c>
      <c r="F31" s="26">
        <v>838816</v>
      </c>
      <c r="G31" s="26">
        <v>1204721</v>
      </c>
      <c r="H31" s="26">
        <v>1440159</v>
      </c>
      <c r="I31" s="26">
        <v>3483696</v>
      </c>
      <c r="J31" s="26">
        <v>1819420</v>
      </c>
      <c r="K31" s="26">
        <v>2274352</v>
      </c>
      <c r="L31" s="26">
        <v>4110839</v>
      </c>
      <c r="M31" s="26">
        <v>8204611</v>
      </c>
      <c r="N31" s="26">
        <v>1415587</v>
      </c>
      <c r="O31" s="26">
        <v>1781471</v>
      </c>
      <c r="P31" s="26">
        <v>1482459</v>
      </c>
      <c r="Q31" s="26">
        <v>4679517</v>
      </c>
      <c r="R31" s="26">
        <v>1749233</v>
      </c>
      <c r="S31" s="26">
        <v>1543733</v>
      </c>
      <c r="T31" s="26">
        <v>4500861</v>
      </c>
      <c r="U31" s="26">
        <v>7793827</v>
      </c>
      <c r="V31" s="26">
        <v>24161651</v>
      </c>
      <c r="W31" s="26">
        <v>33070942</v>
      </c>
      <c r="X31" s="26">
        <v>-8909291</v>
      </c>
      <c r="Y31" s="106">
        <v>-26.94</v>
      </c>
      <c r="Z31" s="121">
        <v>33070942</v>
      </c>
    </row>
    <row r="32" spans="1:26" ht="13.5">
      <c r="A32" s="101" t="s">
        <v>77</v>
      </c>
      <c r="B32" s="102"/>
      <c r="C32" s="119">
        <f aca="true" t="shared" si="6" ref="C32:X32">SUM(C33:C37)</f>
        <v>15171217</v>
      </c>
      <c r="D32" s="120">
        <f t="shared" si="6"/>
        <v>18996926</v>
      </c>
      <c r="E32" s="66">
        <f t="shared" si="6"/>
        <v>29499836</v>
      </c>
      <c r="F32" s="66">
        <f t="shared" si="6"/>
        <v>452733</v>
      </c>
      <c r="G32" s="66">
        <f t="shared" si="6"/>
        <v>772095</v>
      </c>
      <c r="H32" s="66">
        <f t="shared" si="6"/>
        <v>1123573</v>
      </c>
      <c r="I32" s="66">
        <f t="shared" si="6"/>
        <v>2348401</v>
      </c>
      <c r="J32" s="66">
        <f t="shared" si="6"/>
        <v>904509</v>
      </c>
      <c r="K32" s="66">
        <f t="shared" si="6"/>
        <v>1971670</v>
      </c>
      <c r="L32" s="66">
        <f t="shared" si="6"/>
        <v>1424660</v>
      </c>
      <c r="M32" s="66">
        <f t="shared" si="6"/>
        <v>4300839</v>
      </c>
      <c r="N32" s="66">
        <f t="shared" si="6"/>
        <v>998973</v>
      </c>
      <c r="O32" s="66">
        <f t="shared" si="6"/>
        <v>1218316</v>
      </c>
      <c r="P32" s="66">
        <f t="shared" si="6"/>
        <v>998228</v>
      </c>
      <c r="Q32" s="66">
        <f t="shared" si="6"/>
        <v>3215517</v>
      </c>
      <c r="R32" s="66">
        <f t="shared" si="6"/>
        <v>959057</v>
      </c>
      <c r="S32" s="66">
        <f t="shared" si="6"/>
        <v>1648413</v>
      </c>
      <c r="T32" s="66">
        <f t="shared" si="6"/>
        <v>1058825</v>
      </c>
      <c r="U32" s="66">
        <f t="shared" si="6"/>
        <v>3666295</v>
      </c>
      <c r="V32" s="66">
        <f t="shared" si="6"/>
        <v>13531052</v>
      </c>
      <c r="W32" s="66">
        <f t="shared" si="6"/>
        <v>29499836</v>
      </c>
      <c r="X32" s="66">
        <f t="shared" si="6"/>
        <v>-15968784</v>
      </c>
      <c r="Y32" s="103">
        <f>+IF(W32&lt;&gt;0,+(X32/W32)*100,0)</f>
        <v>-54.131772122394175</v>
      </c>
      <c r="Z32" s="119">
        <f>SUM(Z33:Z37)</f>
        <v>29499836</v>
      </c>
    </row>
    <row r="33" spans="1:26" ht="13.5">
      <c r="A33" s="104" t="s">
        <v>78</v>
      </c>
      <c r="B33" s="102"/>
      <c r="C33" s="121">
        <v>6598461</v>
      </c>
      <c r="D33" s="122">
        <v>9168423</v>
      </c>
      <c r="E33" s="26">
        <v>10218075</v>
      </c>
      <c r="F33" s="26">
        <v>311915</v>
      </c>
      <c r="G33" s="26">
        <v>622774</v>
      </c>
      <c r="H33" s="26">
        <v>604332</v>
      </c>
      <c r="I33" s="26">
        <v>1539021</v>
      </c>
      <c r="J33" s="26">
        <v>678852</v>
      </c>
      <c r="K33" s="26">
        <v>970264</v>
      </c>
      <c r="L33" s="26">
        <v>855449</v>
      </c>
      <c r="M33" s="26">
        <v>2504565</v>
      </c>
      <c r="N33" s="26">
        <v>759304</v>
      </c>
      <c r="O33" s="26">
        <v>434318</v>
      </c>
      <c r="P33" s="26">
        <v>462506</v>
      </c>
      <c r="Q33" s="26">
        <v>1656128</v>
      </c>
      <c r="R33" s="26">
        <v>828582</v>
      </c>
      <c r="S33" s="26">
        <v>1125308</v>
      </c>
      <c r="T33" s="26">
        <v>561639</v>
      </c>
      <c r="U33" s="26">
        <v>2515529</v>
      </c>
      <c r="V33" s="26">
        <v>8215243</v>
      </c>
      <c r="W33" s="26">
        <v>10218075</v>
      </c>
      <c r="X33" s="26">
        <v>-2002832</v>
      </c>
      <c r="Y33" s="106">
        <v>-19.6</v>
      </c>
      <c r="Z33" s="121">
        <v>10218075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>
        <v>8572756</v>
      </c>
      <c r="D35" s="122">
        <v>9828503</v>
      </c>
      <c r="E35" s="26">
        <v>7876565</v>
      </c>
      <c r="F35" s="26">
        <v>140818</v>
      </c>
      <c r="G35" s="26">
        <v>149321</v>
      </c>
      <c r="H35" s="26">
        <v>519241</v>
      </c>
      <c r="I35" s="26">
        <v>809380</v>
      </c>
      <c r="J35" s="26">
        <v>225657</v>
      </c>
      <c r="K35" s="26">
        <v>893819</v>
      </c>
      <c r="L35" s="26">
        <v>569211</v>
      </c>
      <c r="M35" s="26">
        <v>1688687</v>
      </c>
      <c r="N35" s="26">
        <v>239669</v>
      </c>
      <c r="O35" s="26">
        <v>783998</v>
      </c>
      <c r="P35" s="26">
        <v>535722</v>
      </c>
      <c r="Q35" s="26">
        <v>1559389</v>
      </c>
      <c r="R35" s="26">
        <v>130475</v>
      </c>
      <c r="S35" s="26">
        <v>523105</v>
      </c>
      <c r="T35" s="26">
        <v>497186</v>
      </c>
      <c r="U35" s="26">
        <v>1150766</v>
      </c>
      <c r="V35" s="26">
        <v>5208222</v>
      </c>
      <c r="W35" s="26">
        <v>7876565</v>
      </c>
      <c r="X35" s="26">
        <v>-2668343</v>
      </c>
      <c r="Y35" s="106">
        <v>-33.88</v>
      </c>
      <c r="Z35" s="121">
        <v>7876565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>
        <v>11405196</v>
      </c>
      <c r="F37" s="125"/>
      <c r="G37" s="125"/>
      <c r="H37" s="125"/>
      <c r="I37" s="125"/>
      <c r="J37" s="125"/>
      <c r="K37" s="125">
        <v>107587</v>
      </c>
      <c r="L37" s="125"/>
      <c r="M37" s="125">
        <v>107587</v>
      </c>
      <c r="N37" s="125"/>
      <c r="O37" s="125"/>
      <c r="P37" s="125"/>
      <c r="Q37" s="125"/>
      <c r="R37" s="125"/>
      <c r="S37" s="125"/>
      <c r="T37" s="125"/>
      <c r="U37" s="125"/>
      <c r="V37" s="125">
        <v>107587</v>
      </c>
      <c r="W37" s="125">
        <v>11405196</v>
      </c>
      <c r="X37" s="125">
        <v>-11297609</v>
      </c>
      <c r="Y37" s="107">
        <v>-99.06</v>
      </c>
      <c r="Z37" s="123">
        <v>11405196</v>
      </c>
    </row>
    <row r="38" spans="1:26" ht="13.5">
      <c r="A38" s="101" t="s">
        <v>83</v>
      </c>
      <c r="B38" s="108"/>
      <c r="C38" s="119">
        <f aca="true" t="shared" si="7" ref="C38:X38">SUM(C39:C41)</f>
        <v>75188835</v>
      </c>
      <c r="D38" s="120">
        <f t="shared" si="7"/>
        <v>21012247</v>
      </c>
      <c r="E38" s="66">
        <f t="shared" si="7"/>
        <v>23686031</v>
      </c>
      <c r="F38" s="66">
        <f t="shared" si="7"/>
        <v>442914</v>
      </c>
      <c r="G38" s="66">
        <f t="shared" si="7"/>
        <v>640329</v>
      </c>
      <c r="H38" s="66">
        <f t="shared" si="7"/>
        <v>461594</v>
      </c>
      <c r="I38" s="66">
        <f t="shared" si="7"/>
        <v>1544837</v>
      </c>
      <c r="J38" s="66">
        <f t="shared" si="7"/>
        <v>490500</v>
      </c>
      <c r="K38" s="66">
        <f t="shared" si="7"/>
        <v>834628</v>
      </c>
      <c r="L38" s="66">
        <f t="shared" si="7"/>
        <v>875011</v>
      </c>
      <c r="M38" s="66">
        <f t="shared" si="7"/>
        <v>2200139</v>
      </c>
      <c r="N38" s="66">
        <f t="shared" si="7"/>
        <v>889140</v>
      </c>
      <c r="O38" s="66">
        <f t="shared" si="7"/>
        <v>776400</v>
      </c>
      <c r="P38" s="66">
        <f t="shared" si="7"/>
        <v>854981</v>
      </c>
      <c r="Q38" s="66">
        <f t="shared" si="7"/>
        <v>2520521</v>
      </c>
      <c r="R38" s="66">
        <f t="shared" si="7"/>
        <v>1032946</v>
      </c>
      <c r="S38" s="66">
        <f t="shared" si="7"/>
        <v>3183665</v>
      </c>
      <c r="T38" s="66">
        <f t="shared" si="7"/>
        <v>-3658308</v>
      </c>
      <c r="U38" s="66">
        <f t="shared" si="7"/>
        <v>558303</v>
      </c>
      <c r="V38" s="66">
        <f t="shared" si="7"/>
        <v>6823800</v>
      </c>
      <c r="W38" s="66">
        <f t="shared" si="7"/>
        <v>23686031</v>
      </c>
      <c r="X38" s="66">
        <f t="shared" si="7"/>
        <v>-16862231</v>
      </c>
      <c r="Y38" s="103">
        <f>+IF(W38&lt;&gt;0,+(X38/W38)*100,0)</f>
        <v>-71.19061441741759</v>
      </c>
      <c r="Z38" s="119">
        <f>SUM(Z39:Z41)</f>
        <v>23686031</v>
      </c>
    </row>
    <row r="39" spans="1:26" ht="13.5">
      <c r="A39" s="104" t="s">
        <v>84</v>
      </c>
      <c r="B39" s="102"/>
      <c r="C39" s="121">
        <v>70862719</v>
      </c>
      <c r="D39" s="122">
        <v>8016570</v>
      </c>
      <c r="E39" s="26">
        <v>23686031</v>
      </c>
      <c r="F39" s="26">
        <v>373566</v>
      </c>
      <c r="G39" s="26">
        <v>563882</v>
      </c>
      <c r="H39" s="26">
        <v>387408</v>
      </c>
      <c r="I39" s="26">
        <v>1324856</v>
      </c>
      <c r="J39" s="26">
        <v>407786</v>
      </c>
      <c r="K39" s="26">
        <v>834628</v>
      </c>
      <c r="L39" s="26">
        <v>479881</v>
      </c>
      <c r="M39" s="26">
        <v>1722295</v>
      </c>
      <c r="N39" s="26">
        <v>764730</v>
      </c>
      <c r="O39" s="26">
        <v>362108</v>
      </c>
      <c r="P39" s="26">
        <v>725934</v>
      </c>
      <c r="Q39" s="26">
        <v>1852772</v>
      </c>
      <c r="R39" s="26">
        <v>907530</v>
      </c>
      <c r="S39" s="26">
        <v>878035</v>
      </c>
      <c r="T39" s="26">
        <v>-4070698</v>
      </c>
      <c r="U39" s="26">
        <v>-2285133</v>
      </c>
      <c r="V39" s="26">
        <v>2614790</v>
      </c>
      <c r="W39" s="26">
        <v>23686031</v>
      </c>
      <c r="X39" s="26">
        <v>-21071241</v>
      </c>
      <c r="Y39" s="106">
        <v>-88.96</v>
      </c>
      <c r="Z39" s="121">
        <v>23686031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>
        <v>4326116</v>
      </c>
      <c r="D41" s="122">
        <v>12995677</v>
      </c>
      <c r="E41" s="26"/>
      <c r="F41" s="26">
        <v>69348</v>
      </c>
      <c r="G41" s="26">
        <v>76447</v>
      </c>
      <c r="H41" s="26">
        <v>74186</v>
      </c>
      <c r="I41" s="26">
        <v>219981</v>
      </c>
      <c r="J41" s="26">
        <v>82714</v>
      </c>
      <c r="K41" s="26"/>
      <c r="L41" s="26">
        <v>395130</v>
      </c>
      <c r="M41" s="26">
        <v>477844</v>
      </c>
      <c r="N41" s="26">
        <v>124410</v>
      </c>
      <c r="O41" s="26">
        <v>414292</v>
      </c>
      <c r="P41" s="26">
        <v>129047</v>
      </c>
      <c r="Q41" s="26">
        <v>667749</v>
      </c>
      <c r="R41" s="26">
        <v>125416</v>
      </c>
      <c r="S41" s="26">
        <v>2305630</v>
      </c>
      <c r="T41" s="26">
        <v>412390</v>
      </c>
      <c r="U41" s="26">
        <v>2843436</v>
      </c>
      <c r="V41" s="26">
        <v>4209010</v>
      </c>
      <c r="W41" s="26"/>
      <c r="X41" s="26">
        <v>4209010</v>
      </c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237731687</v>
      </c>
      <c r="D42" s="120">
        <f t="shared" si="8"/>
        <v>238287690</v>
      </c>
      <c r="E42" s="66">
        <f t="shared" si="8"/>
        <v>304488121</v>
      </c>
      <c r="F42" s="66">
        <f t="shared" si="8"/>
        <v>13910799</v>
      </c>
      <c r="G42" s="66">
        <f t="shared" si="8"/>
        <v>20043187</v>
      </c>
      <c r="H42" s="66">
        <f t="shared" si="8"/>
        <v>16904062</v>
      </c>
      <c r="I42" s="66">
        <f t="shared" si="8"/>
        <v>50858048</v>
      </c>
      <c r="J42" s="66">
        <f t="shared" si="8"/>
        <v>18468145</v>
      </c>
      <c r="K42" s="66">
        <f t="shared" si="8"/>
        <v>20547654</v>
      </c>
      <c r="L42" s="66">
        <f t="shared" si="8"/>
        <v>19780837</v>
      </c>
      <c r="M42" s="66">
        <f t="shared" si="8"/>
        <v>58796636</v>
      </c>
      <c r="N42" s="66">
        <f t="shared" si="8"/>
        <v>25470865</v>
      </c>
      <c r="O42" s="66">
        <f t="shared" si="8"/>
        <v>22114568</v>
      </c>
      <c r="P42" s="66">
        <f t="shared" si="8"/>
        <v>17838824</v>
      </c>
      <c r="Q42" s="66">
        <f t="shared" si="8"/>
        <v>65424257</v>
      </c>
      <c r="R42" s="66">
        <f t="shared" si="8"/>
        <v>19720509</v>
      </c>
      <c r="S42" s="66">
        <f t="shared" si="8"/>
        <v>23722337</v>
      </c>
      <c r="T42" s="66">
        <f t="shared" si="8"/>
        <v>28453107</v>
      </c>
      <c r="U42" s="66">
        <f t="shared" si="8"/>
        <v>71895953</v>
      </c>
      <c r="V42" s="66">
        <f t="shared" si="8"/>
        <v>246974894</v>
      </c>
      <c r="W42" s="66">
        <f t="shared" si="8"/>
        <v>304488121</v>
      </c>
      <c r="X42" s="66">
        <f t="shared" si="8"/>
        <v>-57513227</v>
      </c>
      <c r="Y42" s="103">
        <f>+IF(W42&lt;&gt;0,+(X42/W42)*100,0)</f>
        <v>-18.88849614596295</v>
      </c>
      <c r="Z42" s="119">
        <f>SUM(Z43:Z46)</f>
        <v>304488121</v>
      </c>
    </row>
    <row r="43" spans="1:26" ht="13.5">
      <c r="A43" s="104" t="s">
        <v>88</v>
      </c>
      <c r="B43" s="102"/>
      <c r="C43" s="121">
        <v>245356</v>
      </c>
      <c r="D43" s="122"/>
      <c r="E43" s="26">
        <v>100000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v>100000</v>
      </c>
      <c r="X43" s="26">
        <v>-100000</v>
      </c>
      <c r="Y43" s="106">
        <v>-100</v>
      </c>
      <c r="Z43" s="121">
        <v>100000</v>
      </c>
    </row>
    <row r="44" spans="1:26" ht="13.5">
      <c r="A44" s="104" t="s">
        <v>89</v>
      </c>
      <c r="B44" s="102"/>
      <c r="C44" s="121">
        <v>210752088</v>
      </c>
      <c r="D44" s="122">
        <v>193033303</v>
      </c>
      <c r="E44" s="26">
        <v>257761417</v>
      </c>
      <c r="F44" s="26">
        <v>12805407</v>
      </c>
      <c r="G44" s="26">
        <v>17665956</v>
      </c>
      <c r="H44" s="26">
        <v>15994008</v>
      </c>
      <c r="I44" s="26">
        <v>46465371</v>
      </c>
      <c r="J44" s="26">
        <v>17587914</v>
      </c>
      <c r="K44" s="26">
        <v>19903481</v>
      </c>
      <c r="L44" s="26">
        <v>13688464</v>
      </c>
      <c r="M44" s="26">
        <v>51179859</v>
      </c>
      <c r="N44" s="26">
        <v>24844045</v>
      </c>
      <c r="O44" s="26">
        <v>18275002</v>
      </c>
      <c r="P44" s="26">
        <v>15234439</v>
      </c>
      <c r="Q44" s="26">
        <v>58353486</v>
      </c>
      <c r="R44" s="26">
        <v>17759580</v>
      </c>
      <c r="S44" s="26">
        <v>21260532</v>
      </c>
      <c r="T44" s="26">
        <v>21716010</v>
      </c>
      <c r="U44" s="26">
        <v>60736122</v>
      </c>
      <c r="V44" s="26">
        <v>216734838</v>
      </c>
      <c r="W44" s="26">
        <v>257761417</v>
      </c>
      <c r="X44" s="26">
        <v>-41026579</v>
      </c>
      <c r="Y44" s="106">
        <v>-15.92</v>
      </c>
      <c r="Z44" s="121">
        <v>257761417</v>
      </c>
    </row>
    <row r="45" spans="1:26" ht="13.5">
      <c r="A45" s="104" t="s">
        <v>90</v>
      </c>
      <c r="B45" s="102"/>
      <c r="C45" s="123">
        <v>17135316</v>
      </c>
      <c r="D45" s="124">
        <v>29480726</v>
      </c>
      <c r="E45" s="125">
        <v>29781743</v>
      </c>
      <c r="F45" s="125">
        <v>984912</v>
      </c>
      <c r="G45" s="125">
        <v>529177</v>
      </c>
      <c r="H45" s="125">
        <v>683501</v>
      </c>
      <c r="I45" s="125">
        <v>2197590</v>
      </c>
      <c r="J45" s="125">
        <v>569263</v>
      </c>
      <c r="K45" s="125">
        <v>-66249</v>
      </c>
      <c r="L45" s="125">
        <v>1908951</v>
      </c>
      <c r="M45" s="125">
        <v>2411965</v>
      </c>
      <c r="N45" s="125">
        <v>430784</v>
      </c>
      <c r="O45" s="125">
        <v>2042955</v>
      </c>
      <c r="P45" s="125">
        <v>2002282</v>
      </c>
      <c r="Q45" s="125">
        <v>4476021</v>
      </c>
      <c r="R45" s="125">
        <v>1330150</v>
      </c>
      <c r="S45" s="125">
        <v>923217</v>
      </c>
      <c r="T45" s="125">
        <v>3181596</v>
      </c>
      <c r="U45" s="125">
        <v>5434963</v>
      </c>
      <c r="V45" s="125">
        <v>14520539</v>
      </c>
      <c r="W45" s="125">
        <v>29781743</v>
      </c>
      <c r="X45" s="125">
        <v>-15261204</v>
      </c>
      <c r="Y45" s="107">
        <v>-51.24</v>
      </c>
      <c r="Z45" s="123">
        <v>29781743</v>
      </c>
    </row>
    <row r="46" spans="1:26" ht="13.5">
      <c r="A46" s="104" t="s">
        <v>91</v>
      </c>
      <c r="B46" s="102"/>
      <c r="C46" s="121">
        <v>9598927</v>
      </c>
      <c r="D46" s="122">
        <v>15773661</v>
      </c>
      <c r="E46" s="26">
        <v>16844961</v>
      </c>
      <c r="F46" s="26">
        <v>120480</v>
      </c>
      <c r="G46" s="26">
        <v>1848054</v>
      </c>
      <c r="H46" s="26">
        <v>226553</v>
      </c>
      <c r="I46" s="26">
        <v>2195087</v>
      </c>
      <c r="J46" s="26">
        <v>310968</v>
      </c>
      <c r="K46" s="26">
        <v>710422</v>
      </c>
      <c r="L46" s="26">
        <v>4183422</v>
      </c>
      <c r="M46" s="26">
        <v>5204812</v>
      </c>
      <c r="N46" s="26">
        <v>196036</v>
      </c>
      <c r="O46" s="26">
        <v>1796611</v>
      </c>
      <c r="P46" s="26">
        <v>602103</v>
      </c>
      <c r="Q46" s="26">
        <v>2594750</v>
      </c>
      <c r="R46" s="26">
        <v>630779</v>
      </c>
      <c r="S46" s="26">
        <v>1538588</v>
      </c>
      <c r="T46" s="26">
        <v>3555501</v>
      </c>
      <c r="U46" s="26">
        <v>5724868</v>
      </c>
      <c r="V46" s="26">
        <v>15719517</v>
      </c>
      <c r="W46" s="26">
        <v>16844961</v>
      </c>
      <c r="X46" s="26">
        <v>-1125444</v>
      </c>
      <c r="Y46" s="106">
        <v>-6.68</v>
      </c>
      <c r="Z46" s="121">
        <v>16844961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395470180</v>
      </c>
      <c r="D48" s="139">
        <f t="shared" si="9"/>
        <v>353423030</v>
      </c>
      <c r="E48" s="39">
        <f t="shared" si="9"/>
        <v>437204906</v>
      </c>
      <c r="F48" s="39">
        <f t="shared" si="9"/>
        <v>17748612</v>
      </c>
      <c r="G48" s="39">
        <f t="shared" si="9"/>
        <v>25082897</v>
      </c>
      <c r="H48" s="39">
        <f t="shared" si="9"/>
        <v>24059062</v>
      </c>
      <c r="I48" s="39">
        <f t="shared" si="9"/>
        <v>66890571</v>
      </c>
      <c r="J48" s="39">
        <f t="shared" si="9"/>
        <v>27143560</v>
      </c>
      <c r="K48" s="39">
        <f t="shared" si="9"/>
        <v>28923705</v>
      </c>
      <c r="L48" s="39">
        <f t="shared" si="9"/>
        <v>29195118</v>
      </c>
      <c r="M48" s="39">
        <f t="shared" si="9"/>
        <v>85262383</v>
      </c>
      <c r="N48" s="39">
        <f t="shared" si="9"/>
        <v>30786476</v>
      </c>
      <c r="O48" s="39">
        <f t="shared" si="9"/>
        <v>28603287</v>
      </c>
      <c r="P48" s="39">
        <f t="shared" si="9"/>
        <v>23564032</v>
      </c>
      <c r="Q48" s="39">
        <f t="shared" si="9"/>
        <v>82953795</v>
      </c>
      <c r="R48" s="39">
        <f t="shared" si="9"/>
        <v>28924131</v>
      </c>
      <c r="S48" s="39">
        <f t="shared" si="9"/>
        <v>31715925</v>
      </c>
      <c r="T48" s="39">
        <f t="shared" si="9"/>
        <v>37695281</v>
      </c>
      <c r="U48" s="39">
        <f t="shared" si="9"/>
        <v>98335337</v>
      </c>
      <c r="V48" s="39">
        <f t="shared" si="9"/>
        <v>333442086</v>
      </c>
      <c r="W48" s="39">
        <f t="shared" si="9"/>
        <v>437204906</v>
      </c>
      <c r="X48" s="39">
        <f t="shared" si="9"/>
        <v>-103762820</v>
      </c>
      <c r="Y48" s="140">
        <f>+IF(W48&lt;&gt;0,+(X48/W48)*100,0)</f>
        <v>-23.733224073199217</v>
      </c>
      <c r="Z48" s="138">
        <f>+Z28+Z32+Z38+Z42+Z47</f>
        <v>437204906</v>
      </c>
    </row>
    <row r="49" spans="1:26" ht="13.5">
      <c r="A49" s="114" t="s">
        <v>48</v>
      </c>
      <c r="B49" s="115"/>
      <c r="C49" s="141">
        <f aca="true" t="shared" si="10" ref="C49:X49">+C25-C48</f>
        <v>83816762</v>
      </c>
      <c r="D49" s="142">
        <f t="shared" si="10"/>
        <v>148645779</v>
      </c>
      <c r="E49" s="143">
        <f t="shared" si="10"/>
        <v>232576708</v>
      </c>
      <c r="F49" s="143">
        <f t="shared" si="10"/>
        <v>95309338</v>
      </c>
      <c r="G49" s="143">
        <f t="shared" si="10"/>
        <v>-16001640</v>
      </c>
      <c r="H49" s="143">
        <f t="shared" si="10"/>
        <v>-4504952</v>
      </c>
      <c r="I49" s="143">
        <f t="shared" si="10"/>
        <v>74802746</v>
      </c>
      <c r="J49" s="143">
        <f t="shared" si="10"/>
        <v>-10768211</v>
      </c>
      <c r="K49" s="143">
        <f t="shared" si="10"/>
        <v>63459467</v>
      </c>
      <c r="L49" s="143">
        <f t="shared" si="10"/>
        <v>-8459819</v>
      </c>
      <c r="M49" s="143">
        <f t="shared" si="10"/>
        <v>44231437</v>
      </c>
      <c r="N49" s="143">
        <f t="shared" si="10"/>
        <v>-24627591</v>
      </c>
      <c r="O49" s="143">
        <f t="shared" si="10"/>
        <v>-9929125</v>
      </c>
      <c r="P49" s="143">
        <f t="shared" si="10"/>
        <v>60326246</v>
      </c>
      <c r="Q49" s="143">
        <f t="shared" si="10"/>
        <v>25769530</v>
      </c>
      <c r="R49" s="143">
        <f t="shared" si="10"/>
        <v>-9073977</v>
      </c>
      <c r="S49" s="143">
        <f t="shared" si="10"/>
        <v>-8954950</v>
      </c>
      <c r="T49" s="143">
        <f t="shared" si="10"/>
        <v>-19468340</v>
      </c>
      <c r="U49" s="143">
        <f t="shared" si="10"/>
        <v>-37497267</v>
      </c>
      <c r="V49" s="143">
        <f t="shared" si="10"/>
        <v>107306446</v>
      </c>
      <c r="W49" s="143">
        <f>IF(E25=E48,0,W25-W48)</f>
        <v>232576708</v>
      </c>
      <c r="X49" s="143">
        <f t="shared" si="10"/>
        <v>-125270262</v>
      </c>
      <c r="Y49" s="144">
        <f>+IF(W49&lt;&gt;0,+(X49/W49)*100,0)</f>
        <v>-53.861912087946486</v>
      </c>
      <c r="Z49" s="141">
        <f>+Z25-Z48</f>
        <v>232576708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155987</v>
      </c>
      <c r="D7" s="122">
        <v>0</v>
      </c>
      <c r="E7" s="26">
        <v>0</v>
      </c>
      <c r="F7" s="26">
        <v>-22304</v>
      </c>
      <c r="G7" s="26">
        <v>2781</v>
      </c>
      <c r="H7" s="26">
        <v>0</v>
      </c>
      <c r="I7" s="26">
        <v>-19523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-17301</v>
      </c>
      <c r="T7" s="26">
        <v>19523</v>
      </c>
      <c r="U7" s="26">
        <v>2222</v>
      </c>
      <c r="V7" s="26">
        <v>-17301</v>
      </c>
      <c r="W7" s="26">
        <v>0</v>
      </c>
      <c r="X7" s="26">
        <v>-17301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23943630</v>
      </c>
      <c r="D8" s="122">
        <v>20974008</v>
      </c>
      <c r="E8" s="26">
        <v>23974008</v>
      </c>
      <c r="F8" s="26">
        <v>2403361</v>
      </c>
      <c r="G8" s="26">
        <v>2485673</v>
      </c>
      <c r="H8" s="26">
        <v>2594486</v>
      </c>
      <c r="I8" s="26">
        <v>7483520</v>
      </c>
      <c r="J8" s="26">
        <v>2940393</v>
      </c>
      <c r="K8" s="26">
        <v>2835403</v>
      </c>
      <c r="L8" s="26">
        <v>2433878</v>
      </c>
      <c r="M8" s="26">
        <v>8209674</v>
      </c>
      <c r="N8" s="26">
        <v>1123376</v>
      </c>
      <c r="O8" s="26">
        <v>2598027</v>
      </c>
      <c r="P8" s="26">
        <v>2818938</v>
      </c>
      <c r="Q8" s="26">
        <v>6540341</v>
      </c>
      <c r="R8" s="26">
        <v>3029007</v>
      </c>
      <c r="S8" s="26">
        <v>2309964</v>
      </c>
      <c r="T8" s="26">
        <v>2831228</v>
      </c>
      <c r="U8" s="26">
        <v>8170199</v>
      </c>
      <c r="V8" s="26">
        <v>30403734</v>
      </c>
      <c r="W8" s="26">
        <v>23974008</v>
      </c>
      <c r="X8" s="26">
        <v>6429726</v>
      </c>
      <c r="Y8" s="106">
        <v>26.82</v>
      </c>
      <c r="Z8" s="121">
        <v>23974008</v>
      </c>
    </row>
    <row r="9" spans="1:26" ht="13.5">
      <c r="A9" s="159" t="s">
        <v>104</v>
      </c>
      <c r="B9" s="158" t="s">
        <v>95</v>
      </c>
      <c r="C9" s="121">
        <v>3295456</v>
      </c>
      <c r="D9" s="122">
        <v>3077554</v>
      </c>
      <c r="E9" s="26">
        <v>3077555</v>
      </c>
      <c r="F9" s="26">
        <v>304568</v>
      </c>
      <c r="G9" s="26">
        <v>262343</v>
      </c>
      <c r="H9" s="26">
        <v>296754</v>
      </c>
      <c r="I9" s="26">
        <v>863665</v>
      </c>
      <c r="J9" s="26">
        <v>301663</v>
      </c>
      <c r="K9" s="26">
        <v>261127</v>
      </c>
      <c r="L9" s="26">
        <v>300759</v>
      </c>
      <c r="M9" s="26">
        <v>863549</v>
      </c>
      <c r="N9" s="26">
        <v>221462</v>
      </c>
      <c r="O9" s="26">
        <v>308637</v>
      </c>
      <c r="P9" s="26">
        <v>316724</v>
      </c>
      <c r="Q9" s="26">
        <v>846823</v>
      </c>
      <c r="R9" s="26">
        <v>305353</v>
      </c>
      <c r="S9" s="26">
        <v>309055</v>
      </c>
      <c r="T9" s="26">
        <v>324580</v>
      </c>
      <c r="U9" s="26">
        <v>938988</v>
      </c>
      <c r="V9" s="26">
        <v>3513025</v>
      </c>
      <c r="W9" s="26">
        <v>3077555</v>
      </c>
      <c r="X9" s="26">
        <v>435470</v>
      </c>
      <c r="Y9" s="106">
        <v>14.15</v>
      </c>
      <c r="Z9" s="121">
        <v>3077555</v>
      </c>
    </row>
    <row r="10" spans="1:26" ht="13.5">
      <c r="A10" s="159" t="s">
        <v>105</v>
      </c>
      <c r="B10" s="158" t="s">
        <v>95</v>
      </c>
      <c r="C10" s="121">
        <v>5068155</v>
      </c>
      <c r="D10" s="122">
        <v>5932346</v>
      </c>
      <c r="E10" s="20">
        <v>5932346</v>
      </c>
      <c r="F10" s="20">
        <v>563151</v>
      </c>
      <c r="G10" s="20">
        <v>555826</v>
      </c>
      <c r="H10" s="20">
        <v>567125</v>
      </c>
      <c r="I10" s="20">
        <v>1686102</v>
      </c>
      <c r="J10" s="20">
        <v>625274</v>
      </c>
      <c r="K10" s="20">
        <v>749117</v>
      </c>
      <c r="L10" s="20">
        <v>563421</v>
      </c>
      <c r="M10" s="20">
        <v>1937812</v>
      </c>
      <c r="N10" s="20">
        <v>794548</v>
      </c>
      <c r="O10" s="20">
        <v>568464</v>
      </c>
      <c r="P10" s="20">
        <v>654053</v>
      </c>
      <c r="Q10" s="20">
        <v>2017065</v>
      </c>
      <c r="R10" s="20">
        <v>440207</v>
      </c>
      <c r="S10" s="20">
        <v>450274</v>
      </c>
      <c r="T10" s="20">
        <v>502240</v>
      </c>
      <c r="U10" s="20">
        <v>1392721</v>
      </c>
      <c r="V10" s="20">
        <v>7033700</v>
      </c>
      <c r="W10" s="20">
        <v>5932346</v>
      </c>
      <c r="X10" s="20">
        <v>1101354</v>
      </c>
      <c r="Y10" s="160">
        <v>18.57</v>
      </c>
      <c r="Z10" s="96">
        <v>5932346</v>
      </c>
    </row>
    <row r="11" spans="1:26" ht="13.5">
      <c r="A11" s="159" t="s">
        <v>106</v>
      </c>
      <c r="B11" s="161"/>
      <c r="C11" s="121">
        <v>413462</v>
      </c>
      <c r="D11" s="122">
        <v>466047</v>
      </c>
      <c r="E11" s="26">
        <v>300</v>
      </c>
      <c r="F11" s="26">
        <v>0</v>
      </c>
      <c r="G11" s="26">
        <v>0</v>
      </c>
      <c r="H11" s="26">
        <v>0</v>
      </c>
      <c r="I11" s="26">
        <v>0</v>
      </c>
      <c r="J11" s="26">
        <v>308</v>
      </c>
      <c r="K11" s="26">
        <v>0</v>
      </c>
      <c r="L11" s="26">
        <v>0</v>
      </c>
      <c r="M11" s="26">
        <v>308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308</v>
      </c>
      <c r="W11" s="26">
        <v>300</v>
      </c>
      <c r="X11" s="26">
        <v>8</v>
      </c>
      <c r="Y11" s="106">
        <v>2.67</v>
      </c>
      <c r="Z11" s="121">
        <v>300</v>
      </c>
    </row>
    <row r="12" spans="1:26" ht="13.5">
      <c r="A12" s="159" t="s">
        <v>107</v>
      </c>
      <c r="B12" s="161"/>
      <c r="C12" s="121">
        <v>47000</v>
      </c>
      <c r="D12" s="122">
        <v>0</v>
      </c>
      <c r="E12" s="26">
        <v>0</v>
      </c>
      <c r="F12" s="26">
        <v>3800</v>
      </c>
      <c r="G12" s="26">
        <v>3800</v>
      </c>
      <c r="H12" s="26">
        <v>3800</v>
      </c>
      <c r="I12" s="26">
        <v>11400</v>
      </c>
      <c r="J12" s="26">
        <v>3800</v>
      </c>
      <c r="K12" s="26">
        <v>3800</v>
      </c>
      <c r="L12" s="26">
        <v>3800</v>
      </c>
      <c r="M12" s="26">
        <v>11400</v>
      </c>
      <c r="N12" s="26">
        <v>3500</v>
      </c>
      <c r="O12" s="26">
        <v>3500</v>
      </c>
      <c r="P12" s="26">
        <v>3400</v>
      </c>
      <c r="Q12" s="26">
        <v>10400</v>
      </c>
      <c r="R12" s="26">
        <v>3300</v>
      </c>
      <c r="S12" s="26">
        <v>3400</v>
      </c>
      <c r="T12" s="26">
        <v>3300</v>
      </c>
      <c r="U12" s="26">
        <v>10000</v>
      </c>
      <c r="V12" s="26">
        <v>43200</v>
      </c>
      <c r="W12" s="26">
        <v>0</v>
      </c>
      <c r="X12" s="26">
        <v>43200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26468420</v>
      </c>
      <c r="D13" s="122">
        <v>23653000</v>
      </c>
      <c r="E13" s="26">
        <v>22653000</v>
      </c>
      <c r="F13" s="26">
        <v>194597</v>
      </c>
      <c r="G13" s="26">
        <v>3615899</v>
      </c>
      <c r="H13" s="26">
        <v>2203197</v>
      </c>
      <c r="I13" s="26">
        <v>6013693</v>
      </c>
      <c r="J13" s="26">
        <v>1778974</v>
      </c>
      <c r="K13" s="26">
        <v>1583050</v>
      </c>
      <c r="L13" s="26">
        <v>1972859</v>
      </c>
      <c r="M13" s="26">
        <v>5334883</v>
      </c>
      <c r="N13" s="26">
        <v>1866485</v>
      </c>
      <c r="O13" s="26">
        <v>1594044</v>
      </c>
      <c r="P13" s="26">
        <v>1655686</v>
      </c>
      <c r="Q13" s="26">
        <v>5116215</v>
      </c>
      <c r="R13" s="26">
        <v>1886048</v>
      </c>
      <c r="S13" s="26">
        <v>1926454</v>
      </c>
      <c r="T13" s="26">
        <v>1583209</v>
      </c>
      <c r="U13" s="26">
        <v>5395711</v>
      </c>
      <c r="V13" s="26">
        <v>21860502</v>
      </c>
      <c r="W13" s="26">
        <v>22653000</v>
      </c>
      <c r="X13" s="26">
        <v>-792498</v>
      </c>
      <c r="Y13" s="106">
        <v>-3.5</v>
      </c>
      <c r="Z13" s="121">
        <v>22653000</v>
      </c>
    </row>
    <row r="14" spans="1:26" ht="13.5">
      <c r="A14" s="157" t="s">
        <v>109</v>
      </c>
      <c r="B14" s="161"/>
      <c r="C14" s="121">
        <v>78047</v>
      </c>
      <c r="D14" s="122">
        <v>211000</v>
      </c>
      <c r="E14" s="26">
        <v>211000</v>
      </c>
      <c r="F14" s="26">
        <v>4696</v>
      </c>
      <c r="G14" s="26">
        <v>4674</v>
      </c>
      <c r="H14" s="26">
        <v>4378</v>
      </c>
      <c r="I14" s="26">
        <v>13748</v>
      </c>
      <c r="J14" s="26">
        <v>3835</v>
      </c>
      <c r="K14" s="26">
        <v>2667</v>
      </c>
      <c r="L14" s="26">
        <v>2656</v>
      </c>
      <c r="M14" s="26">
        <v>9158</v>
      </c>
      <c r="N14" s="26">
        <v>10238</v>
      </c>
      <c r="O14" s="26">
        <v>2632</v>
      </c>
      <c r="P14" s="26">
        <v>3330</v>
      </c>
      <c r="Q14" s="26">
        <v>16200</v>
      </c>
      <c r="R14" s="26">
        <v>9847</v>
      </c>
      <c r="S14" s="26">
        <v>3063</v>
      </c>
      <c r="T14" s="26">
        <v>3685</v>
      </c>
      <c r="U14" s="26">
        <v>16595</v>
      </c>
      <c r="V14" s="26">
        <v>55701</v>
      </c>
      <c r="W14" s="26">
        <v>211000</v>
      </c>
      <c r="X14" s="26">
        <v>-155299</v>
      </c>
      <c r="Y14" s="106">
        <v>-73.6</v>
      </c>
      <c r="Z14" s="121">
        <v>211000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282876885</v>
      </c>
      <c r="D19" s="122">
        <v>300501902</v>
      </c>
      <c r="E19" s="26">
        <v>356334376</v>
      </c>
      <c r="F19" s="26">
        <v>109347495</v>
      </c>
      <c r="G19" s="26">
        <v>1016400</v>
      </c>
      <c r="H19" s="26">
        <v>0</v>
      </c>
      <c r="I19" s="26">
        <v>110363895</v>
      </c>
      <c r="J19" s="26">
        <v>673200</v>
      </c>
      <c r="K19" s="26">
        <v>90736512</v>
      </c>
      <c r="L19" s="26">
        <v>3491795</v>
      </c>
      <c r="M19" s="26">
        <v>94901507</v>
      </c>
      <c r="N19" s="26">
        <v>362658</v>
      </c>
      <c r="O19" s="26">
        <v>497111</v>
      </c>
      <c r="P19" s="26">
        <v>68554564</v>
      </c>
      <c r="Q19" s="26">
        <v>69414333</v>
      </c>
      <c r="R19" s="26">
        <v>8985264</v>
      </c>
      <c r="S19" s="26">
        <v>-1958797</v>
      </c>
      <c r="T19" s="26">
        <v>3447186</v>
      </c>
      <c r="U19" s="26">
        <v>10473653</v>
      </c>
      <c r="V19" s="26">
        <v>285153388</v>
      </c>
      <c r="W19" s="26">
        <v>356334376</v>
      </c>
      <c r="X19" s="26">
        <v>-71180988</v>
      </c>
      <c r="Y19" s="106">
        <v>-19.98</v>
      </c>
      <c r="Z19" s="121">
        <v>356334376</v>
      </c>
    </row>
    <row r="20" spans="1:26" ht="13.5">
      <c r="A20" s="157" t="s">
        <v>34</v>
      </c>
      <c r="B20" s="161" t="s">
        <v>95</v>
      </c>
      <c r="C20" s="121">
        <v>12314078</v>
      </c>
      <c r="D20" s="122">
        <v>22380952</v>
      </c>
      <c r="E20" s="20">
        <v>101635047</v>
      </c>
      <c r="F20" s="20">
        <v>258586</v>
      </c>
      <c r="G20" s="20">
        <v>189552</v>
      </c>
      <c r="H20" s="20">
        <v>154865</v>
      </c>
      <c r="I20" s="20">
        <v>603003</v>
      </c>
      <c r="J20" s="20">
        <v>5147324</v>
      </c>
      <c r="K20" s="20">
        <v>-2541310</v>
      </c>
      <c r="L20" s="20">
        <v>246806</v>
      </c>
      <c r="M20" s="20">
        <v>2852820</v>
      </c>
      <c r="N20" s="20">
        <v>602928</v>
      </c>
      <c r="O20" s="20">
        <v>467970</v>
      </c>
      <c r="P20" s="20">
        <v>181746</v>
      </c>
      <c r="Q20" s="20">
        <v>1252644</v>
      </c>
      <c r="R20" s="20">
        <v>2777765</v>
      </c>
      <c r="S20" s="20">
        <v>209657</v>
      </c>
      <c r="T20" s="20">
        <v>1316798</v>
      </c>
      <c r="U20" s="20">
        <v>4304220</v>
      </c>
      <c r="V20" s="20">
        <v>9012687</v>
      </c>
      <c r="W20" s="20">
        <v>101635047</v>
      </c>
      <c r="X20" s="20">
        <v>-92622360</v>
      </c>
      <c r="Y20" s="160">
        <v>-91.13</v>
      </c>
      <c r="Z20" s="96">
        <v>101635047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354661120</v>
      </c>
      <c r="D22" s="165">
        <f t="shared" si="0"/>
        <v>377196809</v>
      </c>
      <c r="E22" s="166">
        <f t="shared" si="0"/>
        <v>513817632</v>
      </c>
      <c r="F22" s="166">
        <f t="shared" si="0"/>
        <v>113057950</v>
      </c>
      <c r="G22" s="166">
        <f t="shared" si="0"/>
        <v>8136948</v>
      </c>
      <c r="H22" s="166">
        <f t="shared" si="0"/>
        <v>5824605</v>
      </c>
      <c r="I22" s="166">
        <f t="shared" si="0"/>
        <v>127019503</v>
      </c>
      <c r="J22" s="166">
        <f t="shared" si="0"/>
        <v>11474771</v>
      </c>
      <c r="K22" s="166">
        <f t="shared" si="0"/>
        <v>93630366</v>
      </c>
      <c r="L22" s="166">
        <f t="shared" si="0"/>
        <v>9015974</v>
      </c>
      <c r="M22" s="166">
        <f t="shared" si="0"/>
        <v>114121111</v>
      </c>
      <c r="N22" s="166">
        <f t="shared" si="0"/>
        <v>4985195</v>
      </c>
      <c r="O22" s="166">
        <f t="shared" si="0"/>
        <v>6040385</v>
      </c>
      <c r="P22" s="166">
        <f t="shared" si="0"/>
        <v>74188441</v>
      </c>
      <c r="Q22" s="166">
        <f t="shared" si="0"/>
        <v>85214021</v>
      </c>
      <c r="R22" s="166">
        <f t="shared" si="0"/>
        <v>17436791</v>
      </c>
      <c r="S22" s="166">
        <f t="shared" si="0"/>
        <v>3235769</v>
      </c>
      <c r="T22" s="166">
        <f t="shared" si="0"/>
        <v>10031749</v>
      </c>
      <c r="U22" s="166">
        <f t="shared" si="0"/>
        <v>30704309</v>
      </c>
      <c r="V22" s="166">
        <f t="shared" si="0"/>
        <v>357058944</v>
      </c>
      <c r="W22" s="166">
        <f t="shared" si="0"/>
        <v>513817632</v>
      </c>
      <c r="X22" s="166">
        <f t="shared" si="0"/>
        <v>-156758688</v>
      </c>
      <c r="Y22" s="167">
        <f>+IF(W22&lt;&gt;0,+(X22/W22)*100,0)</f>
        <v>-30.508623728973163</v>
      </c>
      <c r="Z22" s="164">
        <f>SUM(Z5:Z21)</f>
        <v>513817632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72685525</v>
      </c>
      <c r="D25" s="122">
        <v>107328846</v>
      </c>
      <c r="E25" s="26">
        <v>101871530</v>
      </c>
      <c r="F25" s="26">
        <v>5864553</v>
      </c>
      <c r="G25" s="26">
        <v>6748870</v>
      </c>
      <c r="H25" s="26">
        <v>6281140</v>
      </c>
      <c r="I25" s="26">
        <v>18894563</v>
      </c>
      <c r="J25" s="26">
        <v>7529512</v>
      </c>
      <c r="K25" s="26">
        <v>9537641</v>
      </c>
      <c r="L25" s="26">
        <v>6728234</v>
      </c>
      <c r="M25" s="26">
        <v>23795387</v>
      </c>
      <c r="N25" s="26">
        <v>5687750</v>
      </c>
      <c r="O25" s="26">
        <v>6372046</v>
      </c>
      <c r="P25" s="26">
        <v>6495390</v>
      </c>
      <c r="Q25" s="26">
        <v>18555186</v>
      </c>
      <c r="R25" s="26">
        <v>5752529</v>
      </c>
      <c r="S25" s="26">
        <v>6527744</v>
      </c>
      <c r="T25" s="26">
        <v>5927772</v>
      </c>
      <c r="U25" s="26">
        <v>18208045</v>
      </c>
      <c r="V25" s="26">
        <v>79453181</v>
      </c>
      <c r="W25" s="26">
        <v>101871530</v>
      </c>
      <c r="X25" s="26">
        <v>-22418349</v>
      </c>
      <c r="Y25" s="106">
        <v>-22.01</v>
      </c>
      <c r="Z25" s="121">
        <v>101871530</v>
      </c>
    </row>
    <row r="26" spans="1:26" ht="13.5">
      <c r="A26" s="159" t="s">
        <v>37</v>
      </c>
      <c r="B26" s="158"/>
      <c r="C26" s="121">
        <v>5415213</v>
      </c>
      <c r="D26" s="122">
        <v>7164658</v>
      </c>
      <c r="E26" s="26">
        <v>7164658</v>
      </c>
      <c r="F26" s="26">
        <v>464226</v>
      </c>
      <c r="G26" s="26">
        <v>448959</v>
      </c>
      <c r="H26" s="26">
        <v>460141</v>
      </c>
      <c r="I26" s="26">
        <v>1373326</v>
      </c>
      <c r="J26" s="26">
        <v>443995</v>
      </c>
      <c r="K26" s="26">
        <v>449887</v>
      </c>
      <c r="L26" s="26">
        <v>456410</v>
      </c>
      <c r="M26" s="26">
        <v>1350292</v>
      </c>
      <c r="N26" s="26">
        <v>598064</v>
      </c>
      <c r="O26" s="26">
        <v>489174</v>
      </c>
      <c r="P26" s="26">
        <v>480477</v>
      </c>
      <c r="Q26" s="26">
        <v>1567715</v>
      </c>
      <c r="R26" s="26">
        <v>476148</v>
      </c>
      <c r="S26" s="26">
        <v>334528</v>
      </c>
      <c r="T26" s="26">
        <v>431177</v>
      </c>
      <c r="U26" s="26">
        <v>1241853</v>
      </c>
      <c r="V26" s="26">
        <v>5533186</v>
      </c>
      <c r="W26" s="26">
        <v>7164658</v>
      </c>
      <c r="X26" s="26">
        <v>-1631472</v>
      </c>
      <c r="Y26" s="106">
        <v>-22.77</v>
      </c>
      <c r="Z26" s="121">
        <v>7164658</v>
      </c>
    </row>
    <row r="27" spans="1:26" ht="13.5">
      <c r="A27" s="159" t="s">
        <v>117</v>
      </c>
      <c r="B27" s="158" t="s">
        <v>98</v>
      </c>
      <c r="C27" s="121">
        <v>3153540</v>
      </c>
      <c r="D27" s="122">
        <v>2776739</v>
      </c>
      <c r="E27" s="26">
        <v>0</v>
      </c>
      <c r="F27" s="26">
        <v>46580</v>
      </c>
      <c r="G27" s="26">
        <v>0</v>
      </c>
      <c r="H27" s="26">
        <v>0</v>
      </c>
      <c r="I27" s="26">
        <v>46580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46580</v>
      </c>
      <c r="W27" s="26">
        <v>0</v>
      </c>
      <c r="X27" s="26">
        <v>46580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23322675</v>
      </c>
      <c r="D28" s="122">
        <v>15318001</v>
      </c>
      <c r="E28" s="26">
        <v>318001</v>
      </c>
      <c r="F28" s="26">
        <v>1276500</v>
      </c>
      <c r="G28" s="26">
        <v>1276500</v>
      </c>
      <c r="H28" s="26">
        <v>1276500</v>
      </c>
      <c r="I28" s="26">
        <v>3829500</v>
      </c>
      <c r="J28" s="26">
        <v>1276500</v>
      </c>
      <c r="K28" s="26">
        <v>1276500</v>
      </c>
      <c r="L28" s="26">
        <v>1276500</v>
      </c>
      <c r="M28" s="26">
        <v>3829500</v>
      </c>
      <c r="N28" s="26">
        <v>11193167</v>
      </c>
      <c r="O28" s="26">
        <v>2693167</v>
      </c>
      <c r="P28" s="26">
        <v>2693167</v>
      </c>
      <c r="Q28" s="26">
        <v>16579501</v>
      </c>
      <c r="R28" s="26">
        <v>2693167</v>
      </c>
      <c r="S28" s="26">
        <v>2693167</v>
      </c>
      <c r="T28" s="26">
        <v>2693167</v>
      </c>
      <c r="U28" s="26">
        <v>8079501</v>
      </c>
      <c r="V28" s="26">
        <v>32318002</v>
      </c>
      <c r="W28" s="26">
        <v>318001</v>
      </c>
      <c r="X28" s="26">
        <v>32000001</v>
      </c>
      <c r="Y28" s="106">
        <v>10062.86</v>
      </c>
      <c r="Z28" s="121">
        <v>318001</v>
      </c>
    </row>
    <row r="29" spans="1:26" ht="13.5">
      <c r="A29" s="159" t="s">
        <v>39</v>
      </c>
      <c r="B29" s="158"/>
      <c r="C29" s="121">
        <v>9243939</v>
      </c>
      <c r="D29" s="122">
        <v>15117266</v>
      </c>
      <c r="E29" s="26">
        <v>15116766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7089982</v>
      </c>
      <c r="M29" s="26">
        <v>7089982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7089992</v>
      </c>
      <c r="U29" s="26">
        <v>7089992</v>
      </c>
      <c r="V29" s="26">
        <v>14179974</v>
      </c>
      <c r="W29" s="26">
        <v>15116766</v>
      </c>
      <c r="X29" s="26">
        <v>-936792</v>
      </c>
      <c r="Y29" s="106">
        <v>-6.2</v>
      </c>
      <c r="Z29" s="121">
        <v>15116766</v>
      </c>
    </row>
    <row r="30" spans="1:26" ht="13.5">
      <c r="A30" s="159" t="s">
        <v>118</v>
      </c>
      <c r="B30" s="158" t="s">
        <v>95</v>
      </c>
      <c r="C30" s="121">
        <v>18357262</v>
      </c>
      <c r="D30" s="122">
        <v>17188820</v>
      </c>
      <c r="E30" s="26">
        <v>22807855</v>
      </c>
      <c r="F30" s="26">
        <v>419270</v>
      </c>
      <c r="G30" s="26">
        <v>2143927</v>
      </c>
      <c r="H30" s="26">
        <v>1652920</v>
      </c>
      <c r="I30" s="26">
        <v>4216117</v>
      </c>
      <c r="J30" s="26">
        <v>2080671</v>
      </c>
      <c r="K30" s="26">
        <v>1847223</v>
      </c>
      <c r="L30" s="26">
        <v>1711079</v>
      </c>
      <c r="M30" s="26">
        <v>5638973</v>
      </c>
      <c r="N30" s="26">
        <v>2057998</v>
      </c>
      <c r="O30" s="26">
        <v>2106458</v>
      </c>
      <c r="P30" s="26">
        <v>1697834</v>
      </c>
      <c r="Q30" s="26">
        <v>5862290</v>
      </c>
      <c r="R30" s="26">
        <v>1799329</v>
      </c>
      <c r="S30" s="26">
        <v>2381736</v>
      </c>
      <c r="T30" s="26">
        <v>3747355</v>
      </c>
      <c r="U30" s="26">
        <v>7928420</v>
      </c>
      <c r="V30" s="26">
        <v>23645800</v>
      </c>
      <c r="W30" s="26">
        <v>22807855</v>
      </c>
      <c r="X30" s="26">
        <v>837945</v>
      </c>
      <c r="Y30" s="106">
        <v>3.67</v>
      </c>
      <c r="Z30" s="121">
        <v>22807855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68076538</v>
      </c>
      <c r="D32" s="122">
        <v>49716179</v>
      </c>
      <c r="E32" s="26">
        <v>65413195</v>
      </c>
      <c r="F32" s="26">
        <v>4117019</v>
      </c>
      <c r="G32" s="26">
        <v>4768049</v>
      </c>
      <c r="H32" s="26">
        <v>4875792</v>
      </c>
      <c r="I32" s="26">
        <v>13760860</v>
      </c>
      <c r="J32" s="26">
        <v>4961208</v>
      </c>
      <c r="K32" s="26">
        <v>5966398</v>
      </c>
      <c r="L32" s="26">
        <v>3154249</v>
      </c>
      <c r="M32" s="26">
        <v>14081855</v>
      </c>
      <c r="N32" s="26">
        <v>3878058</v>
      </c>
      <c r="O32" s="26">
        <v>5712404</v>
      </c>
      <c r="P32" s="26">
        <v>4621225</v>
      </c>
      <c r="Q32" s="26">
        <v>14211687</v>
      </c>
      <c r="R32" s="26">
        <v>6029547</v>
      </c>
      <c r="S32" s="26">
        <v>6200385</v>
      </c>
      <c r="T32" s="26">
        <v>5037812</v>
      </c>
      <c r="U32" s="26">
        <v>17267744</v>
      </c>
      <c r="V32" s="26">
        <v>59322146</v>
      </c>
      <c r="W32" s="26">
        <v>65413195</v>
      </c>
      <c r="X32" s="26">
        <v>-6091049</v>
      </c>
      <c r="Y32" s="106">
        <v>-9.31</v>
      </c>
      <c r="Z32" s="121">
        <v>65413195</v>
      </c>
    </row>
    <row r="33" spans="1:26" ht="13.5">
      <c r="A33" s="159" t="s">
        <v>41</v>
      </c>
      <c r="B33" s="158"/>
      <c r="C33" s="121">
        <v>3475689</v>
      </c>
      <c r="D33" s="122">
        <v>2250199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190760897</v>
      </c>
      <c r="D34" s="122">
        <v>136562322</v>
      </c>
      <c r="E34" s="26">
        <v>224512901</v>
      </c>
      <c r="F34" s="26">
        <v>5560464</v>
      </c>
      <c r="G34" s="26">
        <v>9696592</v>
      </c>
      <c r="H34" s="26">
        <v>9512569</v>
      </c>
      <c r="I34" s="26">
        <v>24769625</v>
      </c>
      <c r="J34" s="26">
        <v>10851674</v>
      </c>
      <c r="K34" s="26">
        <v>9846056</v>
      </c>
      <c r="L34" s="26">
        <v>8778664</v>
      </c>
      <c r="M34" s="26">
        <v>29476394</v>
      </c>
      <c r="N34" s="26">
        <v>7371439</v>
      </c>
      <c r="O34" s="26">
        <v>11230038</v>
      </c>
      <c r="P34" s="26">
        <v>7575939</v>
      </c>
      <c r="Q34" s="26">
        <v>26177416</v>
      </c>
      <c r="R34" s="26">
        <v>12173411</v>
      </c>
      <c r="S34" s="26">
        <v>13578365</v>
      </c>
      <c r="T34" s="26">
        <v>12768006</v>
      </c>
      <c r="U34" s="26">
        <v>38519782</v>
      </c>
      <c r="V34" s="26">
        <v>118943217</v>
      </c>
      <c r="W34" s="26">
        <v>224512901</v>
      </c>
      <c r="X34" s="26">
        <v>-105569684</v>
      </c>
      <c r="Y34" s="106">
        <v>-47.02</v>
      </c>
      <c r="Z34" s="121">
        <v>224512901</v>
      </c>
    </row>
    <row r="35" spans="1:26" ht="13.5">
      <c r="A35" s="157" t="s">
        <v>123</v>
      </c>
      <c r="B35" s="161"/>
      <c r="C35" s="121">
        <v>978902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395470180</v>
      </c>
      <c r="D36" s="165">
        <f t="shared" si="1"/>
        <v>353423030</v>
      </c>
      <c r="E36" s="166">
        <f t="shared" si="1"/>
        <v>437204906</v>
      </c>
      <c r="F36" s="166">
        <f t="shared" si="1"/>
        <v>17748612</v>
      </c>
      <c r="G36" s="166">
        <f t="shared" si="1"/>
        <v>25082897</v>
      </c>
      <c r="H36" s="166">
        <f t="shared" si="1"/>
        <v>24059062</v>
      </c>
      <c r="I36" s="166">
        <f t="shared" si="1"/>
        <v>66890571</v>
      </c>
      <c r="J36" s="166">
        <f t="shared" si="1"/>
        <v>27143560</v>
      </c>
      <c r="K36" s="166">
        <f t="shared" si="1"/>
        <v>28923705</v>
      </c>
      <c r="L36" s="166">
        <f t="shared" si="1"/>
        <v>29195118</v>
      </c>
      <c r="M36" s="166">
        <f t="shared" si="1"/>
        <v>85262383</v>
      </c>
      <c r="N36" s="166">
        <f t="shared" si="1"/>
        <v>30786476</v>
      </c>
      <c r="O36" s="166">
        <f t="shared" si="1"/>
        <v>28603287</v>
      </c>
      <c r="P36" s="166">
        <f t="shared" si="1"/>
        <v>23564032</v>
      </c>
      <c r="Q36" s="166">
        <f t="shared" si="1"/>
        <v>82953795</v>
      </c>
      <c r="R36" s="166">
        <f t="shared" si="1"/>
        <v>28924131</v>
      </c>
      <c r="S36" s="166">
        <f t="shared" si="1"/>
        <v>31715925</v>
      </c>
      <c r="T36" s="166">
        <f t="shared" si="1"/>
        <v>37695281</v>
      </c>
      <c r="U36" s="166">
        <f t="shared" si="1"/>
        <v>98335337</v>
      </c>
      <c r="V36" s="166">
        <f t="shared" si="1"/>
        <v>333442086</v>
      </c>
      <c r="W36" s="166">
        <f t="shared" si="1"/>
        <v>437204906</v>
      </c>
      <c r="X36" s="166">
        <f t="shared" si="1"/>
        <v>-103762820</v>
      </c>
      <c r="Y36" s="167">
        <f>+IF(W36&lt;&gt;0,+(X36/W36)*100,0)</f>
        <v>-23.733224073199217</v>
      </c>
      <c r="Z36" s="164">
        <f>SUM(Z25:Z35)</f>
        <v>437204906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-40809060</v>
      </c>
      <c r="D38" s="176">
        <f t="shared" si="2"/>
        <v>23773779</v>
      </c>
      <c r="E38" s="72">
        <f t="shared" si="2"/>
        <v>76612726</v>
      </c>
      <c r="F38" s="72">
        <f t="shared" si="2"/>
        <v>95309338</v>
      </c>
      <c r="G38" s="72">
        <f t="shared" si="2"/>
        <v>-16945949</v>
      </c>
      <c r="H38" s="72">
        <f t="shared" si="2"/>
        <v>-18234457</v>
      </c>
      <c r="I38" s="72">
        <f t="shared" si="2"/>
        <v>60128932</v>
      </c>
      <c r="J38" s="72">
        <f t="shared" si="2"/>
        <v>-15668789</v>
      </c>
      <c r="K38" s="72">
        <f t="shared" si="2"/>
        <v>64706661</v>
      </c>
      <c r="L38" s="72">
        <f t="shared" si="2"/>
        <v>-20179144</v>
      </c>
      <c r="M38" s="72">
        <f t="shared" si="2"/>
        <v>28858728</v>
      </c>
      <c r="N38" s="72">
        <f t="shared" si="2"/>
        <v>-25801281</v>
      </c>
      <c r="O38" s="72">
        <f t="shared" si="2"/>
        <v>-22562902</v>
      </c>
      <c r="P38" s="72">
        <f t="shared" si="2"/>
        <v>50624409</v>
      </c>
      <c r="Q38" s="72">
        <f t="shared" si="2"/>
        <v>2260226</v>
      </c>
      <c r="R38" s="72">
        <f t="shared" si="2"/>
        <v>-11487340</v>
      </c>
      <c r="S38" s="72">
        <f t="shared" si="2"/>
        <v>-28480156</v>
      </c>
      <c r="T38" s="72">
        <f t="shared" si="2"/>
        <v>-27663532</v>
      </c>
      <c r="U38" s="72">
        <f t="shared" si="2"/>
        <v>-67631028</v>
      </c>
      <c r="V38" s="72">
        <f t="shared" si="2"/>
        <v>23616858</v>
      </c>
      <c r="W38" s="72">
        <f>IF(E22=E36,0,W22-W36)</f>
        <v>76612726</v>
      </c>
      <c r="X38" s="72">
        <f t="shared" si="2"/>
        <v>-52995868</v>
      </c>
      <c r="Y38" s="177">
        <f>+IF(W38&lt;&gt;0,+(X38/W38)*100,0)</f>
        <v>-69.17371403805681</v>
      </c>
      <c r="Z38" s="175">
        <f>+Z22-Z36</f>
        <v>76612726</v>
      </c>
    </row>
    <row r="39" spans="1:26" ht="13.5">
      <c r="A39" s="157" t="s">
        <v>45</v>
      </c>
      <c r="B39" s="161"/>
      <c r="C39" s="121">
        <v>124625822</v>
      </c>
      <c r="D39" s="122">
        <v>124872000</v>
      </c>
      <c r="E39" s="26">
        <v>155963982</v>
      </c>
      <c r="F39" s="26">
        <v>0</v>
      </c>
      <c r="G39" s="26">
        <v>944309</v>
      </c>
      <c r="H39" s="26">
        <v>13729505</v>
      </c>
      <c r="I39" s="26">
        <v>14673814</v>
      </c>
      <c r="J39" s="26">
        <v>4900578</v>
      </c>
      <c r="K39" s="26">
        <v>-1247194</v>
      </c>
      <c r="L39" s="26">
        <v>11719325</v>
      </c>
      <c r="M39" s="26">
        <v>15372709</v>
      </c>
      <c r="N39" s="26">
        <v>1173690</v>
      </c>
      <c r="O39" s="26">
        <v>12633777</v>
      </c>
      <c r="P39" s="26">
        <v>9701837</v>
      </c>
      <c r="Q39" s="26">
        <v>23509304</v>
      </c>
      <c r="R39" s="26">
        <v>2413363</v>
      </c>
      <c r="S39" s="26">
        <v>19525206</v>
      </c>
      <c r="T39" s="26">
        <v>8195192</v>
      </c>
      <c r="U39" s="26">
        <v>30133761</v>
      </c>
      <c r="V39" s="26">
        <v>83689588</v>
      </c>
      <c r="W39" s="26">
        <v>155963982</v>
      </c>
      <c r="X39" s="26">
        <v>-72274394</v>
      </c>
      <c r="Y39" s="106">
        <v>-46.34</v>
      </c>
      <c r="Z39" s="121">
        <v>155963982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83816762</v>
      </c>
      <c r="D42" s="183">
        <f t="shared" si="3"/>
        <v>148645779</v>
      </c>
      <c r="E42" s="54">
        <f t="shared" si="3"/>
        <v>232576708</v>
      </c>
      <c r="F42" s="54">
        <f t="shared" si="3"/>
        <v>95309338</v>
      </c>
      <c r="G42" s="54">
        <f t="shared" si="3"/>
        <v>-16001640</v>
      </c>
      <c r="H42" s="54">
        <f t="shared" si="3"/>
        <v>-4504952</v>
      </c>
      <c r="I42" s="54">
        <f t="shared" si="3"/>
        <v>74802746</v>
      </c>
      <c r="J42" s="54">
        <f t="shared" si="3"/>
        <v>-10768211</v>
      </c>
      <c r="K42" s="54">
        <f t="shared" si="3"/>
        <v>63459467</v>
      </c>
      <c r="L42" s="54">
        <f t="shared" si="3"/>
        <v>-8459819</v>
      </c>
      <c r="M42" s="54">
        <f t="shared" si="3"/>
        <v>44231437</v>
      </c>
      <c r="N42" s="54">
        <f t="shared" si="3"/>
        <v>-24627591</v>
      </c>
      <c r="O42" s="54">
        <f t="shared" si="3"/>
        <v>-9929125</v>
      </c>
      <c r="P42" s="54">
        <f t="shared" si="3"/>
        <v>60326246</v>
      </c>
      <c r="Q42" s="54">
        <f t="shared" si="3"/>
        <v>25769530</v>
      </c>
      <c r="R42" s="54">
        <f t="shared" si="3"/>
        <v>-9073977</v>
      </c>
      <c r="S42" s="54">
        <f t="shared" si="3"/>
        <v>-8954950</v>
      </c>
      <c r="T42" s="54">
        <f t="shared" si="3"/>
        <v>-19468340</v>
      </c>
      <c r="U42" s="54">
        <f t="shared" si="3"/>
        <v>-37497267</v>
      </c>
      <c r="V42" s="54">
        <f t="shared" si="3"/>
        <v>107306446</v>
      </c>
      <c r="W42" s="54">
        <f t="shared" si="3"/>
        <v>232576708</v>
      </c>
      <c r="X42" s="54">
        <f t="shared" si="3"/>
        <v>-125270262</v>
      </c>
      <c r="Y42" s="184">
        <f>+IF(W42&lt;&gt;0,+(X42/W42)*100,0)</f>
        <v>-53.861912087946486</v>
      </c>
      <c r="Z42" s="182">
        <f>SUM(Z38:Z41)</f>
        <v>232576708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83816762</v>
      </c>
      <c r="D44" s="187">
        <f t="shared" si="4"/>
        <v>148645779</v>
      </c>
      <c r="E44" s="43">
        <f t="shared" si="4"/>
        <v>232576708</v>
      </c>
      <c r="F44" s="43">
        <f t="shared" si="4"/>
        <v>95309338</v>
      </c>
      <c r="G44" s="43">
        <f t="shared" si="4"/>
        <v>-16001640</v>
      </c>
      <c r="H44" s="43">
        <f t="shared" si="4"/>
        <v>-4504952</v>
      </c>
      <c r="I44" s="43">
        <f t="shared" si="4"/>
        <v>74802746</v>
      </c>
      <c r="J44" s="43">
        <f t="shared" si="4"/>
        <v>-10768211</v>
      </c>
      <c r="K44" s="43">
        <f t="shared" si="4"/>
        <v>63459467</v>
      </c>
      <c r="L44" s="43">
        <f t="shared" si="4"/>
        <v>-8459819</v>
      </c>
      <c r="M44" s="43">
        <f t="shared" si="4"/>
        <v>44231437</v>
      </c>
      <c r="N44" s="43">
        <f t="shared" si="4"/>
        <v>-24627591</v>
      </c>
      <c r="O44" s="43">
        <f t="shared" si="4"/>
        <v>-9929125</v>
      </c>
      <c r="P44" s="43">
        <f t="shared" si="4"/>
        <v>60326246</v>
      </c>
      <c r="Q44" s="43">
        <f t="shared" si="4"/>
        <v>25769530</v>
      </c>
      <c r="R44" s="43">
        <f t="shared" si="4"/>
        <v>-9073977</v>
      </c>
      <c r="S44" s="43">
        <f t="shared" si="4"/>
        <v>-8954950</v>
      </c>
      <c r="T44" s="43">
        <f t="shared" si="4"/>
        <v>-19468340</v>
      </c>
      <c r="U44" s="43">
        <f t="shared" si="4"/>
        <v>-37497267</v>
      </c>
      <c r="V44" s="43">
        <f t="shared" si="4"/>
        <v>107306446</v>
      </c>
      <c r="W44" s="43">
        <f t="shared" si="4"/>
        <v>232576708</v>
      </c>
      <c r="X44" s="43">
        <f t="shared" si="4"/>
        <v>-125270262</v>
      </c>
      <c r="Y44" s="188">
        <f>+IF(W44&lt;&gt;0,+(X44/W44)*100,0)</f>
        <v>-53.861912087946486</v>
      </c>
      <c r="Z44" s="186">
        <f>+Z42-Z43</f>
        <v>232576708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83816762</v>
      </c>
      <c r="D46" s="183">
        <f t="shared" si="5"/>
        <v>148645779</v>
      </c>
      <c r="E46" s="54">
        <f t="shared" si="5"/>
        <v>232576708</v>
      </c>
      <c r="F46" s="54">
        <f t="shared" si="5"/>
        <v>95309338</v>
      </c>
      <c r="G46" s="54">
        <f t="shared" si="5"/>
        <v>-16001640</v>
      </c>
      <c r="H46" s="54">
        <f t="shared" si="5"/>
        <v>-4504952</v>
      </c>
      <c r="I46" s="54">
        <f t="shared" si="5"/>
        <v>74802746</v>
      </c>
      <c r="J46" s="54">
        <f t="shared" si="5"/>
        <v>-10768211</v>
      </c>
      <c r="K46" s="54">
        <f t="shared" si="5"/>
        <v>63459467</v>
      </c>
      <c r="L46" s="54">
        <f t="shared" si="5"/>
        <v>-8459819</v>
      </c>
      <c r="M46" s="54">
        <f t="shared" si="5"/>
        <v>44231437</v>
      </c>
      <c r="N46" s="54">
        <f t="shared" si="5"/>
        <v>-24627591</v>
      </c>
      <c r="O46" s="54">
        <f t="shared" si="5"/>
        <v>-9929125</v>
      </c>
      <c r="P46" s="54">
        <f t="shared" si="5"/>
        <v>60326246</v>
      </c>
      <c r="Q46" s="54">
        <f t="shared" si="5"/>
        <v>25769530</v>
      </c>
      <c r="R46" s="54">
        <f t="shared" si="5"/>
        <v>-9073977</v>
      </c>
      <c r="S46" s="54">
        <f t="shared" si="5"/>
        <v>-8954950</v>
      </c>
      <c r="T46" s="54">
        <f t="shared" si="5"/>
        <v>-19468340</v>
      </c>
      <c r="U46" s="54">
        <f t="shared" si="5"/>
        <v>-37497267</v>
      </c>
      <c r="V46" s="54">
        <f t="shared" si="5"/>
        <v>107306446</v>
      </c>
      <c r="W46" s="54">
        <f t="shared" si="5"/>
        <v>232576708</v>
      </c>
      <c r="X46" s="54">
        <f t="shared" si="5"/>
        <v>-125270262</v>
      </c>
      <c r="Y46" s="184">
        <f>+IF(W46&lt;&gt;0,+(X46/W46)*100,0)</f>
        <v>-53.861912087946486</v>
      </c>
      <c r="Z46" s="182">
        <f>SUM(Z44:Z45)</f>
        <v>232576708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83816762</v>
      </c>
      <c r="D48" s="194">
        <f t="shared" si="6"/>
        <v>148645779</v>
      </c>
      <c r="E48" s="195">
        <f t="shared" si="6"/>
        <v>232576708</v>
      </c>
      <c r="F48" s="195">
        <f t="shared" si="6"/>
        <v>95309338</v>
      </c>
      <c r="G48" s="196">
        <f t="shared" si="6"/>
        <v>-16001640</v>
      </c>
      <c r="H48" s="196">
        <f t="shared" si="6"/>
        <v>-4504952</v>
      </c>
      <c r="I48" s="196">
        <f t="shared" si="6"/>
        <v>74802746</v>
      </c>
      <c r="J48" s="196">
        <f t="shared" si="6"/>
        <v>-10768211</v>
      </c>
      <c r="K48" s="196">
        <f t="shared" si="6"/>
        <v>63459467</v>
      </c>
      <c r="L48" s="195">
        <f t="shared" si="6"/>
        <v>-8459819</v>
      </c>
      <c r="M48" s="195">
        <f t="shared" si="6"/>
        <v>44231437</v>
      </c>
      <c r="N48" s="196">
        <f t="shared" si="6"/>
        <v>-24627591</v>
      </c>
      <c r="O48" s="196">
        <f t="shared" si="6"/>
        <v>-9929125</v>
      </c>
      <c r="P48" s="196">
        <f t="shared" si="6"/>
        <v>60326246</v>
      </c>
      <c r="Q48" s="196">
        <f t="shared" si="6"/>
        <v>25769530</v>
      </c>
      <c r="R48" s="196">
        <f t="shared" si="6"/>
        <v>-9073977</v>
      </c>
      <c r="S48" s="195">
        <f t="shared" si="6"/>
        <v>-8954950</v>
      </c>
      <c r="T48" s="195">
        <f t="shared" si="6"/>
        <v>-19468340</v>
      </c>
      <c r="U48" s="196">
        <f t="shared" si="6"/>
        <v>-37497267</v>
      </c>
      <c r="V48" s="196">
        <f t="shared" si="6"/>
        <v>107306446</v>
      </c>
      <c r="W48" s="196">
        <f t="shared" si="6"/>
        <v>232576708</v>
      </c>
      <c r="X48" s="196">
        <f t="shared" si="6"/>
        <v>-125270262</v>
      </c>
      <c r="Y48" s="197">
        <f>+IF(W48&lt;&gt;0,+(X48/W48)*100,0)</f>
        <v>-53.861912087946486</v>
      </c>
      <c r="Z48" s="198">
        <f>SUM(Z46:Z47)</f>
        <v>232576708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1927500</v>
      </c>
      <c r="D5" s="120">
        <f t="shared" si="0"/>
        <v>340000</v>
      </c>
      <c r="E5" s="66">
        <f t="shared" si="0"/>
        <v>7528648</v>
      </c>
      <c r="F5" s="66">
        <f t="shared" si="0"/>
        <v>0</v>
      </c>
      <c r="G5" s="66">
        <f t="shared" si="0"/>
        <v>0</v>
      </c>
      <c r="H5" s="66">
        <f t="shared" si="0"/>
        <v>12218</v>
      </c>
      <c r="I5" s="66">
        <f t="shared" si="0"/>
        <v>12218</v>
      </c>
      <c r="J5" s="66">
        <f t="shared" si="0"/>
        <v>106996</v>
      </c>
      <c r="K5" s="66">
        <f t="shared" si="0"/>
        <v>107510</v>
      </c>
      <c r="L5" s="66">
        <f t="shared" si="0"/>
        <v>814358</v>
      </c>
      <c r="M5" s="66">
        <f t="shared" si="0"/>
        <v>1028864</v>
      </c>
      <c r="N5" s="66">
        <f t="shared" si="0"/>
        <v>4489</v>
      </c>
      <c r="O5" s="66">
        <f t="shared" si="0"/>
        <v>259034</v>
      </c>
      <c r="P5" s="66">
        <f t="shared" si="0"/>
        <v>42167</v>
      </c>
      <c r="Q5" s="66">
        <f t="shared" si="0"/>
        <v>305690</v>
      </c>
      <c r="R5" s="66">
        <f t="shared" si="0"/>
        <v>30988</v>
      </c>
      <c r="S5" s="66">
        <f t="shared" si="0"/>
        <v>213551</v>
      </c>
      <c r="T5" s="66">
        <f t="shared" si="0"/>
        <v>208563</v>
      </c>
      <c r="U5" s="66">
        <f t="shared" si="0"/>
        <v>453102</v>
      </c>
      <c r="V5" s="66">
        <f t="shared" si="0"/>
        <v>1799874</v>
      </c>
      <c r="W5" s="66">
        <f t="shared" si="0"/>
        <v>7528648</v>
      </c>
      <c r="X5" s="66">
        <f t="shared" si="0"/>
        <v>-5728774</v>
      </c>
      <c r="Y5" s="103">
        <f>+IF(W5&lt;&gt;0,+(X5/W5)*100,0)</f>
        <v>-76.09299837102226</v>
      </c>
      <c r="Z5" s="119">
        <f>SUM(Z6:Z8)</f>
        <v>7528648</v>
      </c>
    </row>
    <row r="6" spans="1:26" ht="13.5">
      <c r="A6" s="104" t="s">
        <v>74</v>
      </c>
      <c r="B6" s="102"/>
      <c r="C6" s="121">
        <v>40000</v>
      </c>
      <c r="D6" s="122">
        <v>190000</v>
      </c>
      <c r="E6" s="26">
        <v>50000</v>
      </c>
      <c r="F6" s="26"/>
      <c r="G6" s="26"/>
      <c r="H6" s="26">
        <v>10643</v>
      </c>
      <c r="I6" s="26">
        <v>10643</v>
      </c>
      <c r="J6" s="26">
        <v>1500</v>
      </c>
      <c r="K6" s="26"/>
      <c r="L6" s="26"/>
      <c r="M6" s="26">
        <v>1500</v>
      </c>
      <c r="N6" s="26">
        <v>2605</v>
      </c>
      <c r="O6" s="26">
        <v>28175</v>
      </c>
      <c r="P6" s="26">
        <v>490</v>
      </c>
      <c r="Q6" s="26">
        <v>31270</v>
      </c>
      <c r="R6" s="26"/>
      <c r="S6" s="26">
        <v>6945</v>
      </c>
      <c r="T6" s="26">
        <v>5509</v>
      </c>
      <c r="U6" s="26">
        <v>12454</v>
      </c>
      <c r="V6" s="26">
        <v>55867</v>
      </c>
      <c r="W6" s="26">
        <v>50000</v>
      </c>
      <c r="X6" s="26">
        <v>5867</v>
      </c>
      <c r="Y6" s="106">
        <v>11.73</v>
      </c>
      <c r="Z6" s="28">
        <v>50000</v>
      </c>
    </row>
    <row r="7" spans="1:26" ht="13.5">
      <c r="A7" s="104" t="s">
        <v>75</v>
      </c>
      <c r="B7" s="102"/>
      <c r="C7" s="123">
        <v>340000</v>
      </c>
      <c r="D7" s="124">
        <v>50000</v>
      </c>
      <c r="E7" s="125">
        <v>671782</v>
      </c>
      <c r="F7" s="125"/>
      <c r="G7" s="125"/>
      <c r="H7" s="125">
        <v>1575</v>
      </c>
      <c r="I7" s="125">
        <v>1575</v>
      </c>
      <c r="J7" s="125"/>
      <c r="K7" s="125">
        <v>99597</v>
      </c>
      <c r="L7" s="125">
        <v>-16040</v>
      </c>
      <c r="M7" s="125">
        <v>83557</v>
      </c>
      <c r="N7" s="125">
        <v>1884</v>
      </c>
      <c r="O7" s="125"/>
      <c r="P7" s="125">
        <v>11685</v>
      </c>
      <c r="Q7" s="125">
        <v>13569</v>
      </c>
      <c r="R7" s="125">
        <v>6753</v>
      </c>
      <c r="S7" s="125">
        <v>22316</v>
      </c>
      <c r="T7" s="125">
        <v>27540</v>
      </c>
      <c r="U7" s="125">
        <v>56609</v>
      </c>
      <c r="V7" s="125">
        <v>155310</v>
      </c>
      <c r="W7" s="125">
        <v>671782</v>
      </c>
      <c r="X7" s="125">
        <v>-516472</v>
      </c>
      <c r="Y7" s="107">
        <v>-76.88</v>
      </c>
      <c r="Z7" s="200">
        <v>671782</v>
      </c>
    </row>
    <row r="8" spans="1:26" ht="13.5">
      <c r="A8" s="104" t="s">
        <v>76</v>
      </c>
      <c r="B8" s="102"/>
      <c r="C8" s="121">
        <v>1547500</v>
      </c>
      <c r="D8" s="122">
        <v>100000</v>
      </c>
      <c r="E8" s="26">
        <v>6806866</v>
      </c>
      <c r="F8" s="26"/>
      <c r="G8" s="26"/>
      <c r="H8" s="26"/>
      <c r="I8" s="26"/>
      <c r="J8" s="26">
        <v>105496</v>
      </c>
      <c r="K8" s="26">
        <v>7913</v>
      </c>
      <c r="L8" s="26">
        <v>830398</v>
      </c>
      <c r="M8" s="26">
        <v>943807</v>
      </c>
      <c r="N8" s="26"/>
      <c r="O8" s="26">
        <v>230859</v>
      </c>
      <c r="P8" s="26">
        <v>29992</v>
      </c>
      <c r="Q8" s="26">
        <v>260851</v>
      </c>
      <c r="R8" s="26">
        <v>24235</v>
      </c>
      <c r="S8" s="26">
        <v>184290</v>
      </c>
      <c r="T8" s="26">
        <v>175514</v>
      </c>
      <c r="U8" s="26">
        <v>384039</v>
      </c>
      <c r="V8" s="26">
        <v>1588697</v>
      </c>
      <c r="W8" s="26">
        <v>6806866</v>
      </c>
      <c r="X8" s="26">
        <v>-5218169</v>
      </c>
      <c r="Y8" s="106">
        <v>-76.66</v>
      </c>
      <c r="Z8" s="28">
        <v>6806866</v>
      </c>
    </row>
    <row r="9" spans="1:26" ht="13.5">
      <c r="A9" s="101" t="s">
        <v>77</v>
      </c>
      <c r="B9" s="102"/>
      <c r="C9" s="119">
        <f aca="true" t="shared" si="1" ref="C9:X9">SUM(C10:C14)</f>
        <v>750000</v>
      </c>
      <c r="D9" s="120">
        <f t="shared" si="1"/>
        <v>0</v>
      </c>
      <c r="E9" s="66">
        <f t="shared" si="1"/>
        <v>3236487</v>
      </c>
      <c r="F9" s="66">
        <f t="shared" si="1"/>
        <v>0</v>
      </c>
      <c r="G9" s="66">
        <f t="shared" si="1"/>
        <v>0</v>
      </c>
      <c r="H9" s="66">
        <f t="shared" si="1"/>
        <v>949237</v>
      </c>
      <c r="I9" s="66">
        <f t="shared" si="1"/>
        <v>949237</v>
      </c>
      <c r="J9" s="66">
        <f t="shared" si="1"/>
        <v>35335</v>
      </c>
      <c r="K9" s="66">
        <f t="shared" si="1"/>
        <v>82867</v>
      </c>
      <c r="L9" s="66">
        <f t="shared" si="1"/>
        <v>14421</v>
      </c>
      <c r="M9" s="66">
        <f t="shared" si="1"/>
        <v>132623</v>
      </c>
      <c r="N9" s="66">
        <f t="shared" si="1"/>
        <v>11274</v>
      </c>
      <c r="O9" s="66">
        <f t="shared" si="1"/>
        <v>22820</v>
      </c>
      <c r="P9" s="66">
        <f t="shared" si="1"/>
        <v>176905</v>
      </c>
      <c r="Q9" s="66">
        <f t="shared" si="1"/>
        <v>210999</v>
      </c>
      <c r="R9" s="66">
        <f t="shared" si="1"/>
        <v>88198</v>
      </c>
      <c r="S9" s="66">
        <f t="shared" si="1"/>
        <v>3991</v>
      </c>
      <c r="T9" s="66">
        <f t="shared" si="1"/>
        <v>276795</v>
      </c>
      <c r="U9" s="66">
        <f t="shared" si="1"/>
        <v>368984</v>
      </c>
      <c r="V9" s="66">
        <f t="shared" si="1"/>
        <v>1661843</v>
      </c>
      <c r="W9" s="66">
        <f t="shared" si="1"/>
        <v>3236487</v>
      </c>
      <c r="X9" s="66">
        <f t="shared" si="1"/>
        <v>-1574644</v>
      </c>
      <c r="Y9" s="103">
        <f>+IF(W9&lt;&gt;0,+(X9/W9)*100,0)</f>
        <v>-48.65287578785269</v>
      </c>
      <c r="Z9" s="68">
        <f>SUM(Z10:Z14)</f>
        <v>3236487</v>
      </c>
    </row>
    <row r="10" spans="1:26" ht="13.5">
      <c r="A10" s="104" t="s">
        <v>78</v>
      </c>
      <c r="B10" s="102"/>
      <c r="C10" s="121">
        <v>500000</v>
      </c>
      <c r="D10" s="122"/>
      <c r="E10" s="26">
        <v>2433611</v>
      </c>
      <c r="F10" s="26"/>
      <c r="G10" s="26"/>
      <c r="H10" s="26">
        <v>949237</v>
      </c>
      <c r="I10" s="26">
        <v>949237</v>
      </c>
      <c r="J10" s="26">
        <v>35335</v>
      </c>
      <c r="K10" s="26">
        <v>82867</v>
      </c>
      <c r="L10" s="26">
        <v>14421</v>
      </c>
      <c r="M10" s="26">
        <v>132623</v>
      </c>
      <c r="N10" s="26">
        <v>11274</v>
      </c>
      <c r="O10" s="26">
        <v>22820</v>
      </c>
      <c r="P10" s="26">
        <v>166425</v>
      </c>
      <c r="Q10" s="26">
        <v>200519</v>
      </c>
      <c r="R10" s="26">
        <v>88198</v>
      </c>
      <c r="S10" s="26">
        <v>3991</v>
      </c>
      <c r="T10" s="26">
        <v>97518</v>
      </c>
      <c r="U10" s="26">
        <v>189707</v>
      </c>
      <c r="V10" s="26">
        <v>1472086</v>
      </c>
      <c r="W10" s="26">
        <v>2433611</v>
      </c>
      <c r="X10" s="26">
        <v>-961525</v>
      </c>
      <c r="Y10" s="106">
        <v>-39.51</v>
      </c>
      <c r="Z10" s="28">
        <v>2433611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>
        <v>250000</v>
      </c>
      <c r="D12" s="122"/>
      <c r="E12" s="26">
        <v>18876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18876</v>
      </c>
      <c r="X12" s="26">
        <v>-18876</v>
      </c>
      <c r="Y12" s="106">
        <v>-100</v>
      </c>
      <c r="Z12" s="28">
        <v>18876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>
        <v>784000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>
        <v>10480</v>
      </c>
      <c r="Q14" s="125">
        <v>10480</v>
      </c>
      <c r="R14" s="125"/>
      <c r="S14" s="125"/>
      <c r="T14" s="125">
        <v>179277</v>
      </c>
      <c r="U14" s="125">
        <v>179277</v>
      </c>
      <c r="V14" s="125">
        <v>189757</v>
      </c>
      <c r="W14" s="125">
        <v>784000</v>
      </c>
      <c r="X14" s="125">
        <v>-594243</v>
      </c>
      <c r="Y14" s="107">
        <v>-75.8</v>
      </c>
      <c r="Z14" s="200">
        <v>784000</v>
      </c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834000</v>
      </c>
      <c r="E15" s="66">
        <f t="shared" si="2"/>
        <v>80000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13352</v>
      </c>
      <c r="T15" s="66">
        <f t="shared" si="2"/>
        <v>8970</v>
      </c>
      <c r="U15" s="66">
        <f t="shared" si="2"/>
        <v>22322</v>
      </c>
      <c r="V15" s="66">
        <f t="shared" si="2"/>
        <v>22322</v>
      </c>
      <c r="W15" s="66">
        <f t="shared" si="2"/>
        <v>80000</v>
      </c>
      <c r="X15" s="66">
        <f t="shared" si="2"/>
        <v>-57678</v>
      </c>
      <c r="Y15" s="103">
        <f>+IF(W15&lt;&gt;0,+(X15/W15)*100,0)</f>
        <v>-72.0975</v>
      </c>
      <c r="Z15" s="68">
        <f>SUM(Z16:Z18)</f>
        <v>80000</v>
      </c>
    </row>
    <row r="16" spans="1:26" ht="13.5">
      <c r="A16" s="104" t="s">
        <v>84</v>
      </c>
      <c r="B16" s="102"/>
      <c r="C16" s="121"/>
      <c r="D16" s="122">
        <v>50000</v>
      </c>
      <c r="E16" s="26">
        <v>80000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13352</v>
      </c>
      <c r="T16" s="26">
        <v>8970</v>
      </c>
      <c r="U16" s="26">
        <v>22322</v>
      </c>
      <c r="V16" s="26">
        <v>22322</v>
      </c>
      <c r="W16" s="26">
        <v>80000</v>
      </c>
      <c r="X16" s="26">
        <v>-57678</v>
      </c>
      <c r="Y16" s="106">
        <v>-72.1</v>
      </c>
      <c r="Z16" s="28">
        <v>80000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>
        <v>784000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194077368</v>
      </c>
      <c r="D19" s="120">
        <f t="shared" si="3"/>
        <v>147472279</v>
      </c>
      <c r="E19" s="66">
        <f t="shared" si="3"/>
        <v>221731028</v>
      </c>
      <c r="F19" s="66">
        <f t="shared" si="3"/>
        <v>1191329</v>
      </c>
      <c r="G19" s="66">
        <f t="shared" si="3"/>
        <v>8006530</v>
      </c>
      <c r="H19" s="66">
        <f t="shared" si="3"/>
        <v>4965302</v>
      </c>
      <c r="I19" s="66">
        <f t="shared" si="3"/>
        <v>14163161</v>
      </c>
      <c r="J19" s="66">
        <f t="shared" si="3"/>
        <v>5158275</v>
      </c>
      <c r="K19" s="66">
        <f t="shared" si="3"/>
        <v>4882004</v>
      </c>
      <c r="L19" s="66">
        <f t="shared" si="3"/>
        <v>12691407</v>
      </c>
      <c r="M19" s="66">
        <f t="shared" si="3"/>
        <v>22731686</v>
      </c>
      <c r="N19" s="66">
        <f t="shared" si="3"/>
        <v>2220692</v>
      </c>
      <c r="O19" s="66">
        <f t="shared" si="3"/>
        <v>7940329</v>
      </c>
      <c r="P19" s="66">
        <f t="shared" si="3"/>
        <v>16157192</v>
      </c>
      <c r="Q19" s="66">
        <f t="shared" si="3"/>
        <v>26318213</v>
      </c>
      <c r="R19" s="66">
        <f t="shared" si="3"/>
        <v>6082757</v>
      </c>
      <c r="S19" s="66">
        <f t="shared" si="3"/>
        <v>10744096</v>
      </c>
      <c r="T19" s="66">
        <f t="shared" si="3"/>
        <v>9916477</v>
      </c>
      <c r="U19" s="66">
        <f t="shared" si="3"/>
        <v>26743330</v>
      </c>
      <c r="V19" s="66">
        <f t="shared" si="3"/>
        <v>89956390</v>
      </c>
      <c r="W19" s="66">
        <f t="shared" si="3"/>
        <v>221731028</v>
      </c>
      <c r="X19" s="66">
        <f t="shared" si="3"/>
        <v>-131774638</v>
      </c>
      <c r="Y19" s="103">
        <f>+IF(W19&lt;&gt;0,+(X19/W19)*100,0)</f>
        <v>-59.42994951522977</v>
      </c>
      <c r="Z19" s="68">
        <f>SUM(Z20:Z23)</f>
        <v>221731028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>
        <v>184032368</v>
      </c>
      <c r="D21" s="122">
        <v>143472279</v>
      </c>
      <c r="E21" s="26">
        <v>212378158</v>
      </c>
      <c r="F21" s="26">
        <v>1191329</v>
      </c>
      <c r="G21" s="26">
        <v>8006530</v>
      </c>
      <c r="H21" s="26">
        <v>4965302</v>
      </c>
      <c r="I21" s="26">
        <v>14163161</v>
      </c>
      <c r="J21" s="26">
        <v>5158275</v>
      </c>
      <c r="K21" s="26">
        <v>4889240</v>
      </c>
      <c r="L21" s="26">
        <v>12691407</v>
      </c>
      <c r="M21" s="26">
        <v>22738922</v>
      </c>
      <c r="N21" s="26">
        <v>2220692</v>
      </c>
      <c r="O21" s="26">
        <v>7891010</v>
      </c>
      <c r="P21" s="26">
        <v>16157192</v>
      </c>
      <c r="Q21" s="26">
        <v>26268894</v>
      </c>
      <c r="R21" s="26">
        <v>5185847</v>
      </c>
      <c r="S21" s="26">
        <v>10774622</v>
      </c>
      <c r="T21" s="26">
        <v>9885951</v>
      </c>
      <c r="U21" s="26">
        <v>25846420</v>
      </c>
      <c r="V21" s="26">
        <v>89017397</v>
      </c>
      <c r="W21" s="26">
        <v>212378158</v>
      </c>
      <c r="X21" s="26">
        <v>-123360761</v>
      </c>
      <c r="Y21" s="106">
        <v>-58.09</v>
      </c>
      <c r="Z21" s="28">
        <v>212378158</v>
      </c>
    </row>
    <row r="22" spans="1:26" ht="13.5">
      <c r="A22" s="104" t="s">
        <v>90</v>
      </c>
      <c r="B22" s="102"/>
      <c r="C22" s="123"/>
      <c r="D22" s="124">
        <v>4000000</v>
      </c>
      <c r="E22" s="125">
        <v>8000000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>
        <v>49319</v>
      </c>
      <c r="P22" s="125"/>
      <c r="Q22" s="125">
        <v>49319</v>
      </c>
      <c r="R22" s="125">
        <v>825255</v>
      </c>
      <c r="S22" s="125"/>
      <c r="T22" s="125"/>
      <c r="U22" s="125">
        <v>825255</v>
      </c>
      <c r="V22" s="125">
        <v>874574</v>
      </c>
      <c r="W22" s="125">
        <v>8000000</v>
      </c>
      <c r="X22" s="125">
        <v>-7125426</v>
      </c>
      <c r="Y22" s="107">
        <v>-89.07</v>
      </c>
      <c r="Z22" s="200">
        <v>8000000</v>
      </c>
    </row>
    <row r="23" spans="1:26" ht="13.5">
      <c r="A23" s="104" t="s">
        <v>91</v>
      </c>
      <c r="B23" s="102"/>
      <c r="C23" s="121">
        <v>10045000</v>
      </c>
      <c r="D23" s="122"/>
      <c r="E23" s="26">
        <v>1352870</v>
      </c>
      <c r="F23" s="26"/>
      <c r="G23" s="26"/>
      <c r="H23" s="26"/>
      <c r="I23" s="26"/>
      <c r="J23" s="26"/>
      <c r="K23" s="26">
        <v>-7236</v>
      </c>
      <c r="L23" s="26"/>
      <c r="M23" s="26">
        <v>-7236</v>
      </c>
      <c r="N23" s="26"/>
      <c r="O23" s="26"/>
      <c r="P23" s="26"/>
      <c r="Q23" s="26"/>
      <c r="R23" s="26">
        <v>71655</v>
      </c>
      <c r="S23" s="26">
        <v>-30526</v>
      </c>
      <c r="T23" s="26">
        <v>30526</v>
      </c>
      <c r="U23" s="26">
        <v>71655</v>
      </c>
      <c r="V23" s="26">
        <v>64419</v>
      </c>
      <c r="W23" s="26">
        <v>1352870</v>
      </c>
      <c r="X23" s="26">
        <v>-1288451</v>
      </c>
      <c r="Y23" s="106">
        <v>-95.24</v>
      </c>
      <c r="Z23" s="28">
        <v>1352870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196754868</v>
      </c>
      <c r="D25" s="206">
        <f t="shared" si="4"/>
        <v>148646279</v>
      </c>
      <c r="E25" s="195">
        <f t="shared" si="4"/>
        <v>232576163</v>
      </c>
      <c r="F25" s="195">
        <f t="shared" si="4"/>
        <v>1191329</v>
      </c>
      <c r="G25" s="195">
        <f t="shared" si="4"/>
        <v>8006530</v>
      </c>
      <c r="H25" s="195">
        <f t="shared" si="4"/>
        <v>5926757</v>
      </c>
      <c r="I25" s="195">
        <f t="shared" si="4"/>
        <v>15124616</v>
      </c>
      <c r="J25" s="195">
        <f t="shared" si="4"/>
        <v>5300606</v>
      </c>
      <c r="K25" s="195">
        <f t="shared" si="4"/>
        <v>5072381</v>
      </c>
      <c r="L25" s="195">
        <f t="shared" si="4"/>
        <v>13520186</v>
      </c>
      <c r="M25" s="195">
        <f t="shared" si="4"/>
        <v>23893173</v>
      </c>
      <c r="N25" s="195">
        <f t="shared" si="4"/>
        <v>2236455</v>
      </c>
      <c r="O25" s="195">
        <f t="shared" si="4"/>
        <v>8222183</v>
      </c>
      <c r="P25" s="195">
        <f t="shared" si="4"/>
        <v>16376264</v>
      </c>
      <c r="Q25" s="195">
        <f t="shared" si="4"/>
        <v>26834902</v>
      </c>
      <c r="R25" s="195">
        <f t="shared" si="4"/>
        <v>6201943</v>
      </c>
      <c r="S25" s="195">
        <f t="shared" si="4"/>
        <v>10974990</v>
      </c>
      <c r="T25" s="195">
        <f t="shared" si="4"/>
        <v>10410805</v>
      </c>
      <c r="U25" s="195">
        <f t="shared" si="4"/>
        <v>27587738</v>
      </c>
      <c r="V25" s="195">
        <f t="shared" si="4"/>
        <v>93440429</v>
      </c>
      <c r="W25" s="195">
        <f t="shared" si="4"/>
        <v>232576163</v>
      </c>
      <c r="X25" s="195">
        <f t="shared" si="4"/>
        <v>-139135734</v>
      </c>
      <c r="Y25" s="207">
        <f>+IF(W25&lt;&gt;0,+(X25/W25)*100,0)</f>
        <v>-59.82372922714354</v>
      </c>
      <c r="Z25" s="208">
        <f>+Z5+Z9+Z15+Z19+Z24</f>
        <v>232576163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153873368</v>
      </c>
      <c r="D28" s="122">
        <v>125756279</v>
      </c>
      <c r="E28" s="26">
        <v>80000</v>
      </c>
      <c r="F28" s="26">
        <v>1137399</v>
      </c>
      <c r="G28" s="26">
        <v>7567998</v>
      </c>
      <c r="H28" s="26">
        <v>1575</v>
      </c>
      <c r="I28" s="26">
        <v>8706972</v>
      </c>
      <c r="J28" s="26">
        <v>4826083</v>
      </c>
      <c r="K28" s="26">
        <v>3905981</v>
      </c>
      <c r="L28" s="26">
        <v>12425327</v>
      </c>
      <c r="M28" s="26">
        <v>21157391</v>
      </c>
      <c r="N28" s="26">
        <v>13790</v>
      </c>
      <c r="O28" s="26">
        <v>7105199</v>
      </c>
      <c r="P28" s="26"/>
      <c r="Q28" s="26">
        <v>7118989</v>
      </c>
      <c r="R28" s="26">
        <v>4690903</v>
      </c>
      <c r="S28" s="26">
        <v>11691706</v>
      </c>
      <c r="T28" s="26">
        <v>8828679</v>
      </c>
      <c r="U28" s="26">
        <v>25211288</v>
      </c>
      <c r="V28" s="26">
        <v>62194640</v>
      </c>
      <c r="W28" s="26">
        <v>80000</v>
      </c>
      <c r="X28" s="26">
        <v>62114640</v>
      </c>
      <c r="Y28" s="106">
        <v>77643.3</v>
      </c>
      <c r="Z28" s="121">
        <v>80000</v>
      </c>
    </row>
    <row r="29" spans="1:26" ht="13.5">
      <c r="A29" s="210" t="s">
        <v>137</v>
      </c>
      <c r="B29" s="102"/>
      <c r="C29" s="121">
        <v>3939000</v>
      </c>
      <c r="D29" s="122"/>
      <c r="E29" s="26">
        <v>952261</v>
      </c>
      <c r="F29" s="26"/>
      <c r="G29" s="26"/>
      <c r="H29" s="26"/>
      <c r="I29" s="26"/>
      <c r="J29" s="26"/>
      <c r="K29" s="26"/>
      <c r="L29" s="26"/>
      <c r="M29" s="26"/>
      <c r="N29" s="26">
        <v>2133756</v>
      </c>
      <c r="O29" s="26"/>
      <c r="P29" s="26">
        <v>15641506</v>
      </c>
      <c r="Q29" s="26">
        <v>17775262</v>
      </c>
      <c r="R29" s="26"/>
      <c r="S29" s="26"/>
      <c r="T29" s="26"/>
      <c r="U29" s="26"/>
      <c r="V29" s="26">
        <v>17775262</v>
      </c>
      <c r="W29" s="26">
        <v>952261</v>
      </c>
      <c r="X29" s="26">
        <v>16823001</v>
      </c>
      <c r="Y29" s="106">
        <v>1766.64</v>
      </c>
      <c r="Z29" s="28">
        <v>952261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10480</v>
      </c>
      <c r="Q31" s="26">
        <v>10480</v>
      </c>
      <c r="R31" s="26"/>
      <c r="S31" s="26"/>
      <c r="T31" s="26">
        <v>179277</v>
      </c>
      <c r="U31" s="26">
        <v>179277</v>
      </c>
      <c r="V31" s="26">
        <v>189757</v>
      </c>
      <c r="W31" s="26"/>
      <c r="X31" s="26">
        <v>189757</v>
      </c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157812368</v>
      </c>
      <c r="D32" s="187">
        <f t="shared" si="5"/>
        <v>125756279</v>
      </c>
      <c r="E32" s="43">
        <f t="shared" si="5"/>
        <v>1032261</v>
      </c>
      <c r="F32" s="43">
        <f t="shared" si="5"/>
        <v>1137399</v>
      </c>
      <c r="G32" s="43">
        <f t="shared" si="5"/>
        <v>7567998</v>
      </c>
      <c r="H32" s="43">
        <f t="shared" si="5"/>
        <v>1575</v>
      </c>
      <c r="I32" s="43">
        <f t="shared" si="5"/>
        <v>8706972</v>
      </c>
      <c r="J32" s="43">
        <f t="shared" si="5"/>
        <v>4826083</v>
      </c>
      <c r="K32" s="43">
        <f t="shared" si="5"/>
        <v>3905981</v>
      </c>
      <c r="L32" s="43">
        <f t="shared" si="5"/>
        <v>12425327</v>
      </c>
      <c r="M32" s="43">
        <f t="shared" si="5"/>
        <v>21157391</v>
      </c>
      <c r="N32" s="43">
        <f t="shared" si="5"/>
        <v>2147546</v>
      </c>
      <c r="O32" s="43">
        <f t="shared" si="5"/>
        <v>7105199</v>
      </c>
      <c r="P32" s="43">
        <f t="shared" si="5"/>
        <v>15651986</v>
      </c>
      <c r="Q32" s="43">
        <f t="shared" si="5"/>
        <v>24904731</v>
      </c>
      <c r="R32" s="43">
        <f t="shared" si="5"/>
        <v>4690903</v>
      </c>
      <c r="S32" s="43">
        <f t="shared" si="5"/>
        <v>11691706</v>
      </c>
      <c r="T32" s="43">
        <f t="shared" si="5"/>
        <v>9007956</v>
      </c>
      <c r="U32" s="43">
        <f t="shared" si="5"/>
        <v>25390565</v>
      </c>
      <c r="V32" s="43">
        <f t="shared" si="5"/>
        <v>80159659</v>
      </c>
      <c r="W32" s="43">
        <f t="shared" si="5"/>
        <v>1032261</v>
      </c>
      <c r="X32" s="43">
        <f t="shared" si="5"/>
        <v>79127398</v>
      </c>
      <c r="Y32" s="188">
        <f>+IF(W32&lt;&gt;0,+(X32/W32)*100,0)</f>
        <v>7665.444882641115</v>
      </c>
      <c r="Z32" s="45">
        <f>SUM(Z28:Z31)</f>
        <v>1032261</v>
      </c>
    </row>
    <row r="33" spans="1:26" ht="13.5">
      <c r="A33" s="213" t="s">
        <v>50</v>
      </c>
      <c r="B33" s="102" t="s">
        <v>140</v>
      </c>
      <c r="C33" s="121">
        <v>2000000</v>
      </c>
      <c r="D33" s="122"/>
      <c r="E33" s="26">
        <v>179736019</v>
      </c>
      <c r="F33" s="26"/>
      <c r="G33" s="26"/>
      <c r="H33" s="26">
        <v>4573590</v>
      </c>
      <c r="I33" s="26">
        <v>4573590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4573590</v>
      </c>
      <c r="W33" s="26">
        <v>179736019</v>
      </c>
      <c r="X33" s="26">
        <v>-175162429</v>
      </c>
      <c r="Y33" s="106">
        <v>-97.46</v>
      </c>
      <c r="Z33" s="28">
        <v>179736019</v>
      </c>
    </row>
    <row r="34" spans="1:26" ht="13.5">
      <c r="A34" s="213" t="s">
        <v>51</v>
      </c>
      <c r="B34" s="102" t="s">
        <v>125</v>
      </c>
      <c r="C34" s="121"/>
      <c r="D34" s="122"/>
      <c r="E34" s="26">
        <v>17100000</v>
      </c>
      <c r="F34" s="26"/>
      <c r="G34" s="26"/>
      <c r="H34" s="26"/>
      <c r="I34" s="26"/>
      <c r="J34" s="26"/>
      <c r="K34" s="26"/>
      <c r="L34" s="26">
        <v>824773</v>
      </c>
      <c r="M34" s="26">
        <v>824773</v>
      </c>
      <c r="N34" s="26"/>
      <c r="O34" s="26">
        <v>205345</v>
      </c>
      <c r="P34" s="26"/>
      <c r="Q34" s="26">
        <v>205345</v>
      </c>
      <c r="R34" s="26">
        <v>825255</v>
      </c>
      <c r="S34" s="26"/>
      <c r="T34" s="26">
        <v>10018</v>
      </c>
      <c r="U34" s="26">
        <v>835273</v>
      </c>
      <c r="V34" s="26">
        <v>1865391</v>
      </c>
      <c r="W34" s="26">
        <v>17100000</v>
      </c>
      <c r="X34" s="26">
        <v>-15234609</v>
      </c>
      <c r="Y34" s="106">
        <v>-89.09</v>
      </c>
      <c r="Z34" s="28">
        <v>17100000</v>
      </c>
    </row>
    <row r="35" spans="1:26" ht="13.5">
      <c r="A35" s="213" t="s">
        <v>52</v>
      </c>
      <c r="B35" s="102"/>
      <c r="C35" s="121">
        <v>36942500</v>
      </c>
      <c r="D35" s="122">
        <v>22890000</v>
      </c>
      <c r="E35" s="26">
        <v>34707883</v>
      </c>
      <c r="F35" s="26">
        <v>53930</v>
      </c>
      <c r="G35" s="26">
        <v>438532</v>
      </c>
      <c r="H35" s="26">
        <v>1351592</v>
      </c>
      <c r="I35" s="26">
        <v>1844054</v>
      </c>
      <c r="J35" s="26">
        <v>474523</v>
      </c>
      <c r="K35" s="26">
        <v>1166400</v>
      </c>
      <c r="L35" s="26">
        <v>270086</v>
      </c>
      <c r="M35" s="26">
        <v>1911009</v>
      </c>
      <c r="N35" s="26">
        <v>88909</v>
      </c>
      <c r="O35" s="26">
        <v>911638</v>
      </c>
      <c r="P35" s="26">
        <v>724278</v>
      </c>
      <c r="Q35" s="26">
        <v>1724825</v>
      </c>
      <c r="R35" s="26">
        <v>685785</v>
      </c>
      <c r="S35" s="26">
        <v>-716716</v>
      </c>
      <c r="T35" s="26">
        <v>1392832</v>
      </c>
      <c r="U35" s="26">
        <v>1361901</v>
      </c>
      <c r="V35" s="26">
        <v>6841789</v>
      </c>
      <c r="W35" s="26">
        <v>34707883</v>
      </c>
      <c r="X35" s="26">
        <v>-27866094</v>
      </c>
      <c r="Y35" s="106">
        <v>-80.29</v>
      </c>
      <c r="Z35" s="28">
        <v>34707883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196754868</v>
      </c>
      <c r="D36" s="194">
        <f t="shared" si="6"/>
        <v>148646279</v>
      </c>
      <c r="E36" s="196">
        <f t="shared" si="6"/>
        <v>232576163</v>
      </c>
      <c r="F36" s="196">
        <f t="shared" si="6"/>
        <v>1191329</v>
      </c>
      <c r="G36" s="196">
        <f t="shared" si="6"/>
        <v>8006530</v>
      </c>
      <c r="H36" s="196">
        <f t="shared" si="6"/>
        <v>5926757</v>
      </c>
      <c r="I36" s="196">
        <f t="shared" si="6"/>
        <v>15124616</v>
      </c>
      <c r="J36" s="196">
        <f t="shared" si="6"/>
        <v>5300606</v>
      </c>
      <c r="K36" s="196">
        <f t="shared" si="6"/>
        <v>5072381</v>
      </c>
      <c r="L36" s="196">
        <f t="shared" si="6"/>
        <v>13520186</v>
      </c>
      <c r="M36" s="196">
        <f t="shared" si="6"/>
        <v>23893173</v>
      </c>
      <c r="N36" s="196">
        <f t="shared" si="6"/>
        <v>2236455</v>
      </c>
      <c r="O36" s="196">
        <f t="shared" si="6"/>
        <v>8222182</v>
      </c>
      <c r="P36" s="196">
        <f t="shared" si="6"/>
        <v>16376264</v>
      </c>
      <c r="Q36" s="196">
        <f t="shared" si="6"/>
        <v>26834901</v>
      </c>
      <c r="R36" s="196">
        <f t="shared" si="6"/>
        <v>6201943</v>
      </c>
      <c r="S36" s="196">
        <f t="shared" si="6"/>
        <v>10974990</v>
      </c>
      <c r="T36" s="196">
        <f t="shared" si="6"/>
        <v>10410806</v>
      </c>
      <c r="U36" s="196">
        <f t="shared" si="6"/>
        <v>27587739</v>
      </c>
      <c r="V36" s="196">
        <f t="shared" si="6"/>
        <v>93440429</v>
      </c>
      <c r="W36" s="196">
        <f t="shared" si="6"/>
        <v>232576163</v>
      </c>
      <c r="X36" s="196">
        <f t="shared" si="6"/>
        <v>-139135734</v>
      </c>
      <c r="Y36" s="197">
        <f>+IF(W36&lt;&gt;0,+(X36/W36)*100,0)</f>
        <v>-59.82372922714354</v>
      </c>
      <c r="Z36" s="215">
        <f>SUM(Z32:Z35)</f>
        <v>232576163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262081197</v>
      </c>
      <c r="D6" s="25">
        <v>202986000</v>
      </c>
      <c r="E6" s="26">
        <v>18783000</v>
      </c>
      <c r="F6" s="26">
        <v>11188512</v>
      </c>
      <c r="G6" s="26">
        <v>2016577</v>
      </c>
      <c r="H6" s="26">
        <v>1865775</v>
      </c>
      <c r="I6" s="26">
        <v>15070864</v>
      </c>
      <c r="J6" s="26">
        <v>4356599</v>
      </c>
      <c r="K6" s="26">
        <v>76747374</v>
      </c>
      <c r="L6" s="26">
        <v>-96698550</v>
      </c>
      <c r="M6" s="26">
        <v>-15594577</v>
      </c>
      <c r="N6" s="26">
        <v>8638020</v>
      </c>
      <c r="O6" s="26">
        <v>-19156776</v>
      </c>
      <c r="P6" s="26">
        <v>3017004</v>
      </c>
      <c r="Q6" s="26">
        <v>-7501752</v>
      </c>
      <c r="R6" s="26">
        <v>38490204</v>
      </c>
      <c r="S6" s="26">
        <v>-33276996</v>
      </c>
      <c r="T6" s="26">
        <v>26020299</v>
      </c>
      <c r="U6" s="26">
        <v>31233507</v>
      </c>
      <c r="V6" s="26">
        <v>23208042</v>
      </c>
      <c r="W6" s="26">
        <v>18783000</v>
      </c>
      <c r="X6" s="26">
        <v>4425042</v>
      </c>
      <c r="Y6" s="106">
        <v>23.56</v>
      </c>
      <c r="Z6" s="28">
        <v>18783000</v>
      </c>
    </row>
    <row r="7" spans="1:26" ht="13.5">
      <c r="A7" s="225" t="s">
        <v>146</v>
      </c>
      <c r="B7" s="158" t="s">
        <v>71</v>
      </c>
      <c r="C7" s="121"/>
      <c r="D7" s="25"/>
      <c r="E7" s="26">
        <v>75003000</v>
      </c>
      <c r="F7" s="26">
        <v>94100260</v>
      </c>
      <c r="G7" s="26">
        <v>16437747</v>
      </c>
      <c r="H7" s="26">
        <v>-22636486</v>
      </c>
      <c r="I7" s="26">
        <v>87901521</v>
      </c>
      <c r="J7" s="26">
        <v>-19922766</v>
      </c>
      <c r="K7" s="26">
        <v>-20326856</v>
      </c>
      <c r="L7" s="26">
        <v>74967463</v>
      </c>
      <c r="M7" s="26">
        <v>34717841</v>
      </c>
      <c r="N7" s="26">
        <v>-14222675</v>
      </c>
      <c r="O7" s="26">
        <v>-4875009</v>
      </c>
      <c r="P7" s="26">
        <v>58807239</v>
      </c>
      <c r="Q7" s="26">
        <v>39709555</v>
      </c>
      <c r="R7" s="26">
        <v>-44754011</v>
      </c>
      <c r="S7" s="26">
        <v>547212</v>
      </c>
      <c r="T7" s="26">
        <v>-56090486</v>
      </c>
      <c r="U7" s="26">
        <v>-100297285</v>
      </c>
      <c r="V7" s="26">
        <v>62031632</v>
      </c>
      <c r="W7" s="26">
        <v>75003000</v>
      </c>
      <c r="X7" s="26">
        <v>-12971368</v>
      </c>
      <c r="Y7" s="106">
        <v>-17.29</v>
      </c>
      <c r="Z7" s="28">
        <v>75003000</v>
      </c>
    </row>
    <row r="8" spans="1:26" ht="13.5">
      <c r="A8" s="225" t="s">
        <v>147</v>
      </c>
      <c r="B8" s="158" t="s">
        <v>71</v>
      </c>
      <c r="C8" s="121">
        <v>14539764</v>
      </c>
      <c r="D8" s="25">
        <v>11147000</v>
      </c>
      <c r="E8" s="26">
        <v>11147000</v>
      </c>
      <c r="F8" s="26">
        <v>-855736</v>
      </c>
      <c r="G8" s="26">
        <v>123345</v>
      </c>
      <c r="H8" s="26">
        <v>138792</v>
      </c>
      <c r="I8" s="26">
        <v>-593599</v>
      </c>
      <c r="J8" s="26">
        <v>787300</v>
      </c>
      <c r="K8" s="26">
        <v>901908</v>
      </c>
      <c r="L8" s="26">
        <v>-532388</v>
      </c>
      <c r="M8" s="26">
        <v>1156820</v>
      </c>
      <c r="N8" s="26">
        <v>-93456</v>
      </c>
      <c r="O8" s="26">
        <v>799797</v>
      </c>
      <c r="P8" s="26">
        <v>-805256</v>
      </c>
      <c r="Q8" s="26">
        <v>-98915</v>
      </c>
      <c r="R8" s="26">
        <v>614345</v>
      </c>
      <c r="S8" s="26">
        <v>-2893263</v>
      </c>
      <c r="T8" s="26">
        <v>1901074</v>
      </c>
      <c r="U8" s="26">
        <v>-377844</v>
      </c>
      <c r="V8" s="26">
        <v>86462</v>
      </c>
      <c r="W8" s="26">
        <v>11147000</v>
      </c>
      <c r="X8" s="26">
        <v>-11060538</v>
      </c>
      <c r="Y8" s="106">
        <v>-99.22</v>
      </c>
      <c r="Z8" s="28">
        <v>11147000</v>
      </c>
    </row>
    <row r="9" spans="1:26" ht="13.5">
      <c r="A9" s="225" t="s">
        <v>148</v>
      </c>
      <c r="B9" s="158"/>
      <c r="C9" s="121">
        <v>17569209</v>
      </c>
      <c r="D9" s="25">
        <v>25397000</v>
      </c>
      <c r="E9" s="26">
        <v>25397000</v>
      </c>
      <c r="F9" s="26">
        <v>-13964</v>
      </c>
      <c r="G9" s="26">
        <v>1407650</v>
      </c>
      <c r="H9" s="26">
        <v>-3218810</v>
      </c>
      <c r="I9" s="26">
        <v>-1825124</v>
      </c>
      <c r="J9" s="26">
        <v>487558</v>
      </c>
      <c r="K9" s="26">
        <v>478787</v>
      </c>
      <c r="L9" s="26">
        <v>16635</v>
      </c>
      <c r="M9" s="26">
        <v>982980</v>
      </c>
      <c r="N9" s="26">
        <v>-6877088</v>
      </c>
      <c r="O9" s="26">
        <v>-36865</v>
      </c>
      <c r="P9" s="26">
        <v>24766</v>
      </c>
      <c r="Q9" s="26">
        <v>-6889187</v>
      </c>
      <c r="R9" s="26">
        <v>548295</v>
      </c>
      <c r="S9" s="26">
        <v>3948365</v>
      </c>
      <c r="T9" s="26">
        <v>25443</v>
      </c>
      <c r="U9" s="26">
        <v>4522103</v>
      </c>
      <c r="V9" s="26">
        <v>-3209228</v>
      </c>
      <c r="W9" s="26">
        <v>25397000</v>
      </c>
      <c r="X9" s="26">
        <v>-28606228</v>
      </c>
      <c r="Y9" s="106">
        <v>-112.64</v>
      </c>
      <c r="Z9" s="28">
        <v>25397000</v>
      </c>
    </row>
    <row r="10" spans="1:26" ht="13.5">
      <c r="A10" s="225" t="s">
        <v>149</v>
      </c>
      <c r="B10" s="158"/>
      <c r="C10" s="121">
        <v>221000</v>
      </c>
      <c r="D10" s="25">
        <v>162000</v>
      </c>
      <c r="E10" s="26">
        <v>162000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162000</v>
      </c>
      <c r="X10" s="125">
        <v>-162000</v>
      </c>
      <c r="Y10" s="107">
        <v>-100</v>
      </c>
      <c r="Z10" s="200">
        <v>162000</v>
      </c>
    </row>
    <row r="11" spans="1:26" ht="13.5">
      <c r="A11" s="225" t="s">
        <v>150</v>
      </c>
      <c r="B11" s="158" t="s">
        <v>95</v>
      </c>
      <c r="C11" s="121">
        <v>8403060</v>
      </c>
      <c r="D11" s="25">
        <v>5902000</v>
      </c>
      <c r="E11" s="26">
        <v>5902000</v>
      </c>
      <c r="F11" s="26">
        <v>-279698</v>
      </c>
      <c r="G11" s="26">
        <v>333274</v>
      </c>
      <c r="H11" s="26">
        <v>-508249</v>
      </c>
      <c r="I11" s="26">
        <v>-454673</v>
      </c>
      <c r="J11" s="26">
        <v>-259477</v>
      </c>
      <c r="K11" s="26">
        <v>598285</v>
      </c>
      <c r="L11" s="26">
        <v>-16967</v>
      </c>
      <c r="M11" s="26">
        <v>321841</v>
      </c>
      <c r="N11" s="26">
        <v>-39644</v>
      </c>
      <c r="O11" s="26">
        <v>-381544</v>
      </c>
      <c r="P11" s="26">
        <v>-252101</v>
      </c>
      <c r="Q11" s="26">
        <v>-673289</v>
      </c>
      <c r="R11" s="26">
        <v>-160310</v>
      </c>
      <c r="S11" s="26">
        <v>-37435</v>
      </c>
      <c r="T11" s="26">
        <v>-375537</v>
      </c>
      <c r="U11" s="26">
        <v>-573282</v>
      </c>
      <c r="V11" s="26">
        <v>-1379403</v>
      </c>
      <c r="W11" s="26">
        <v>5902000</v>
      </c>
      <c r="X11" s="26">
        <v>-7281403</v>
      </c>
      <c r="Y11" s="106">
        <v>-123.37</v>
      </c>
      <c r="Z11" s="28">
        <v>5902000</v>
      </c>
    </row>
    <row r="12" spans="1:26" ht="13.5">
      <c r="A12" s="226" t="s">
        <v>55</v>
      </c>
      <c r="B12" s="227"/>
      <c r="C12" s="138">
        <f aca="true" t="shared" si="0" ref="C12:X12">SUM(C6:C11)</f>
        <v>302814230</v>
      </c>
      <c r="D12" s="38">
        <f t="shared" si="0"/>
        <v>245594000</v>
      </c>
      <c r="E12" s="39">
        <f t="shared" si="0"/>
        <v>136394000</v>
      </c>
      <c r="F12" s="39">
        <f t="shared" si="0"/>
        <v>104139374</v>
      </c>
      <c r="G12" s="39">
        <f t="shared" si="0"/>
        <v>20318593</v>
      </c>
      <c r="H12" s="39">
        <f t="shared" si="0"/>
        <v>-24358978</v>
      </c>
      <c r="I12" s="39">
        <f t="shared" si="0"/>
        <v>100098989</v>
      </c>
      <c r="J12" s="39">
        <f t="shared" si="0"/>
        <v>-14550786</v>
      </c>
      <c r="K12" s="39">
        <f t="shared" si="0"/>
        <v>58399498</v>
      </c>
      <c r="L12" s="39">
        <f t="shared" si="0"/>
        <v>-22263807</v>
      </c>
      <c r="M12" s="39">
        <f t="shared" si="0"/>
        <v>21584905</v>
      </c>
      <c r="N12" s="39">
        <f t="shared" si="0"/>
        <v>-12594843</v>
      </c>
      <c r="O12" s="39">
        <f t="shared" si="0"/>
        <v>-23650397</v>
      </c>
      <c r="P12" s="39">
        <f t="shared" si="0"/>
        <v>60791652</v>
      </c>
      <c r="Q12" s="39">
        <f t="shared" si="0"/>
        <v>24546412</v>
      </c>
      <c r="R12" s="39">
        <f t="shared" si="0"/>
        <v>-5261477</v>
      </c>
      <c r="S12" s="39">
        <f t="shared" si="0"/>
        <v>-31712117</v>
      </c>
      <c r="T12" s="39">
        <f t="shared" si="0"/>
        <v>-28519207</v>
      </c>
      <c r="U12" s="39">
        <f t="shared" si="0"/>
        <v>-65492801</v>
      </c>
      <c r="V12" s="39">
        <f t="shared" si="0"/>
        <v>80737505</v>
      </c>
      <c r="W12" s="39">
        <f t="shared" si="0"/>
        <v>136394000</v>
      </c>
      <c r="X12" s="39">
        <f t="shared" si="0"/>
        <v>-55656495</v>
      </c>
      <c r="Y12" s="140">
        <f>+IF(W12&lt;&gt;0,+(X12/W12)*100,0)</f>
        <v>-40.805676935935594</v>
      </c>
      <c r="Z12" s="40">
        <f>SUM(Z6:Z11)</f>
        <v>136394000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671506</v>
      </c>
      <c r="D15" s="25">
        <v>941000</v>
      </c>
      <c r="E15" s="26">
        <v>941000</v>
      </c>
      <c r="F15" s="26">
        <v>-4079</v>
      </c>
      <c r="G15" s="26">
        <v>-4101</v>
      </c>
      <c r="H15" s="26">
        <v>-4219</v>
      </c>
      <c r="I15" s="26">
        <v>-12399</v>
      </c>
      <c r="J15" s="26">
        <v>-2111</v>
      </c>
      <c r="K15" s="26">
        <v>-18359</v>
      </c>
      <c r="L15" s="26">
        <v>-74367</v>
      </c>
      <c r="M15" s="26">
        <v>-94837</v>
      </c>
      <c r="N15" s="26">
        <v>4539</v>
      </c>
      <c r="O15" s="26">
        <v>-14587</v>
      </c>
      <c r="P15" s="26">
        <v>-3644</v>
      </c>
      <c r="Q15" s="26">
        <v>-13692</v>
      </c>
      <c r="R15" s="26">
        <v>-189490</v>
      </c>
      <c r="S15" s="26">
        <v>-3762</v>
      </c>
      <c r="T15" s="26">
        <v>-3140</v>
      </c>
      <c r="U15" s="26">
        <v>-196392</v>
      </c>
      <c r="V15" s="26">
        <v>-317320</v>
      </c>
      <c r="W15" s="26">
        <v>941000</v>
      </c>
      <c r="X15" s="26">
        <v>-1258320</v>
      </c>
      <c r="Y15" s="106">
        <v>-133.72</v>
      </c>
      <c r="Z15" s="28">
        <v>941000</v>
      </c>
    </row>
    <row r="16" spans="1:26" ht="13.5">
      <c r="A16" s="225" t="s">
        <v>153</v>
      </c>
      <c r="B16" s="158"/>
      <c r="C16" s="121">
        <v>43645476</v>
      </c>
      <c r="D16" s="25">
        <v>20049000</v>
      </c>
      <c r="E16" s="26">
        <v>20049000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20049000</v>
      </c>
      <c r="X16" s="125">
        <v>-20049000</v>
      </c>
      <c r="Y16" s="107">
        <v>-100</v>
      </c>
      <c r="Z16" s="200">
        <v>20049000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578272473</v>
      </c>
      <c r="D19" s="25">
        <v>640998000</v>
      </c>
      <c r="E19" s="26">
        <v>669842000</v>
      </c>
      <c r="F19" s="26">
        <v>1191329</v>
      </c>
      <c r="G19" s="26">
        <v>8105387</v>
      </c>
      <c r="H19" s="26">
        <v>5926757</v>
      </c>
      <c r="I19" s="26">
        <v>15223473</v>
      </c>
      <c r="J19" s="26">
        <v>5300605</v>
      </c>
      <c r="K19" s="26">
        <v>4973525</v>
      </c>
      <c r="L19" s="26">
        <v>13520187</v>
      </c>
      <c r="M19" s="26">
        <v>23794317</v>
      </c>
      <c r="N19" s="26">
        <v>2236457</v>
      </c>
      <c r="O19" s="26">
        <v>8222181</v>
      </c>
      <c r="P19" s="26">
        <v>16376263</v>
      </c>
      <c r="Q19" s="26">
        <v>26834901</v>
      </c>
      <c r="R19" s="26">
        <v>6201942</v>
      </c>
      <c r="S19" s="26">
        <v>10876133</v>
      </c>
      <c r="T19" s="26">
        <v>9596468</v>
      </c>
      <c r="U19" s="26">
        <v>26674543</v>
      </c>
      <c r="V19" s="26">
        <v>92527234</v>
      </c>
      <c r="W19" s="26">
        <v>669842000</v>
      </c>
      <c r="X19" s="26">
        <v>-577314766</v>
      </c>
      <c r="Y19" s="106">
        <v>-86.19</v>
      </c>
      <c r="Z19" s="28">
        <v>669842000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622589455</v>
      </c>
      <c r="D24" s="42">
        <f t="shared" si="1"/>
        <v>661988000</v>
      </c>
      <c r="E24" s="43">
        <f t="shared" si="1"/>
        <v>690832000</v>
      </c>
      <c r="F24" s="43">
        <f t="shared" si="1"/>
        <v>1187250</v>
      </c>
      <c r="G24" s="43">
        <f t="shared" si="1"/>
        <v>8101286</v>
      </c>
      <c r="H24" s="43">
        <f t="shared" si="1"/>
        <v>5922538</v>
      </c>
      <c r="I24" s="43">
        <f t="shared" si="1"/>
        <v>15211074</v>
      </c>
      <c r="J24" s="43">
        <f t="shared" si="1"/>
        <v>5298494</v>
      </c>
      <c r="K24" s="43">
        <f t="shared" si="1"/>
        <v>4955166</v>
      </c>
      <c r="L24" s="43">
        <f t="shared" si="1"/>
        <v>13445820</v>
      </c>
      <c r="M24" s="43">
        <f t="shared" si="1"/>
        <v>23699480</v>
      </c>
      <c r="N24" s="43">
        <f t="shared" si="1"/>
        <v>2240996</v>
      </c>
      <c r="O24" s="43">
        <f t="shared" si="1"/>
        <v>8207594</v>
      </c>
      <c r="P24" s="43">
        <f t="shared" si="1"/>
        <v>16372619</v>
      </c>
      <c r="Q24" s="43">
        <f t="shared" si="1"/>
        <v>26821209</v>
      </c>
      <c r="R24" s="43">
        <f t="shared" si="1"/>
        <v>6012452</v>
      </c>
      <c r="S24" s="43">
        <f t="shared" si="1"/>
        <v>10872371</v>
      </c>
      <c r="T24" s="43">
        <f t="shared" si="1"/>
        <v>9593328</v>
      </c>
      <c r="U24" s="43">
        <f t="shared" si="1"/>
        <v>26478151</v>
      </c>
      <c r="V24" s="43">
        <f t="shared" si="1"/>
        <v>92209914</v>
      </c>
      <c r="W24" s="43">
        <f t="shared" si="1"/>
        <v>690832000</v>
      </c>
      <c r="X24" s="43">
        <f t="shared" si="1"/>
        <v>-598622086</v>
      </c>
      <c r="Y24" s="188">
        <f>+IF(W24&lt;&gt;0,+(X24/W24)*100,0)</f>
        <v>-86.65233891886885</v>
      </c>
      <c r="Z24" s="45">
        <f>SUM(Z15:Z23)</f>
        <v>690832000</v>
      </c>
    </row>
    <row r="25" spans="1:26" ht="13.5">
      <c r="A25" s="226" t="s">
        <v>161</v>
      </c>
      <c r="B25" s="227"/>
      <c r="C25" s="138">
        <f aca="true" t="shared" si="2" ref="C25:X25">+C12+C24</f>
        <v>925403685</v>
      </c>
      <c r="D25" s="38">
        <f t="shared" si="2"/>
        <v>907582000</v>
      </c>
      <c r="E25" s="39">
        <f t="shared" si="2"/>
        <v>827226000</v>
      </c>
      <c r="F25" s="39">
        <f t="shared" si="2"/>
        <v>105326624</v>
      </c>
      <c r="G25" s="39">
        <f t="shared" si="2"/>
        <v>28419879</v>
      </c>
      <c r="H25" s="39">
        <f t="shared" si="2"/>
        <v>-18436440</v>
      </c>
      <c r="I25" s="39">
        <f t="shared" si="2"/>
        <v>115310063</v>
      </c>
      <c r="J25" s="39">
        <f t="shared" si="2"/>
        <v>-9252292</v>
      </c>
      <c r="K25" s="39">
        <f t="shared" si="2"/>
        <v>63354664</v>
      </c>
      <c r="L25" s="39">
        <f t="shared" si="2"/>
        <v>-8817987</v>
      </c>
      <c r="M25" s="39">
        <f t="shared" si="2"/>
        <v>45284385</v>
      </c>
      <c r="N25" s="39">
        <f t="shared" si="2"/>
        <v>-10353847</v>
      </c>
      <c r="O25" s="39">
        <f t="shared" si="2"/>
        <v>-15442803</v>
      </c>
      <c r="P25" s="39">
        <f t="shared" si="2"/>
        <v>77164271</v>
      </c>
      <c r="Q25" s="39">
        <f t="shared" si="2"/>
        <v>51367621</v>
      </c>
      <c r="R25" s="39">
        <f t="shared" si="2"/>
        <v>750975</v>
      </c>
      <c r="S25" s="39">
        <f t="shared" si="2"/>
        <v>-20839746</v>
      </c>
      <c r="T25" s="39">
        <f t="shared" si="2"/>
        <v>-18925879</v>
      </c>
      <c r="U25" s="39">
        <f t="shared" si="2"/>
        <v>-39014650</v>
      </c>
      <c r="V25" s="39">
        <f t="shared" si="2"/>
        <v>172947419</v>
      </c>
      <c r="W25" s="39">
        <f t="shared" si="2"/>
        <v>827226000</v>
      </c>
      <c r="X25" s="39">
        <f t="shared" si="2"/>
        <v>-654278581</v>
      </c>
      <c r="Y25" s="140">
        <f>+IF(W25&lt;&gt;0,+(X25/W25)*100,0)</f>
        <v>-79.09308713700972</v>
      </c>
      <c r="Z25" s="40">
        <f>+Z12+Z24</f>
        <v>827226000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6763172</v>
      </c>
      <c r="D30" s="25">
        <v>7501000</v>
      </c>
      <c r="E30" s="26">
        <v>7501000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7501000</v>
      </c>
      <c r="X30" s="26">
        <v>-7501000</v>
      </c>
      <c r="Y30" s="106">
        <v>-100</v>
      </c>
      <c r="Z30" s="28">
        <v>7501000</v>
      </c>
    </row>
    <row r="31" spans="1:26" ht="13.5">
      <c r="A31" s="225" t="s">
        <v>165</v>
      </c>
      <c r="B31" s="158"/>
      <c r="C31" s="121">
        <v>6242602</v>
      </c>
      <c r="D31" s="25">
        <v>6432000</v>
      </c>
      <c r="E31" s="26">
        <v>6432000</v>
      </c>
      <c r="F31" s="26">
        <v>155010</v>
      </c>
      <c r="G31" s="26">
        <v>-117506</v>
      </c>
      <c r="H31" s="26">
        <v>-112451</v>
      </c>
      <c r="I31" s="26">
        <v>-74947</v>
      </c>
      <c r="J31" s="26">
        <v>-23029</v>
      </c>
      <c r="K31" s="26">
        <v>-2271</v>
      </c>
      <c r="L31" s="26">
        <v>-5048</v>
      </c>
      <c r="M31" s="26">
        <v>-30348</v>
      </c>
      <c r="N31" s="26">
        <v>-26293</v>
      </c>
      <c r="O31" s="26">
        <v>-29378</v>
      </c>
      <c r="P31" s="26">
        <v>-10790</v>
      </c>
      <c r="Q31" s="26">
        <v>-66461</v>
      </c>
      <c r="R31" s="26">
        <v>-4805</v>
      </c>
      <c r="S31" s="26">
        <v>1210281</v>
      </c>
      <c r="T31" s="26">
        <v>-31961</v>
      </c>
      <c r="U31" s="26">
        <v>1173515</v>
      </c>
      <c r="V31" s="26">
        <v>1001759</v>
      </c>
      <c r="W31" s="26">
        <v>6432000</v>
      </c>
      <c r="X31" s="26">
        <v>-5430241</v>
      </c>
      <c r="Y31" s="106">
        <v>-84.43</v>
      </c>
      <c r="Z31" s="28">
        <v>6432000</v>
      </c>
    </row>
    <row r="32" spans="1:26" ht="13.5">
      <c r="A32" s="225" t="s">
        <v>166</v>
      </c>
      <c r="B32" s="158" t="s">
        <v>93</v>
      </c>
      <c r="C32" s="121">
        <v>149520967</v>
      </c>
      <c r="D32" s="25">
        <v>120733000</v>
      </c>
      <c r="E32" s="26">
        <v>124538000</v>
      </c>
      <c r="F32" s="26">
        <v>8696994</v>
      </c>
      <c r="G32" s="26">
        <v>43227375</v>
      </c>
      <c r="H32" s="26">
        <v>-15140848</v>
      </c>
      <c r="I32" s="26">
        <v>36783521</v>
      </c>
      <c r="J32" s="26">
        <v>227959</v>
      </c>
      <c r="K32" s="26">
        <v>-1300383</v>
      </c>
      <c r="L32" s="26">
        <v>-1637868</v>
      </c>
      <c r="M32" s="26">
        <v>-2710292</v>
      </c>
      <c r="N32" s="26">
        <v>2904385</v>
      </c>
      <c r="O32" s="26">
        <v>-8477482</v>
      </c>
      <c r="P32" s="26">
        <v>14471198</v>
      </c>
      <c r="Q32" s="26">
        <v>8898101</v>
      </c>
      <c r="R32" s="26">
        <v>7090879</v>
      </c>
      <c r="S32" s="26">
        <v>-9657088</v>
      </c>
      <c r="T32" s="26">
        <v>-8578171</v>
      </c>
      <c r="U32" s="26">
        <v>-11144380</v>
      </c>
      <c r="V32" s="26">
        <v>31826950</v>
      </c>
      <c r="W32" s="26">
        <v>124538000</v>
      </c>
      <c r="X32" s="26">
        <v>-92711050</v>
      </c>
      <c r="Y32" s="106">
        <v>-74.44</v>
      </c>
      <c r="Z32" s="28">
        <v>124538000</v>
      </c>
    </row>
    <row r="33" spans="1:26" ht="13.5">
      <c r="A33" s="225" t="s">
        <v>167</v>
      </c>
      <c r="B33" s="158"/>
      <c r="C33" s="121">
        <v>710363</v>
      </c>
      <c r="D33" s="25">
        <v>1978000</v>
      </c>
      <c r="E33" s="26">
        <v>1978000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1978000</v>
      </c>
      <c r="X33" s="26">
        <v>-1978000</v>
      </c>
      <c r="Y33" s="106">
        <v>-100</v>
      </c>
      <c r="Z33" s="28">
        <v>1978000</v>
      </c>
    </row>
    <row r="34" spans="1:26" ht="13.5">
      <c r="A34" s="226" t="s">
        <v>57</v>
      </c>
      <c r="B34" s="227"/>
      <c r="C34" s="138">
        <f aca="true" t="shared" si="3" ref="C34:X34">SUM(C29:C33)</f>
        <v>163237104</v>
      </c>
      <c r="D34" s="38">
        <f t="shared" si="3"/>
        <v>136644000</v>
      </c>
      <c r="E34" s="39">
        <f t="shared" si="3"/>
        <v>140449000</v>
      </c>
      <c r="F34" s="39">
        <f t="shared" si="3"/>
        <v>8852004</v>
      </c>
      <c r="G34" s="39">
        <f t="shared" si="3"/>
        <v>43109869</v>
      </c>
      <c r="H34" s="39">
        <f t="shared" si="3"/>
        <v>-15253299</v>
      </c>
      <c r="I34" s="39">
        <f t="shared" si="3"/>
        <v>36708574</v>
      </c>
      <c r="J34" s="39">
        <f t="shared" si="3"/>
        <v>204930</v>
      </c>
      <c r="K34" s="39">
        <f t="shared" si="3"/>
        <v>-1302654</v>
      </c>
      <c r="L34" s="39">
        <f t="shared" si="3"/>
        <v>-1642916</v>
      </c>
      <c r="M34" s="39">
        <f t="shared" si="3"/>
        <v>-2740640</v>
      </c>
      <c r="N34" s="39">
        <f t="shared" si="3"/>
        <v>2878092</v>
      </c>
      <c r="O34" s="39">
        <f t="shared" si="3"/>
        <v>-8506860</v>
      </c>
      <c r="P34" s="39">
        <f t="shared" si="3"/>
        <v>14460408</v>
      </c>
      <c r="Q34" s="39">
        <f t="shared" si="3"/>
        <v>8831640</v>
      </c>
      <c r="R34" s="39">
        <f t="shared" si="3"/>
        <v>7086074</v>
      </c>
      <c r="S34" s="39">
        <f t="shared" si="3"/>
        <v>-8446807</v>
      </c>
      <c r="T34" s="39">
        <f t="shared" si="3"/>
        <v>-8610132</v>
      </c>
      <c r="U34" s="39">
        <f t="shared" si="3"/>
        <v>-9970865</v>
      </c>
      <c r="V34" s="39">
        <f t="shared" si="3"/>
        <v>32828709</v>
      </c>
      <c r="W34" s="39">
        <f t="shared" si="3"/>
        <v>140449000</v>
      </c>
      <c r="X34" s="39">
        <f t="shared" si="3"/>
        <v>-107620291</v>
      </c>
      <c r="Y34" s="140">
        <f>+IF(W34&lt;&gt;0,+(X34/W34)*100,0)</f>
        <v>-76.62588626476514</v>
      </c>
      <c r="Z34" s="40">
        <f>SUM(Z29:Z33)</f>
        <v>140449000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111087363</v>
      </c>
      <c r="D37" s="25">
        <v>114129000</v>
      </c>
      <c r="E37" s="26">
        <v>114129000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114129000</v>
      </c>
      <c r="X37" s="26">
        <v>-114129000</v>
      </c>
      <c r="Y37" s="106">
        <v>-100</v>
      </c>
      <c r="Z37" s="28">
        <v>114129000</v>
      </c>
    </row>
    <row r="38" spans="1:26" ht="13.5">
      <c r="A38" s="225" t="s">
        <v>167</v>
      </c>
      <c r="B38" s="158"/>
      <c r="C38" s="121">
        <v>70330340</v>
      </c>
      <c r="D38" s="25">
        <v>90413000</v>
      </c>
      <c r="E38" s="26">
        <v>90413000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90413000</v>
      </c>
      <c r="X38" s="26">
        <v>-90413000</v>
      </c>
      <c r="Y38" s="106">
        <v>-100</v>
      </c>
      <c r="Z38" s="28">
        <v>90413000</v>
      </c>
    </row>
    <row r="39" spans="1:26" ht="13.5">
      <c r="A39" s="226" t="s">
        <v>58</v>
      </c>
      <c r="B39" s="229"/>
      <c r="C39" s="138">
        <f aca="true" t="shared" si="4" ref="C39:X39">SUM(C37:C38)</f>
        <v>181417703</v>
      </c>
      <c r="D39" s="42">
        <f t="shared" si="4"/>
        <v>204542000</v>
      </c>
      <c r="E39" s="43">
        <f t="shared" si="4"/>
        <v>204542000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204542000</v>
      </c>
      <c r="X39" s="43">
        <f t="shared" si="4"/>
        <v>-204542000</v>
      </c>
      <c r="Y39" s="188">
        <f>+IF(W39&lt;&gt;0,+(X39/W39)*100,0)</f>
        <v>-100</v>
      </c>
      <c r="Z39" s="45">
        <f>SUM(Z37:Z38)</f>
        <v>204542000</v>
      </c>
    </row>
    <row r="40" spans="1:26" ht="13.5">
      <c r="A40" s="226" t="s">
        <v>169</v>
      </c>
      <c r="B40" s="227"/>
      <c r="C40" s="138">
        <f aca="true" t="shared" si="5" ref="C40:X40">+C34+C39</f>
        <v>344654807</v>
      </c>
      <c r="D40" s="38">
        <f t="shared" si="5"/>
        <v>341186000</v>
      </c>
      <c r="E40" s="39">
        <f t="shared" si="5"/>
        <v>344991000</v>
      </c>
      <c r="F40" s="39">
        <f t="shared" si="5"/>
        <v>8852004</v>
      </c>
      <c r="G40" s="39">
        <f t="shared" si="5"/>
        <v>43109869</v>
      </c>
      <c r="H40" s="39">
        <f t="shared" si="5"/>
        <v>-15253299</v>
      </c>
      <c r="I40" s="39">
        <f t="shared" si="5"/>
        <v>36708574</v>
      </c>
      <c r="J40" s="39">
        <f t="shared" si="5"/>
        <v>204930</v>
      </c>
      <c r="K40" s="39">
        <f t="shared" si="5"/>
        <v>-1302654</v>
      </c>
      <c r="L40" s="39">
        <f t="shared" si="5"/>
        <v>-1642916</v>
      </c>
      <c r="M40" s="39">
        <f t="shared" si="5"/>
        <v>-2740640</v>
      </c>
      <c r="N40" s="39">
        <f t="shared" si="5"/>
        <v>2878092</v>
      </c>
      <c r="O40" s="39">
        <f t="shared" si="5"/>
        <v>-8506860</v>
      </c>
      <c r="P40" s="39">
        <f t="shared" si="5"/>
        <v>14460408</v>
      </c>
      <c r="Q40" s="39">
        <f t="shared" si="5"/>
        <v>8831640</v>
      </c>
      <c r="R40" s="39">
        <f t="shared" si="5"/>
        <v>7086074</v>
      </c>
      <c r="S40" s="39">
        <f t="shared" si="5"/>
        <v>-8446807</v>
      </c>
      <c r="T40" s="39">
        <f t="shared" si="5"/>
        <v>-8610132</v>
      </c>
      <c r="U40" s="39">
        <f t="shared" si="5"/>
        <v>-9970865</v>
      </c>
      <c r="V40" s="39">
        <f t="shared" si="5"/>
        <v>32828709</v>
      </c>
      <c r="W40" s="39">
        <f t="shared" si="5"/>
        <v>344991000</v>
      </c>
      <c r="X40" s="39">
        <f t="shared" si="5"/>
        <v>-312162291</v>
      </c>
      <c r="Y40" s="140">
        <f>+IF(W40&lt;&gt;0,+(X40/W40)*100,0)</f>
        <v>-90.48418393523309</v>
      </c>
      <c r="Z40" s="40">
        <f>+Z34+Z39</f>
        <v>344991000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580748878</v>
      </c>
      <c r="D42" s="234">
        <f t="shared" si="6"/>
        <v>566396000</v>
      </c>
      <c r="E42" s="235">
        <f t="shared" si="6"/>
        <v>482235000</v>
      </c>
      <c r="F42" s="235">
        <f t="shared" si="6"/>
        <v>96474620</v>
      </c>
      <c r="G42" s="235">
        <f t="shared" si="6"/>
        <v>-14689990</v>
      </c>
      <c r="H42" s="235">
        <f t="shared" si="6"/>
        <v>-3183141</v>
      </c>
      <c r="I42" s="235">
        <f t="shared" si="6"/>
        <v>78601489</v>
      </c>
      <c r="J42" s="235">
        <f t="shared" si="6"/>
        <v>-9457222</v>
      </c>
      <c r="K42" s="235">
        <f t="shared" si="6"/>
        <v>64657318</v>
      </c>
      <c r="L42" s="235">
        <f t="shared" si="6"/>
        <v>-7175071</v>
      </c>
      <c r="M42" s="235">
        <f t="shared" si="6"/>
        <v>48025025</v>
      </c>
      <c r="N42" s="235">
        <f t="shared" si="6"/>
        <v>-13231939</v>
      </c>
      <c r="O42" s="235">
        <f t="shared" si="6"/>
        <v>-6935943</v>
      </c>
      <c r="P42" s="235">
        <f t="shared" si="6"/>
        <v>62703863</v>
      </c>
      <c r="Q42" s="235">
        <f t="shared" si="6"/>
        <v>42535981</v>
      </c>
      <c r="R42" s="235">
        <f t="shared" si="6"/>
        <v>-6335099</v>
      </c>
      <c r="S42" s="235">
        <f t="shared" si="6"/>
        <v>-12392939</v>
      </c>
      <c r="T42" s="235">
        <f t="shared" si="6"/>
        <v>-10315747</v>
      </c>
      <c r="U42" s="235">
        <f t="shared" si="6"/>
        <v>-29043785</v>
      </c>
      <c r="V42" s="235">
        <f t="shared" si="6"/>
        <v>140118710</v>
      </c>
      <c r="W42" s="235">
        <f t="shared" si="6"/>
        <v>482235000</v>
      </c>
      <c r="X42" s="235">
        <f t="shared" si="6"/>
        <v>-342116290</v>
      </c>
      <c r="Y42" s="236">
        <f>+IF(W42&lt;&gt;0,+(X42/W42)*100,0)</f>
        <v>-70.94389457422211</v>
      </c>
      <c r="Z42" s="237">
        <f>+Z25-Z40</f>
        <v>482235000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580748878</v>
      </c>
      <c r="D45" s="25">
        <v>259963000</v>
      </c>
      <c r="E45" s="26">
        <v>259963000</v>
      </c>
      <c r="F45" s="26">
        <v>96474620</v>
      </c>
      <c r="G45" s="26">
        <v>-14689990</v>
      </c>
      <c r="H45" s="26">
        <v>-3183141</v>
      </c>
      <c r="I45" s="26">
        <v>78601489</v>
      </c>
      <c r="J45" s="26">
        <v>-9457222</v>
      </c>
      <c r="K45" s="26">
        <v>64657318</v>
      </c>
      <c r="L45" s="26">
        <v>-7175071</v>
      </c>
      <c r="M45" s="26">
        <v>48025025</v>
      </c>
      <c r="N45" s="26">
        <v>-13231939</v>
      </c>
      <c r="O45" s="26"/>
      <c r="P45" s="26"/>
      <c r="Q45" s="26">
        <v>-13231939</v>
      </c>
      <c r="R45" s="26">
        <v>-6335099</v>
      </c>
      <c r="S45" s="26">
        <v>-12392939</v>
      </c>
      <c r="T45" s="26">
        <v>-10315747</v>
      </c>
      <c r="U45" s="26">
        <v>-29043785</v>
      </c>
      <c r="V45" s="26">
        <v>84350790</v>
      </c>
      <c r="W45" s="26">
        <v>259963000</v>
      </c>
      <c r="X45" s="26">
        <v>-175612210</v>
      </c>
      <c r="Y45" s="105">
        <v>-67.55</v>
      </c>
      <c r="Z45" s="28">
        <v>259963000</v>
      </c>
    </row>
    <row r="46" spans="1:26" ht="13.5">
      <c r="A46" s="225" t="s">
        <v>173</v>
      </c>
      <c r="B46" s="158" t="s">
        <v>93</v>
      </c>
      <c r="C46" s="121"/>
      <c r="D46" s="25">
        <v>306433000</v>
      </c>
      <c r="E46" s="26">
        <v>222272000</v>
      </c>
      <c r="F46" s="26"/>
      <c r="G46" s="26"/>
      <c r="H46" s="26"/>
      <c r="I46" s="26"/>
      <c r="J46" s="26"/>
      <c r="K46" s="26"/>
      <c r="L46" s="26"/>
      <c r="M46" s="26"/>
      <c r="N46" s="26"/>
      <c r="O46" s="26">
        <v>-6935943</v>
      </c>
      <c r="P46" s="26">
        <v>62703863</v>
      </c>
      <c r="Q46" s="26">
        <v>55767920</v>
      </c>
      <c r="R46" s="26"/>
      <c r="S46" s="26"/>
      <c r="T46" s="26"/>
      <c r="U46" s="26"/>
      <c r="V46" s="26">
        <v>55767920</v>
      </c>
      <c r="W46" s="26">
        <v>222272000</v>
      </c>
      <c r="X46" s="26">
        <v>-166504080</v>
      </c>
      <c r="Y46" s="105">
        <v>-74.91</v>
      </c>
      <c r="Z46" s="28">
        <v>222272000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580748878</v>
      </c>
      <c r="D48" s="240">
        <f t="shared" si="7"/>
        <v>566396000</v>
      </c>
      <c r="E48" s="195">
        <f t="shared" si="7"/>
        <v>482235000</v>
      </c>
      <c r="F48" s="195">
        <f t="shared" si="7"/>
        <v>96474620</v>
      </c>
      <c r="G48" s="195">
        <f t="shared" si="7"/>
        <v>-14689990</v>
      </c>
      <c r="H48" s="195">
        <f t="shared" si="7"/>
        <v>-3183141</v>
      </c>
      <c r="I48" s="195">
        <f t="shared" si="7"/>
        <v>78601489</v>
      </c>
      <c r="J48" s="195">
        <f t="shared" si="7"/>
        <v>-9457222</v>
      </c>
      <c r="K48" s="195">
        <f t="shared" si="7"/>
        <v>64657318</v>
      </c>
      <c r="L48" s="195">
        <f t="shared" si="7"/>
        <v>-7175071</v>
      </c>
      <c r="M48" s="195">
        <f t="shared" si="7"/>
        <v>48025025</v>
      </c>
      <c r="N48" s="195">
        <f t="shared" si="7"/>
        <v>-13231939</v>
      </c>
      <c r="O48" s="195">
        <f t="shared" si="7"/>
        <v>-6935943</v>
      </c>
      <c r="P48" s="195">
        <f t="shared" si="7"/>
        <v>62703863</v>
      </c>
      <c r="Q48" s="195">
        <f t="shared" si="7"/>
        <v>42535981</v>
      </c>
      <c r="R48" s="195">
        <f t="shared" si="7"/>
        <v>-6335099</v>
      </c>
      <c r="S48" s="195">
        <f t="shared" si="7"/>
        <v>-12392939</v>
      </c>
      <c r="T48" s="195">
        <f t="shared" si="7"/>
        <v>-10315747</v>
      </c>
      <c r="U48" s="195">
        <f t="shared" si="7"/>
        <v>-29043785</v>
      </c>
      <c r="V48" s="195">
        <f t="shared" si="7"/>
        <v>140118710</v>
      </c>
      <c r="W48" s="195">
        <f t="shared" si="7"/>
        <v>482235000</v>
      </c>
      <c r="X48" s="195">
        <f t="shared" si="7"/>
        <v>-342116290</v>
      </c>
      <c r="Y48" s="241">
        <f>+IF(W48&lt;&gt;0,+(X48/W48)*100,0)</f>
        <v>-70.94389457422211</v>
      </c>
      <c r="Z48" s="208">
        <f>SUM(Z45:Z47)</f>
        <v>482235000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33430356</v>
      </c>
      <c r="D6" s="25">
        <v>56971000</v>
      </c>
      <c r="E6" s="26">
        <v>134619124</v>
      </c>
      <c r="F6" s="26">
        <v>7158473</v>
      </c>
      <c r="G6" s="26">
        <v>4956988</v>
      </c>
      <c r="H6" s="26">
        <v>5878768</v>
      </c>
      <c r="I6" s="26">
        <v>17994229</v>
      </c>
      <c r="J6" s="26">
        <v>9064221</v>
      </c>
      <c r="K6" s="26">
        <v>5860695</v>
      </c>
      <c r="L6" s="26">
        <v>22223898</v>
      </c>
      <c r="M6" s="26">
        <v>37148814</v>
      </c>
      <c r="N6" s="26">
        <v>12822992</v>
      </c>
      <c r="O6" s="26">
        <v>25714092</v>
      </c>
      <c r="P6" s="26">
        <v>6415219</v>
      </c>
      <c r="Q6" s="26">
        <v>44952303</v>
      </c>
      <c r="R6" s="26">
        <v>37893233</v>
      </c>
      <c r="S6" s="26">
        <v>20916928</v>
      </c>
      <c r="T6" s="26">
        <v>30098054</v>
      </c>
      <c r="U6" s="26">
        <v>88908215</v>
      </c>
      <c r="V6" s="26">
        <v>189003561</v>
      </c>
      <c r="W6" s="26">
        <v>134619124</v>
      </c>
      <c r="X6" s="26">
        <v>54384437</v>
      </c>
      <c r="Y6" s="106">
        <v>40.4</v>
      </c>
      <c r="Z6" s="28">
        <v>134619124</v>
      </c>
    </row>
    <row r="7" spans="1:26" ht="13.5">
      <c r="A7" s="225" t="s">
        <v>180</v>
      </c>
      <c r="B7" s="158" t="s">
        <v>71</v>
      </c>
      <c r="C7" s="121">
        <v>224236159</v>
      </c>
      <c r="D7" s="25">
        <v>425373000</v>
      </c>
      <c r="E7" s="26">
        <v>337773381</v>
      </c>
      <c r="F7" s="26">
        <v>50141726</v>
      </c>
      <c r="G7" s="26"/>
      <c r="H7" s="26"/>
      <c r="I7" s="26">
        <v>50141726</v>
      </c>
      <c r="J7" s="26">
        <v>45853315</v>
      </c>
      <c r="K7" s="26">
        <v>86659436</v>
      </c>
      <c r="L7" s="26">
        <v>1750000</v>
      </c>
      <c r="M7" s="26">
        <v>134262751</v>
      </c>
      <c r="N7" s="26"/>
      <c r="O7" s="26"/>
      <c r="P7" s="26"/>
      <c r="Q7" s="26"/>
      <c r="R7" s="26">
        <v>7724600</v>
      </c>
      <c r="S7" s="26"/>
      <c r="T7" s="26"/>
      <c r="U7" s="26">
        <v>7724600</v>
      </c>
      <c r="V7" s="26">
        <v>192129077</v>
      </c>
      <c r="W7" s="26">
        <v>337773381</v>
      </c>
      <c r="X7" s="26">
        <v>-145644304</v>
      </c>
      <c r="Y7" s="106">
        <v>-43.12</v>
      </c>
      <c r="Z7" s="28">
        <v>337773381</v>
      </c>
    </row>
    <row r="8" spans="1:26" ht="13.5">
      <c r="A8" s="225" t="s">
        <v>181</v>
      </c>
      <c r="B8" s="158" t="s">
        <v>71</v>
      </c>
      <c r="C8" s="121">
        <v>119936000</v>
      </c>
      <c r="D8" s="25"/>
      <c r="E8" s="26">
        <v>174528913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174528913</v>
      </c>
      <c r="X8" s="26">
        <v>-174528913</v>
      </c>
      <c r="Y8" s="106">
        <v>-100</v>
      </c>
      <c r="Z8" s="28">
        <v>174528913</v>
      </c>
    </row>
    <row r="9" spans="1:26" ht="13.5">
      <c r="A9" s="225" t="s">
        <v>182</v>
      </c>
      <c r="B9" s="158"/>
      <c r="C9" s="121">
        <v>26546467</v>
      </c>
      <c r="D9" s="25"/>
      <c r="E9" s="26">
        <v>22863998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22863998</v>
      </c>
      <c r="X9" s="26">
        <v>-22863998</v>
      </c>
      <c r="Y9" s="106">
        <v>-100</v>
      </c>
      <c r="Z9" s="28">
        <v>22863998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-306197754</v>
      </c>
      <c r="D12" s="25">
        <v>-114499000</v>
      </c>
      <c r="E12" s="26">
        <v>-361349003</v>
      </c>
      <c r="F12" s="26">
        <v>-6031947</v>
      </c>
      <c r="G12" s="26">
        <v>-8176095</v>
      </c>
      <c r="H12" s="26">
        <v>-6485371</v>
      </c>
      <c r="I12" s="26">
        <v>-20693413</v>
      </c>
      <c r="J12" s="26">
        <v>-6264716</v>
      </c>
      <c r="K12" s="26">
        <v>-8863614</v>
      </c>
      <c r="L12" s="26">
        <v>-7550430</v>
      </c>
      <c r="M12" s="26">
        <v>-22678760</v>
      </c>
      <c r="N12" s="26">
        <v>-7035337</v>
      </c>
      <c r="O12" s="26">
        <v>-6144725</v>
      </c>
      <c r="P12" s="26">
        <v>-6315629</v>
      </c>
      <c r="Q12" s="26">
        <v>-19495691</v>
      </c>
      <c r="R12" s="26">
        <v>-5373532</v>
      </c>
      <c r="S12" s="26">
        <v>-7287163</v>
      </c>
      <c r="T12" s="26">
        <v>-6035252</v>
      </c>
      <c r="U12" s="26">
        <v>-18695947</v>
      </c>
      <c r="V12" s="26">
        <v>-81563811</v>
      </c>
      <c r="W12" s="26">
        <v>-361349003</v>
      </c>
      <c r="X12" s="26">
        <v>279785192</v>
      </c>
      <c r="Y12" s="106">
        <v>-77.43</v>
      </c>
      <c r="Z12" s="28">
        <v>-361349003</v>
      </c>
    </row>
    <row r="13" spans="1:26" ht="13.5">
      <c r="A13" s="225" t="s">
        <v>39</v>
      </c>
      <c r="B13" s="158"/>
      <c r="C13" s="121">
        <v>-9243940</v>
      </c>
      <c r="D13" s="25">
        <v>-282194000</v>
      </c>
      <c r="E13" s="26">
        <v>-2777000</v>
      </c>
      <c r="F13" s="26">
        <v>-24983963</v>
      </c>
      <c r="G13" s="26">
        <v>-13791795</v>
      </c>
      <c r="H13" s="26">
        <v>-19067894</v>
      </c>
      <c r="I13" s="26">
        <v>-57843652</v>
      </c>
      <c r="J13" s="26">
        <v>-9906547</v>
      </c>
      <c r="K13" s="26">
        <v>-23078453</v>
      </c>
      <c r="L13" s="26">
        <v>-33592222</v>
      </c>
      <c r="M13" s="26">
        <v>-66577222</v>
      </c>
      <c r="N13" s="26">
        <v>-23878448</v>
      </c>
      <c r="O13" s="26">
        <v>-42988109</v>
      </c>
      <c r="P13" s="26">
        <v>-32085785</v>
      </c>
      <c r="Q13" s="26">
        <v>-98952342</v>
      </c>
      <c r="R13" s="26">
        <v>-26774888</v>
      </c>
      <c r="S13" s="26">
        <v>-41765640</v>
      </c>
      <c r="T13" s="26">
        <v>-52681193</v>
      </c>
      <c r="U13" s="26">
        <v>-121221721</v>
      </c>
      <c r="V13" s="26">
        <v>-344594937</v>
      </c>
      <c r="W13" s="26">
        <v>-2777000</v>
      </c>
      <c r="X13" s="26">
        <v>-341817937</v>
      </c>
      <c r="Y13" s="106">
        <v>12308.89</v>
      </c>
      <c r="Z13" s="28">
        <v>-2777000</v>
      </c>
    </row>
    <row r="14" spans="1:26" ht="13.5">
      <c r="A14" s="225" t="s">
        <v>41</v>
      </c>
      <c r="B14" s="158" t="s">
        <v>71</v>
      </c>
      <c r="C14" s="121">
        <v>-3475690</v>
      </c>
      <c r="D14" s="25"/>
      <c r="E14" s="26">
        <v>-73083168</v>
      </c>
      <c r="F14" s="26"/>
      <c r="G14" s="26"/>
      <c r="H14" s="26"/>
      <c r="I14" s="26"/>
      <c r="J14" s="26">
        <v>-2285211</v>
      </c>
      <c r="K14" s="26"/>
      <c r="L14" s="26">
        <v>-992221</v>
      </c>
      <c r="M14" s="26">
        <v>-3277432</v>
      </c>
      <c r="N14" s="26"/>
      <c r="O14" s="26">
        <v>-1231616</v>
      </c>
      <c r="P14" s="26"/>
      <c r="Q14" s="26">
        <v>-1231616</v>
      </c>
      <c r="R14" s="26"/>
      <c r="S14" s="26">
        <v>-2014222</v>
      </c>
      <c r="T14" s="26"/>
      <c r="U14" s="26">
        <v>-2014222</v>
      </c>
      <c r="V14" s="26">
        <v>-6523270</v>
      </c>
      <c r="W14" s="26">
        <v>-73083168</v>
      </c>
      <c r="X14" s="26">
        <v>66559898</v>
      </c>
      <c r="Y14" s="106">
        <v>-91.07</v>
      </c>
      <c r="Z14" s="28">
        <v>-73083168</v>
      </c>
    </row>
    <row r="15" spans="1:26" ht="13.5">
      <c r="A15" s="226" t="s">
        <v>186</v>
      </c>
      <c r="B15" s="227"/>
      <c r="C15" s="138">
        <f aca="true" t="shared" si="0" ref="C15:X15">SUM(C6:C14)</f>
        <v>85231598</v>
      </c>
      <c r="D15" s="38">
        <f t="shared" si="0"/>
        <v>85651000</v>
      </c>
      <c r="E15" s="39">
        <f t="shared" si="0"/>
        <v>232576245</v>
      </c>
      <c r="F15" s="39">
        <f t="shared" si="0"/>
        <v>26284289</v>
      </c>
      <c r="G15" s="39">
        <f t="shared" si="0"/>
        <v>-17010902</v>
      </c>
      <c r="H15" s="39">
        <f t="shared" si="0"/>
        <v>-19674497</v>
      </c>
      <c r="I15" s="39">
        <f t="shared" si="0"/>
        <v>-10401110</v>
      </c>
      <c r="J15" s="39">
        <f t="shared" si="0"/>
        <v>36461062</v>
      </c>
      <c r="K15" s="39">
        <f t="shared" si="0"/>
        <v>60578064</v>
      </c>
      <c r="L15" s="39">
        <f t="shared" si="0"/>
        <v>-18160975</v>
      </c>
      <c r="M15" s="39">
        <f t="shared" si="0"/>
        <v>78878151</v>
      </c>
      <c r="N15" s="39">
        <f t="shared" si="0"/>
        <v>-18090793</v>
      </c>
      <c r="O15" s="39">
        <f t="shared" si="0"/>
        <v>-24650358</v>
      </c>
      <c r="P15" s="39">
        <f t="shared" si="0"/>
        <v>-31986195</v>
      </c>
      <c r="Q15" s="39">
        <f t="shared" si="0"/>
        <v>-74727346</v>
      </c>
      <c r="R15" s="39">
        <f t="shared" si="0"/>
        <v>13469413</v>
      </c>
      <c r="S15" s="39">
        <f t="shared" si="0"/>
        <v>-30150097</v>
      </c>
      <c r="T15" s="39">
        <f t="shared" si="0"/>
        <v>-28618391</v>
      </c>
      <c r="U15" s="39">
        <f t="shared" si="0"/>
        <v>-45299075</v>
      </c>
      <c r="V15" s="39">
        <f t="shared" si="0"/>
        <v>-51549380</v>
      </c>
      <c r="W15" s="39">
        <f t="shared" si="0"/>
        <v>232576245</v>
      </c>
      <c r="X15" s="39">
        <f t="shared" si="0"/>
        <v>-284125625</v>
      </c>
      <c r="Y15" s="140">
        <f>+IF(W15&lt;&gt;0,+(X15/W15)*100,0)</f>
        <v>-122.1645078154908</v>
      </c>
      <c r="Z15" s="40">
        <f>SUM(Z6:Z14)</f>
        <v>232576245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-150915827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-48000</v>
      </c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>
        <v>94189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-3988307</v>
      </c>
      <c r="D22" s="25">
        <v>22513000</v>
      </c>
      <c r="E22" s="26"/>
      <c r="F22" s="26">
        <v>-35723094</v>
      </c>
      <c r="G22" s="26">
        <v>29150244</v>
      </c>
      <c r="H22" s="26">
        <v>28690917</v>
      </c>
      <c r="I22" s="26">
        <v>22118067</v>
      </c>
      <c r="J22" s="26">
        <v>-26078272</v>
      </c>
      <c r="K22" s="26">
        <v>22045906</v>
      </c>
      <c r="L22" s="26">
        <v>-62776209</v>
      </c>
      <c r="M22" s="26">
        <v>-66808575</v>
      </c>
      <c r="N22" s="26">
        <v>28256683</v>
      </c>
      <c r="O22" s="26">
        <v>10052365</v>
      </c>
      <c r="P22" s="26">
        <v>42036506</v>
      </c>
      <c r="Q22" s="26">
        <v>80345554</v>
      </c>
      <c r="R22" s="26">
        <v>27972696</v>
      </c>
      <c r="S22" s="26">
        <v>7232170</v>
      </c>
      <c r="T22" s="26">
        <v>61124207</v>
      </c>
      <c r="U22" s="26">
        <v>96329073</v>
      </c>
      <c r="V22" s="26">
        <v>131984119</v>
      </c>
      <c r="W22" s="26"/>
      <c r="X22" s="26">
        <v>131984119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-148647000</v>
      </c>
      <c r="E24" s="26">
        <v>-232575996</v>
      </c>
      <c r="F24" s="26">
        <v>-1098566</v>
      </c>
      <c r="G24" s="26">
        <v>-10122766</v>
      </c>
      <c r="H24" s="26">
        <v>-7150646</v>
      </c>
      <c r="I24" s="26">
        <v>-18371978</v>
      </c>
      <c r="J24" s="26">
        <v>-5961913</v>
      </c>
      <c r="K24" s="26">
        <v>-5876597</v>
      </c>
      <c r="L24" s="26">
        <v>-9095507</v>
      </c>
      <c r="M24" s="26">
        <v>-20934017</v>
      </c>
      <c r="N24" s="26">
        <v>-1527870</v>
      </c>
      <c r="O24" s="26">
        <v>-4558782</v>
      </c>
      <c r="P24" s="26">
        <v>-7033308</v>
      </c>
      <c r="Q24" s="26">
        <v>-13119960</v>
      </c>
      <c r="R24" s="26">
        <v>-2951905</v>
      </c>
      <c r="S24" s="26">
        <v>-10359069</v>
      </c>
      <c r="T24" s="26">
        <v>-6485518</v>
      </c>
      <c r="U24" s="26">
        <v>-19796492</v>
      </c>
      <c r="V24" s="26">
        <v>-72222447</v>
      </c>
      <c r="W24" s="26">
        <v>-232575996</v>
      </c>
      <c r="X24" s="26">
        <v>160353549</v>
      </c>
      <c r="Y24" s="106">
        <v>-68.95</v>
      </c>
      <c r="Z24" s="28">
        <v>-232575996</v>
      </c>
    </row>
    <row r="25" spans="1:26" ht="13.5">
      <c r="A25" s="226" t="s">
        <v>193</v>
      </c>
      <c r="B25" s="227"/>
      <c r="C25" s="138">
        <f aca="true" t="shared" si="1" ref="C25:X25">SUM(C19:C24)</f>
        <v>-154809945</v>
      </c>
      <c r="D25" s="38">
        <f t="shared" si="1"/>
        <v>-126182000</v>
      </c>
      <c r="E25" s="39">
        <f t="shared" si="1"/>
        <v>-232575996</v>
      </c>
      <c r="F25" s="39">
        <f t="shared" si="1"/>
        <v>-36821660</v>
      </c>
      <c r="G25" s="39">
        <f t="shared" si="1"/>
        <v>19027478</v>
      </c>
      <c r="H25" s="39">
        <f t="shared" si="1"/>
        <v>21540271</v>
      </c>
      <c r="I25" s="39">
        <f t="shared" si="1"/>
        <v>3746089</v>
      </c>
      <c r="J25" s="39">
        <f t="shared" si="1"/>
        <v>-32040185</v>
      </c>
      <c r="K25" s="39">
        <f t="shared" si="1"/>
        <v>16169309</v>
      </c>
      <c r="L25" s="39">
        <f t="shared" si="1"/>
        <v>-71871716</v>
      </c>
      <c r="M25" s="39">
        <f t="shared" si="1"/>
        <v>-87742592</v>
      </c>
      <c r="N25" s="39">
        <f t="shared" si="1"/>
        <v>26728813</v>
      </c>
      <c r="O25" s="39">
        <f t="shared" si="1"/>
        <v>5493583</v>
      </c>
      <c r="P25" s="39">
        <f t="shared" si="1"/>
        <v>35003198</v>
      </c>
      <c r="Q25" s="39">
        <f t="shared" si="1"/>
        <v>67225594</v>
      </c>
      <c r="R25" s="39">
        <f t="shared" si="1"/>
        <v>25020791</v>
      </c>
      <c r="S25" s="39">
        <f t="shared" si="1"/>
        <v>-3126899</v>
      </c>
      <c r="T25" s="39">
        <f t="shared" si="1"/>
        <v>54638689</v>
      </c>
      <c r="U25" s="39">
        <f t="shared" si="1"/>
        <v>76532581</v>
      </c>
      <c r="V25" s="39">
        <f t="shared" si="1"/>
        <v>59761672</v>
      </c>
      <c r="W25" s="39">
        <f t="shared" si="1"/>
        <v>-232575996</v>
      </c>
      <c r="X25" s="39">
        <f t="shared" si="1"/>
        <v>292337668</v>
      </c>
      <c r="Y25" s="140">
        <f>+IF(W25&lt;&gt;0,+(X25/W25)*100,0)</f>
        <v>-125.69554598403181</v>
      </c>
      <c r="Z25" s="40">
        <f>SUM(Z19:Z24)</f>
        <v>-232575996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>
        <v>45032610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>
        <v>588000</v>
      </c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-15117000</v>
      </c>
      <c r="E33" s="26">
        <v>-14179982</v>
      </c>
      <c r="F33" s="26"/>
      <c r="G33" s="26"/>
      <c r="H33" s="26"/>
      <c r="I33" s="26"/>
      <c r="J33" s="26"/>
      <c r="K33" s="26"/>
      <c r="L33" s="26">
        <v>-6665860</v>
      </c>
      <c r="M33" s="26">
        <v>-6665860</v>
      </c>
      <c r="N33" s="26"/>
      <c r="O33" s="26"/>
      <c r="P33" s="26"/>
      <c r="Q33" s="26"/>
      <c r="R33" s="26"/>
      <c r="S33" s="26"/>
      <c r="T33" s="26"/>
      <c r="U33" s="26"/>
      <c r="V33" s="26">
        <v>-6665860</v>
      </c>
      <c r="W33" s="26">
        <v>-14179982</v>
      </c>
      <c r="X33" s="26">
        <v>7514122</v>
      </c>
      <c r="Y33" s="106">
        <v>-52.99</v>
      </c>
      <c r="Z33" s="28">
        <v>-14179982</v>
      </c>
    </row>
    <row r="34" spans="1:26" ht="13.5">
      <c r="A34" s="226" t="s">
        <v>199</v>
      </c>
      <c r="B34" s="227"/>
      <c r="C34" s="138">
        <f aca="true" t="shared" si="2" ref="C34:X34">SUM(C29:C33)</f>
        <v>45032610</v>
      </c>
      <c r="D34" s="38">
        <f t="shared" si="2"/>
        <v>-14529000</v>
      </c>
      <c r="E34" s="39">
        <f t="shared" si="2"/>
        <v>-14179982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-6665860</v>
      </c>
      <c r="M34" s="39">
        <f t="shared" si="2"/>
        <v>-6665860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-6665860</v>
      </c>
      <c r="W34" s="39">
        <f t="shared" si="2"/>
        <v>-14179982</v>
      </c>
      <c r="X34" s="39">
        <f t="shared" si="2"/>
        <v>7514122</v>
      </c>
      <c r="Y34" s="140">
        <f>+IF(W34&lt;&gt;0,+(X34/W34)*100,0)</f>
        <v>-52.991054572565744</v>
      </c>
      <c r="Z34" s="40">
        <f>SUM(Z29:Z33)</f>
        <v>-14179982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-24545737</v>
      </c>
      <c r="D36" s="65">
        <f t="shared" si="3"/>
        <v>-55060000</v>
      </c>
      <c r="E36" s="66">
        <f t="shared" si="3"/>
        <v>-14179733</v>
      </c>
      <c r="F36" s="66">
        <f t="shared" si="3"/>
        <v>-10537371</v>
      </c>
      <c r="G36" s="66">
        <f t="shared" si="3"/>
        <v>2016576</v>
      </c>
      <c r="H36" s="66">
        <f t="shared" si="3"/>
        <v>1865774</v>
      </c>
      <c r="I36" s="66">
        <f t="shared" si="3"/>
        <v>-6655021</v>
      </c>
      <c r="J36" s="66">
        <f t="shared" si="3"/>
        <v>4420877</v>
      </c>
      <c r="K36" s="66">
        <f t="shared" si="3"/>
        <v>76747373</v>
      </c>
      <c r="L36" s="66">
        <f t="shared" si="3"/>
        <v>-96698551</v>
      </c>
      <c r="M36" s="66">
        <f t="shared" si="3"/>
        <v>-15530301</v>
      </c>
      <c r="N36" s="66">
        <f t="shared" si="3"/>
        <v>8638020</v>
      </c>
      <c r="O36" s="66">
        <f t="shared" si="3"/>
        <v>-19156775</v>
      </c>
      <c r="P36" s="66">
        <f t="shared" si="3"/>
        <v>3017003</v>
      </c>
      <c r="Q36" s="66">
        <f t="shared" si="3"/>
        <v>-7501752</v>
      </c>
      <c r="R36" s="66">
        <f t="shared" si="3"/>
        <v>38490204</v>
      </c>
      <c r="S36" s="66">
        <f t="shared" si="3"/>
        <v>-33276996</v>
      </c>
      <c r="T36" s="66">
        <f t="shared" si="3"/>
        <v>26020298</v>
      </c>
      <c r="U36" s="66">
        <f t="shared" si="3"/>
        <v>31233506</v>
      </c>
      <c r="V36" s="66">
        <f t="shared" si="3"/>
        <v>1546432</v>
      </c>
      <c r="W36" s="66">
        <f t="shared" si="3"/>
        <v>-14179733</v>
      </c>
      <c r="X36" s="66">
        <f t="shared" si="3"/>
        <v>15726165</v>
      </c>
      <c r="Y36" s="103">
        <f>+IF(W36&lt;&gt;0,+(X36/W36)*100,0)</f>
        <v>-110.90593172664111</v>
      </c>
      <c r="Z36" s="68">
        <f>+Z15+Z25+Z34</f>
        <v>-14179733</v>
      </c>
    </row>
    <row r="37" spans="1:26" ht="13.5">
      <c r="A37" s="225" t="s">
        <v>201</v>
      </c>
      <c r="B37" s="158" t="s">
        <v>95</v>
      </c>
      <c r="C37" s="119">
        <v>286626937</v>
      </c>
      <c r="D37" s="65">
        <v>317321000</v>
      </c>
      <c r="E37" s="66"/>
      <c r="F37" s="66">
        <v>261725882</v>
      </c>
      <c r="G37" s="66">
        <v>251188511</v>
      </c>
      <c r="H37" s="66">
        <v>253205087</v>
      </c>
      <c r="I37" s="66">
        <v>261725882</v>
      </c>
      <c r="J37" s="66">
        <v>255070861</v>
      </c>
      <c r="K37" s="66">
        <v>259491738</v>
      </c>
      <c r="L37" s="66">
        <v>336239111</v>
      </c>
      <c r="M37" s="66">
        <v>255070861</v>
      </c>
      <c r="N37" s="66">
        <v>239540560</v>
      </c>
      <c r="O37" s="66">
        <v>248178580</v>
      </c>
      <c r="P37" s="66">
        <v>229021805</v>
      </c>
      <c r="Q37" s="66">
        <v>239540560</v>
      </c>
      <c r="R37" s="66">
        <v>232038808</v>
      </c>
      <c r="S37" s="66">
        <v>270529012</v>
      </c>
      <c r="T37" s="66">
        <v>237252016</v>
      </c>
      <c r="U37" s="66">
        <v>232038808</v>
      </c>
      <c r="V37" s="66">
        <v>261725882</v>
      </c>
      <c r="W37" s="66"/>
      <c r="X37" s="66">
        <v>261725882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262081200</v>
      </c>
      <c r="D38" s="234">
        <v>262261000</v>
      </c>
      <c r="E38" s="235">
        <v>-14179733</v>
      </c>
      <c r="F38" s="235">
        <v>251188511</v>
      </c>
      <c r="G38" s="235">
        <v>253205087</v>
      </c>
      <c r="H38" s="235">
        <v>255070861</v>
      </c>
      <c r="I38" s="235">
        <v>255070861</v>
      </c>
      <c r="J38" s="235">
        <v>259491738</v>
      </c>
      <c r="K38" s="235">
        <v>336239111</v>
      </c>
      <c r="L38" s="235">
        <v>239540560</v>
      </c>
      <c r="M38" s="235">
        <v>239540560</v>
      </c>
      <c r="N38" s="235">
        <v>248178580</v>
      </c>
      <c r="O38" s="235">
        <v>229021805</v>
      </c>
      <c r="P38" s="235">
        <v>232038808</v>
      </c>
      <c r="Q38" s="235">
        <v>232038808</v>
      </c>
      <c r="R38" s="235">
        <v>270529012</v>
      </c>
      <c r="S38" s="235">
        <v>237252016</v>
      </c>
      <c r="T38" s="235">
        <v>263272314</v>
      </c>
      <c r="U38" s="235">
        <v>263272314</v>
      </c>
      <c r="V38" s="235">
        <v>263272314</v>
      </c>
      <c r="W38" s="235">
        <v>-14179733</v>
      </c>
      <c r="X38" s="235">
        <v>277452047</v>
      </c>
      <c r="Y38" s="236">
        <v>-1956.68</v>
      </c>
      <c r="Z38" s="237">
        <v>-14179733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2011-08-12T16:09:59Z</dcterms:created>
  <dcterms:modified xsi:type="dcterms:W3CDTF">2011-08-12T16:09:59Z</dcterms:modified>
  <cp:category/>
  <cp:version/>
  <cp:contentType/>
  <cp:contentStatus/>
</cp:coreProperties>
</file>