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'KZ'!$A$1:$M$83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19'!$A$1:$M$83</definedName>
    <definedName name="_xlnm.Print_Area" localSheetId="11">'WC'!$A$1:$M$83</definedName>
  </definedNames>
  <calcPr calcMode="manual" fullCalcOnLoad="1"/>
</workbook>
</file>

<file path=xl/sharedStrings.xml><?xml version="1.0" encoding="utf-8"?>
<sst xmlns="http://schemas.openxmlformats.org/spreadsheetml/2006/main" count="1195" uniqueCount="657">
  <si>
    <t>Figures Finalised as at 2012/01/31</t>
  </si>
  <si>
    <t>Second Quarter 2011/12</t>
  </si>
  <si>
    <t>Second Quarter 2010/11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</si>
  <si>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</si>
  <si>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</si>
  <si>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</si>
  <si>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</si>
  <si>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</si>
  <si>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</si>
  <si>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</si>
  <si>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</si>
  <si>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</si>
  <si>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</si>
  <si>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</si>
  <si>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</si>
  <si>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</si>
  <si>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</si>
  <si>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</si>
  <si>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</si>
  <si>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</si>
  <si>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</si>
  <si>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</si>
  <si>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</si>
  <si>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</si>
  <si>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</si>
  <si>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</si>
  <si>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</si>
  <si>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</si>
  <si>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</si>
  <si>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</si>
  <si>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</si>
  <si>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</si>
  <si>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</si>
  <si>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</si>
  <si>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</si>
  <si>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</si>
  <si>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</si>
  <si>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</si>
  <si>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</si>
  <si>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</si>
  <si>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</si>
  <si>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</si>
  <si>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</si>
  <si>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</si>
  <si>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</si>
  <si>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</si>
  <si>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</si>
  <si>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</si>
  <si>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</si>
  <si>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</si>
  <si>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</si>
  <si>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</si>
  <si>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</si>
  <si>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</si>
  <si>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</si>
  <si>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</si>
  <si>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</si>
  <si>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</si>
  <si>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</si>
  <si>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</si>
  <si>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</si>
  <si>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</si>
  <si>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</si>
  <si>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</si>
  <si>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</si>
  <si>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</si>
  <si>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</si>
  <si>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</si>
  <si>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</si>
  <si>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</si>
  <si>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</si>
  <si>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</si>
  <si>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</si>
  <si>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</si>
  <si>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</si>
  <si>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</si>
  <si>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</si>
  <si>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</si>
  <si>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</si>
  <si>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</si>
  <si>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</si>
  <si>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</si>
  <si>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</si>
  <si>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</si>
  <si>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</si>
  <si>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</si>
  <si>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</si>
  <si>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</si>
  <si>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</si>
  <si>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</si>
  <si>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</si>
  <si>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</si>
  <si>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</si>
  <si>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</si>
  <si>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</si>
  <si>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</si>
  <si>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</si>
  <si>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</si>
  <si>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</si>
  <si>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</si>
  <si>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</si>
  <si>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</si>
  <si>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</si>
  <si>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</si>
  <si>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</si>
  <si>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</si>
  <si>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</si>
  <si>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</si>
  <si>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</si>
  <si>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</si>
  <si>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</si>
  <si>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</si>
  <si>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</si>
  <si>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</si>
  <si>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</si>
  <si>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</si>
  <si>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</si>
  <si>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</si>
  <si>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</si>
  <si>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</si>
  <si>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</si>
  <si>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</si>
  <si>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</si>
  <si>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</si>
  <si>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</si>
  <si>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</si>
  <si>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</si>
  <si>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</si>
  <si>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</si>
  <si>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</si>
  <si>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</si>
  <si>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</si>
  <si>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</si>
  <si>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</si>
  <si>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</si>
  <si>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</si>
  <si>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</si>
  <si>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</si>
  <si>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</si>
  <si>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</si>
  <si>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</si>
  <si>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</si>
  <si>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</si>
  <si>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</si>
  <si>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</si>
  <si>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</si>
  <si>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</si>
  <si>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</si>
  <si>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</si>
  <si>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</si>
  <si>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</si>
  <si>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</si>
  <si>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</si>
  <si>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</si>
  <si>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</si>
  <si>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</si>
  <si>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</si>
  <si>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</si>
  <si>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</si>
  <si>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</si>
  <si>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</si>
  <si>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</si>
  <si>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</si>
  <si>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</si>
  <si>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</si>
  <si>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</si>
  <si>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</si>
  <si>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</si>
  <si>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</si>
  <si>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</si>
  <si>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</si>
  <si>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</si>
  <si>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</si>
  <si>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</si>
  <si>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</si>
  <si>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</si>
  <si>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</si>
  <si>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</si>
  <si>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</si>
  <si>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</si>
  <si>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</si>
  <si>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</si>
  <si>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</si>
  <si>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</si>
  <si>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</si>
  <si>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</si>
  <si>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</si>
  <si>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</si>
  <si>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</si>
  <si>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</si>
  <si>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</si>
  <si>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</si>
  <si>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</si>
  <si>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</si>
  <si>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</si>
  <si>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</si>
  <si>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</si>
  <si>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</si>
  <si>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</si>
  <si>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</si>
  <si>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</si>
  <si>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</si>
  <si>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</si>
  <si>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</si>
  <si>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</si>
  <si>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</si>
  <si>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</si>
  <si>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</si>
  <si>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</si>
  <si>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</si>
  <si>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</si>
  <si>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</si>
  <si>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</si>
  <si>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</si>
  <si>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</si>
  <si>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</si>
  <si>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</si>
  <si>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</si>
  <si>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</si>
  <si>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</si>
  <si>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</si>
  <si>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</si>
  <si>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</si>
  <si>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</si>
  <si>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</si>
  <si>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</si>
  <si>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</si>
  <si>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</si>
  <si>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</si>
  <si>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</si>
  <si>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</si>
  <si>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</si>
  <si>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</si>
  <si>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</si>
  <si>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</si>
  <si>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</si>
  <si>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</si>
  <si>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</si>
  <si>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</si>
  <si>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</si>
  <si>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</si>
  <si>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</si>
  <si>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</si>
  <si>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</si>
  <si>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</si>
  <si>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</si>
  <si>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</si>
  <si>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</si>
  <si>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</si>
  <si>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</si>
  <si>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</si>
  <si>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</si>
  <si>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</si>
  <si>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</si>
  <si>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</si>
  <si>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</si>
  <si>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</si>
  <si>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</si>
  <si>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</si>
  <si>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</si>
  <si>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</si>
  <si>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</si>
  <si>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</si>
  <si>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</si>
  <si>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</si>
  <si>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</si>
  <si>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</si>
  <si>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</si>
  <si>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</si>
  <si>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</si>
  <si>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</si>
  <si>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</si>
  <si>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</si>
  <si>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</si>
  <si>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</si>
  <si>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</si>
  <si>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</si>
  <si>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</si>
  <si>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</si>
  <si>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</si>
  <si>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</si>
  <si>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</si>
  <si>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</si>
  <si>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</si>
  <si>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</si>
  <si>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</si>
  <si>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</si>
  <si>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</si>
  <si>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</si>
  <si>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</si>
  <si>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</si>
  <si>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</si>
  <si>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</si>
  <si>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</si>
  <si>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</si>
  <si>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</si>
  <si>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</si>
  <si>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</si>
  <si>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</si>
  <si>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</si>
  <si>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</si>
  <si>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</si>
  <si>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</si>
  <si>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</si>
  <si>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</si>
  <si>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</si>
  <si>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</si>
  <si>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</si>
  <si>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</si>
  <si>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</si>
  <si>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</si>
  <si>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</si>
  <si>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</si>
  <si>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</si>
  <si>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</si>
  <si>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</si>
  <si>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</si>
  <si>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</si>
  <si>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</si>
  <si>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</si>
  <si>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</si>
  <si>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</si>
  <si>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</si>
  <si>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</si>
  <si>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</si>
  <si>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</si>
  <si>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</si>
  <si>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</si>
  <si>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</si>
  <si>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</si>
  <si>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</si>
  <si>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</si>
  <si>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</si>
  <si>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</si>
  <si>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</si>
  <si>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</si>
  <si>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</si>
  <si>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</si>
  <si>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</si>
  <si>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</si>
  <si>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</si>
  <si>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</si>
  <si>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</si>
  <si>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</si>
  <si>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</si>
  <si>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</si>
  <si>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</si>
  <si>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</si>
  <si>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</si>
  <si>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</si>
  <si>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</si>
  <si>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</si>
  <si>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</si>
  <si>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</si>
  <si>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</si>
  <si>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</si>
  <si>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</si>
  <si>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</si>
  <si>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</si>
  <si>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</si>
  <si>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</si>
  <si>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</si>
  <si>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</si>
  <si>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</si>
  <si>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</si>
  <si>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</si>
  <si>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</si>
  <si>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</si>
  <si>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</si>
  <si>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</si>
  <si>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</si>
  <si>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</si>
  <si>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</si>
  <si>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</si>
  <si>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</si>
  <si>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</si>
  <si>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</si>
  <si>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</si>
  <si>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</si>
  <si>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</si>
  <si>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</si>
  <si>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</si>
  <si>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</si>
  <si>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</si>
  <si>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</si>
  <si>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</si>
  <si>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</si>
  <si>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</si>
  <si>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</si>
  <si>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</si>
  <si>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</si>
  <si>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</si>
  <si>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</si>
  <si>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</si>
  <si>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</si>
  <si>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</si>
  <si>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</si>
  <si>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</si>
  <si>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</si>
  <si>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</si>
  <si>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</si>
  <si>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</si>
  <si>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</si>
  <si>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</si>
  <si>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</si>
  <si>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</si>
  <si>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</si>
  <si>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</si>
  <si>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</si>
  <si>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</si>
  <si>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</si>
  <si>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</si>
  <si>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</si>
  <si>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</si>
  <si>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</si>
  <si>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</si>
  <si>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</si>
  <si>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</si>
  <si>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</si>
  <si>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</si>
  <si>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</si>
  <si>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</si>
  <si>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</si>
  <si>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</si>
  <si>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</si>
  <si>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</si>
  <si>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</si>
  <si>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</si>
  <si>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</si>
  <si>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</si>
  <si>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</si>
  <si>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</si>
  <si>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</si>
  <si>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</si>
  <si>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</si>
  <si>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</si>
  <si>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</si>
  <si>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</si>
  <si>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</si>
  <si>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</si>
  <si>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</si>
  <si>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</si>
  <si>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</si>
  <si>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</si>
  <si>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</si>
  <si>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</si>
  <si>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</si>
  <si>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</si>
  <si>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</si>
  <si>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</si>
  <si>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</si>
  <si>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</si>
  <si>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</si>
  <si>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</si>
  <si>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</si>
  <si>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</si>
  <si>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</si>
  <si>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</si>
  <si>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</si>
  <si>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</si>
  <si>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</si>
  <si>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</si>
  <si>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</si>
  <si>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</si>
  <si>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</si>
  <si>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</si>
  <si>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</si>
  <si>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</si>
  <si>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</si>
  <si>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</si>
  <si>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</si>
  <si>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</si>
  <si>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</si>
  <si>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</si>
  <si>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</si>
  <si>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</si>
  <si>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</si>
  <si>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</si>
  <si>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</si>
  <si>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</si>
  <si>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</si>
  <si>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</si>
  <si>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</si>
  <si>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</si>
  <si>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</si>
  <si>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</si>
  <si>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</si>
  <si>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</si>
  <si>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</si>
  <si>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</si>
  <si>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</si>
  <si>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</si>
  <si>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</si>
  <si>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</si>
  <si>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</si>
  <si>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</si>
  <si>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</si>
  <si>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</si>
  <si>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</si>
  <si>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</si>
  <si>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</si>
  <si>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</si>
  <si>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</si>
  <si>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</si>
  <si>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</si>
  <si>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</si>
  <si>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</si>
  <si>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</si>
  <si>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</si>
  <si>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</si>
  <si>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</si>
  <si>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</si>
  <si>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</si>
  <si>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</si>
  <si>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</si>
  <si>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</si>
  <si>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</si>
  <si>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</si>
  <si>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</si>
  <si>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</si>
  <si>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</si>
  <si>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</si>
  <si>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</si>
  <si>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</si>
  <si>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</si>
  <si>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</si>
  <si>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</si>
  <si>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</si>
  <si>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</si>
  <si>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</si>
  <si>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</si>
  <si>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</si>
  <si>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</si>
  <si>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</si>
  <si>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</si>
  <si>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</si>
  <si>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</si>
  <si>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</si>
  <si>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</si>
  <si>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</si>
  <si>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</si>
  <si>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</si>
  <si>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</si>
  <si>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</si>
  <si>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</si>
  <si>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</si>
  <si>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</si>
  <si>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</si>
  <si>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</si>
  <si>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</si>
  <si>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</si>
  <si>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</si>
  <si>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</si>
  <si>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</si>
  <si>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</si>
  <si>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</si>
  <si>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</si>
  <si>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</si>
  <si>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</si>
  <si>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</si>
  <si>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</si>
  <si>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</si>
  <si>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</si>
  <si>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</si>
  <si>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</si>
  <si>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</si>
  <si>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</si>
  <si>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</si>
  <si>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</si>
  <si>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</si>
  <si>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</si>
  <si>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</si>
  <si>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</si>
  <si>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</si>
  <si>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</si>
  <si>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</si>
  <si>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</si>
  <si>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</si>
  <si>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</si>
  <si>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</si>
  <si>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</si>
  <si>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</si>
  <si>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</si>
  <si>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</si>
  <si>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</si>
  <si>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</si>
  <si>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</si>
  <si>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</si>
  <si>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</si>
  <si>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</si>
  <si>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</si>
  <si>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</si>
  <si>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</si>
  <si>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</si>
  <si>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</si>
  <si>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</si>
  <si>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</si>
  <si>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</si>
  <si>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</si>
  <si>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</si>
  <si>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</si>
  <si>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</si>
  <si>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</si>
  <si>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</si>
  <si>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</si>
  <si>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</si>
  <si>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</si>
  <si>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</si>
  <si>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</si>
  <si>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</si>
  <si>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</si>
  <si>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</si>
  <si>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</si>
  <si>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</si>
  <si>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</si>
  <si>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</si>
  <si>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</si>
  <si>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</si>
  <si>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</si>
  <si>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</si>
  <si>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</si>
  <si>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</si>
  <si>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</si>
  <si>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</si>
  <si>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</si>
  <si>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</si>
  <si>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</si>
  <si>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</si>
  <si>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</si>
  <si>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</si>
  <si>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</si>
  <si>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</si>
  <si>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</si>
  <si>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</si>
  <si>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</si>
  <si>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</si>
  <si>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</si>
  <si>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</si>
  <si>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</si>
  <si>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</si>
  <si>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</si>
  <si>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</si>
  <si>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</si>
  <si>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</si>
  <si>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</si>
  <si>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</si>
  <si>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</si>
  <si>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</si>
  <si>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</si>
  <si>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</si>
  <si>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</si>
  <si>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</si>
  <si>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</si>
  <si>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</si>
  <si>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</si>
  <si>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</si>
  <si>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ANALYSIS OF SOURCES OF REVENUE AS AT 2nd QUARTER ENDED 31 DECEMBER 2011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</si>
</sst>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_);_(* \(#,##0\);_(* &quot;- &quot;?_);_(@_)"/>
    <numFmt numFmtId="17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69" fontId="7" fillId="0" borderId="19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/>
    </xf>
    <xf numFmtId="169" fontId="7" fillId="0" borderId="21" xfId="0" applyNumberFormat="1" applyFont="1" applyBorder="1" applyAlignment="1" applyProtection="1">
      <alignment/>
      <protection/>
    </xf>
    <xf numFmtId="169" fontId="7" fillId="0" borderId="22" xfId="0" applyNumberFormat="1" applyFont="1" applyBorder="1" applyAlignment="1" applyProtection="1">
      <alignment/>
      <protection/>
    </xf>
    <xf numFmtId="169" fontId="7" fillId="0" borderId="23" xfId="0" applyNumberFormat="1" applyFont="1" applyBorder="1" applyAlignment="1" applyProtection="1">
      <alignment/>
      <protection/>
    </xf>
    <xf numFmtId="169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 applyProtection="1">
      <alignment/>
      <protection/>
    </xf>
    <xf numFmtId="41" fontId="7" fillId="0" borderId="19" xfId="0" applyNumberFormat="1" applyFont="1" applyBorder="1" applyAlignment="1" applyProtection="1">
      <alignment/>
      <protection/>
    </xf>
    <xf numFmtId="41" fontId="7" fillId="0" borderId="20" xfId="0" applyNumberFormat="1" applyFont="1" applyBorder="1" applyAlignment="1" applyProtection="1">
      <alignment/>
      <protection/>
    </xf>
    <xf numFmtId="41" fontId="7" fillId="0" borderId="21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41" fontId="7" fillId="0" borderId="22" xfId="0" applyNumberFormat="1" applyFont="1" applyBorder="1" applyAlignment="1" applyProtection="1">
      <alignment/>
      <protection/>
    </xf>
    <xf numFmtId="41" fontId="7" fillId="0" borderId="23" xfId="0" applyNumberFormat="1" applyFont="1" applyBorder="1" applyAlignment="1" applyProtection="1">
      <alignment/>
      <protection/>
    </xf>
    <xf numFmtId="41" fontId="7" fillId="0" borderId="24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indent="2"/>
      <protection/>
    </xf>
    <xf numFmtId="0" fontId="7" fillId="0" borderId="18" xfId="0" applyFont="1" applyBorder="1" applyAlignment="1" applyProtection="1">
      <alignment horizontal="center"/>
      <protection/>
    </xf>
    <xf numFmtId="169" fontId="7" fillId="0" borderId="30" xfId="0" applyNumberFormat="1" applyFont="1" applyBorder="1" applyAlignment="1" applyProtection="1">
      <alignment/>
      <protection/>
    </xf>
    <xf numFmtId="169" fontId="7" fillId="0" borderId="28" xfId="0" applyNumberFormat="1" applyFont="1" applyBorder="1" applyAlignment="1" applyProtection="1">
      <alignment/>
      <protection/>
    </xf>
    <xf numFmtId="169" fontId="7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170" fontId="8" fillId="0" borderId="14" xfId="0" applyNumberFormat="1" applyFont="1" applyBorder="1" applyAlignment="1" applyProtection="1">
      <alignment horizontal="left" indent="1"/>
      <protection/>
    </xf>
    <xf numFmtId="170" fontId="8" fillId="0" borderId="13" xfId="0" applyNumberFormat="1" applyFont="1" applyBorder="1" applyAlignment="1" applyProtection="1">
      <alignment wrapText="1"/>
      <protection/>
    </xf>
    <xf numFmtId="170" fontId="7" fillId="0" borderId="22" xfId="0" applyNumberFormat="1" applyFont="1" applyFill="1" applyBorder="1" applyAlignment="1" applyProtection="1">
      <alignment/>
      <protection/>
    </xf>
    <xf numFmtId="170" fontId="7" fillId="0" borderId="23" xfId="0" applyNumberFormat="1" applyFont="1" applyFill="1" applyBorder="1" applyAlignment="1" applyProtection="1">
      <alignment/>
      <protection/>
    </xf>
    <xf numFmtId="170" fontId="8" fillId="0" borderId="24" xfId="0" applyNumberFormat="1" applyFont="1" applyBorder="1" applyAlignment="1" applyProtection="1">
      <alignment wrapText="1"/>
      <protection/>
    </xf>
    <xf numFmtId="170" fontId="8" fillId="0" borderId="22" xfId="0" applyNumberFormat="1" applyFont="1" applyBorder="1" applyAlignment="1" applyProtection="1">
      <alignment wrapText="1"/>
      <protection/>
    </xf>
    <xf numFmtId="170" fontId="8" fillId="0" borderId="23" xfId="0" applyNumberFormat="1" applyFont="1" applyBorder="1" applyAlignment="1" applyProtection="1">
      <alignment wrapText="1"/>
      <protection/>
    </xf>
    <xf numFmtId="170" fontId="7" fillId="0" borderId="14" xfId="0" applyNumberFormat="1" applyFont="1" applyBorder="1" applyAlignment="1" applyProtection="1">
      <alignment horizontal="left" indent="1"/>
      <protection/>
    </xf>
    <xf numFmtId="170" fontId="4" fillId="0" borderId="14" xfId="0" applyNumberFormat="1" applyFont="1" applyBorder="1" applyAlignment="1" applyProtection="1">
      <alignment/>
      <protection/>
    </xf>
    <xf numFmtId="170" fontId="4" fillId="0" borderId="13" xfId="0" applyNumberFormat="1" applyFont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170" fontId="4" fillId="0" borderId="24" xfId="0" applyNumberFormat="1" applyFont="1" applyBorder="1" applyAlignment="1" applyProtection="1">
      <alignment/>
      <protection/>
    </xf>
    <xf numFmtId="170" fontId="4" fillId="0" borderId="22" xfId="0" applyNumberFormat="1" applyFont="1" applyBorder="1" applyAlignment="1" applyProtection="1">
      <alignment/>
      <protection/>
    </xf>
    <xf numFmtId="170" fontId="4" fillId="0" borderId="23" xfId="0" applyNumberFormat="1" applyFont="1" applyBorder="1" applyAlignment="1" applyProtection="1">
      <alignment/>
      <protection/>
    </xf>
    <xf numFmtId="170" fontId="7" fillId="0" borderId="17" xfId="0" applyNumberFormat="1" applyFont="1" applyBorder="1" applyAlignment="1" applyProtection="1">
      <alignment/>
      <protection/>
    </xf>
    <xf numFmtId="170" fontId="7" fillId="0" borderId="18" xfId="0" applyNumberFormat="1" applyFont="1" applyBorder="1" applyAlignment="1" applyProtection="1">
      <alignment/>
      <protection/>
    </xf>
    <xf numFmtId="170" fontId="5" fillId="0" borderId="30" xfId="0" applyNumberFormat="1" applyFont="1" applyBorder="1" applyAlignment="1" applyProtection="1">
      <alignment/>
      <protection/>
    </xf>
    <xf numFmtId="170" fontId="5" fillId="0" borderId="28" xfId="0" applyNumberFormat="1" applyFont="1" applyBorder="1" applyAlignment="1" applyProtection="1">
      <alignment/>
      <protection/>
    </xf>
    <xf numFmtId="170" fontId="5" fillId="0" borderId="29" xfId="0" applyNumberFormat="1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8" fillId="0" borderId="15" xfId="0" applyNumberFormat="1" applyFont="1" applyBorder="1" applyAlignment="1" applyProtection="1">
      <alignment horizontal="left" indent="1"/>
      <protection/>
    </xf>
    <xf numFmtId="170" fontId="4" fillId="0" borderId="15" xfId="0" applyNumberFormat="1" applyFont="1" applyBorder="1" applyAlignment="1" applyProtection="1">
      <alignment horizontal="left"/>
      <protection/>
    </xf>
    <xf numFmtId="170" fontId="4" fillId="0" borderId="13" xfId="0" applyNumberFormat="1" applyFont="1" applyBorder="1" applyAlignment="1" applyProtection="1">
      <alignment wrapText="1"/>
      <protection/>
    </xf>
    <xf numFmtId="170" fontId="4" fillId="0" borderId="24" xfId="0" applyNumberFormat="1" applyFont="1" applyBorder="1" applyAlignment="1" applyProtection="1">
      <alignment wrapText="1"/>
      <protection/>
    </xf>
    <xf numFmtId="170" fontId="4" fillId="0" borderId="22" xfId="0" applyNumberFormat="1" applyFont="1" applyBorder="1" applyAlignment="1" applyProtection="1">
      <alignment wrapText="1"/>
      <protection/>
    </xf>
    <xf numFmtId="170" fontId="4" fillId="0" borderId="23" xfId="0" applyNumberFormat="1" applyFont="1" applyBorder="1" applyAlignment="1" applyProtection="1">
      <alignment wrapText="1"/>
      <protection/>
    </xf>
    <xf numFmtId="170" fontId="7" fillId="0" borderId="18" xfId="0" applyNumberFormat="1" applyFont="1" applyBorder="1" applyAlignment="1" applyProtection="1">
      <alignment horizontal="left" indent="2"/>
      <protection/>
    </xf>
    <xf numFmtId="170" fontId="7" fillId="0" borderId="18" xfId="0" applyNumberFormat="1" applyFont="1" applyBorder="1" applyAlignment="1" applyProtection="1">
      <alignment horizontal="center"/>
      <protection/>
    </xf>
    <xf numFmtId="170" fontId="7" fillId="0" borderId="30" xfId="0" applyNumberFormat="1" applyFont="1" applyBorder="1" applyAlignment="1" applyProtection="1">
      <alignment/>
      <protection/>
    </xf>
    <xf numFmtId="170" fontId="7" fillId="0" borderId="28" xfId="0" applyNumberFormat="1" applyFont="1" applyBorder="1" applyAlignment="1" applyProtection="1">
      <alignment/>
      <protection/>
    </xf>
    <xf numFmtId="170" fontId="7" fillId="0" borderId="29" xfId="0" applyNumberFormat="1" applyFont="1" applyBorder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 horizontal="left" wrapText="1" indent="2"/>
      <protection/>
    </xf>
    <xf numFmtId="170" fontId="7" fillId="0" borderId="0" xfId="0" applyNumberFormat="1" applyFont="1" applyAlignment="1" applyProtection="1">
      <alignment horizontal="left" indent="2"/>
      <protection/>
    </xf>
    <xf numFmtId="170" fontId="7" fillId="0" borderId="24" xfId="0" applyNumberFormat="1" applyFont="1" applyFill="1" applyBorder="1" applyAlignment="1" applyProtection="1">
      <alignment/>
      <protection/>
    </xf>
    <xf numFmtId="170" fontId="4" fillId="0" borderId="14" xfId="0" applyNumberFormat="1" applyFont="1" applyBorder="1" applyAlignment="1" applyProtection="1">
      <alignment horizontal="left"/>
      <protection/>
    </xf>
    <xf numFmtId="170" fontId="5" fillId="0" borderId="24" xfId="0" applyNumberFormat="1" applyFont="1" applyFill="1" applyBorder="1" applyAlignment="1" applyProtection="1">
      <alignment/>
      <protection/>
    </xf>
    <xf numFmtId="170" fontId="8" fillId="0" borderId="17" xfId="0" applyNumberFormat="1" applyFont="1" applyBorder="1" applyAlignment="1" applyProtection="1">
      <alignment horizontal="left" indent="1"/>
      <protection/>
    </xf>
    <xf numFmtId="170" fontId="8" fillId="0" borderId="16" xfId="0" applyNumberFormat="1" applyFont="1" applyBorder="1" applyAlignment="1" applyProtection="1">
      <alignment wrapText="1"/>
      <protection/>
    </xf>
    <xf numFmtId="170" fontId="7" fillId="0" borderId="30" xfId="0" applyNumberFormat="1" applyFont="1" applyFill="1" applyBorder="1" applyAlignment="1" applyProtection="1">
      <alignment/>
      <protection/>
    </xf>
    <xf numFmtId="170" fontId="7" fillId="0" borderId="28" xfId="0" applyNumberFormat="1" applyFont="1" applyFill="1" applyBorder="1" applyAlignment="1" applyProtection="1">
      <alignment/>
      <protection/>
    </xf>
    <xf numFmtId="170" fontId="8" fillId="0" borderId="29" xfId="0" applyNumberFormat="1" applyFont="1" applyBorder="1" applyAlignment="1" applyProtection="1">
      <alignment wrapText="1"/>
      <protection/>
    </xf>
    <xf numFmtId="170" fontId="8" fillId="0" borderId="30" xfId="0" applyNumberFormat="1" applyFont="1" applyBorder="1" applyAlignment="1" applyProtection="1">
      <alignment wrapText="1"/>
      <protection/>
    </xf>
    <xf numFmtId="170" fontId="8" fillId="0" borderId="28" xfId="0" applyNumberFormat="1" applyFont="1" applyBorder="1" applyAlignment="1" applyProtection="1">
      <alignment wrapText="1"/>
      <protection/>
    </xf>
    <xf numFmtId="170" fontId="7" fillId="0" borderId="29" xfId="0" applyNumberFormat="1" applyFont="1" applyFill="1" applyBorder="1" applyAlignment="1" applyProtection="1">
      <alignment/>
      <protection/>
    </xf>
    <xf numFmtId="170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1" xfId="0" applyFont="1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horizontal="center" vertical="top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8" customFormat="1" ht="16.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12</v>
      </c>
      <c r="C9" s="57" t="s">
        <v>13</v>
      </c>
      <c r="D9" s="58">
        <v>288166807</v>
      </c>
      <c r="E9" s="59">
        <v>1666844207</v>
      </c>
      <c r="F9" s="59">
        <v>1880388064</v>
      </c>
      <c r="G9" s="59">
        <v>443950000</v>
      </c>
      <c r="H9" s="60">
        <v>4279349078</v>
      </c>
      <c r="I9" s="61">
        <v>273005614</v>
      </c>
      <c r="J9" s="62">
        <v>1677751163</v>
      </c>
      <c r="K9" s="59">
        <v>1444396130</v>
      </c>
      <c r="L9" s="62">
        <v>494438000</v>
      </c>
      <c r="M9" s="60">
        <v>3889590907</v>
      </c>
    </row>
    <row r="10" spans="1:13" s="8" customFormat="1" ht="12.75">
      <c r="A10" s="24"/>
      <c r="B10" s="56" t="s">
        <v>14</v>
      </c>
      <c r="C10" s="57" t="s">
        <v>15</v>
      </c>
      <c r="D10" s="58">
        <v>401563011</v>
      </c>
      <c r="E10" s="59">
        <v>907570014</v>
      </c>
      <c r="F10" s="59">
        <v>1163948685</v>
      </c>
      <c r="G10" s="59">
        <v>76985000</v>
      </c>
      <c r="H10" s="60">
        <v>2550066710</v>
      </c>
      <c r="I10" s="61">
        <v>379485013</v>
      </c>
      <c r="J10" s="62">
        <v>806303676</v>
      </c>
      <c r="K10" s="59">
        <v>852211909</v>
      </c>
      <c r="L10" s="62">
        <v>105638000</v>
      </c>
      <c r="M10" s="60">
        <v>2143638598</v>
      </c>
    </row>
    <row r="11" spans="1:13" s="8" customFormat="1" ht="12.75">
      <c r="A11" s="24"/>
      <c r="B11" s="56" t="s">
        <v>16</v>
      </c>
      <c r="C11" s="57" t="s">
        <v>17</v>
      </c>
      <c r="D11" s="58">
        <v>3322974003</v>
      </c>
      <c r="E11" s="59">
        <v>10740073590</v>
      </c>
      <c r="F11" s="59">
        <v>4111657819</v>
      </c>
      <c r="G11" s="59">
        <v>407496000</v>
      </c>
      <c r="H11" s="60">
        <v>18582201412</v>
      </c>
      <c r="I11" s="61">
        <v>3227819561</v>
      </c>
      <c r="J11" s="62">
        <v>8915707539</v>
      </c>
      <c r="K11" s="59">
        <v>3949111233</v>
      </c>
      <c r="L11" s="62">
        <v>163467000</v>
      </c>
      <c r="M11" s="60">
        <v>16256105333</v>
      </c>
    </row>
    <row r="12" spans="1:13" s="8" customFormat="1" ht="12.75">
      <c r="A12" s="24"/>
      <c r="B12" s="56" t="s">
        <v>18</v>
      </c>
      <c r="C12" s="57" t="s">
        <v>19</v>
      </c>
      <c r="D12" s="58">
        <v>2052214396</v>
      </c>
      <c r="E12" s="59">
        <v>4348398416</v>
      </c>
      <c r="F12" s="59">
        <v>2323908525</v>
      </c>
      <c r="G12" s="59">
        <v>317801000</v>
      </c>
      <c r="H12" s="60">
        <v>9042322337</v>
      </c>
      <c r="I12" s="61">
        <v>1464772999</v>
      </c>
      <c r="J12" s="62">
        <v>3679101742</v>
      </c>
      <c r="K12" s="59">
        <v>2071872809</v>
      </c>
      <c r="L12" s="62">
        <v>169213000</v>
      </c>
      <c r="M12" s="60">
        <v>7384960550</v>
      </c>
    </row>
    <row r="13" spans="1:13" s="8" customFormat="1" ht="12.75">
      <c r="A13" s="24"/>
      <c r="B13" s="56" t="s">
        <v>20</v>
      </c>
      <c r="C13" s="57" t="s">
        <v>21</v>
      </c>
      <c r="D13" s="58">
        <v>175230260</v>
      </c>
      <c r="E13" s="59">
        <v>633565550</v>
      </c>
      <c r="F13" s="59">
        <v>1474667242</v>
      </c>
      <c r="G13" s="59">
        <v>97610000</v>
      </c>
      <c r="H13" s="60">
        <v>2381073052</v>
      </c>
      <c r="I13" s="61">
        <v>170357901</v>
      </c>
      <c r="J13" s="62">
        <v>492725885</v>
      </c>
      <c r="K13" s="59">
        <v>1875528578</v>
      </c>
      <c r="L13" s="62">
        <v>208798000</v>
      </c>
      <c r="M13" s="60">
        <v>2747410364</v>
      </c>
    </row>
    <row r="14" spans="1:13" s="8" customFormat="1" ht="12.75">
      <c r="A14" s="24"/>
      <c r="B14" s="56" t="s">
        <v>22</v>
      </c>
      <c r="C14" s="57" t="s">
        <v>23</v>
      </c>
      <c r="D14" s="58">
        <v>259014303</v>
      </c>
      <c r="E14" s="59">
        <v>872506668</v>
      </c>
      <c r="F14" s="59">
        <v>764800638</v>
      </c>
      <c r="G14" s="59">
        <v>55920000</v>
      </c>
      <c r="H14" s="60">
        <v>1952241609</v>
      </c>
      <c r="I14" s="61">
        <v>232799228</v>
      </c>
      <c r="J14" s="62">
        <v>810029657</v>
      </c>
      <c r="K14" s="59">
        <v>998223065</v>
      </c>
      <c r="L14" s="62">
        <v>97767000</v>
      </c>
      <c r="M14" s="60">
        <v>2138818950</v>
      </c>
    </row>
    <row r="15" spans="1:13" s="8" customFormat="1" ht="12.75">
      <c r="A15" s="24"/>
      <c r="B15" s="56" t="s">
        <v>24</v>
      </c>
      <c r="C15" s="57" t="s">
        <v>25</v>
      </c>
      <c r="D15" s="58">
        <v>231486870</v>
      </c>
      <c r="E15" s="59">
        <v>1098392049</v>
      </c>
      <c r="F15" s="59">
        <v>1128691335</v>
      </c>
      <c r="G15" s="59">
        <v>77128000</v>
      </c>
      <c r="H15" s="60">
        <v>2535698254</v>
      </c>
      <c r="I15" s="61">
        <v>178387808</v>
      </c>
      <c r="J15" s="62">
        <v>950906221</v>
      </c>
      <c r="K15" s="59">
        <v>927577160</v>
      </c>
      <c r="L15" s="62">
        <v>46628000</v>
      </c>
      <c r="M15" s="60">
        <v>2103499189</v>
      </c>
    </row>
    <row r="16" spans="1:13" s="8" customFormat="1" ht="12.75">
      <c r="A16" s="24"/>
      <c r="B16" s="56" t="s">
        <v>26</v>
      </c>
      <c r="C16" s="57" t="s">
        <v>27</v>
      </c>
      <c r="D16" s="58">
        <v>90087614</v>
      </c>
      <c r="E16" s="59">
        <v>421325082</v>
      </c>
      <c r="F16" s="59">
        <v>336015824</v>
      </c>
      <c r="G16" s="59">
        <v>35250000</v>
      </c>
      <c r="H16" s="60">
        <v>882678520</v>
      </c>
      <c r="I16" s="61">
        <v>64526544</v>
      </c>
      <c r="J16" s="62">
        <v>411138125</v>
      </c>
      <c r="K16" s="59">
        <v>426909783</v>
      </c>
      <c r="L16" s="62">
        <v>8761000</v>
      </c>
      <c r="M16" s="60">
        <v>911335452</v>
      </c>
    </row>
    <row r="17" spans="1:13" s="8" customFormat="1" ht="12.75">
      <c r="A17" s="24"/>
      <c r="B17" s="63" t="s">
        <v>28</v>
      </c>
      <c r="C17" s="57" t="s">
        <v>29</v>
      </c>
      <c r="D17" s="58">
        <v>1547250039</v>
      </c>
      <c r="E17" s="59">
        <v>3805088716</v>
      </c>
      <c r="F17" s="59">
        <v>1680188456</v>
      </c>
      <c r="G17" s="59">
        <v>52001000</v>
      </c>
      <c r="H17" s="60">
        <v>7084528211</v>
      </c>
      <c r="I17" s="61">
        <v>1472499207</v>
      </c>
      <c r="J17" s="62">
        <v>3243358430</v>
      </c>
      <c r="K17" s="59">
        <v>1205201411</v>
      </c>
      <c r="L17" s="62">
        <v>185230000</v>
      </c>
      <c r="M17" s="60">
        <v>6106289048</v>
      </c>
    </row>
    <row r="18" spans="1:13" s="8" customFormat="1" ht="12.75">
      <c r="A18" s="25"/>
      <c r="B18" s="64" t="s">
        <v>654</v>
      </c>
      <c r="C18" s="65"/>
      <c r="D18" s="66">
        <f aca="true" t="shared" si="0" ref="D18:M18">SUM(D9:D17)</f>
        <v>8367987303</v>
      </c>
      <c r="E18" s="67">
        <f t="shared" si="0"/>
        <v>24493764292</v>
      </c>
      <c r="F18" s="67">
        <f t="shared" si="0"/>
        <v>14864266588</v>
      </c>
      <c r="G18" s="67">
        <f t="shared" si="0"/>
        <v>1564141000</v>
      </c>
      <c r="H18" s="68">
        <f t="shared" si="0"/>
        <v>49290159183</v>
      </c>
      <c r="I18" s="69">
        <f t="shared" si="0"/>
        <v>7463653875</v>
      </c>
      <c r="J18" s="70">
        <f t="shared" si="0"/>
        <v>20987022438</v>
      </c>
      <c r="K18" s="67">
        <f t="shared" si="0"/>
        <v>13751032078</v>
      </c>
      <c r="L18" s="70">
        <f t="shared" si="0"/>
        <v>1479940000</v>
      </c>
      <c r="M18" s="68">
        <f t="shared" si="0"/>
        <v>43681648391</v>
      </c>
    </row>
    <row r="19" spans="1:13" s="8" customFormat="1" ht="12.75" customHeight="1">
      <c r="A19" s="26"/>
      <c r="B19" s="71"/>
      <c r="C19" s="72"/>
      <c r="D19" s="73"/>
      <c r="E19" s="74"/>
      <c r="F19" s="74"/>
      <c r="G19" s="74"/>
      <c r="H19" s="75"/>
      <c r="I19" s="73"/>
      <c r="J19" s="74"/>
      <c r="K19" s="74"/>
      <c r="L19" s="74"/>
      <c r="M19" s="75"/>
    </row>
    <row r="20" spans="1:13" s="8" customFormat="1" ht="12.75">
      <c r="A20" s="27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 password="F954" sheet="1" objects="1" scenarios="1"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482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483</v>
      </c>
      <c r="C9" s="57" t="s">
        <v>484</v>
      </c>
      <c r="D9" s="58">
        <v>0</v>
      </c>
      <c r="E9" s="59">
        <v>0</v>
      </c>
      <c r="F9" s="59">
        <v>144461</v>
      </c>
      <c r="G9" s="59">
        <v>790000</v>
      </c>
      <c r="H9" s="60">
        <v>934461</v>
      </c>
      <c r="I9" s="61">
        <v>607</v>
      </c>
      <c r="J9" s="62">
        <v>760</v>
      </c>
      <c r="K9" s="59">
        <v>17435506</v>
      </c>
      <c r="L9" s="62">
        <v>1384000</v>
      </c>
      <c r="M9" s="60">
        <v>18820873</v>
      </c>
    </row>
    <row r="10" spans="1:13" s="8" customFormat="1" ht="12.75">
      <c r="A10" s="24" t="s">
        <v>89</v>
      </c>
      <c r="B10" s="77" t="s">
        <v>485</v>
      </c>
      <c r="C10" s="57" t="s">
        <v>486</v>
      </c>
      <c r="D10" s="58">
        <v>2313593</v>
      </c>
      <c r="E10" s="59">
        <v>23460704</v>
      </c>
      <c r="F10" s="59">
        <v>48923810</v>
      </c>
      <c r="G10" s="59">
        <v>790000</v>
      </c>
      <c r="H10" s="60">
        <v>75488107</v>
      </c>
      <c r="I10" s="61">
        <v>1880721</v>
      </c>
      <c r="J10" s="62">
        <v>14280932</v>
      </c>
      <c r="K10" s="59">
        <v>20081406</v>
      </c>
      <c r="L10" s="62">
        <v>1029000</v>
      </c>
      <c r="M10" s="60">
        <v>37272059</v>
      </c>
    </row>
    <row r="11" spans="1:13" s="8" customFormat="1" ht="12.75">
      <c r="A11" s="24" t="s">
        <v>89</v>
      </c>
      <c r="B11" s="77" t="s">
        <v>487</v>
      </c>
      <c r="C11" s="57" t="s">
        <v>488</v>
      </c>
      <c r="D11" s="58">
        <v>4265217</v>
      </c>
      <c r="E11" s="59">
        <v>22805868</v>
      </c>
      <c r="F11" s="59">
        <v>16670802</v>
      </c>
      <c r="G11" s="59">
        <v>0</v>
      </c>
      <c r="H11" s="60">
        <v>43741887</v>
      </c>
      <c r="I11" s="61">
        <v>3994047</v>
      </c>
      <c r="J11" s="62">
        <v>22533797</v>
      </c>
      <c r="K11" s="59">
        <v>11113226</v>
      </c>
      <c r="L11" s="62">
        <v>1019000</v>
      </c>
      <c r="M11" s="60">
        <v>38660070</v>
      </c>
    </row>
    <row r="12" spans="1:13" s="8" customFormat="1" ht="12.75">
      <c r="A12" s="24" t="s">
        <v>108</v>
      </c>
      <c r="B12" s="77" t="s">
        <v>489</v>
      </c>
      <c r="C12" s="57" t="s">
        <v>490</v>
      </c>
      <c r="D12" s="58">
        <v>0</v>
      </c>
      <c r="E12" s="59">
        <v>0</v>
      </c>
      <c r="F12" s="59">
        <v>16208434</v>
      </c>
      <c r="G12" s="59">
        <v>790000</v>
      </c>
      <c r="H12" s="60">
        <v>16998434</v>
      </c>
      <c r="I12" s="61">
        <v>190432</v>
      </c>
      <c r="J12" s="62">
        <v>-1429100</v>
      </c>
      <c r="K12" s="59">
        <v>52315075</v>
      </c>
      <c r="L12" s="62">
        <v>0</v>
      </c>
      <c r="M12" s="60">
        <v>51076407</v>
      </c>
    </row>
    <row r="13" spans="1:13" s="37" customFormat="1" ht="12.75">
      <c r="A13" s="46"/>
      <c r="B13" s="78" t="s">
        <v>491</v>
      </c>
      <c r="C13" s="79"/>
      <c r="D13" s="66">
        <f aca="true" t="shared" si="0" ref="D13:M13">SUM(D9:D12)</f>
        <v>6578810</v>
      </c>
      <c r="E13" s="67">
        <f t="shared" si="0"/>
        <v>46266572</v>
      </c>
      <c r="F13" s="67">
        <f t="shared" si="0"/>
        <v>81947507</v>
      </c>
      <c r="G13" s="67">
        <f t="shared" si="0"/>
        <v>2370000</v>
      </c>
      <c r="H13" s="80">
        <f t="shared" si="0"/>
        <v>137162889</v>
      </c>
      <c r="I13" s="81">
        <f t="shared" si="0"/>
        <v>6065807</v>
      </c>
      <c r="J13" s="82">
        <f t="shared" si="0"/>
        <v>35386389</v>
      </c>
      <c r="K13" s="67">
        <f t="shared" si="0"/>
        <v>100945213</v>
      </c>
      <c r="L13" s="82">
        <f t="shared" si="0"/>
        <v>3432000</v>
      </c>
      <c r="M13" s="80">
        <f t="shared" si="0"/>
        <v>145829409</v>
      </c>
    </row>
    <row r="14" spans="1:13" s="8" customFormat="1" ht="12.75">
      <c r="A14" s="24" t="s">
        <v>89</v>
      </c>
      <c r="B14" s="77" t="s">
        <v>492</v>
      </c>
      <c r="C14" s="57" t="s">
        <v>493</v>
      </c>
      <c r="D14" s="58">
        <v>142978</v>
      </c>
      <c r="E14" s="59">
        <v>3731467</v>
      </c>
      <c r="F14" s="59">
        <v>4599330</v>
      </c>
      <c r="G14" s="59">
        <v>0</v>
      </c>
      <c r="H14" s="60">
        <v>8473775</v>
      </c>
      <c r="I14" s="61">
        <v>112209</v>
      </c>
      <c r="J14" s="62">
        <v>3692530</v>
      </c>
      <c r="K14" s="59">
        <v>7437263</v>
      </c>
      <c r="L14" s="62">
        <v>0</v>
      </c>
      <c r="M14" s="60">
        <v>11242002</v>
      </c>
    </row>
    <row r="15" spans="1:13" s="8" customFormat="1" ht="12.75">
      <c r="A15" s="24" t="s">
        <v>89</v>
      </c>
      <c r="B15" s="77" t="s">
        <v>494</v>
      </c>
      <c r="C15" s="57" t="s">
        <v>495</v>
      </c>
      <c r="D15" s="58">
        <v>-481394</v>
      </c>
      <c r="E15" s="59">
        <v>17762410</v>
      </c>
      <c r="F15" s="59">
        <v>1485668</v>
      </c>
      <c r="G15" s="59">
        <v>7156000</v>
      </c>
      <c r="H15" s="60">
        <v>25922684</v>
      </c>
      <c r="I15" s="61">
        <v>-301809</v>
      </c>
      <c r="J15" s="62">
        <v>13881331</v>
      </c>
      <c r="K15" s="59">
        <v>10283940</v>
      </c>
      <c r="L15" s="62">
        <v>14000</v>
      </c>
      <c r="M15" s="60">
        <v>23877462</v>
      </c>
    </row>
    <row r="16" spans="1:13" s="8" customFormat="1" ht="12.75">
      <c r="A16" s="24" t="s">
        <v>89</v>
      </c>
      <c r="B16" s="77" t="s">
        <v>496</v>
      </c>
      <c r="C16" s="57" t="s">
        <v>497</v>
      </c>
      <c r="D16" s="58">
        <v>0</v>
      </c>
      <c r="E16" s="59">
        <v>759965</v>
      </c>
      <c r="F16" s="59">
        <v>207924</v>
      </c>
      <c r="G16" s="59">
        <v>0</v>
      </c>
      <c r="H16" s="60">
        <v>967889</v>
      </c>
      <c r="I16" s="61">
        <v>0</v>
      </c>
      <c r="J16" s="62">
        <v>1891468</v>
      </c>
      <c r="K16" s="59">
        <v>294165</v>
      </c>
      <c r="L16" s="62">
        <v>0</v>
      </c>
      <c r="M16" s="60">
        <v>2185633</v>
      </c>
    </row>
    <row r="17" spans="1:13" s="8" customFormat="1" ht="12.75">
      <c r="A17" s="24" t="s">
        <v>89</v>
      </c>
      <c r="B17" s="77" t="s">
        <v>498</v>
      </c>
      <c r="C17" s="57" t="s">
        <v>499</v>
      </c>
      <c r="D17" s="58">
        <v>954</v>
      </c>
      <c r="E17" s="59">
        <v>6316785</v>
      </c>
      <c r="F17" s="59">
        <v>713164</v>
      </c>
      <c r="G17" s="59">
        <v>0</v>
      </c>
      <c r="H17" s="60">
        <v>7030903</v>
      </c>
      <c r="I17" s="61">
        <v>-4424</v>
      </c>
      <c r="J17" s="62">
        <v>5590429</v>
      </c>
      <c r="K17" s="59">
        <v>6180670</v>
      </c>
      <c r="L17" s="62">
        <v>0</v>
      </c>
      <c r="M17" s="60">
        <v>11766675</v>
      </c>
    </row>
    <row r="18" spans="1:13" s="8" customFormat="1" ht="12.75">
      <c r="A18" s="24" t="s">
        <v>89</v>
      </c>
      <c r="B18" s="77" t="s">
        <v>500</v>
      </c>
      <c r="C18" s="57" t="s">
        <v>501</v>
      </c>
      <c r="D18" s="58">
        <v>8190</v>
      </c>
      <c r="E18" s="59">
        <v>4858172</v>
      </c>
      <c r="F18" s="59">
        <v>3303737</v>
      </c>
      <c r="G18" s="59">
        <v>1071000</v>
      </c>
      <c r="H18" s="60">
        <v>9241099</v>
      </c>
      <c r="I18" s="61">
        <v>16927</v>
      </c>
      <c r="J18" s="62">
        <v>2255876</v>
      </c>
      <c r="K18" s="59">
        <v>4317050</v>
      </c>
      <c r="L18" s="62">
        <v>0</v>
      </c>
      <c r="M18" s="60">
        <v>6589853</v>
      </c>
    </row>
    <row r="19" spans="1:13" s="8" customFormat="1" ht="12.75">
      <c r="A19" s="24" t="s">
        <v>89</v>
      </c>
      <c r="B19" s="77" t="s">
        <v>502</v>
      </c>
      <c r="C19" s="57" t="s">
        <v>503</v>
      </c>
      <c r="D19" s="58">
        <v>0</v>
      </c>
      <c r="E19" s="59">
        <v>2263021</v>
      </c>
      <c r="F19" s="59">
        <v>10372160</v>
      </c>
      <c r="G19" s="59">
        <v>0</v>
      </c>
      <c r="H19" s="60">
        <v>12635181</v>
      </c>
      <c r="I19" s="61">
        <v>0</v>
      </c>
      <c r="J19" s="62">
        <v>1946325</v>
      </c>
      <c r="K19" s="59">
        <v>1990300</v>
      </c>
      <c r="L19" s="62">
        <v>0</v>
      </c>
      <c r="M19" s="60">
        <v>3936625</v>
      </c>
    </row>
    <row r="20" spans="1:13" s="8" customFormat="1" ht="12.75">
      <c r="A20" s="24" t="s">
        <v>108</v>
      </c>
      <c r="B20" s="77" t="s">
        <v>504</v>
      </c>
      <c r="C20" s="57" t="s">
        <v>505</v>
      </c>
      <c r="D20" s="58">
        <v>0</v>
      </c>
      <c r="E20" s="59">
        <v>0</v>
      </c>
      <c r="F20" s="59">
        <v>13341068</v>
      </c>
      <c r="G20" s="59">
        <v>0</v>
      </c>
      <c r="H20" s="60">
        <v>13341068</v>
      </c>
      <c r="I20" s="61">
        <v>0</v>
      </c>
      <c r="J20" s="62">
        <v>0</v>
      </c>
      <c r="K20" s="59">
        <v>18604130</v>
      </c>
      <c r="L20" s="62">
        <v>0</v>
      </c>
      <c r="M20" s="60">
        <v>18604130</v>
      </c>
    </row>
    <row r="21" spans="1:13" s="37" customFormat="1" ht="12.75">
      <c r="A21" s="46"/>
      <c r="B21" s="78" t="s">
        <v>506</v>
      </c>
      <c r="C21" s="79"/>
      <c r="D21" s="66">
        <f aca="true" t="shared" si="1" ref="D21:M21">SUM(D14:D20)</f>
        <v>-329272</v>
      </c>
      <c r="E21" s="67">
        <f t="shared" si="1"/>
        <v>35691820</v>
      </c>
      <c r="F21" s="67">
        <f t="shared" si="1"/>
        <v>34023051</v>
      </c>
      <c r="G21" s="67">
        <f t="shared" si="1"/>
        <v>8227000</v>
      </c>
      <c r="H21" s="80">
        <f t="shared" si="1"/>
        <v>77612599</v>
      </c>
      <c r="I21" s="81">
        <f t="shared" si="1"/>
        <v>-177097</v>
      </c>
      <c r="J21" s="82">
        <f t="shared" si="1"/>
        <v>29257959</v>
      </c>
      <c r="K21" s="67">
        <f t="shared" si="1"/>
        <v>49107518</v>
      </c>
      <c r="L21" s="82">
        <f t="shared" si="1"/>
        <v>14000</v>
      </c>
      <c r="M21" s="80">
        <f t="shared" si="1"/>
        <v>78202380</v>
      </c>
    </row>
    <row r="22" spans="1:13" s="8" customFormat="1" ht="12.75">
      <c r="A22" s="24" t="s">
        <v>89</v>
      </c>
      <c r="B22" s="77" t="s">
        <v>507</v>
      </c>
      <c r="C22" s="57" t="s">
        <v>508</v>
      </c>
      <c r="D22" s="58">
        <v>472066</v>
      </c>
      <c r="E22" s="59">
        <v>4410696</v>
      </c>
      <c r="F22" s="59">
        <v>9265271</v>
      </c>
      <c r="G22" s="59">
        <v>0</v>
      </c>
      <c r="H22" s="60">
        <v>14148033</v>
      </c>
      <c r="I22" s="61">
        <v>104876</v>
      </c>
      <c r="J22" s="62">
        <v>3673674</v>
      </c>
      <c r="K22" s="59">
        <v>2487884</v>
      </c>
      <c r="L22" s="62">
        <v>0</v>
      </c>
      <c r="M22" s="60">
        <v>6266434</v>
      </c>
    </row>
    <row r="23" spans="1:13" s="8" customFormat="1" ht="12.75">
      <c r="A23" s="24" t="s">
        <v>89</v>
      </c>
      <c r="B23" s="77" t="s">
        <v>509</v>
      </c>
      <c r="C23" s="57" t="s">
        <v>510</v>
      </c>
      <c r="D23" s="58">
        <v>884921</v>
      </c>
      <c r="E23" s="59">
        <v>8362927</v>
      </c>
      <c r="F23" s="59">
        <v>-4550977</v>
      </c>
      <c r="G23" s="59">
        <v>10000000</v>
      </c>
      <c r="H23" s="60">
        <v>14696871</v>
      </c>
      <c r="I23" s="61">
        <v>455255</v>
      </c>
      <c r="J23" s="62">
        <v>7341123</v>
      </c>
      <c r="K23" s="59">
        <v>9087101</v>
      </c>
      <c r="L23" s="62">
        <v>210000</v>
      </c>
      <c r="M23" s="60">
        <v>17093479</v>
      </c>
    </row>
    <row r="24" spans="1:13" s="8" customFormat="1" ht="12.75">
      <c r="A24" s="24" t="s">
        <v>89</v>
      </c>
      <c r="B24" s="77" t="s">
        <v>511</v>
      </c>
      <c r="C24" s="57" t="s">
        <v>512</v>
      </c>
      <c r="D24" s="58">
        <v>2458659</v>
      </c>
      <c r="E24" s="59">
        <v>16711444</v>
      </c>
      <c r="F24" s="59">
        <v>16092948</v>
      </c>
      <c r="G24" s="59">
        <v>0</v>
      </c>
      <c r="H24" s="60">
        <v>35263051</v>
      </c>
      <c r="I24" s="61">
        <v>2511841</v>
      </c>
      <c r="J24" s="62">
        <v>14534065</v>
      </c>
      <c r="K24" s="59">
        <v>15053300</v>
      </c>
      <c r="L24" s="62">
        <v>0</v>
      </c>
      <c r="M24" s="60">
        <v>32099206</v>
      </c>
    </row>
    <row r="25" spans="1:13" s="8" customFormat="1" ht="12.75">
      <c r="A25" s="24" t="s">
        <v>89</v>
      </c>
      <c r="B25" s="77" t="s">
        <v>513</v>
      </c>
      <c r="C25" s="57" t="s">
        <v>514</v>
      </c>
      <c r="D25" s="58">
        <v>63329</v>
      </c>
      <c r="E25" s="59">
        <v>3555019</v>
      </c>
      <c r="F25" s="59">
        <v>6504514</v>
      </c>
      <c r="G25" s="59">
        <v>0</v>
      </c>
      <c r="H25" s="60">
        <v>10122862</v>
      </c>
      <c r="I25" s="61">
        <v>85068</v>
      </c>
      <c r="J25" s="62">
        <v>3200875</v>
      </c>
      <c r="K25" s="59">
        <v>3765786</v>
      </c>
      <c r="L25" s="62">
        <v>0</v>
      </c>
      <c r="M25" s="60">
        <v>7051729</v>
      </c>
    </row>
    <row r="26" spans="1:13" s="8" customFormat="1" ht="12.75">
      <c r="A26" s="24" t="s">
        <v>89</v>
      </c>
      <c r="B26" s="77" t="s">
        <v>515</v>
      </c>
      <c r="C26" s="57" t="s">
        <v>516</v>
      </c>
      <c r="D26" s="58">
        <v>375395</v>
      </c>
      <c r="E26" s="59">
        <v>913287</v>
      </c>
      <c r="F26" s="59">
        <v>1386210</v>
      </c>
      <c r="G26" s="59">
        <v>0</v>
      </c>
      <c r="H26" s="60">
        <v>2674892</v>
      </c>
      <c r="I26" s="61">
        <v>86075</v>
      </c>
      <c r="J26" s="62">
        <v>177523</v>
      </c>
      <c r="K26" s="59">
        <v>10370895</v>
      </c>
      <c r="L26" s="62">
        <v>0</v>
      </c>
      <c r="M26" s="60">
        <v>10634493</v>
      </c>
    </row>
    <row r="27" spans="1:13" s="8" customFormat="1" ht="12.75">
      <c r="A27" s="24" t="s">
        <v>89</v>
      </c>
      <c r="B27" s="77" t="s">
        <v>517</v>
      </c>
      <c r="C27" s="57" t="s">
        <v>518</v>
      </c>
      <c r="D27" s="58">
        <v>0</v>
      </c>
      <c r="E27" s="59">
        <v>3180531</v>
      </c>
      <c r="F27" s="59">
        <v>4663842</v>
      </c>
      <c r="G27" s="59">
        <v>1071000</v>
      </c>
      <c r="H27" s="60">
        <v>8915373</v>
      </c>
      <c r="I27" s="61">
        <v>-6069</v>
      </c>
      <c r="J27" s="62">
        <v>2230286</v>
      </c>
      <c r="K27" s="59">
        <v>3915467</v>
      </c>
      <c r="L27" s="62">
        <v>0</v>
      </c>
      <c r="M27" s="60">
        <v>6139684</v>
      </c>
    </row>
    <row r="28" spans="1:13" s="8" customFormat="1" ht="12.75">
      <c r="A28" s="24" t="s">
        <v>89</v>
      </c>
      <c r="B28" s="77" t="s">
        <v>519</v>
      </c>
      <c r="C28" s="57" t="s">
        <v>520</v>
      </c>
      <c r="D28" s="58">
        <v>44134</v>
      </c>
      <c r="E28" s="59">
        <v>5886038</v>
      </c>
      <c r="F28" s="59">
        <v>5714412</v>
      </c>
      <c r="G28" s="59">
        <v>0</v>
      </c>
      <c r="H28" s="60">
        <v>11644584</v>
      </c>
      <c r="I28" s="61">
        <v>4884810</v>
      </c>
      <c r="J28" s="62">
        <v>6642008</v>
      </c>
      <c r="K28" s="59">
        <v>3825449</v>
      </c>
      <c r="L28" s="62">
        <v>0</v>
      </c>
      <c r="M28" s="60">
        <v>15352267</v>
      </c>
    </row>
    <row r="29" spans="1:13" s="8" customFormat="1" ht="12.75">
      <c r="A29" s="24" t="s">
        <v>89</v>
      </c>
      <c r="B29" s="77" t="s">
        <v>521</v>
      </c>
      <c r="C29" s="57" t="s">
        <v>522</v>
      </c>
      <c r="D29" s="58">
        <v>2032238</v>
      </c>
      <c r="E29" s="59">
        <v>5374411</v>
      </c>
      <c r="F29" s="59">
        <v>-269122</v>
      </c>
      <c r="G29" s="59">
        <v>790000</v>
      </c>
      <c r="H29" s="60">
        <v>7927527</v>
      </c>
      <c r="I29" s="61">
        <v>456262</v>
      </c>
      <c r="J29" s="62">
        <v>5480471</v>
      </c>
      <c r="K29" s="59">
        <v>227870</v>
      </c>
      <c r="L29" s="62">
        <v>300000</v>
      </c>
      <c r="M29" s="60">
        <v>6464603</v>
      </c>
    </row>
    <row r="30" spans="1:13" s="8" customFormat="1" ht="12.75">
      <c r="A30" s="24" t="s">
        <v>108</v>
      </c>
      <c r="B30" s="77" t="s">
        <v>523</v>
      </c>
      <c r="C30" s="57" t="s">
        <v>524</v>
      </c>
      <c r="D30" s="58">
        <v>0</v>
      </c>
      <c r="E30" s="59">
        <v>0</v>
      </c>
      <c r="F30" s="59">
        <v>18162668</v>
      </c>
      <c r="G30" s="59">
        <v>0</v>
      </c>
      <c r="H30" s="60">
        <v>18162668</v>
      </c>
      <c r="I30" s="61">
        <v>0</v>
      </c>
      <c r="J30" s="62">
        <v>0</v>
      </c>
      <c r="K30" s="59">
        <v>19032097</v>
      </c>
      <c r="L30" s="62">
        <v>0</v>
      </c>
      <c r="M30" s="60">
        <v>19032097</v>
      </c>
    </row>
    <row r="31" spans="1:13" s="37" customFormat="1" ht="12.75">
      <c r="A31" s="46"/>
      <c r="B31" s="78" t="s">
        <v>525</v>
      </c>
      <c r="C31" s="79"/>
      <c r="D31" s="66">
        <f aca="true" t="shared" si="2" ref="D31:M31">SUM(D22:D30)</f>
        <v>6330742</v>
      </c>
      <c r="E31" s="67">
        <f t="shared" si="2"/>
        <v>48394353</v>
      </c>
      <c r="F31" s="67">
        <f t="shared" si="2"/>
        <v>56969766</v>
      </c>
      <c r="G31" s="67">
        <f t="shared" si="2"/>
        <v>11861000</v>
      </c>
      <c r="H31" s="80">
        <f t="shared" si="2"/>
        <v>123555861</v>
      </c>
      <c r="I31" s="81">
        <f t="shared" si="2"/>
        <v>8578118</v>
      </c>
      <c r="J31" s="82">
        <f t="shared" si="2"/>
        <v>43280025</v>
      </c>
      <c r="K31" s="67">
        <f t="shared" si="2"/>
        <v>67765849</v>
      </c>
      <c r="L31" s="82">
        <f t="shared" si="2"/>
        <v>510000</v>
      </c>
      <c r="M31" s="80">
        <f t="shared" si="2"/>
        <v>120133992</v>
      </c>
    </row>
    <row r="32" spans="1:13" s="8" customFormat="1" ht="12.75">
      <c r="A32" s="24" t="s">
        <v>89</v>
      </c>
      <c r="B32" s="77" t="s">
        <v>526</v>
      </c>
      <c r="C32" s="57" t="s">
        <v>527</v>
      </c>
      <c r="D32" s="58">
        <v>48346</v>
      </c>
      <c r="E32" s="59">
        <v>231374</v>
      </c>
      <c r="F32" s="59">
        <v>143535</v>
      </c>
      <c r="G32" s="59">
        <v>0</v>
      </c>
      <c r="H32" s="60">
        <v>423255</v>
      </c>
      <c r="I32" s="61">
        <v>0</v>
      </c>
      <c r="J32" s="62">
        <v>686144</v>
      </c>
      <c r="K32" s="59">
        <v>2041451</v>
      </c>
      <c r="L32" s="62">
        <v>0</v>
      </c>
      <c r="M32" s="60">
        <v>2727595</v>
      </c>
    </row>
    <row r="33" spans="1:13" s="8" customFormat="1" ht="12.75">
      <c r="A33" s="24" t="s">
        <v>89</v>
      </c>
      <c r="B33" s="77" t="s">
        <v>528</v>
      </c>
      <c r="C33" s="57" t="s">
        <v>529</v>
      </c>
      <c r="D33" s="58">
        <v>76624</v>
      </c>
      <c r="E33" s="59">
        <v>16924097</v>
      </c>
      <c r="F33" s="59">
        <v>15782939</v>
      </c>
      <c r="G33" s="59">
        <v>0</v>
      </c>
      <c r="H33" s="60">
        <v>32783660</v>
      </c>
      <c r="I33" s="61">
        <v>1867726</v>
      </c>
      <c r="J33" s="62">
        <v>12465056</v>
      </c>
      <c r="K33" s="59">
        <v>5282736</v>
      </c>
      <c r="L33" s="62">
        <v>0</v>
      </c>
      <c r="M33" s="60">
        <v>19615518</v>
      </c>
    </row>
    <row r="34" spans="1:13" s="8" customFormat="1" ht="12.75">
      <c r="A34" s="24" t="s">
        <v>89</v>
      </c>
      <c r="B34" s="77" t="s">
        <v>530</v>
      </c>
      <c r="C34" s="57" t="s">
        <v>531</v>
      </c>
      <c r="D34" s="58">
        <v>9566336</v>
      </c>
      <c r="E34" s="59">
        <v>59640564</v>
      </c>
      <c r="F34" s="59">
        <v>16479656</v>
      </c>
      <c r="G34" s="59">
        <v>597000</v>
      </c>
      <c r="H34" s="60">
        <v>86283556</v>
      </c>
      <c r="I34" s="61">
        <v>9147349</v>
      </c>
      <c r="J34" s="62">
        <v>51716399</v>
      </c>
      <c r="K34" s="59">
        <v>17296382</v>
      </c>
      <c r="L34" s="62">
        <v>130000</v>
      </c>
      <c r="M34" s="60">
        <v>78290130</v>
      </c>
    </row>
    <row r="35" spans="1:13" s="8" customFormat="1" ht="12.75">
      <c r="A35" s="24" t="s">
        <v>89</v>
      </c>
      <c r="B35" s="77" t="s">
        <v>532</v>
      </c>
      <c r="C35" s="57" t="s">
        <v>533</v>
      </c>
      <c r="D35" s="58">
        <v>-4676</v>
      </c>
      <c r="E35" s="59">
        <v>1677592</v>
      </c>
      <c r="F35" s="59">
        <v>6131707</v>
      </c>
      <c r="G35" s="59">
        <v>0</v>
      </c>
      <c r="H35" s="60">
        <v>7804623</v>
      </c>
      <c r="I35" s="61">
        <v>9232</v>
      </c>
      <c r="J35" s="62">
        <v>999443</v>
      </c>
      <c r="K35" s="59">
        <v>1250490</v>
      </c>
      <c r="L35" s="62">
        <v>0</v>
      </c>
      <c r="M35" s="60">
        <v>2259165</v>
      </c>
    </row>
    <row r="36" spans="1:13" s="8" customFormat="1" ht="12.75">
      <c r="A36" s="24" t="s">
        <v>89</v>
      </c>
      <c r="B36" s="77" t="s">
        <v>534</v>
      </c>
      <c r="C36" s="57" t="s">
        <v>535</v>
      </c>
      <c r="D36" s="58">
        <v>267742</v>
      </c>
      <c r="E36" s="59">
        <v>997017</v>
      </c>
      <c r="F36" s="59">
        <v>415064</v>
      </c>
      <c r="G36" s="59">
        <v>0</v>
      </c>
      <c r="H36" s="60">
        <v>1679823</v>
      </c>
      <c r="I36" s="61">
        <v>6440052</v>
      </c>
      <c r="J36" s="62">
        <v>57370533</v>
      </c>
      <c r="K36" s="59">
        <v>31462308</v>
      </c>
      <c r="L36" s="62">
        <v>0</v>
      </c>
      <c r="M36" s="60">
        <v>95272893</v>
      </c>
    </row>
    <row r="37" spans="1:13" s="8" customFormat="1" ht="12.75">
      <c r="A37" s="24" t="s">
        <v>89</v>
      </c>
      <c r="B37" s="77" t="s">
        <v>536</v>
      </c>
      <c r="C37" s="57" t="s">
        <v>537</v>
      </c>
      <c r="D37" s="58">
        <v>0</v>
      </c>
      <c r="E37" s="59">
        <v>2460784</v>
      </c>
      <c r="F37" s="59">
        <v>9034</v>
      </c>
      <c r="G37" s="59">
        <v>790000</v>
      </c>
      <c r="H37" s="60">
        <v>3259818</v>
      </c>
      <c r="I37" s="61">
        <v>0</v>
      </c>
      <c r="J37" s="62">
        <v>6661093</v>
      </c>
      <c r="K37" s="59">
        <v>4648140</v>
      </c>
      <c r="L37" s="62">
        <v>101000</v>
      </c>
      <c r="M37" s="60">
        <v>11410233</v>
      </c>
    </row>
    <row r="38" spans="1:13" s="8" customFormat="1" ht="12.75">
      <c r="A38" s="24" t="s">
        <v>108</v>
      </c>
      <c r="B38" s="77" t="s">
        <v>538</v>
      </c>
      <c r="C38" s="57" t="s">
        <v>539</v>
      </c>
      <c r="D38" s="58">
        <v>0</v>
      </c>
      <c r="E38" s="59">
        <v>-5007</v>
      </c>
      <c r="F38" s="59">
        <v>14105833</v>
      </c>
      <c r="G38" s="59">
        <v>0</v>
      </c>
      <c r="H38" s="60">
        <v>14100826</v>
      </c>
      <c r="I38" s="61">
        <v>0</v>
      </c>
      <c r="J38" s="62">
        <v>32404</v>
      </c>
      <c r="K38" s="59">
        <v>8272977</v>
      </c>
      <c r="L38" s="62">
        <v>0</v>
      </c>
      <c r="M38" s="60">
        <v>8305381</v>
      </c>
    </row>
    <row r="39" spans="1:13" s="37" customFormat="1" ht="12.75">
      <c r="A39" s="46"/>
      <c r="B39" s="78" t="s">
        <v>540</v>
      </c>
      <c r="C39" s="79"/>
      <c r="D39" s="66">
        <f aca="true" t="shared" si="3" ref="D39:M39">SUM(D32:D38)</f>
        <v>9954372</v>
      </c>
      <c r="E39" s="67">
        <f t="shared" si="3"/>
        <v>81926421</v>
      </c>
      <c r="F39" s="67">
        <f t="shared" si="3"/>
        <v>53067768</v>
      </c>
      <c r="G39" s="67">
        <f t="shared" si="3"/>
        <v>1387000</v>
      </c>
      <c r="H39" s="80">
        <f t="shared" si="3"/>
        <v>146335561</v>
      </c>
      <c r="I39" s="81">
        <f t="shared" si="3"/>
        <v>17464359</v>
      </c>
      <c r="J39" s="82">
        <f t="shared" si="3"/>
        <v>129931072</v>
      </c>
      <c r="K39" s="67">
        <f t="shared" si="3"/>
        <v>70254484</v>
      </c>
      <c r="L39" s="82">
        <f t="shared" si="3"/>
        <v>231000</v>
      </c>
      <c r="M39" s="80">
        <f t="shared" si="3"/>
        <v>217880915</v>
      </c>
    </row>
    <row r="40" spans="1:13" s="8" customFormat="1" ht="12.75">
      <c r="A40" s="24" t="s">
        <v>89</v>
      </c>
      <c r="B40" s="77" t="s">
        <v>70</v>
      </c>
      <c r="C40" s="57" t="s">
        <v>71</v>
      </c>
      <c r="D40" s="58">
        <v>55023695</v>
      </c>
      <c r="E40" s="59">
        <v>183557030</v>
      </c>
      <c r="F40" s="59">
        <v>53231440</v>
      </c>
      <c r="G40" s="59">
        <v>9035000</v>
      </c>
      <c r="H40" s="60">
        <v>300847165</v>
      </c>
      <c r="I40" s="61">
        <v>29922512</v>
      </c>
      <c r="J40" s="62">
        <v>145342552</v>
      </c>
      <c r="K40" s="59">
        <v>61093726</v>
      </c>
      <c r="L40" s="62">
        <v>3939000</v>
      </c>
      <c r="M40" s="60">
        <v>240297790</v>
      </c>
    </row>
    <row r="41" spans="1:13" s="8" customFormat="1" ht="12.75">
      <c r="A41" s="24" t="s">
        <v>89</v>
      </c>
      <c r="B41" s="77" t="s">
        <v>541</v>
      </c>
      <c r="C41" s="57" t="s">
        <v>542</v>
      </c>
      <c r="D41" s="58">
        <v>0</v>
      </c>
      <c r="E41" s="59">
        <v>0</v>
      </c>
      <c r="F41" s="59">
        <v>-790000</v>
      </c>
      <c r="G41" s="59">
        <v>790000</v>
      </c>
      <c r="H41" s="60">
        <v>0</v>
      </c>
      <c r="I41" s="61">
        <v>2337043</v>
      </c>
      <c r="J41" s="62">
        <v>11587366</v>
      </c>
      <c r="K41" s="59">
        <v>11311052</v>
      </c>
      <c r="L41" s="62">
        <v>344000</v>
      </c>
      <c r="M41" s="60">
        <v>25579461</v>
      </c>
    </row>
    <row r="42" spans="1:13" s="8" customFormat="1" ht="12.75">
      <c r="A42" s="24" t="s">
        <v>89</v>
      </c>
      <c r="B42" s="77" t="s">
        <v>543</v>
      </c>
      <c r="C42" s="57" t="s">
        <v>544</v>
      </c>
      <c r="D42" s="58">
        <v>1848790</v>
      </c>
      <c r="E42" s="59">
        <v>5411218</v>
      </c>
      <c r="F42" s="59">
        <v>5906102</v>
      </c>
      <c r="G42" s="59">
        <v>790000</v>
      </c>
      <c r="H42" s="60">
        <v>13956110</v>
      </c>
      <c r="I42" s="61">
        <v>-1345357</v>
      </c>
      <c r="J42" s="62">
        <v>21214</v>
      </c>
      <c r="K42" s="59">
        <v>35853258</v>
      </c>
      <c r="L42" s="62">
        <v>0</v>
      </c>
      <c r="M42" s="60">
        <v>34529115</v>
      </c>
    </row>
    <row r="43" spans="1:13" s="8" customFormat="1" ht="12.75">
      <c r="A43" s="24" t="s">
        <v>89</v>
      </c>
      <c r="B43" s="77" t="s">
        <v>545</v>
      </c>
      <c r="C43" s="57" t="s">
        <v>546</v>
      </c>
      <c r="D43" s="58">
        <v>10680477</v>
      </c>
      <c r="E43" s="59">
        <v>20077668</v>
      </c>
      <c r="F43" s="59">
        <v>21512512</v>
      </c>
      <c r="G43" s="59">
        <v>790000</v>
      </c>
      <c r="H43" s="60">
        <v>53060657</v>
      </c>
      <c r="I43" s="61">
        <v>1596535</v>
      </c>
      <c r="J43" s="62">
        <v>16324681</v>
      </c>
      <c r="K43" s="59">
        <v>3843276</v>
      </c>
      <c r="L43" s="62">
        <v>291000</v>
      </c>
      <c r="M43" s="60">
        <v>22055492</v>
      </c>
    </row>
    <row r="44" spans="1:13" s="8" customFormat="1" ht="12.75">
      <c r="A44" s="24" t="s">
        <v>108</v>
      </c>
      <c r="B44" s="77" t="s">
        <v>547</v>
      </c>
      <c r="C44" s="57" t="s">
        <v>548</v>
      </c>
      <c r="D44" s="58">
        <v>0</v>
      </c>
      <c r="E44" s="59">
        <v>0</v>
      </c>
      <c r="F44" s="59">
        <v>30147678</v>
      </c>
      <c r="G44" s="59">
        <v>0</v>
      </c>
      <c r="H44" s="60">
        <v>30147678</v>
      </c>
      <c r="I44" s="61">
        <v>84624</v>
      </c>
      <c r="J44" s="62">
        <v>6867</v>
      </c>
      <c r="K44" s="59">
        <v>26735407</v>
      </c>
      <c r="L44" s="62">
        <v>0</v>
      </c>
      <c r="M44" s="60">
        <v>26826898</v>
      </c>
    </row>
    <row r="45" spans="1:13" s="37" customFormat="1" ht="12.75">
      <c r="A45" s="46"/>
      <c r="B45" s="78" t="s">
        <v>549</v>
      </c>
      <c r="C45" s="79"/>
      <c r="D45" s="66">
        <f aca="true" t="shared" si="4" ref="D45:M45">SUM(D40:D44)</f>
        <v>67552962</v>
      </c>
      <c r="E45" s="67">
        <f t="shared" si="4"/>
        <v>209045916</v>
      </c>
      <c r="F45" s="67">
        <f t="shared" si="4"/>
        <v>110007732</v>
      </c>
      <c r="G45" s="67">
        <f t="shared" si="4"/>
        <v>11405000</v>
      </c>
      <c r="H45" s="80">
        <f t="shared" si="4"/>
        <v>398011610</v>
      </c>
      <c r="I45" s="81">
        <f t="shared" si="4"/>
        <v>32595357</v>
      </c>
      <c r="J45" s="82">
        <f t="shared" si="4"/>
        <v>173282680</v>
      </c>
      <c r="K45" s="67">
        <f t="shared" si="4"/>
        <v>138836719</v>
      </c>
      <c r="L45" s="82">
        <f t="shared" si="4"/>
        <v>4574000</v>
      </c>
      <c r="M45" s="80">
        <f t="shared" si="4"/>
        <v>349288756</v>
      </c>
    </row>
    <row r="46" spans="1:13" s="37" customFormat="1" ht="12.75">
      <c r="A46" s="46"/>
      <c r="B46" s="78" t="s">
        <v>550</v>
      </c>
      <c r="C46" s="79"/>
      <c r="D46" s="66">
        <f aca="true" t="shared" si="5" ref="D46:M46">SUM(D9:D12,D14:D20,D22:D30,D32:D38,D40:D44)</f>
        <v>90087614</v>
      </c>
      <c r="E46" s="67">
        <f t="shared" si="5"/>
        <v>421325082</v>
      </c>
      <c r="F46" s="67">
        <f t="shared" si="5"/>
        <v>336015824</v>
      </c>
      <c r="G46" s="67">
        <f t="shared" si="5"/>
        <v>35250000</v>
      </c>
      <c r="H46" s="80">
        <f t="shared" si="5"/>
        <v>882678520</v>
      </c>
      <c r="I46" s="81">
        <f t="shared" si="5"/>
        <v>64526544</v>
      </c>
      <c r="J46" s="82">
        <f t="shared" si="5"/>
        <v>411138125</v>
      </c>
      <c r="K46" s="67">
        <f t="shared" si="5"/>
        <v>426909783</v>
      </c>
      <c r="L46" s="82">
        <f t="shared" si="5"/>
        <v>8761000</v>
      </c>
      <c r="M46" s="80">
        <f t="shared" si="5"/>
        <v>911335452</v>
      </c>
    </row>
    <row r="47" spans="1:13" s="8" customFormat="1" ht="12.75">
      <c r="A47" s="47"/>
      <c r="B47" s="83"/>
      <c r="C47" s="84"/>
      <c r="D47" s="85"/>
      <c r="E47" s="86"/>
      <c r="F47" s="86"/>
      <c r="G47" s="86"/>
      <c r="H47" s="87"/>
      <c r="I47" s="85"/>
      <c r="J47" s="86"/>
      <c r="K47" s="86"/>
      <c r="L47" s="86"/>
      <c r="M47" s="87"/>
    </row>
    <row r="48" spans="1:13" s="53" customFormat="1" ht="12" customHeight="1">
      <c r="A48" s="55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s="53" customFormat="1" ht="12.75">
      <c r="A49" s="5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3" s="53" customFormat="1" ht="12.75">
      <c r="A50" s="55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</sheetData>
  <sheetProtection password="F954" sheet="1" objects="1" scenarios="1"/>
  <mergeCells count="7">
    <mergeCell ref="B48:M4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5" width="10.7109375" style="3" customWidth="1"/>
    <col min="16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551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552</v>
      </c>
      <c r="C9" s="57" t="s">
        <v>553</v>
      </c>
      <c r="D9" s="58">
        <v>615195</v>
      </c>
      <c r="E9" s="59">
        <v>3685581</v>
      </c>
      <c r="F9" s="59">
        <v>48036963</v>
      </c>
      <c r="G9" s="59">
        <v>1000000</v>
      </c>
      <c r="H9" s="60">
        <v>53337739</v>
      </c>
      <c r="I9" s="61">
        <v>300972</v>
      </c>
      <c r="J9" s="62">
        <v>7988319</v>
      </c>
      <c r="K9" s="59">
        <v>72705714</v>
      </c>
      <c r="L9" s="62">
        <v>1145000</v>
      </c>
      <c r="M9" s="60">
        <v>82140005</v>
      </c>
    </row>
    <row r="10" spans="1:13" s="8" customFormat="1" ht="12.75">
      <c r="A10" s="24" t="s">
        <v>89</v>
      </c>
      <c r="B10" s="77" t="s">
        <v>72</v>
      </c>
      <c r="C10" s="57" t="s">
        <v>73</v>
      </c>
      <c r="D10" s="58">
        <v>51396707</v>
      </c>
      <c r="E10" s="59">
        <v>124399655</v>
      </c>
      <c r="F10" s="59">
        <v>101225795</v>
      </c>
      <c r="G10" s="59">
        <v>790000</v>
      </c>
      <c r="H10" s="60">
        <v>277812157</v>
      </c>
      <c r="I10" s="61">
        <v>47170550</v>
      </c>
      <c r="J10" s="62">
        <v>92670156</v>
      </c>
      <c r="K10" s="59">
        <v>93929445</v>
      </c>
      <c r="L10" s="62">
        <v>1747000</v>
      </c>
      <c r="M10" s="60">
        <v>235517151</v>
      </c>
    </row>
    <row r="11" spans="1:13" s="8" customFormat="1" ht="12.75">
      <c r="A11" s="24" t="s">
        <v>89</v>
      </c>
      <c r="B11" s="77" t="s">
        <v>74</v>
      </c>
      <c r="C11" s="57" t="s">
        <v>75</v>
      </c>
      <c r="D11" s="58">
        <v>42672283</v>
      </c>
      <c r="E11" s="59">
        <v>380172741</v>
      </c>
      <c r="F11" s="59">
        <v>64229592</v>
      </c>
      <c r="G11" s="59">
        <v>57602000</v>
      </c>
      <c r="H11" s="60">
        <v>544676616</v>
      </c>
      <c r="I11" s="61">
        <v>39887832</v>
      </c>
      <c r="J11" s="62">
        <v>346945733</v>
      </c>
      <c r="K11" s="59">
        <v>110211321</v>
      </c>
      <c r="L11" s="62">
        <v>13217000</v>
      </c>
      <c r="M11" s="60">
        <v>510261886</v>
      </c>
    </row>
    <row r="12" spans="1:13" s="8" customFormat="1" ht="12.75">
      <c r="A12" s="24" t="s">
        <v>89</v>
      </c>
      <c r="B12" s="77" t="s">
        <v>554</v>
      </c>
      <c r="C12" s="57" t="s">
        <v>555</v>
      </c>
      <c r="D12" s="58">
        <v>349004</v>
      </c>
      <c r="E12" s="59">
        <v>2009477</v>
      </c>
      <c r="F12" s="59">
        <v>17945794</v>
      </c>
      <c r="G12" s="59">
        <v>790000</v>
      </c>
      <c r="H12" s="60">
        <v>21094275</v>
      </c>
      <c r="I12" s="61">
        <v>873687</v>
      </c>
      <c r="J12" s="62">
        <v>6527991</v>
      </c>
      <c r="K12" s="59">
        <v>16831569</v>
      </c>
      <c r="L12" s="62">
        <v>0</v>
      </c>
      <c r="M12" s="60">
        <v>24233247</v>
      </c>
    </row>
    <row r="13" spans="1:13" s="8" customFormat="1" ht="12.75">
      <c r="A13" s="24" t="s">
        <v>89</v>
      </c>
      <c r="B13" s="77" t="s">
        <v>556</v>
      </c>
      <c r="C13" s="57" t="s">
        <v>557</v>
      </c>
      <c r="D13" s="58">
        <v>8502698</v>
      </c>
      <c r="E13" s="59">
        <v>19734796</v>
      </c>
      <c r="F13" s="59">
        <v>71944125</v>
      </c>
      <c r="G13" s="59">
        <v>0</v>
      </c>
      <c r="H13" s="60">
        <v>100181619</v>
      </c>
      <c r="I13" s="61">
        <v>7287539</v>
      </c>
      <c r="J13" s="62">
        <v>9522457</v>
      </c>
      <c r="K13" s="59">
        <v>60134272</v>
      </c>
      <c r="L13" s="62">
        <v>908000</v>
      </c>
      <c r="M13" s="60">
        <v>77852268</v>
      </c>
    </row>
    <row r="14" spans="1:13" s="8" customFormat="1" ht="12.75">
      <c r="A14" s="24" t="s">
        <v>108</v>
      </c>
      <c r="B14" s="77" t="s">
        <v>558</v>
      </c>
      <c r="C14" s="57" t="s">
        <v>559</v>
      </c>
      <c r="D14" s="58">
        <v>0</v>
      </c>
      <c r="E14" s="59">
        <v>0</v>
      </c>
      <c r="F14" s="59">
        <v>86205958</v>
      </c>
      <c r="G14" s="59">
        <v>790000</v>
      </c>
      <c r="H14" s="60">
        <v>86995958</v>
      </c>
      <c r="I14" s="61">
        <v>0</v>
      </c>
      <c r="J14" s="62">
        <v>0</v>
      </c>
      <c r="K14" s="59">
        <v>89463247</v>
      </c>
      <c r="L14" s="62">
        <v>0</v>
      </c>
      <c r="M14" s="60">
        <v>89463247</v>
      </c>
    </row>
    <row r="15" spans="1:13" s="37" customFormat="1" ht="12.75">
      <c r="A15" s="46"/>
      <c r="B15" s="78" t="s">
        <v>560</v>
      </c>
      <c r="C15" s="79"/>
      <c r="D15" s="66">
        <f aca="true" t="shared" si="0" ref="D15:M15">SUM(D9:D14)</f>
        <v>103535887</v>
      </c>
      <c r="E15" s="67">
        <f t="shared" si="0"/>
        <v>530002250</v>
      </c>
      <c r="F15" s="67">
        <f t="shared" si="0"/>
        <v>389588227</v>
      </c>
      <c r="G15" s="67">
        <f t="shared" si="0"/>
        <v>60972000</v>
      </c>
      <c r="H15" s="80">
        <f t="shared" si="0"/>
        <v>1084098364</v>
      </c>
      <c r="I15" s="81">
        <f t="shared" si="0"/>
        <v>95520580</v>
      </c>
      <c r="J15" s="82">
        <f t="shared" si="0"/>
        <v>463654656</v>
      </c>
      <c r="K15" s="67">
        <f t="shared" si="0"/>
        <v>443275568</v>
      </c>
      <c r="L15" s="82">
        <f t="shared" si="0"/>
        <v>17017000</v>
      </c>
      <c r="M15" s="80">
        <f t="shared" si="0"/>
        <v>1019467804</v>
      </c>
    </row>
    <row r="16" spans="1:13" s="8" customFormat="1" ht="12.75">
      <c r="A16" s="24" t="s">
        <v>89</v>
      </c>
      <c r="B16" s="77" t="s">
        <v>561</v>
      </c>
      <c r="C16" s="57" t="s">
        <v>562</v>
      </c>
      <c r="D16" s="58">
        <v>0</v>
      </c>
      <c r="E16" s="59">
        <v>0</v>
      </c>
      <c r="F16" s="59">
        <v>20210763</v>
      </c>
      <c r="G16" s="59">
        <v>790000</v>
      </c>
      <c r="H16" s="60">
        <v>21000763</v>
      </c>
      <c r="I16" s="61">
        <v>119625</v>
      </c>
      <c r="J16" s="62">
        <v>0</v>
      </c>
      <c r="K16" s="59">
        <v>16580013</v>
      </c>
      <c r="L16" s="62">
        <v>0</v>
      </c>
      <c r="M16" s="60">
        <v>16699638</v>
      </c>
    </row>
    <row r="17" spans="1:13" s="8" customFormat="1" ht="12.75">
      <c r="A17" s="24" t="s">
        <v>89</v>
      </c>
      <c r="B17" s="77" t="s">
        <v>563</v>
      </c>
      <c r="C17" s="57" t="s">
        <v>564</v>
      </c>
      <c r="D17" s="58">
        <v>457765</v>
      </c>
      <c r="E17" s="59">
        <v>3123688</v>
      </c>
      <c r="F17" s="59">
        <v>-448811</v>
      </c>
      <c r="G17" s="59">
        <v>1150000</v>
      </c>
      <c r="H17" s="60">
        <v>4282642</v>
      </c>
      <c r="I17" s="61">
        <v>1500445</v>
      </c>
      <c r="J17" s="62">
        <v>6560462</v>
      </c>
      <c r="K17" s="59">
        <v>6077767</v>
      </c>
      <c r="L17" s="62">
        <v>0</v>
      </c>
      <c r="M17" s="60">
        <v>14138674</v>
      </c>
    </row>
    <row r="18" spans="1:13" s="8" customFormat="1" ht="12.75">
      <c r="A18" s="24" t="s">
        <v>89</v>
      </c>
      <c r="B18" s="77" t="s">
        <v>565</v>
      </c>
      <c r="C18" s="57" t="s">
        <v>566</v>
      </c>
      <c r="D18" s="58">
        <v>32144517</v>
      </c>
      <c r="E18" s="59">
        <v>26478024</v>
      </c>
      <c r="F18" s="59">
        <v>42913945</v>
      </c>
      <c r="G18" s="59">
        <v>830000</v>
      </c>
      <c r="H18" s="60">
        <v>102366486</v>
      </c>
      <c r="I18" s="61">
        <v>2109808</v>
      </c>
      <c r="J18" s="62">
        <v>53947132</v>
      </c>
      <c r="K18" s="59">
        <v>-616776</v>
      </c>
      <c r="L18" s="62">
        <v>0</v>
      </c>
      <c r="M18" s="60">
        <v>55440164</v>
      </c>
    </row>
    <row r="19" spans="1:13" s="8" customFormat="1" ht="12.75">
      <c r="A19" s="24" t="s">
        <v>89</v>
      </c>
      <c r="B19" s="77" t="s">
        <v>567</v>
      </c>
      <c r="C19" s="57" t="s">
        <v>568</v>
      </c>
      <c r="D19" s="58">
        <v>7506714</v>
      </c>
      <c r="E19" s="59">
        <v>40187179</v>
      </c>
      <c r="F19" s="59">
        <v>23126955</v>
      </c>
      <c r="G19" s="59">
        <v>0</v>
      </c>
      <c r="H19" s="60">
        <v>70820848</v>
      </c>
      <c r="I19" s="61">
        <v>5273517</v>
      </c>
      <c r="J19" s="62">
        <v>33831461</v>
      </c>
      <c r="K19" s="59">
        <v>23609949</v>
      </c>
      <c r="L19" s="62">
        <v>0</v>
      </c>
      <c r="M19" s="60">
        <v>62714927</v>
      </c>
    </row>
    <row r="20" spans="1:13" s="8" customFormat="1" ht="12.75">
      <c r="A20" s="24" t="s">
        <v>89</v>
      </c>
      <c r="B20" s="77" t="s">
        <v>569</v>
      </c>
      <c r="C20" s="57" t="s">
        <v>570</v>
      </c>
      <c r="D20" s="58">
        <v>2253512</v>
      </c>
      <c r="E20" s="59">
        <v>8763912</v>
      </c>
      <c r="F20" s="59">
        <v>1652732</v>
      </c>
      <c r="G20" s="59">
        <v>1000000</v>
      </c>
      <c r="H20" s="60">
        <v>13670156</v>
      </c>
      <c r="I20" s="61">
        <v>2618296</v>
      </c>
      <c r="J20" s="62">
        <v>12293809</v>
      </c>
      <c r="K20" s="59">
        <v>3066218</v>
      </c>
      <c r="L20" s="62">
        <v>300000</v>
      </c>
      <c r="M20" s="60">
        <v>18278323</v>
      </c>
    </row>
    <row r="21" spans="1:13" s="8" customFormat="1" ht="12.75">
      <c r="A21" s="24" t="s">
        <v>108</v>
      </c>
      <c r="B21" s="77" t="s">
        <v>571</v>
      </c>
      <c r="C21" s="57" t="s">
        <v>572</v>
      </c>
      <c r="D21" s="58">
        <v>0</v>
      </c>
      <c r="E21" s="59">
        <v>0</v>
      </c>
      <c r="F21" s="59">
        <v>324840305</v>
      </c>
      <c r="G21" s="59">
        <v>2687000</v>
      </c>
      <c r="H21" s="60">
        <v>327527305</v>
      </c>
      <c r="I21" s="61">
        <v>0</v>
      </c>
      <c r="J21" s="62">
        <v>0</v>
      </c>
      <c r="K21" s="59">
        <v>175953958</v>
      </c>
      <c r="L21" s="62">
        <v>13970000</v>
      </c>
      <c r="M21" s="60">
        <v>189923958</v>
      </c>
    </row>
    <row r="22" spans="1:13" s="37" customFormat="1" ht="12.75">
      <c r="A22" s="46"/>
      <c r="B22" s="78" t="s">
        <v>573</v>
      </c>
      <c r="C22" s="79"/>
      <c r="D22" s="66">
        <f aca="true" t="shared" si="1" ref="D22:M22">SUM(D16:D21)</f>
        <v>42362508</v>
      </c>
      <c r="E22" s="67">
        <f t="shared" si="1"/>
        <v>78552803</v>
      </c>
      <c r="F22" s="67">
        <f t="shared" si="1"/>
        <v>412295889</v>
      </c>
      <c r="G22" s="67">
        <f t="shared" si="1"/>
        <v>6457000</v>
      </c>
      <c r="H22" s="80">
        <f t="shared" si="1"/>
        <v>539668200</v>
      </c>
      <c r="I22" s="81">
        <f t="shared" si="1"/>
        <v>11621691</v>
      </c>
      <c r="J22" s="82">
        <f t="shared" si="1"/>
        <v>106632864</v>
      </c>
      <c r="K22" s="67">
        <f t="shared" si="1"/>
        <v>224671129</v>
      </c>
      <c r="L22" s="82">
        <f t="shared" si="1"/>
        <v>14270000</v>
      </c>
      <c r="M22" s="80">
        <f t="shared" si="1"/>
        <v>357195684</v>
      </c>
    </row>
    <row r="23" spans="1:13" s="8" customFormat="1" ht="12.75">
      <c r="A23" s="24" t="s">
        <v>89</v>
      </c>
      <c r="B23" s="77" t="s">
        <v>574</v>
      </c>
      <c r="C23" s="57" t="s">
        <v>575</v>
      </c>
      <c r="D23" s="58">
        <v>69815</v>
      </c>
      <c r="E23" s="59">
        <v>74218819</v>
      </c>
      <c r="F23" s="59">
        <v>1514985</v>
      </c>
      <c r="G23" s="59">
        <v>790000</v>
      </c>
      <c r="H23" s="60">
        <v>76593619</v>
      </c>
      <c r="I23" s="61">
        <v>-222587</v>
      </c>
      <c r="J23" s="62">
        <v>28026031</v>
      </c>
      <c r="K23" s="59">
        <v>11544526</v>
      </c>
      <c r="L23" s="62">
        <v>0</v>
      </c>
      <c r="M23" s="60">
        <v>39347970</v>
      </c>
    </row>
    <row r="24" spans="1:13" s="8" customFormat="1" ht="12.75">
      <c r="A24" s="24" t="s">
        <v>89</v>
      </c>
      <c r="B24" s="77" t="s">
        <v>576</v>
      </c>
      <c r="C24" s="57" t="s">
        <v>577</v>
      </c>
      <c r="D24" s="58">
        <v>1179816</v>
      </c>
      <c r="E24" s="59">
        <v>10059985</v>
      </c>
      <c r="F24" s="59">
        <v>11323050</v>
      </c>
      <c r="G24" s="59">
        <v>790000</v>
      </c>
      <c r="H24" s="60">
        <v>23352851</v>
      </c>
      <c r="I24" s="61">
        <v>1322193</v>
      </c>
      <c r="J24" s="62">
        <v>9472913</v>
      </c>
      <c r="K24" s="59">
        <v>11450164</v>
      </c>
      <c r="L24" s="62">
        <v>0</v>
      </c>
      <c r="M24" s="60">
        <v>22245270</v>
      </c>
    </row>
    <row r="25" spans="1:13" s="8" customFormat="1" ht="12.75">
      <c r="A25" s="24" t="s">
        <v>89</v>
      </c>
      <c r="B25" s="77" t="s">
        <v>578</v>
      </c>
      <c r="C25" s="57" t="s">
        <v>579</v>
      </c>
      <c r="D25" s="58">
        <v>273330</v>
      </c>
      <c r="E25" s="59">
        <v>1452361</v>
      </c>
      <c r="F25" s="59">
        <v>31896545</v>
      </c>
      <c r="G25" s="59">
        <v>0</v>
      </c>
      <c r="H25" s="60">
        <v>33622236</v>
      </c>
      <c r="I25" s="61">
        <v>164250</v>
      </c>
      <c r="J25" s="62">
        <v>1471711</v>
      </c>
      <c r="K25" s="59">
        <v>24049068</v>
      </c>
      <c r="L25" s="62">
        <v>792000</v>
      </c>
      <c r="M25" s="60">
        <v>26477029</v>
      </c>
    </row>
    <row r="26" spans="1:13" s="8" customFormat="1" ht="12.75">
      <c r="A26" s="24" t="s">
        <v>89</v>
      </c>
      <c r="B26" s="77" t="s">
        <v>580</v>
      </c>
      <c r="C26" s="57" t="s">
        <v>581</v>
      </c>
      <c r="D26" s="58">
        <v>1096756</v>
      </c>
      <c r="E26" s="59">
        <v>11447815</v>
      </c>
      <c r="F26" s="59">
        <v>9655680</v>
      </c>
      <c r="G26" s="59">
        <v>790000</v>
      </c>
      <c r="H26" s="60">
        <v>22990251</v>
      </c>
      <c r="I26" s="61">
        <v>989421</v>
      </c>
      <c r="J26" s="62">
        <v>10355032</v>
      </c>
      <c r="K26" s="59">
        <v>10841735</v>
      </c>
      <c r="L26" s="62">
        <v>0</v>
      </c>
      <c r="M26" s="60">
        <v>22186188</v>
      </c>
    </row>
    <row r="27" spans="1:13" s="8" customFormat="1" ht="12.75">
      <c r="A27" s="24" t="s">
        <v>89</v>
      </c>
      <c r="B27" s="77" t="s">
        <v>582</v>
      </c>
      <c r="C27" s="57" t="s">
        <v>583</v>
      </c>
      <c r="D27" s="58">
        <v>0</v>
      </c>
      <c r="E27" s="59">
        <v>0</v>
      </c>
      <c r="F27" s="59">
        <v>287570</v>
      </c>
      <c r="G27" s="59">
        <v>0</v>
      </c>
      <c r="H27" s="60">
        <v>287570</v>
      </c>
      <c r="I27" s="61">
        <v>0</v>
      </c>
      <c r="J27" s="62">
        <v>0</v>
      </c>
      <c r="K27" s="59">
        <v>0</v>
      </c>
      <c r="L27" s="62">
        <v>0</v>
      </c>
      <c r="M27" s="60">
        <v>0</v>
      </c>
    </row>
    <row r="28" spans="1:13" s="8" customFormat="1" ht="12.75">
      <c r="A28" s="24" t="s">
        <v>108</v>
      </c>
      <c r="B28" s="77" t="s">
        <v>584</v>
      </c>
      <c r="C28" s="57" t="s">
        <v>585</v>
      </c>
      <c r="D28" s="58">
        <v>0</v>
      </c>
      <c r="E28" s="59">
        <v>0</v>
      </c>
      <c r="F28" s="59">
        <v>61984832</v>
      </c>
      <c r="G28" s="59">
        <v>1688000</v>
      </c>
      <c r="H28" s="60">
        <v>63672832</v>
      </c>
      <c r="I28" s="61">
        <v>0</v>
      </c>
      <c r="J28" s="62">
        <v>0</v>
      </c>
      <c r="K28" s="59">
        <v>89950064</v>
      </c>
      <c r="L28" s="62">
        <v>9852000</v>
      </c>
      <c r="M28" s="60">
        <v>99802064</v>
      </c>
    </row>
    <row r="29" spans="1:13" s="37" customFormat="1" ht="12.75">
      <c r="A29" s="46"/>
      <c r="B29" s="78" t="s">
        <v>586</v>
      </c>
      <c r="C29" s="79"/>
      <c r="D29" s="66">
        <f aca="true" t="shared" si="2" ref="D29:M29">SUM(D23:D28)</f>
        <v>2619717</v>
      </c>
      <c r="E29" s="67">
        <f t="shared" si="2"/>
        <v>97178980</v>
      </c>
      <c r="F29" s="67">
        <f t="shared" si="2"/>
        <v>116662662</v>
      </c>
      <c r="G29" s="67">
        <f t="shared" si="2"/>
        <v>4058000</v>
      </c>
      <c r="H29" s="80">
        <f t="shared" si="2"/>
        <v>220519359</v>
      </c>
      <c r="I29" s="81">
        <f t="shared" si="2"/>
        <v>2253277</v>
      </c>
      <c r="J29" s="82">
        <f t="shared" si="2"/>
        <v>49325687</v>
      </c>
      <c r="K29" s="67">
        <f t="shared" si="2"/>
        <v>147835557</v>
      </c>
      <c r="L29" s="82">
        <f t="shared" si="2"/>
        <v>10644000</v>
      </c>
      <c r="M29" s="80">
        <f t="shared" si="2"/>
        <v>210058521</v>
      </c>
    </row>
    <row r="30" spans="1:13" s="8" customFormat="1" ht="12.75">
      <c r="A30" s="24" t="s">
        <v>89</v>
      </c>
      <c r="B30" s="77" t="s">
        <v>587</v>
      </c>
      <c r="C30" s="57" t="s">
        <v>588</v>
      </c>
      <c r="D30" s="58">
        <v>803119</v>
      </c>
      <c r="E30" s="59">
        <v>5565931</v>
      </c>
      <c r="F30" s="59">
        <v>13359239</v>
      </c>
      <c r="G30" s="59">
        <v>333000</v>
      </c>
      <c r="H30" s="60">
        <v>20061289</v>
      </c>
      <c r="I30" s="61">
        <v>693068</v>
      </c>
      <c r="J30" s="62">
        <v>9268667</v>
      </c>
      <c r="K30" s="59">
        <v>13737868</v>
      </c>
      <c r="L30" s="62">
        <v>0</v>
      </c>
      <c r="M30" s="60">
        <v>23699603</v>
      </c>
    </row>
    <row r="31" spans="1:13" s="8" customFormat="1" ht="12.75">
      <c r="A31" s="24" t="s">
        <v>89</v>
      </c>
      <c r="B31" s="77" t="s">
        <v>76</v>
      </c>
      <c r="C31" s="57" t="s">
        <v>77</v>
      </c>
      <c r="D31" s="58">
        <v>31092109</v>
      </c>
      <c r="E31" s="59">
        <v>160798299</v>
      </c>
      <c r="F31" s="59">
        <v>-18877604</v>
      </c>
      <c r="G31" s="59">
        <v>0</v>
      </c>
      <c r="H31" s="60">
        <v>173012804</v>
      </c>
      <c r="I31" s="61">
        <v>16274425</v>
      </c>
      <c r="J31" s="62">
        <v>124073635</v>
      </c>
      <c r="K31" s="59">
        <v>31131731</v>
      </c>
      <c r="L31" s="62">
        <v>4697000</v>
      </c>
      <c r="M31" s="60">
        <v>176176791</v>
      </c>
    </row>
    <row r="32" spans="1:13" s="8" customFormat="1" ht="12.75">
      <c r="A32" s="24" t="s">
        <v>89</v>
      </c>
      <c r="B32" s="77" t="s">
        <v>78</v>
      </c>
      <c r="C32" s="57" t="s">
        <v>79</v>
      </c>
      <c r="D32" s="58">
        <v>46588521</v>
      </c>
      <c r="E32" s="59">
        <v>202277438</v>
      </c>
      <c r="F32" s="59">
        <v>132831714</v>
      </c>
      <c r="G32" s="59">
        <v>3738000</v>
      </c>
      <c r="H32" s="60">
        <v>385435673</v>
      </c>
      <c r="I32" s="61">
        <v>47240123</v>
      </c>
      <c r="J32" s="62">
        <v>178033448</v>
      </c>
      <c r="K32" s="59">
        <v>40125735</v>
      </c>
      <c r="L32" s="62">
        <v>0</v>
      </c>
      <c r="M32" s="60">
        <v>265399306</v>
      </c>
    </row>
    <row r="33" spans="1:13" s="8" customFormat="1" ht="12.75">
      <c r="A33" s="24" t="s">
        <v>89</v>
      </c>
      <c r="B33" s="77" t="s">
        <v>589</v>
      </c>
      <c r="C33" s="57" t="s">
        <v>590</v>
      </c>
      <c r="D33" s="58">
        <v>4485009</v>
      </c>
      <c r="E33" s="59">
        <v>24016348</v>
      </c>
      <c r="F33" s="59">
        <v>29349824</v>
      </c>
      <c r="G33" s="59">
        <v>780000</v>
      </c>
      <c r="H33" s="60">
        <v>58631181</v>
      </c>
      <c r="I33" s="61">
        <v>4784644</v>
      </c>
      <c r="J33" s="62">
        <v>19917264</v>
      </c>
      <c r="K33" s="59">
        <v>23120183</v>
      </c>
      <c r="L33" s="62">
        <v>0</v>
      </c>
      <c r="M33" s="60">
        <v>47822091</v>
      </c>
    </row>
    <row r="34" spans="1:13" s="8" customFormat="1" ht="12.75">
      <c r="A34" s="24" t="s">
        <v>108</v>
      </c>
      <c r="B34" s="77" t="s">
        <v>591</v>
      </c>
      <c r="C34" s="57" t="s">
        <v>592</v>
      </c>
      <c r="D34" s="58">
        <v>0</v>
      </c>
      <c r="E34" s="59">
        <v>0</v>
      </c>
      <c r="F34" s="59">
        <v>53481384</v>
      </c>
      <c r="G34" s="59">
        <v>790000</v>
      </c>
      <c r="H34" s="60">
        <v>54271384</v>
      </c>
      <c r="I34" s="61">
        <v>0</v>
      </c>
      <c r="J34" s="62">
        <v>0</v>
      </c>
      <c r="K34" s="59">
        <v>3679389</v>
      </c>
      <c r="L34" s="62">
        <v>0</v>
      </c>
      <c r="M34" s="60">
        <v>3679389</v>
      </c>
    </row>
    <row r="35" spans="1:13" s="37" customFormat="1" ht="12.75">
      <c r="A35" s="46"/>
      <c r="B35" s="78" t="s">
        <v>593</v>
      </c>
      <c r="C35" s="79"/>
      <c r="D35" s="66">
        <f aca="true" t="shared" si="3" ref="D35:M35">SUM(D30:D34)</f>
        <v>82968758</v>
      </c>
      <c r="E35" s="67">
        <f t="shared" si="3"/>
        <v>392658016</v>
      </c>
      <c r="F35" s="67">
        <f t="shared" si="3"/>
        <v>210144557</v>
      </c>
      <c r="G35" s="67">
        <f t="shared" si="3"/>
        <v>5641000</v>
      </c>
      <c r="H35" s="80">
        <f t="shared" si="3"/>
        <v>691412331</v>
      </c>
      <c r="I35" s="81">
        <f t="shared" si="3"/>
        <v>68992260</v>
      </c>
      <c r="J35" s="82">
        <f t="shared" si="3"/>
        <v>331293014</v>
      </c>
      <c r="K35" s="67">
        <f t="shared" si="3"/>
        <v>111794906</v>
      </c>
      <c r="L35" s="82">
        <f t="shared" si="3"/>
        <v>4697000</v>
      </c>
      <c r="M35" s="80">
        <f t="shared" si="3"/>
        <v>516777180</v>
      </c>
    </row>
    <row r="36" spans="1:13" s="37" customFormat="1" ht="12.75">
      <c r="A36" s="46"/>
      <c r="B36" s="78" t="s">
        <v>594</v>
      </c>
      <c r="C36" s="79"/>
      <c r="D36" s="66">
        <f aca="true" t="shared" si="4" ref="D36:M36">SUM(D9:D14,D16:D21,D23:D28,D30:D34)</f>
        <v>231486870</v>
      </c>
      <c r="E36" s="67">
        <f t="shared" si="4"/>
        <v>1098392049</v>
      </c>
      <c r="F36" s="67">
        <f t="shared" si="4"/>
        <v>1128691335</v>
      </c>
      <c r="G36" s="67">
        <f t="shared" si="4"/>
        <v>77128000</v>
      </c>
      <c r="H36" s="80">
        <f t="shared" si="4"/>
        <v>2535698254</v>
      </c>
      <c r="I36" s="81">
        <f t="shared" si="4"/>
        <v>178387808</v>
      </c>
      <c r="J36" s="82">
        <f t="shared" si="4"/>
        <v>950906221</v>
      </c>
      <c r="K36" s="67">
        <f t="shared" si="4"/>
        <v>927577160</v>
      </c>
      <c r="L36" s="82">
        <f t="shared" si="4"/>
        <v>46628000</v>
      </c>
      <c r="M36" s="80">
        <f t="shared" si="4"/>
        <v>2103499189</v>
      </c>
    </row>
    <row r="37" spans="1:13" s="8" customFormat="1" ht="12.75">
      <c r="A37" s="47"/>
      <c r="B37" s="83"/>
      <c r="C37" s="84"/>
      <c r="D37" s="85"/>
      <c r="E37" s="86"/>
      <c r="F37" s="86"/>
      <c r="G37" s="86"/>
      <c r="H37" s="87"/>
      <c r="I37" s="85"/>
      <c r="J37" s="86"/>
      <c r="K37" s="86"/>
      <c r="L37" s="86"/>
      <c r="M37" s="87"/>
    </row>
    <row r="38" spans="1:13" s="8" customFormat="1" ht="12.75">
      <c r="A38" s="2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8:M3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8"/>
    </row>
    <row r="7" spans="1:13" s="8" customFormat="1" ht="12.75">
      <c r="A7" s="9"/>
      <c r="B7" s="42" t="s">
        <v>595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1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1"/>
    </row>
    <row r="9" spans="1:13" s="8" customFormat="1" ht="12.75">
      <c r="A9" s="24" t="s">
        <v>87</v>
      </c>
      <c r="B9" s="77" t="s">
        <v>33</v>
      </c>
      <c r="C9" s="57" t="s">
        <v>34</v>
      </c>
      <c r="D9" s="58">
        <v>1385209952</v>
      </c>
      <c r="E9" s="59">
        <v>2588584713</v>
      </c>
      <c r="F9" s="59">
        <v>1053808022</v>
      </c>
      <c r="G9" s="59">
        <v>24832000</v>
      </c>
      <c r="H9" s="60">
        <v>5052434687</v>
      </c>
      <c r="I9" s="61">
        <v>1325958985</v>
      </c>
      <c r="J9" s="62">
        <v>2241238577</v>
      </c>
      <c r="K9" s="59">
        <v>643694910</v>
      </c>
      <c r="L9" s="62">
        <v>105602000</v>
      </c>
      <c r="M9" s="62">
        <v>4316494472</v>
      </c>
    </row>
    <row r="10" spans="1:13" s="37" customFormat="1" ht="12.75">
      <c r="A10" s="46"/>
      <c r="B10" s="78" t="s">
        <v>88</v>
      </c>
      <c r="C10" s="79"/>
      <c r="D10" s="66">
        <f aca="true" t="shared" si="0" ref="D10:M10">D9</f>
        <v>1385209952</v>
      </c>
      <c r="E10" s="67">
        <f t="shared" si="0"/>
        <v>2588584713</v>
      </c>
      <c r="F10" s="67">
        <f t="shared" si="0"/>
        <v>1053808022</v>
      </c>
      <c r="G10" s="67">
        <f t="shared" si="0"/>
        <v>24832000</v>
      </c>
      <c r="H10" s="80">
        <f t="shared" si="0"/>
        <v>5052434687</v>
      </c>
      <c r="I10" s="81">
        <f t="shared" si="0"/>
        <v>1325958985</v>
      </c>
      <c r="J10" s="82">
        <f t="shared" si="0"/>
        <v>2241238577</v>
      </c>
      <c r="K10" s="67">
        <f t="shared" si="0"/>
        <v>643694910</v>
      </c>
      <c r="L10" s="82">
        <f t="shared" si="0"/>
        <v>105602000</v>
      </c>
      <c r="M10" s="82">
        <f t="shared" si="0"/>
        <v>4316494472</v>
      </c>
    </row>
    <row r="11" spans="1:13" s="8" customFormat="1" ht="12.75">
      <c r="A11" s="24" t="s">
        <v>89</v>
      </c>
      <c r="B11" s="77" t="s">
        <v>596</v>
      </c>
      <c r="C11" s="57" t="s">
        <v>597</v>
      </c>
      <c r="D11" s="58">
        <v>4906427</v>
      </c>
      <c r="E11" s="59">
        <v>22375921</v>
      </c>
      <c r="F11" s="59">
        <v>11063936</v>
      </c>
      <c r="G11" s="59">
        <v>2484000</v>
      </c>
      <c r="H11" s="60">
        <v>40830284</v>
      </c>
      <c r="I11" s="61">
        <v>3862589</v>
      </c>
      <c r="J11" s="62">
        <v>18000882</v>
      </c>
      <c r="K11" s="59">
        <v>8800307</v>
      </c>
      <c r="L11" s="62">
        <v>2185000</v>
      </c>
      <c r="M11" s="62">
        <v>32848778</v>
      </c>
    </row>
    <row r="12" spans="1:13" s="8" customFormat="1" ht="12.75">
      <c r="A12" s="24" t="s">
        <v>89</v>
      </c>
      <c r="B12" s="77" t="s">
        <v>598</v>
      </c>
      <c r="C12" s="57" t="s">
        <v>599</v>
      </c>
      <c r="D12" s="58">
        <v>8546244</v>
      </c>
      <c r="E12" s="59">
        <v>21158618</v>
      </c>
      <c r="F12" s="59">
        <v>2552418</v>
      </c>
      <c r="G12" s="59">
        <v>0</v>
      </c>
      <c r="H12" s="60">
        <v>32257280</v>
      </c>
      <c r="I12" s="61">
        <v>8432830</v>
      </c>
      <c r="J12" s="62">
        <v>11154577</v>
      </c>
      <c r="K12" s="59">
        <v>3153779</v>
      </c>
      <c r="L12" s="62">
        <v>283000</v>
      </c>
      <c r="M12" s="62">
        <v>23024186</v>
      </c>
    </row>
    <row r="13" spans="1:13" s="8" customFormat="1" ht="12.75">
      <c r="A13" s="24" t="s">
        <v>89</v>
      </c>
      <c r="B13" s="77" t="s">
        <v>600</v>
      </c>
      <c r="C13" s="57" t="s">
        <v>601</v>
      </c>
      <c r="D13" s="58">
        <v>4099331</v>
      </c>
      <c r="E13" s="59">
        <v>23968304</v>
      </c>
      <c r="F13" s="59">
        <v>9039068</v>
      </c>
      <c r="G13" s="59">
        <v>0</v>
      </c>
      <c r="H13" s="60">
        <v>37106703</v>
      </c>
      <c r="I13" s="61">
        <v>5671417</v>
      </c>
      <c r="J13" s="62">
        <v>17168305</v>
      </c>
      <c r="K13" s="59">
        <v>8525837</v>
      </c>
      <c r="L13" s="62">
        <v>0</v>
      </c>
      <c r="M13" s="62">
        <v>31365559</v>
      </c>
    </row>
    <row r="14" spans="1:13" s="8" customFormat="1" ht="12.75">
      <c r="A14" s="24" t="s">
        <v>89</v>
      </c>
      <c r="B14" s="77" t="s">
        <v>602</v>
      </c>
      <c r="C14" s="57" t="s">
        <v>603</v>
      </c>
      <c r="D14" s="58">
        <v>6636857</v>
      </c>
      <c r="E14" s="59">
        <v>80445693</v>
      </c>
      <c r="F14" s="59">
        <v>14849196</v>
      </c>
      <c r="G14" s="59">
        <v>0</v>
      </c>
      <c r="H14" s="60">
        <v>101931746</v>
      </c>
      <c r="I14" s="61">
        <v>-683804</v>
      </c>
      <c r="J14" s="62">
        <v>81012718</v>
      </c>
      <c r="K14" s="59">
        <v>24489439</v>
      </c>
      <c r="L14" s="62">
        <v>0</v>
      </c>
      <c r="M14" s="62">
        <v>104818353</v>
      </c>
    </row>
    <row r="15" spans="1:13" s="8" customFormat="1" ht="12.75">
      <c r="A15" s="24" t="s">
        <v>89</v>
      </c>
      <c r="B15" s="77" t="s">
        <v>604</v>
      </c>
      <c r="C15" s="57" t="s">
        <v>605</v>
      </c>
      <c r="D15" s="58">
        <v>15001825</v>
      </c>
      <c r="E15" s="59">
        <v>51251554</v>
      </c>
      <c r="F15" s="59">
        <v>16043167</v>
      </c>
      <c r="G15" s="59">
        <v>0</v>
      </c>
      <c r="H15" s="60">
        <v>82296546</v>
      </c>
      <c r="I15" s="61">
        <v>14229731</v>
      </c>
      <c r="J15" s="62">
        <v>43704904</v>
      </c>
      <c r="K15" s="59">
        <v>13601740</v>
      </c>
      <c r="L15" s="62">
        <v>0</v>
      </c>
      <c r="M15" s="62">
        <v>71536375</v>
      </c>
    </row>
    <row r="16" spans="1:13" s="8" customFormat="1" ht="12.75">
      <c r="A16" s="24" t="s">
        <v>108</v>
      </c>
      <c r="B16" s="77" t="s">
        <v>606</v>
      </c>
      <c r="C16" s="57" t="s">
        <v>607</v>
      </c>
      <c r="D16" s="58">
        <v>0</v>
      </c>
      <c r="E16" s="59">
        <v>19658252</v>
      </c>
      <c r="F16" s="59">
        <v>56911069</v>
      </c>
      <c r="G16" s="59">
        <v>790000</v>
      </c>
      <c r="H16" s="60">
        <v>77359321</v>
      </c>
      <c r="I16" s="61">
        <v>2010</v>
      </c>
      <c r="J16" s="62">
        <v>17224757</v>
      </c>
      <c r="K16" s="59">
        <v>49920308</v>
      </c>
      <c r="L16" s="62">
        <v>108000</v>
      </c>
      <c r="M16" s="62">
        <v>67255075</v>
      </c>
    </row>
    <row r="17" spans="1:13" s="37" customFormat="1" ht="12.75">
      <c r="A17" s="46"/>
      <c r="B17" s="78" t="s">
        <v>608</v>
      </c>
      <c r="C17" s="79"/>
      <c r="D17" s="66">
        <f aca="true" t="shared" si="1" ref="D17:M17">SUM(D11:D16)</f>
        <v>39190684</v>
      </c>
      <c r="E17" s="67">
        <f t="shared" si="1"/>
        <v>218858342</v>
      </c>
      <c r="F17" s="67">
        <f t="shared" si="1"/>
        <v>110458854</v>
      </c>
      <c r="G17" s="67">
        <f t="shared" si="1"/>
        <v>3274000</v>
      </c>
      <c r="H17" s="80">
        <f t="shared" si="1"/>
        <v>371781880</v>
      </c>
      <c r="I17" s="81">
        <f t="shared" si="1"/>
        <v>31514773</v>
      </c>
      <c r="J17" s="82">
        <f t="shared" si="1"/>
        <v>188266143</v>
      </c>
      <c r="K17" s="67">
        <f t="shared" si="1"/>
        <v>108491410</v>
      </c>
      <c r="L17" s="82">
        <f t="shared" si="1"/>
        <v>2576000</v>
      </c>
      <c r="M17" s="82">
        <f t="shared" si="1"/>
        <v>330848326</v>
      </c>
    </row>
    <row r="18" spans="1:13" s="8" customFormat="1" ht="12.75">
      <c r="A18" s="24" t="s">
        <v>89</v>
      </c>
      <c r="B18" s="77" t="s">
        <v>609</v>
      </c>
      <c r="C18" s="57" t="s">
        <v>610</v>
      </c>
      <c r="D18" s="58">
        <v>323305</v>
      </c>
      <c r="E18" s="59">
        <v>36984233</v>
      </c>
      <c r="F18" s="59">
        <v>4814091</v>
      </c>
      <c r="G18" s="59">
        <v>0</v>
      </c>
      <c r="H18" s="60">
        <v>42121629</v>
      </c>
      <c r="I18" s="61">
        <v>521724</v>
      </c>
      <c r="J18" s="62">
        <v>33801550</v>
      </c>
      <c r="K18" s="59">
        <v>1089301</v>
      </c>
      <c r="L18" s="62">
        <v>3648000</v>
      </c>
      <c r="M18" s="62">
        <v>39060575</v>
      </c>
    </row>
    <row r="19" spans="1:13" s="8" customFormat="1" ht="12.75">
      <c r="A19" s="24" t="s">
        <v>89</v>
      </c>
      <c r="B19" s="77" t="s">
        <v>80</v>
      </c>
      <c r="C19" s="57" t="s">
        <v>81</v>
      </c>
      <c r="D19" s="58">
        <v>53908694</v>
      </c>
      <c r="E19" s="59">
        <v>169144410</v>
      </c>
      <c r="F19" s="59">
        <v>45700972</v>
      </c>
      <c r="G19" s="59">
        <v>0</v>
      </c>
      <c r="H19" s="60">
        <v>268754076</v>
      </c>
      <c r="I19" s="61">
        <v>1547096</v>
      </c>
      <c r="J19" s="62">
        <v>89985518</v>
      </c>
      <c r="K19" s="59">
        <v>27381623</v>
      </c>
      <c r="L19" s="62">
        <v>0</v>
      </c>
      <c r="M19" s="62">
        <v>118914237</v>
      </c>
    </row>
    <row r="20" spans="1:13" s="8" customFormat="1" ht="12.75">
      <c r="A20" s="24" t="s">
        <v>89</v>
      </c>
      <c r="B20" s="77" t="s">
        <v>82</v>
      </c>
      <c r="C20" s="57" t="s">
        <v>83</v>
      </c>
      <c r="D20" s="58">
        <v>1567033</v>
      </c>
      <c r="E20" s="59">
        <v>103221563</v>
      </c>
      <c r="F20" s="59">
        <v>32751976</v>
      </c>
      <c r="G20" s="59">
        <v>0</v>
      </c>
      <c r="H20" s="60">
        <v>137540572</v>
      </c>
      <c r="I20" s="61">
        <v>551604</v>
      </c>
      <c r="J20" s="62">
        <v>89493519</v>
      </c>
      <c r="K20" s="59">
        <v>10276349</v>
      </c>
      <c r="L20" s="62">
        <v>0</v>
      </c>
      <c r="M20" s="62">
        <v>100321472</v>
      </c>
    </row>
    <row r="21" spans="1:13" s="8" customFormat="1" ht="12.75">
      <c r="A21" s="24" t="s">
        <v>89</v>
      </c>
      <c r="B21" s="77" t="s">
        <v>611</v>
      </c>
      <c r="C21" s="57" t="s">
        <v>612</v>
      </c>
      <c r="D21" s="58">
        <v>23899001</v>
      </c>
      <c r="E21" s="59">
        <v>80492426</v>
      </c>
      <c r="F21" s="59">
        <v>29520492</v>
      </c>
      <c r="G21" s="59">
        <v>750000</v>
      </c>
      <c r="H21" s="60">
        <v>134661919</v>
      </c>
      <c r="I21" s="61">
        <v>14816872</v>
      </c>
      <c r="J21" s="62">
        <v>69850913</v>
      </c>
      <c r="K21" s="59">
        <v>38286269</v>
      </c>
      <c r="L21" s="62">
        <v>0</v>
      </c>
      <c r="M21" s="62">
        <v>122954054</v>
      </c>
    </row>
    <row r="22" spans="1:13" s="8" customFormat="1" ht="12.75">
      <c r="A22" s="24" t="s">
        <v>89</v>
      </c>
      <c r="B22" s="77" t="s">
        <v>613</v>
      </c>
      <c r="C22" s="57" t="s">
        <v>614</v>
      </c>
      <c r="D22" s="58">
        <v>-382184</v>
      </c>
      <c r="E22" s="59">
        <v>56154852</v>
      </c>
      <c r="F22" s="59">
        <v>25370144</v>
      </c>
      <c r="G22" s="59">
        <v>0</v>
      </c>
      <c r="H22" s="60">
        <v>81142812</v>
      </c>
      <c r="I22" s="61">
        <v>24219</v>
      </c>
      <c r="J22" s="62">
        <v>56891340</v>
      </c>
      <c r="K22" s="59">
        <v>19498871</v>
      </c>
      <c r="L22" s="62">
        <v>90000</v>
      </c>
      <c r="M22" s="62">
        <v>76504430</v>
      </c>
    </row>
    <row r="23" spans="1:13" s="8" customFormat="1" ht="12.75">
      <c r="A23" s="24" t="s">
        <v>108</v>
      </c>
      <c r="B23" s="77" t="s">
        <v>615</v>
      </c>
      <c r="C23" s="57" t="s">
        <v>616</v>
      </c>
      <c r="D23" s="58">
        <v>0</v>
      </c>
      <c r="E23" s="59">
        <v>0</v>
      </c>
      <c r="F23" s="59">
        <v>107377101</v>
      </c>
      <c r="G23" s="59">
        <v>0</v>
      </c>
      <c r="H23" s="60">
        <v>107377101</v>
      </c>
      <c r="I23" s="61">
        <v>45034</v>
      </c>
      <c r="J23" s="62">
        <v>838</v>
      </c>
      <c r="K23" s="59">
        <v>88473873</v>
      </c>
      <c r="L23" s="62">
        <v>0</v>
      </c>
      <c r="M23" s="62">
        <v>88519745</v>
      </c>
    </row>
    <row r="24" spans="1:13" s="37" customFormat="1" ht="12.75">
      <c r="A24" s="46"/>
      <c r="B24" s="78" t="s">
        <v>617</v>
      </c>
      <c r="C24" s="79"/>
      <c r="D24" s="66">
        <f aca="true" t="shared" si="2" ref="D24:M24">SUM(D18:D23)</f>
        <v>79315849</v>
      </c>
      <c r="E24" s="67">
        <f t="shared" si="2"/>
        <v>445997484</v>
      </c>
      <c r="F24" s="67">
        <f t="shared" si="2"/>
        <v>245534776</v>
      </c>
      <c r="G24" s="67">
        <f t="shared" si="2"/>
        <v>750000</v>
      </c>
      <c r="H24" s="80">
        <f t="shared" si="2"/>
        <v>771598109</v>
      </c>
      <c r="I24" s="81">
        <f t="shared" si="2"/>
        <v>17506549</v>
      </c>
      <c r="J24" s="82">
        <f t="shared" si="2"/>
        <v>340023678</v>
      </c>
      <c r="K24" s="67">
        <f t="shared" si="2"/>
        <v>185006286</v>
      </c>
      <c r="L24" s="82">
        <f t="shared" si="2"/>
        <v>3738000</v>
      </c>
      <c r="M24" s="82">
        <f t="shared" si="2"/>
        <v>546274513</v>
      </c>
    </row>
    <row r="25" spans="1:13" s="8" customFormat="1" ht="12.75">
      <c r="A25" s="24" t="s">
        <v>89</v>
      </c>
      <c r="B25" s="77" t="s">
        <v>618</v>
      </c>
      <c r="C25" s="57" t="s">
        <v>619</v>
      </c>
      <c r="D25" s="58">
        <v>6660796</v>
      </c>
      <c r="E25" s="59">
        <v>27323601</v>
      </c>
      <c r="F25" s="59">
        <v>7026970</v>
      </c>
      <c r="G25" s="59">
        <v>499000</v>
      </c>
      <c r="H25" s="60">
        <v>41510367</v>
      </c>
      <c r="I25" s="61">
        <v>5364467</v>
      </c>
      <c r="J25" s="62">
        <v>26576573</v>
      </c>
      <c r="K25" s="59">
        <v>21362380</v>
      </c>
      <c r="L25" s="62">
        <v>0</v>
      </c>
      <c r="M25" s="62">
        <v>53303420</v>
      </c>
    </row>
    <row r="26" spans="1:13" s="8" customFormat="1" ht="12.75">
      <c r="A26" s="24" t="s">
        <v>89</v>
      </c>
      <c r="B26" s="77" t="s">
        <v>620</v>
      </c>
      <c r="C26" s="57" t="s">
        <v>621</v>
      </c>
      <c r="D26" s="58">
        <v>34063120</v>
      </c>
      <c r="E26" s="59">
        <v>97893848</v>
      </c>
      <c r="F26" s="59">
        <v>25735092</v>
      </c>
      <c r="G26" s="59">
        <v>160000</v>
      </c>
      <c r="H26" s="60">
        <v>157852060</v>
      </c>
      <c r="I26" s="61">
        <v>32617179</v>
      </c>
      <c r="J26" s="62">
        <v>85389721</v>
      </c>
      <c r="K26" s="59">
        <v>38931221</v>
      </c>
      <c r="L26" s="62">
        <v>30000</v>
      </c>
      <c r="M26" s="62">
        <v>156968121</v>
      </c>
    </row>
    <row r="27" spans="1:13" s="8" customFormat="1" ht="12.75">
      <c r="A27" s="24" t="s">
        <v>89</v>
      </c>
      <c r="B27" s="77" t="s">
        <v>622</v>
      </c>
      <c r="C27" s="57" t="s">
        <v>623</v>
      </c>
      <c r="D27" s="58">
        <v>-6145</v>
      </c>
      <c r="E27" s="59">
        <v>22725921</v>
      </c>
      <c r="F27" s="59">
        <v>8300821</v>
      </c>
      <c r="G27" s="59">
        <v>0</v>
      </c>
      <c r="H27" s="60">
        <v>31020597</v>
      </c>
      <c r="I27" s="61">
        <v>86</v>
      </c>
      <c r="J27" s="62">
        <v>19028638</v>
      </c>
      <c r="K27" s="59">
        <v>18078361</v>
      </c>
      <c r="L27" s="62">
        <v>0</v>
      </c>
      <c r="M27" s="62">
        <v>37107085</v>
      </c>
    </row>
    <row r="28" spans="1:13" s="8" customFormat="1" ht="12.75">
      <c r="A28" s="24" t="s">
        <v>89</v>
      </c>
      <c r="B28" s="77" t="s">
        <v>624</v>
      </c>
      <c r="C28" s="57" t="s">
        <v>625</v>
      </c>
      <c r="D28" s="58">
        <v>-153802</v>
      </c>
      <c r="E28" s="59">
        <v>18321669</v>
      </c>
      <c r="F28" s="59">
        <v>1749165</v>
      </c>
      <c r="G28" s="59">
        <v>0</v>
      </c>
      <c r="H28" s="60">
        <v>19917032</v>
      </c>
      <c r="I28" s="61">
        <v>50525408</v>
      </c>
      <c r="J28" s="62">
        <v>9133342</v>
      </c>
      <c r="K28" s="59">
        <v>437679</v>
      </c>
      <c r="L28" s="62">
        <v>0</v>
      </c>
      <c r="M28" s="62">
        <v>60096429</v>
      </c>
    </row>
    <row r="29" spans="1:13" s="8" customFormat="1" ht="12.75">
      <c r="A29" s="24" t="s">
        <v>108</v>
      </c>
      <c r="B29" s="77" t="s">
        <v>626</v>
      </c>
      <c r="C29" s="57" t="s">
        <v>627</v>
      </c>
      <c r="D29" s="58">
        <v>0</v>
      </c>
      <c r="E29" s="59">
        <v>563243</v>
      </c>
      <c r="F29" s="59">
        <v>30500868</v>
      </c>
      <c r="G29" s="59">
        <v>0</v>
      </c>
      <c r="H29" s="60">
        <v>31064111</v>
      </c>
      <c r="I29" s="61">
        <v>0</v>
      </c>
      <c r="J29" s="62">
        <v>1066895</v>
      </c>
      <c r="K29" s="59">
        <v>28591522</v>
      </c>
      <c r="L29" s="62">
        <v>0</v>
      </c>
      <c r="M29" s="62">
        <v>29658417</v>
      </c>
    </row>
    <row r="30" spans="1:13" s="37" customFormat="1" ht="12.75">
      <c r="A30" s="46"/>
      <c r="B30" s="78" t="s">
        <v>628</v>
      </c>
      <c r="C30" s="79"/>
      <c r="D30" s="66">
        <f aca="true" t="shared" si="3" ref="D30:M30">SUM(D25:D29)</f>
        <v>40563969</v>
      </c>
      <c r="E30" s="67">
        <f t="shared" si="3"/>
        <v>166828282</v>
      </c>
      <c r="F30" s="67">
        <f t="shared" si="3"/>
        <v>73312916</v>
      </c>
      <c r="G30" s="67">
        <f t="shared" si="3"/>
        <v>659000</v>
      </c>
      <c r="H30" s="80">
        <f t="shared" si="3"/>
        <v>281364167</v>
      </c>
      <c r="I30" s="81">
        <f t="shared" si="3"/>
        <v>88507140</v>
      </c>
      <c r="J30" s="82">
        <f t="shared" si="3"/>
        <v>141195169</v>
      </c>
      <c r="K30" s="67">
        <f t="shared" si="3"/>
        <v>107401163</v>
      </c>
      <c r="L30" s="82">
        <f t="shared" si="3"/>
        <v>30000</v>
      </c>
      <c r="M30" s="82">
        <f t="shared" si="3"/>
        <v>337133472</v>
      </c>
    </row>
    <row r="31" spans="1:13" s="8" customFormat="1" ht="12.75">
      <c r="A31" s="24" t="s">
        <v>89</v>
      </c>
      <c r="B31" s="77" t="s">
        <v>629</v>
      </c>
      <c r="C31" s="57" t="s">
        <v>630</v>
      </c>
      <c r="D31" s="58">
        <v>224949</v>
      </c>
      <c r="E31" s="59">
        <v>8700346</v>
      </c>
      <c r="F31" s="59">
        <v>3218552</v>
      </c>
      <c r="G31" s="59">
        <v>0</v>
      </c>
      <c r="H31" s="60">
        <v>12143847</v>
      </c>
      <c r="I31" s="61">
        <v>2995952</v>
      </c>
      <c r="J31" s="62">
        <v>6956424</v>
      </c>
      <c r="K31" s="59">
        <v>1438294</v>
      </c>
      <c r="L31" s="62">
        <v>5000000</v>
      </c>
      <c r="M31" s="62">
        <v>16390670</v>
      </c>
    </row>
    <row r="32" spans="1:13" s="8" customFormat="1" ht="12.75">
      <c r="A32" s="24" t="s">
        <v>89</v>
      </c>
      <c r="B32" s="77" t="s">
        <v>631</v>
      </c>
      <c r="C32" s="57" t="s">
        <v>632</v>
      </c>
      <c r="D32" s="58">
        <v>-424184</v>
      </c>
      <c r="E32" s="59">
        <v>30089236</v>
      </c>
      <c r="F32" s="59">
        <v>14718947</v>
      </c>
      <c r="G32" s="59">
        <v>0</v>
      </c>
      <c r="H32" s="60">
        <v>44383999</v>
      </c>
      <c r="I32" s="61">
        <v>151468</v>
      </c>
      <c r="J32" s="62">
        <v>26396272</v>
      </c>
      <c r="K32" s="59">
        <v>18265952</v>
      </c>
      <c r="L32" s="62">
        <v>5000000</v>
      </c>
      <c r="M32" s="62">
        <v>49813692</v>
      </c>
    </row>
    <row r="33" spans="1:13" s="8" customFormat="1" ht="12.75">
      <c r="A33" s="24" t="s">
        <v>89</v>
      </c>
      <c r="B33" s="77" t="s">
        <v>633</v>
      </c>
      <c r="C33" s="57" t="s">
        <v>634</v>
      </c>
      <c r="D33" s="58">
        <v>489886</v>
      </c>
      <c r="E33" s="59">
        <v>94279369</v>
      </c>
      <c r="F33" s="59">
        <v>23645383</v>
      </c>
      <c r="G33" s="59">
        <v>1294000</v>
      </c>
      <c r="H33" s="60">
        <v>119708638</v>
      </c>
      <c r="I33" s="61">
        <v>474175</v>
      </c>
      <c r="J33" s="62">
        <v>78109466</v>
      </c>
      <c r="K33" s="59">
        <v>9450039</v>
      </c>
      <c r="L33" s="62">
        <v>8746000</v>
      </c>
      <c r="M33" s="62">
        <v>96779680</v>
      </c>
    </row>
    <row r="34" spans="1:13" s="8" customFormat="1" ht="12.75">
      <c r="A34" s="24" t="s">
        <v>89</v>
      </c>
      <c r="B34" s="77" t="s">
        <v>84</v>
      </c>
      <c r="C34" s="57" t="s">
        <v>85</v>
      </c>
      <c r="D34" s="58">
        <v>490755</v>
      </c>
      <c r="E34" s="59">
        <v>113982573</v>
      </c>
      <c r="F34" s="59">
        <v>31789557</v>
      </c>
      <c r="G34" s="59">
        <v>3463000</v>
      </c>
      <c r="H34" s="60">
        <v>149725885</v>
      </c>
      <c r="I34" s="61">
        <v>-209995</v>
      </c>
      <c r="J34" s="62">
        <v>96514446</v>
      </c>
      <c r="K34" s="59">
        <v>28998015</v>
      </c>
      <c r="L34" s="62">
        <v>6010000</v>
      </c>
      <c r="M34" s="62">
        <v>131312466</v>
      </c>
    </row>
    <row r="35" spans="1:13" s="8" customFormat="1" ht="12.75">
      <c r="A35" s="24" t="s">
        <v>89</v>
      </c>
      <c r="B35" s="77" t="s">
        <v>635</v>
      </c>
      <c r="C35" s="57" t="s">
        <v>636</v>
      </c>
      <c r="D35" s="58">
        <v>1416</v>
      </c>
      <c r="E35" s="59">
        <v>41871264</v>
      </c>
      <c r="F35" s="59">
        <v>11651697</v>
      </c>
      <c r="G35" s="59">
        <v>5000000</v>
      </c>
      <c r="H35" s="60">
        <v>58524377</v>
      </c>
      <c r="I35" s="61">
        <v>-12699</v>
      </c>
      <c r="J35" s="62">
        <v>34649339</v>
      </c>
      <c r="K35" s="59">
        <v>17654835</v>
      </c>
      <c r="L35" s="62">
        <v>878000</v>
      </c>
      <c r="M35" s="62">
        <v>53169475</v>
      </c>
    </row>
    <row r="36" spans="1:13" s="8" customFormat="1" ht="12.75">
      <c r="A36" s="24" t="s">
        <v>89</v>
      </c>
      <c r="B36" s="77" t="s">
        <v>637</v>
      </c>
      <c r="C36" s="57" t="s">
        <v>638</v>
      </c>
      <c r="D36" s="58">
        <v>-228835</v>
      </c>
      <c r="E36" s="59">
        <v>28502716</v>
      </c>
      <c r="F36" s="59">
        <v>5093780</v>
      </c>
      <c r="G36" s="59">
        <v>8000000</v>
      </c>
      <c r="H36" s="60">
        <v>41367661</v>
      </c>
      <c r="I36" s="61">
        <v>96394</v>
      </c>
      <c r="J36" s="62">
        <v>23727674</v>
      </c>
      <c r="K36" s="59">
        <v>1471599</v>
      </c>
      <c r="L36" s="62">
        <v>16699000</v>
      </c>
      <c r="M36" s="62">
        <v>41994667</v>
      </c>
    </row>
    <row r="37" spans="1:13" s="8" customFormat="1" ht="12.75">
      <c r="A37" s="24" t="s">
        <v>89</v>
      </c>
      <c r="B37" s="77" t="s">
        <v>639</v>
      </c>
      <c r="C37" s="57" t="s">
        <v>640</v>
      </c>
      <c r="D37" s="58">
        <v>882383</v>
      </c>
      <c r="E37" s="59">
        <v>44386400</v>
      </c>
      <c r="F37" s="59">
        <v>36990199</v>
      </c>
      <c r="G37" s="59">
        <v>649000</v>
      </c>
      <c r="H37" s="60">
        <v>82907982</v>
      </c>
      <c r="I37" s="61">
        <v>2168664</v>
      </c>
      <c r="J37" s="62">
        <v>39623687</v>
      </c>
      <c r="K37" s="59">
        <v>25016666</v>
      </c>
      <c r="L37" s="62">
        <v>651000</v>
      </c>
      <c r="M37" s="62">
        <v>67460017</v>
      </c>
    </row>
    <row r="38" spans="1:13" s="8" customFormat="1" ht="12.75">
      <c r="A38" s="24" t="s">
        <v>108</v>
      </c>
      <c r="B38" s="77" t="s">
        <v>641</v>
      </c>
      <c r="C38" s="57" t="s">
        <v>642</v>
      </c>
      <c r="D38" s="58">
        <v>0</v>
      </c>
      <c r="E38" s="59">
        <v>2619</v>
      </c>
      <c r="F38" s="59">
        <v>43906234</v>
      </c>
      <c r="G38" s="59">
        <v>790000</v>
      </c>
      <c r="H38" s="60">
        <v>44698853</v>
      </c>
      <c r="I38" s="61">
        <v>91126</v>
      </c>
      <c r="J38" s="62">
        <v>2652268</v>
      </c>
      <c r="K38" s="59">
        <v>44734055</v>
      </c>
      <c r="L38" s="62">
        <v>5000000</v>
      </c>
      <c r="M38" s="62">
        <v>52477449</v>
      </c>
    </row>
    <row r="39" spans="1:13" s="37" customFormat="1" ht="12.75">
      <c r="A39" s="46"/>
      <c r="B39" s="78" t="s">
        <v>643</v>
      </c>
      <c r="C39" s="79"/>
      <c r="D39" s="66">
        <f aca="true" t="shared" si="4" ref="D39:M39">SUM(D31:D38)</f>
        <v>1436370</v>
      </c>
      <c r="E39" s="67">
        <f t="shared" si="4"/>
        <v>361814523</v>
      </c>
      <c r="F39" s="67">
        <f t="shared" si="4"/>
        <v>171014349</v>
      </c>
      <c r="G39" s="67">
        <f t="shared" si="4"/>
        <v>19196000</v>
      </c>
      <c r="H39" s="80">
        <f t="shared" si="4"/>
        <v>553461242</v>
      </c>
      <c r="I39" s="81">
        <f t="shared" si="4"/>
        <v>5755085</v>
      </c>
      <c r="J39" s="82">
        <f t="shared" si="4"/>
        <v>308629576</v>
      </c>
      <c r="K39" s="67">
        <f t="shared" si="4"/>
        <v>147029455</v>
      </c>
      <c r="L39" s="82">
        <f t="shared" si="4"/>
        <v>47984000</v>
      </c>
      <c r="M39" s="82">
        <f t="shared" si="4"/>
        <v>509398116</v>
      </c>
    </row>
    <row r="40" spans="1:13" s="8" customFormat="1" ht="12.75">
      <c r="A40" s="24" t="s">
        <v>89</v>
      </c>
      <c r="B40" s="77" t="s">
        <v>644</v>
      </c>
      <c r="C40" s="57" t="s">
        <v>645</v>
      </c>
      <c r="D40" s="58">
        <v>271439</v>
      </c>
      <c r="E40" s="59">
        <v>3217138</v>
      </c>
      <c r="F40" s="59">
        <v>6346293</v>
      </c>
      <c r="G40" s="59">
        <v>0</v>
      </c>
      <c r="H40" s="60">
        <v>9834870</v>
      </c>
      <c r="I40" s="61">
        <v>2846940</v>
      </c>
      <c r="J40" s="62">
        <v>1991627</v>
      </c>
      <c r="K40" s="59">
        <v>2723660</v>
      </c>
      <c r="L40" s="62">
        <v>0</v>
      </c>
      <c r="M40" s="62">
        <v>7562227</v>
      </c>
    </row>
    <row r="41" spans="1:13" s="8" customFormat="1" ht="12.75">
      <c r="A41" s="24" t="s">
        <v>89</v>
      </c>
      <c r="B41" s="77" t="s">
        <v>646</v>
      </c>
      <c r="C41" s="57" t="s">
        <v>647</v>
      </c>
      <c r="D41" s="58">
        <v>1086941</v>
      </c>
      <c r="E41" s="59">
        <v>2161341</v>
      </c>
      <c r="F41" s="59">
        <v>4062806</v>
      </c>
      <c r="G41" s="59">
        <v>790000</v>
      </c>
      <c r="H41" s="60">
        <v>8101088</v>
      </c>
      <c r="I41" s="61">
        <v>32992</v>
      </c>
      <c r="J41" s="62">
        <v>4227769</v>
      </c>
      <c r="K41" s="59">
        <v>6739502</v>
      </c>
      <c r="L41" s="62">
        <v>0</v>
      </c>
      <c r="M41" s="62">
        <v>11000263</v>
      </c>
    </row>
    <row r="42" spans="1:13" s="8" customFormat="1" ht="12.75">
      <c r="A42" s="24" t="s">
        <v>89</v>
      </c>
      <c r="B42" s="77" t="s">
        <v>648</v>
      </c>
      <c r="C42" s="57" t="s">
        <v>649</v>
      </c>
      <c r="D42" s="58">
        <v>174835</v>
      </c>
      <c r="E42" s="59">
        <v>17626893</v>
      </c>
      <c r="F42" s="59">
        <v>2707908</v>
      </c>
      <c r="G42" s="59">
        <v>2500000</v>
      </c>
      <c r="H42" s="60">
        <v>23009636</v>
      </c>
      <c r="I42" s="61">
        <v>284844</v>
      </c>
      <c r="J42" s="62">
        <v>17896012</v>
      </c>
      <c r="K42" s="59">
        <v>-13403262</v>
      </c>
      <c r="L42" s="62">
        <v>25300000</v>
      </c>
      <c r="M42" s="62">
        <v>30077594</v>
      </c>
    </row>
    <row r="43" spans="1:13" s="8" customFormat="1" ht="12.75">
      <c r="A43" s="24" t="s">
        <v>108</v>
      </c>
      <c r="B43" s="77" t="s">
        <v>650</v>
      </c>
      <c r="C43" s="57" t="s">
        <v>651</v>
      </c>
      <c r="D43" s="58">
        <v>0</v>
      </c>
      <c r="E43" s="59">
        <v>0</v>
      </c>
      <c r="F43" s="59">
        <v>12942532</v>
      </c>
      <c r="G43" s="59">
        <v>0</v>
      </c>
      <c r="H43" s="60">
        <v>12942532</v>
      </c>
      <c r="I43" s="61">
        <v>91899</v>
      </c>
      <c r="J43" s="62">
        <v>-110121</v>
      </c>
      <c r="K43" s="59">
        <v>17518287</v>
      </c>
      <c r="L43" s="62">
        <v>0</v>
      </c>
      <c r="M43" s="62">
        <v>17500065</v>
      </c>
    </row>
    <row r="44" spans="1:13" s="37" customFormat="1" ht="12.75">
      <c r="A44" s="46"/>
      <c r="B44" s="78" t="s">
        <v>652</v>
      </c>
      <c r="C44" s="79"/>
      <c r="D44" s="66">
        <f aca="true" t="shared" si="5" ref="D44:M44">SUM(D40:D43)</f>
        <v>1533215</v>
      </c>
      <c r="E44" s="67">
        <f t="shared" si="5"/>
        <v>23005372</v>
      </c>
      <c r="F44" s="67">
        <f t="shared" si="5"/>
        <v>26059539</v>
      </c>
      <c r="G44" s="67">
        <f t="shared" si="5"/>
        <v>3290000</v>
      </c>
      <c r="H44" s="80">
        <f t="shared" si="5"/>
        <v>53888126</v>
      </c>
      <c r="I44" s="81">
        <f t="shared" si="5"/>
        <v>3256675</v>
      </c>
      <c r="J44" s="82">
        <f t="shared" si="5"/>
        <v>24005287</v>
      </c>
      <c r="K44" s="67">
        <f t="shared" si="5"/>
        <v>13578187</v>
      </c>
      <c r="L44" s="82">
        <f t="shared" si="5"/>
        <v>25300000</v>
      </c>
      <c r="M44" s="82">
        <f t="shared" si="5"/>
        <v>66140149</v>
      </c>
    </row>
    <row r="45" spans="1:13" s="37" customFormat="1" ht="12.75">
      <c r="A45" s="46"/>
      <c r="B45" s="78" t="s">
        <v>653</v>
      </c>
      <c r="C45" s="79"/>
      <c r="D45" s="66">
        <f aca="true" t="shared" si="6" ref="D45:M45">SUM(D9,D11:D16,D18:D23,D25:D29,D31:D38,D40:D43)</f>
        <v>1547250039</v>
      </c>
      <c r="E45" s="67">
        <f t="shared" si="6"/>
        <v>3805088716</v>
      </c>
      <c r="F45" s="67">
        <f t="shared" si="6"/>
        <v>1680188456</v>
      </c>
      <c r="G45" s="67">
        <f t="shared" si="6"/>
        <v>52001000</v>
      </c>
      <c r="H45" s="80">
        <f t="shared" si="6"/>
        <v>7084528211</v>
      </c>
      <c r="I45" s="81">
        <f t="shared" si="6"/>
        <v>1472499207</v>
      </c>
      <c r="J45" s="82">
        <f t="shared" si="6"/>
        <v>3243358430</v>
      </c>
      <c r="K45" s="67">
        <f t="shared" si="6"/>
        <v>1205201411</v>
      </c>
      <c r="L45" s="82">
        <f t="shared" si="6"/>
        <v>185230000</v>
      </c>
      <c r="M45" s="82">
        <f t="shared" si="6"/>
        <v>6106289048</v>
      </c>
    </row>
    <row r="46" spans="1:13" s="8" customFormat="1" ht="12.75">
      <c r="A46" s="47"/>
      <c r="B46" s="83"/>
      <c r="C46" s="84"/>
      <c r="D46" s="85"/>
      <c r="E46" s="86"/>
      <c r="F46" s="86"/>
      <c r="G46" s="86"/>
      <c r="H46" s="87"/>
      <c r="I46" s="85"/>
      <c r="J46" s="86"/>
      <c r="K46" s="86"/>
      <c r="L46" s="86"/>
      <c r="M46" s="86"/>
    </row>
    <row r="47" spans="1:13" s="8" customFormat="1" ht="12.75">
      <c r="A47" s="27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s="8" customFormat="1" ht="12.75">
      <c r="A48" s="2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s="8" customFormat="1" ht="12.75">
      <c r="A49" s="2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7:M47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7" ht="18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</row>
    <row r="3" spans="1:13" ht="15.7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30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31</v>
      </c>
      <c r="C9" s="57" t="s">
        <v>32</v>
      </c>
      <c r="D9" s="58">
        <v>-451450</v>
      </c>
      <c r="E9" s="59">
        <v>386183888</v>
      </c>
      <c r="F9" s="59">
        <v>190879016</v>
      </c>
      <c r="G9" s="59">
        <v>129000000</v>
      </c>
      <c r="H9" s="60">
        <v>705611454</v>
      </c>
      <c r="I9" s="61">
        <v>-1338973</v>
      </c>
      <c r="J9" s="62">
        <v>306269625</v>
      </c>
      <c r="K9" s="59">
        <v>198387538</v>
      </c>
      <c r="L9" s="62">
        <v>113442000</v>
      </c>
      <c r="M9" s="93">
        <v>616760190</v>
      </c>
    </row>
    <row r="10" spans="1:13" s="8" customFormat="1" ht="12.75">
      <c r="A10" s="24"/>
      <c r="B10" s="56" t="s">
        <v>33</v>
      </c>
      <c r="C10" s="57" t="s">
        <v>34</v>
      </c>
      <c r="D10" s="58">
        <v>1385209952</v>
      </c>
      <c r="E10" s="59">
        <v>2588584713</v>
      </c>
      <c r="F10" s="59">
        <v>1053808022</v>
      </c>
      <c r="G10" s="59">
        <v>24832000</v>
      </c>
      <c r="H10" s="60">
        <v>5052434687</v>
      </c>
      <c r="I10" s="61">
        <v>1325958985</v>
      </c>
      <c r="J10" s="62">
        <v>2241238577</v>
      </c>
      <c r="K10" s="59">
        <v>643694910</v>
      </c>
      <c r="L10" s="62">
        <v>105602000</v>
      </c>
      <c r="M10" s="93">
        <v>4316494472</v>
      </c>
    </row>
    <row r="11" spans="1:13" s="8" customFormat="1" ht="12.75">
      <c r="A11" s="24"/>
      <c r="B11" s="56" t="s">
        <v>35</v>
      </c>
      <c r="C11" s="57" t="s">
        <v>36</v>
      </c>
      <c r="D11" s="58">
        <v>781636863</v>
      </c>
      <c r="E11" s="59">
        <v>3020383973</v>
      </c>
      <c r="F11" s="59">
        <v>1235368268</v>
      </c>
      <c r="G11" s="59">
        <v>12883000</v>
      </c>
      <c r="H11" s="60">
        <v>5050272104</v>
      </c>
      <c r="I11" s="61">
        <v>784400928</v>
      </c>
      <c r="J11" s="62">
        <v>2408692555</v>
      </c>
      <c r="K11" s="59">
        <v>1021851909</v>
      </c>
      <c r="L11" s="62">
        <v>52471000</v>
      </c>
      <c r="M11" s="93">
        <v>4267416392</v>
      </c>
    </row>
    <row r="12" spans="1:13" s="8" customFormat="1" ht="12.75">
      <c r="A12" s="24"/>
      <c r="B12" s="56" t="s">
        <v>37</v>
      </c>
      <c r="C12" s="57" t="s">
        <v>38</v>
      </c>
      <c r="D12" s="58">
        <v>1555881917</v>
      </c>
      <c r="E12" s="59">
        <v>2911067264</v>
      </c>
      <c r="F12" s="59">
        <v>798950479</v>
      </c>
      <c r="G12" s="59">
        <v>184000000</v>
      </c>
      <c r="H12" s="60">
        <v>5449899660</v>
      </c>
      <c r="I12" s="61">
        <v>1027534252</v>
      </c>
      <c r="J12" s="62">
        <v>2487254087</v>
      </c>
      <c r="K12" s="59">
        <v>643488201</v>
      </c>
      <c r="L12" s="62">
        <v>38918000</v>
      </c>
      <c r="M12" s="93">
        <v>4197194540</v>
      </c>
    </row>
    <row r="13" spans="1:13" s="8" customFormat="1" ht="12.75">
      <c r="A13" s="24"/>
      <c r="B13" s="56" t="s">
        <v>39</v>
      </c>
      <c r="C13" s="57" t="s">
        <v>40</v>
      </c>
      <c r="D13" s="58">
        <v>1441561777</v>
      </c>
      <c r="E13" s="59">
        <v>3979399770</v>
      </c>
      <c r="F13" s="59">
        <v>1633872975</v>
      </c>
      <c r="G13" s="59">
        <v>343639000</v>
      </c>
      <c r="H13" s="60">
        <v>7398473522</v>
      </c>
      <c r="I13" s="61">
        <v>1448319139</v>
      </c>
      <c r="J13" s="62">
        <v>3480332211</v>
      </c>
      <c r="K13" s="59">
        <v>1534754351</v>
      </c>
      <c r="L13" s="62">
        <v>52034000</v>
      </c>
      <c r="M13" s="93">
        <v>6515439701</v>
      </c>
    </row>
    <row r="14" spans="1:13" s="8" customFormat="1" ht="12.75">
      <c r="A14" s="24"/>
      <c r="B14" s="56" t="s">
        <v>41</v>
      </c>
      <c r="C14" s="57" t="s">
        <v>42</v>
      </c>
      <c r="D14" s="58">
        <v>124110171</v>
      </c>
      <c r="E14" s="59">
        <v>450897202</v>
      </c>
      <c r="F14" s="59">
        <v>304563086</v>
      </c>
      <c r="G14" s="59">
        <v>59146000</v>
      </c>
      <c r="H14" s="60">
        <v>938716459</v>
      </c>
      <c r="I14" s="61">
        <v>99008721</v>
      </c>
      <c r="J14" s="62">
        <v>448252709</v>
      </c>
      <c r="K14" s="59">
        <v>186317476</v>
      </c>
      <c r="L14" s="62">
        <v>65148000</v>
      </c>
      <c r="M14" s="93">
        <v>798726906</v>
      </c>
    </row>
    <row r="15" spans="1:13" s="8" customFormat="1" ht="12.75">
      <c r="A15" s="24"/>
      <c r="B15" s="56" t="s">
        <v>43</v>
      </c>
      <c r="C15" s="57" t="s">
        <v>44</v>
      </c>
      <c r="D15" s="58">
        <v>241383210</v>
      </c>
      <c r="E15" s="59">
        <v>879366312</v>
      </c>
      <c r="F15" s="59">
        <v>317568956</v>
      </c>
      <c r="G15" s="59">
        <v>238000000</v>
      </c>
      <c r="H15" s="60">
        <v>1676318478</v>
      </c>
      <c r="I15" s="61">
        <v>203664029</v>
      </c>
      <c r="J15" s="62">
        <v>799223168</v>
      </c>
      <c r="K15" s="59">
        <v>245149332</v>
      </c>
      <c r="L15" s="62">
        <v>127560000</v>
      </c>
      <c r="M15" s="93">
        <v>1375596529</v>
      </c>
    </row>
    <row r="16" spans="1:13" s="8" customFormat="1" ht="12.75">
      <c r="A16" s="24"/>
      <c r="B16" s="56" t="s">
        <v>45</v>
      </c>
      <c r="C16" s="57" t="s">
        <v>46</v>
      </c>
      <c r="D16" s="58">
        <v>806377350</v>
      </c>
      <c r="E16" s="59">
        <v>2685406279</v>
      </c>
      <c r="F16" s="59">
        <v>763585627</v>
      </c>
      <c r="G16" s="59">
        <v>40600000</v>
      </c>
      <c r="H16" s="60">
        <v>4295969256</v>
      </c>
      <c r="I16" s="61">
        <v>729311602</v>
      </c>
      <c r="J16" s="62">
        <v>2099777485</v>
      </c>
      <c r="K16" s="59">
        <v>872289318</v>
      </c>
      <c r="L16" s="62">
        <v>42268000</v>
      </c>
      <c r="M16" s="93">
        <v>3743646405</v>
      </c>
    </row>
    <row r="17" spans="1:13" s="8" customFormat="1" ht="12.75">
      <c r="A17" s="24"/>
      <c r="B17" s="94" t="s">
        <v>88</v>
      </c>
      <c r="C17" s="57"/>
      <c r="D17" s="66">
        <f aca="true" t="shared" si="0" ref="D17:M17">SUM(D9:D16)</f>
        <v>6335709790</v>
      </c>
      <c r="E17" s="67">
        <f t="shared" si="0"/>
        <v>16901289401</v>
      </c>
      <c r="F17" s="67">
        <f t="shared" si="0"/>
        <v>6298596429</v>
      </c>
      <c r="G17" s="67">
        <f t="shared" si="0"/>
        <v>1032100000</v>
      </c>
      <c r="H17" s="80">
        <f t="shared" si="0"/>
        <v>30567695620</v>
      </c>
      <c r="I17" s="81">
        <f t="shared" si="0"/>
        <v>5616858683</v>
      </c>
      <c r="J17" s="82">
        <f t="shared" si="0"/>
        <v>14271040417</v>
      </c>
      <c r="K17" s="67">
        <f t="shared" si="0"/>
        <v>5345933035</v>
      </c>
      <c r="L17" s="82">
        <f t="shared" si="0"/>
        <v>597443000</v>
      </c>
      <c r="M17" s="95">
        <f t="shared" si="0"/>
        <v>25831275135</v>
      </c>
    </row>
    <row r="18" spans="1:13" s="8" customFormat="1" ht="12.75">
      <c r="A18" s="26"/>
      <c r="B18" s="96"/>
      <c r="C18" s="97"/>
      <c r="D18" s="98"/>
      <c r="E18" s="99"/>
      <c r="F18" s="99"/>
      <c r="G18" s="99"/>
      <c r="H18" s="100"/>
      <c r="I18" s="101"/>
      <c r="J18" s="102"/>
      <c r="K18" s="99"/>
      <c r="L18" s="102"/>
      <c r="M18" s="103"/>
    </row>
    <row r="19" spans="1:13" ht="12.75">
      <c r="A19" s="2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36" customFormat="1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47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/>
      <c r="B9" s="56" t="s">
        <v>48</v>
      </c>
      <c r="C9" s="57" t="s">
        <v>49</v>
      </c>
      <c r="D9" s="58">
        <v>24628203</v>
      </c>
      <c r="E9" s="59">
        <v>108000984</v>
      </c>
      <c r="F9" s="59">
        <v>146063194</v>
      </c>
      <c r="G9" s="59">
        <v>300000</v>
      </c>
      <c r="H9" s="60">
        <v>278992381</v>
      </c>
      <c r="I9" s="61">
        <v>35829774</v>
      </c>
      <c r="J9" s="62">
        <v>107478510</v>
      </c>
      <c r="K9" s="59">
        <v>30916741</v>
      </c>
      <c r="L9" s="62">
        <v>500000</v>
      </c>
      <c r="M9" s="60">
        <v>174725025</v>
      </c>
    </row>
    <row r="10" spans="1:13" s="8" customFormat="1" ht="12.75" customHeight="1">
      <c r="A10" s="24"/>
      <c r="B10" s="56" t="s">
        <v>50</v>
      </c>
      <c r="C10" s="57" t="s">
        <v>51</v>
      </c>
      <c r="D10" s="58">
        <v>135494859</v>
      </c>
      <c r="E10" s="59">
        <v>460498419</v>
      </c>
      <c r="F10" s="59">
        <v>203899305</v>
      </c>
      <c r="G10" s="59">
        <v>4064000</v>
      </c>
      <c r="H10" s="60">
        <v>803956583</v>
      </c>
      <c r="I10" s="61">
        <v>117286732</v>
      </c>
      <c r="J10" s="62">
        <v>396456351</v>
      </c>
      <c r="K10" s="59">
        <v>193199846</v>
      </c>
      <c r="L10" s="62">
        <v>0</v>
      </c>
      <c r="M10" s="60">
        <v>706942929</v>
      </c>
    </row>
    <row r="11" spans="1:13" s="8" customFormat="1" ht="12.75" customHeight="1">
      <c r="A11" s="24"/>
      <c r="B11" s="56" t="s">
        <v>52</v>
      </c>
      <c r="C11" s="57" t="s">
        <v>53</v>
      </c>
      <c r="D11" s="58">
        <v>59006519</v>
      </c>
      <c r="E11" s="59">
        <v>243110507</v>
      </c>
      <c r="F11" s="59">
        <v>81223980</v>
      </c>
      <c r="G11" s="59">
        <v>0</v>
      </c>
      <c r="H11" s="60">
        <v>383341006</v>
      </c>
      <c r="I11" s="61">
        <v>50663602</v>
      </c>
      <c r="J11" s="62">
        <v>214266875</v>
      </c>
      <c r="K11" s="59">
        <v>74168662</v>
      </c>
      <c r="L11" s="62">
        <v>90000</v>
      </c>
      <c r="M11" s="60">
        <v>339189139</v>
      </c>
    </row>
    <row r="12" spans="1:13" s="8" customFormat="1" ht="12.75" customHeight="1">
      <c r="A12" s="24"/>
      <c r="B12" s="56" t="s">
        <v>54</v>
      </c>
      <c r="C12" s="57" t="s">
        <v>55</v>
      </c>
      <c r="D12" s="58">
        <v>136922807</v>
      </c>
      <c r="E12" s="59">
        <v>426445087</v>
      </c>
      <c r="F12" s="59">
        <v>114411160</v>
      </c>
      <c r="G12" s="59">
        <v>24000000</v>
      </c>
      <c r="H12" s="60">
        <v>701779054</v>
      </c>
      <c r="I12" s="61">
        <v>118791129</v>
      </c>
      <c r="J12" s="62">
        <v>301254468</v>
      </c>
      <c r="K12" s="59">
        <v>103404224</v>
      </c>
      <c r="L12" s="62">
        <v>15000000</v>
      </c>
      <c r="M12" s="60">
        <v>538449821</v>
      </c>
    </row>
    <row r="13" spans="1:13" s="8" customFormat="1" ht="12.75" customHeight="1">
      <c r="A13" s="24"/>
      <c r="B13" s="56" t="s">
        <v>56</v>
      </c>
      <c r="C13" s="57" t="s">
        <v>57</v>
      </c>
      <c r="D13" s="58">
        <v>39495549</v>
      </c>
      <c r="E13" s="59">
        <v>169416597</v>
      </c>
      <c r="F13" s="59">
        <v>96412316</v>
      </c>
      <c r="G13" s="59">
        <v>7590000</v>
      </c>
      <c r="H13" s="60">
        <v>312914462</v>
      </c>
      <c r="I13" s="61">
        <v>39600006</v>
      </c>
      <c r="J13" s="62">
        <v>149843635</v>
      </c>
      <c r="K13" s="59">
        <v>43953254</v>
      </c>
      <c r="L13" s="62">
        <v>8037000</v>
      </c>
      <c r="M13" s="60">
        <v>241433895</v>
      </c>
    </row>
    <row r="14" spans="1:13" s="8" customFormat="1" ht="12.75" customHeight="1">
      <c r="A14" s="24"/>
      <c r="B14" s="56" t="s">
        <v>58</v>
      </c>
      <c r="C14" s="57" t="s">
        <v>59</v>
      </c>
      <c r="D14" s="58">
        <v>47958291</v>
      </c>
      <c r="E14" s="59">
        <v>316315683</v>
      </c>
      <c r="F14" s="59">
        <v>80952677</v>
      </c>
      <c r="G14" s="59">
        <v>0</v>
      </c>
      <c r="H14" s="60">
        <v>445226651</v>
      </c>
      <c r="I14" s="61">
        <v>41544333</v>
      </c>
      <c r="J14" s="62">
        <v>265865991</v>
      </c>
      <c r="K14" s="59">
        <v>68434949</v>
      </c>
      <c r="L14" s="62">
        <v>0</v>
      </c>
      <c r="M14" s="60">
        <v>375845273</v>
      </c>
    </row>
    <row r="15" spans="1:13" s="8" customFormat="1" ht="12.75" customHeight="1">
      <c r="A15" s="24"/>
      <c r="B15" s="56" t="s">
        <v>60</v>
      </c>
      <c r="C15" s="57" t="s">
        <v>61</v>
      </c>
      <c r="D15" s="58">
        <v>56972078</v>
      </c>
      <c r="E15" s="59">
        <v>184112097</v>
      </c>
      <c r="F15" s="59">
        <v>59872792</v>
      </c>
      <c r="G15" s="59">
        <v>46934000</v>
      </c>
      <c r="H15" s="60">
        <v>347890967</v>
      </c>
      <c r="I15" s="61">
        <v>52323709</v>
      </c>
      <c r="J15" s="62">
        <v>149119267</v>
      </c>
      <c r="K15" s="59">
        <v>108105171</v>
      </c>
      <c r="L15" s="62">
        <v>18476000</v>
      </c>
      <c r="M15" s="60">
        <v>328024147</v>
      </c>
    </row>
    <row r="16" spans="1:13" s="8" customFormat="1" ht="12.75" customHeight="1">
      <c r="A16" s="24"/>
      <c r="B16" s="56" t="s">
        <v>62</v>
      </c>
      <c r="C16" s="57" t="s">
        <v>63</v>
      </c>
      <c r="D16" s="58">
        <v>41943122</v>
      </c>
      <c r="E16" s="59">
        <v>150375133</v>
      </c>
      <c r="F16" s="59">
        <v>91485353</v>
      </c>
      <c r="G16" s="59">
        <v>1818000</v>
      </c>
      <c r="H16" s="60">
        <v>285621608</v>
      </c>
      <c r="I16" s="61">
        <v>42161167</v>
      </c>
      <c r="J16" s="62">
        <v>131612819</v>
      </c>
      <c r="K16" s="59">
        <v>13174487</v>
      </c>
      <c r="L16" s="62">
        <v>7694000</v>
      </c>
      <c r="M16" s="60">
        <v>194642473</v>
      </c>
    </row>
    <row r="17" spans="1:13" s="8" customFormat="1" ht="12.75" customHeight="1">
      <c r="A17" s="24"/>
      <c r="B17" s="56" t="s">
        <v>64</v>
      </c>
      <c r="C17" s="57" t="s">
        <v>65</v>
      </c>
      <c r="D17" s="58">
        <v>6761519</v>
      </c>
      <c r="E17" s="59">
        <v>240938579</v>
      </c>
      <c r="F17" s="59">
        <v>35154303</v>
      </c>
      <c r="G17" s="59">
        <v>9314000</v>
      </c>
      <c r="H17" s="60">
        <v>292168401</v>
      </c>
      <c r="I17" s="61">
        <v>5103891</v>
      </c>
      <c r="J17" s="62">
        <v>205205715</v>
      </c>
      <c r="K17" s="59">
        <v>53875174</v>
      </c>
      <c r="L17" s="62">
        <v>1485000</v>
      </c>
      <c r="M17" s="60">
        <v>265669780</v>
      </c>
    </row>
    <row r="18" spans="1:13" s="8" customFormat="1" ht="12.75" customHeight="1">
      <c r="A18" s="24"/>
      <c r="B18" s="56" t="s">
        <v>66</v>
      </c>
      <c r="C18" s="57" t="s">
        <v>67</v>
      </c>
      <c r="D18" s="58">
        <v>49237897</v>
      </c>
      <c r="E18" s="59">
        <v>121263487</v>
      </c>
      <c r="F18" s="59">
        <v>31774426</v>
      </c>
      <c r="G18" s="59">
        <v>720000</v>
      </c>
      <c r="H18" s="60">
        <v>202995810</v>
      </c>
      <c r="I18" s="61">
        <v>42934086</v>
      </c>
      <c r="J18" s="62">
        <v>99125109</v>
      </c>
      <c r="K18" s="59">
        <v>33631959</v>
      </c>
      <c r="L18" s="62">
        <v>8466000</v>
      </c>
      <c r="M18" s="60">
        <v>184157154</v>
      </c>
    </row>
    <row r="19" spans="1:13" s="8" customFormat="1" ht="12.75" customHeight="1">
      <c r="A19" s="24"/>
      <c r="B19" s="56" t="s">
        <v>68</v>
      </c>
      <c r="C19" s="57" t="s">
        <v>69</v>
      </c>
      <c r="D19" s="58">
        <v>84440277</v>
      </c>
      <c r="E19" s="59">
        <v>123042231</v>
      </c>
      <c r="F19" s="59">
        <v>114931886</v>
      </c>
      <c r="G19" s="59">
        <v>20790000</v>
      </c>
      <c r="H19" s="60">
        <v>343204394</v>
      </c>
      <c r="I19" s="61">
        <v>73691137</v>
      </c>
      <c r="J19" s="62">
        <v>100889160</v>
      </c>
      <c r="K19" s="59">
        <v>112964454</v>
      </c>
      <c r="L19" s="62">
        <v>24728000</v>
      </c>
      <c r="M19" s="60">
        <v>312272751</v>
      </c>
    </row>
    <row r="20" spans="1:13" s="8" customFormat="1" ht="12.75" customHeight="1">
      <c r="A20" s="24"/>
      <c r="B20" s="56" t="s">
        <v>70</v>
      </c>
      <c r="C20" s="57" t="s">
        <v>71</v>
      </c>
      <c r="D20" s="58">
        <v>55023695</v>
      </c>
      <c r="E20" s="59">
        <v>183557030</v>
      </c>
      <c r="F20" s="59">
        <v>53231440</v>
      </c>
      <c r="G20" s="59">
        <v>9035000</v>
      </c>
      <c r="H20" s="60">
        <v>300847165</v>
      </c>
      <c r="I20" s="61">
        <v>29922512</v>
      </c>
      <c r="J20" s="62">
        <v>145342552</v>
      </c>
      <c r="K20" s="59">
        <v>61093726</v>
      </c>
      <c r="L20" s="62">
        <v>3939000</v>
      </c>
      <c r="M20" s="60">
        <v>240297790</v>
      </c>
    </row>
    <row r="21" spans="1:13" s="8" customFormat="1" ht="12.75" customHeight="1">
      <c r="A21" s="24"/>
      <c r="B21" s="56" t="s">
        <v>72</v>
      </c>
      <c r="C21" s="57" t="s">
        <v>73</v>
      </c>
      <c r="D21" s="58">
        <v>51396707</v>
      </c>
      <c r="E21" s="59">
        <v>124399655</v>
      </c>
      <c r="F21" s="59">
        <v>101225795</v>
      </c>
      <c r="G21" s="59">
        <v>790000</v>
      </c>
      <c r="H21" s="60">
        <v>277812157</v>
      </c>
      <c r="I21" s="61">
        <v>47170550</v>
      </c>
      <c r="J21" s="62">
        <v>92670156</v>
      </c>
      <c r="K21" s="59">
        <v>93929445</v>
      </c>
      <c r="L21" s="62">
        <v>1747000</v>
      </c>
      <c r="M21" s="60">
        <v>235517151</v>
      </c>
    </row>
    <row r="22" spans="1:13" s="8" customFormat="1" ht="12.75" customHeight="1">
      <c r="A22" s="24"/>
      <c r="B22" s="56" t="s">
        <v>74</v>
      </c>
      <c r="C22" s="57" t="s">
        <v>75</v>
      </c>
      <c r="D22" s="58">
        <v>42672283</v>
      </c>
      <c r="E22" s="59">
        <v>380172741</v>
      </c>
      <c r="F22" s="59">
        <v>64229592</v>
      </c>
      <c r="G22" s="59">
        <v>57602000</v>
      </c>
      <c r="H22" s="60">
        <v>544676616</v>
      </c>
      <c r="I22" s="61">
        <v>39887832</v>
      </c>
      <c r="J22" s="62">
        <v>346945733</v>
      </c>
      <c r="K22" s="59">
        <v>110211321</v>
      </c>
      <c r="L22" s="62">
        <v>13217000</v>
      </c>
      <c r="M22" s="60">
        <v>510261886</v>
      </c>
    </row>
    <row r="23" spans="1:13" s="8" customFormat="1" ht="12.75" customHeight="1">
      <c r="A23" s="24"/>
      <c r="B23" s="56" t="s">
        <v>76</v>
      </c>
      <c r="C23" s="57" t="s">
        <v>77</v>
      </c>
      <c r="D23" s="58">
        <v>31092109</v>
      </c>
      <c r="E23" s="59">
        <v>160798299</v>
      </c>
      <c r="F23" s="59">
        <v>-18877604</v>
      </c>
      <c r="G23" s="59">
        <v>0</v>
      </c>
      <c r="H23" s="60">
        <v>173012804</v>
      </c>
      <c r="I23" s="61">
        <v>16274425</v>
      </c>
      <c r="J23" s="62">
        <v>124073635</v>
      </c>
      <c r="K23" s="59">
        <v>31131731</v>
      </c>
      <c r="L23" s="62">
        <v>4697000</v>
      </c>
      <c r="M23" s="60">
        <v>176176791</v>
      </c>
    </row>
    <row r="24" spans="1:13" s="8" customFormat="1" ht="12.75" customHeight="1">
      <c r="A24" s="24"/>
      <c r="B24" s="56" t="s">
        <v>78</v>
      </c>
      <c r="C24" s="57" t="s">
        <v>79</v>
      </c>
      <c r="D24" s="58">
        <v>46588521</v>
      </c>
      <c r="E24" s="59">
        <v>202277438</v>
      </c>
      <c r="F24" s="59">
        <v>132831714</v>
      </c>
      <c r="G24" s="59">
        <v>3738000</v>
      </c>
      <c r="H24" s="60">
        <v>385435673</v>
      </c>
      <c r="I24" s="61">
        <v>47240123</v>
      </c>
      <c r="J24" s="62">
        <v>178033448</v>
      </c>
      <c r="K24" s="59">
        <v>40125735</v>
      </c>
      <c r="L24" s="62">
        <v>0</v>
      </c>
      <c r="M24" s="60">
        <v>265399306</v>
      </c>
    </row>
    <row r="25" spans="1:13" s="8" customFormat="1" ht="12.75" customHeight="1">
      <c r="A25" s="24"/>
      <c r="B25" s="56" t="s">
        <v>80</v>
      </c>
      <c r="C25" s="57" t="s">
        <v>81</v>
      </c>
      <c r="D25" s="58">
        <v>53908694</v>
      </c>
      <c r="E25" s="59">
        <v>169144410</v>
      </c>
      <c r="F25" s="59">
        <v>45700972</v>
      </c>
      <c r="G25" s="59">
        <v>0</v>
      </c>
      <c r="H25" s="60">
        <v>268754076</v>
      </c>
      <c r="I25" s="61">
        <v>1547096</v>
      </c>
      <c r="J25" s="62">
        <v>89985518</v>
      </c>
      <c r="K25" s="59">
        <v>27381623</v>
      </c>
      <c r="L25" s="62">
        <v>0</v>
      </c>
      <c r="M25" s="60">
        <v>118914237</v>
      </c>
    </row>
    <row r="26" spans="1:13" s="8" customFormat="1" ht="12.75" customHeight="1">
      <c r="A26" s="24"/>
      <c r="B26" s="56" t="s">
        <v>82</v>
      </c>
      <c r="C26" s="57" t="s">
        <v>83</v>
      </c>
      <c r="D26" s="58">
        <v>1567033</v>
      </c>
      <c r="E26" s="59">
        <v>103221563</v>
      </c>
      <c r="F26" s="59">
        <v>32751976</v>
      </c>
      <c r="G26" s="59">
        <v>0</v>
      </c>
      <c r="H26" s="60">
        <v>137540572</v>
      </c>
      <c r="I26" s="61">
        <v>551604</v>
      </c>
      <c r="J26" s="62">
        <v>89493519</v>
      </c>
      <c r="K26" s="59">
        <v>10276349</v>
      </c>
      <c r="L26" s="62">
        <v>0</v>
      </c>
      <c r="M26" s="60">
        <v>100321472</v>
      </c>
    </row>
    <row r="27" spans="1:13" s="8" customFormat="1" ht="12.75" customHeight="1">
      <c r="A27" s="24"/>
      <c r="B27" s="63" t="s">
        <v>84</v>
      </c>
      <c r="C27" s="57" t="s">
        <v>85</v>
      </c>
      <c r="D27" s="58">
        <v>490755</v>
      </c>
      <c r="E27" s="59">
        <v>113982573</v>
      </c>
      <c r="F27" s="59">
        <v>31789557</v>
      </c>
      <c r="G27" s="59">
        <v>3463000</v>
      </c>
      <c r="H27" s="60">
        <v>149725885</v>
      </c>
      <c r="I27" s="61">
        <v>-209995</v>
      </c>
      <c r="J27" s="62">
        <v>96514446</v>
      </c>
      <c r="K27" s="59">
        <v>28998015</v>
      </c>
      <c r="L27" s="62">
        <v>6010000</v>
      </c>
      <c r="M27" s="60">
        <v>131312466</v>
      </c>
    </row>
    <row r="28" spans="1:13" s="8" customFormat="1" ht="12.75" customHeight="1">
      <c r="A28" s="25"/>
      <c r="B28" s="64" t="s">
        <v>655</v>
      </c>
      <c r="C28" s="65"/>
      <c r="D28" s="66">
        <f aca="true" t="shared" si="0" ref="D28:M28">SUM(D9:D27)</f>
        <v>965600918</v>
      </c>
      <c r="E28" s="67">
        <f t="shared" si="0"/>
        <v>3981072513</v>
      </c>
      <c r="F28" s="67">
        <f t="shared" si="0"/>
        <v>1499064834</v>
      </c>
      <c r="G28" s="67">
        <f t="shared" si="0"/>
        <v>190158000</v>
      </c>
      <c r="H28" s="68">
        <f t="shared" si="0"/>
        <v>6635896265</v>
      </c>
      <c r="I28" s="69">
        <f t="shared" si="0"/>
        <v>802313713</v>
      </c>
      <c r="J28" s="70">
        <f t="shared" si="0"/>
        <v>3284176907</v>
      </c>
      <c r="K28" s="67">
        <f t="shared" si="0"/>
        <v>1238976866</v>
      </c>
      <c r="L28" s="70">
        <f t="shared" si="0"/>
        <v>114086000</v>
      </c>
      <c r="M28" s="68">
        <f t="shared" si="0"/>
        <v>5439553486</v>
      </c>
    </row>
    <row r="29" spans="1:13" s="8" customFormat="1" ht="12.75" customHeight="1">
      <c r="A29" s="26"/>
      <c r="B29" s="71"/>
      <c r="C29" s="72"/>
      <c r="D29" s="73"/>
      <c r="E29" s="74"/>
      <c r="F29" s="74"/>
      <c r="G29" s="74"/>
      <c r="H29" s="75"/>
      <c r="I29" s="73"/>
      <c r="J29" s="74"/>
      <c r="K29" s="74"/>
      <c r="L29" s="74"/>
      <c r="M29" s="75"/>
    </row>
    <row r="30" spans="1:13" s="8" customFormat="1" ht="12.75" customHeight="1">
      <c r="A30" s="27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sheetProtection password="F954" sheet="1" objects="1" scenarios="1"/>
  <mergeCells count="7">
    <mergeCell ref="B30:M3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39"/>
      <c r="E6" s="40"/>
      <c r="F6" s="40"/>
      <c r="G6" s="40"/>
      <c r="H6" s="41"/>
      <c r="I6" s="39"/>
      <c r="J6" s="40"/>
      <c r="K6" s="40"/>
      <c r="L6" s="40"/>
      <c r="M6" s="41"/>
    </row>
    <row r="7" spans="1:13" s="8" customFormat="1" ht="12.75">
      <c r="A7" s="9"/>
      <c r="B7" s="42" t="s">
        <v>86</v>
      </c>
      <c r="C7" s="16"/>
      <c r="D7" s="43"/>
      <c r="E7" s="44"/>
      <c r="F7" s="44"/>
      <c r="G7" s="44"/>
      <c r="H7" s="45"/>
      <c r="I7" s="43"/>
      <c r="J7" s="44"/>
      <c r="K7" s="44"/>
      <c r="L7" s="44"/>
      <c r="M7" s="45"/>
    </row>
    <row r="8" spans="1:13" s="8" customFormat="1" ht="12.75">
      <c r="A8" s="9"/>
      <c r="B8" s="16"/>
      <c r="C8" s="16"/>
      <c r="D8" s="43"/>
      <c r="E8" s="44"/>
      <c r="F8" s="44"/>
      <c r="G8" s="44"/>
      <c r="H8" s="45"/>
      <c r="I8" s="43"/>
      <c r="J8" s="44"/>
      <c r="K8" s="44"/>
      <c r="L8" s="44"/>
      <c r="M8" s="45"/>
    </row>
    <row r="9" spans="1:13" s="8" customFormat="1" ht="12.75">
      <c r="A9" s="24" t="s">
        <v>87</v>
      </c>
      <c r="B9" s="77" t="s">
        <v>31</v>
      </c>
      <c r="C9" s="57" t="s">
        <v>32</v>
      </c>
      <c r="D9" s="58">
        <v>-451450</v>
      </c>
      <c r="E9" s="59">
        <v>386183888</v>
      </c>
      <c r="F9" s="59">
        <v>190879016</v>
      </c>
      <c r="G9" s="59">
        <v>129000000</v>
      </c>
      <c r="H9" s="60">
        <v>705611454</v>
      </c>
      <c r="I9" s="61">
        <v>-1338973</v>
      </c>
      <c r="J9" s="62">
        <v>306269625</v>
      </c>
      <c r="K9" s="59">
        <v>198387538</v>
      </c>
      <c r="L9" s="62">
        <v>113442000</v>
      </c>
      <c r="M9" s="60">
        <v>616760190</v>
      </c>
    </row>
    <row r="10" spans="1:13" s="8" customFormat="1" ht="12.75">
      <c r="A10" s="24" t="s">
        <v>87</v>
      </c>
      <c r="B10" s="77" t="s">
        <v>43</v>
      </c>
      <c r="C10" s="57" t="s">
        <v>44</v>
      </c>
      <c r="D10" s="58">
        <v>241383210</v>
      </c>
      <c r="E10" s="59">
        <v>879366312</v>
      </c>
      <c r="F10" s="59">
        <v>317568956</v>
      </c>
      <c r="G10" s="59">
        <v>238000000</v>
      </c>
      <c r="H10" s="60">
        <v>1676318478</v>
      </c>
      <c r="I10" s="61">
        <v>203664029</v>
      </c>
      <c r="J10" s="62">
        <v>799223168</v>
      </c>
      <c r="K10" s="59">
        <v>245149332</v>
      </c>
      <c r="L10" s="62">
        <v>127560000</v>
      </c>
      <c r="M10" s="60">
        <v>1375596529</v>
      </c>
    </row>
    <row r="11" spans="1:13" s="37" customFormat="1" ht="12.75">
      <c r="A11" s="46"/>
      <c r="B11" s="78" t="s">
        <v>88</v>
      </c>
      <c r="C11" s="79"/>
      <c r="D11" s="66">
        <f aca="true" t="shared" si="0" ref="D11:M11">SUM(D9:D10)</f>
        <v>240931760</v>
      </c>
      <c r="E11" s="67">
        <f t="shared" si="0"/>
        <v>1265550200</v>
      </c>
      <c r="F11" s="67">
        <f t="shared" si="0"/>
        <v>508447972</v>
      </c>
      <c r="G11" s="67">
        <f t="shared" si="0"/>
        <v>367000000</v>
      </c>
      <c r="H11" s="80">
        <f t="shared" si="0"/>
        <v>2381929932</v>
      </c>
      <c r="I11" s="81">
        <f t="shared" si="0"/>
        <v>202325056</v>
      </c>
      <c r="J11" s="82">
        <f t="shared" si="0"/>
        <v>1105492793</v>
      </c>
      <c r="K11" s="67">
        <f t="shared" si="0"/>
        <v>443536870</v>
      </c>
      <c r="L11" s="82">
        <f t="shared" si="0"/>
        <v>241002000</v>
      </c>
      <c r="M11" s="80">
        <f t="shared" si="0"/>
        <v>1992356719</v>
      </c>
    </row>
    <row r="12" spans="1:13" s="8" customFormat="1" ht="12.75">
      <c r="A12" s="24" t="s">
        <v>89</v>
      </c>
      <c r="B12" s="77" t="s">
        <v>90</v>
      </c>
      <c r="C12" s="57" t="s">
        <v>91</v>
      </c>
      <c r="D12" s="58">
        <v>194480</v>
      </c>
      <c r="E12" s="59">
        <v>19354417</v>
      </c>
      <c r="F12" s="59">
        <v>1679039</v>
      </c>
      <c r="G12" s="59">
        <v>0</v>
      </c>
      <c r="H12" s="60">
        <v>21227936</v>
      </c>
      <c r="I12" s="61">
        <v>16863</v>
      </c>
      <c r="J12" s="62">
        <v>15571845</v>
      </c>
      <c r="K12" s="59">
        <v>2212635</v>
      </c>
      <c r="L12" s="62">
        <v>0</v>
      </c>
      <c r="M12" s="60">
        <v>17801343</v>
      </c>
    </row>
    <row r="13" spans="1:13" s="8" customFormat="1" ht="12.75">
      <c r="A13" s="24" t="s">
        <v>89</v>
      </c>
      <c r="B13" s="77" t="s">
        <v>92</v>
      </c>
      <c r="C13" s="57" t="s">
        <v>93</v>
      </c>
      <c r="D13" s="58">
        <v>19</v>
      </c>
      <c r="E13" s="59">
        <v>19535959</v>
      </c>
      <c r="F13" s="59">
        <v>12422498</v>
      </c>
      <c r="G13" s="59">
        <v>0</v>
      </c>
      <c r="H13" s="60">
        <v>31958476</v>
      </c>
      <c r="I13" s="61">
        <v>2784</v>
      </c>
      <c r="J13" s="62">
        <v>16474687</v>
      </c>
      <c r="K13" s="59">
        <v>14306128</v>
      </c>
      <c r="L13" s="62">
        <v>15000</v>
      </c>
      <c r="M13" s="60">
        <v>30798599</v>
      </c>
    </row>
    <row r="14" spans="1:13" s="8" customFormat="1" ht="12.75">
      <c r="A14" s="24" t="s">
        <v>89</v>
      </c>
      <c r="B14" s="77" t="s">
        <v>94</v>
      </c>
      <c r="C14" s="57" t="s">
        <v>95</v>
      </c>
      <c r="D14" s="58">
        <v>57027</v>
      </c>
      <c r="E14" s="59">
        <v>1887764</v>
      </c>
      <c r="F14" s="59">
        <v>293693</v>
      </c>
      <c r="G14" s="59">
        <v>0</v>
      </c>
      <c r="H14" s="60">
        <v>2238484</v>
      </c>
      <c r="I14" s="61">
        <v>-3444</v>
      </c>
      <c r="J14" s="62">
        <v>1715878</v>
      </c>
      <c r="K14" s="59">
        <v>4562536</v>
      </c>
      <c r="L14" s="62">
        <v>0</v>
      </c>
      <c r="M14" s="60">
        <v>6274970</v>
      </c>
    </row>
    <row r="15" spans="1:13" s="8" customFormat="1" ht="12.75">
      <c r="A15" s="24" t="s">
        <v>89</v>
      </c>
      <c r="B15" s="77" t="s">
        <v>96</v>
      </c>
      <c r="C15" s="57" t="s">
        <v>97</v>
      </c>
      <c r="D15" s="58">
        <v>3994974</v>
      </c>
      <c r="E15" s="59">
        <v>25298183</v>
      </c>
      <c r="F15" s="59">
        <v>22584528</v>
      </c>
      <c r="G15" s="59">
        <v>0</v>
      </c>
      <c r="H15" s="60">
        <v>51877685</v>
      </c>
      <c r="I15" s="61">
        <v>1791483</v>
      </c>
      <c r="J15" s="62">
        <v>503124</v>
      </c>
      <c r="K15" s="59">
        <v>38612596</v>
      </c>
      <c r="L15" s="62">
        <v>4046000</v>
      </c>
      <c r="M15" s="60">
        <v>44953203</v>
      </c>
    </row>
    <row r="16" spans="1:13" s="8" customFormat="1" ht="12.75">
      <c r="A16" s="24" t="s">
        <v>89</v>
      </c>
      <c r="B16" s="77" t="s">
        <v>98</v>
      </c>
      <c r="C16" s="57" t="s">
        <v>99</v>
      </c>
      <c r="D16" s="58">
        <v>16171305</v>
      </c>
      <c r="E16" s="59">
        <v>19211124</v>
      </c>
      <c r="F16" s="59">
        <v>23796340</v>
      </c>
      <c r="G16" s="59">
        <v>790000</v>
      </c>
      <c r="H16" s="60">
        <v>59968769</v>
      </c>
      <c r="I16" s="61">
        <v>14461156</v>
      </c>
      <c r="J16" s="62">
        <v>3530606</v>
      </c>
      <c r="K16" s="59">
        <v>24604532</v>
      </c>
      <c r="L16" s="62">
        <v>4000000</v>
      </c>
      <c r="M16" s="60">
        <v>46596294</v>
      </c>
    </row>
    <row r="17" spans="1:13" s="8" customFormat="1" ht="12.75">
      <c r="A17" s="24" t="s">
        <v>89</v>
      </c>
      <c r="B17" s="77" t="s">
        <v>100</v>
      </c>
      <c r="C17" s="57" t="s">
        <v>101</v>
      </c>
      <c r="D17" s="58">
        <v>-7483</v>
      </c>
      <c r="E17" s="59">
        <v>-4285</v>
      </c>
      <c r="F17" s="59">
        <v>187058</v>
      </c>
      <c r="G17" s="59">
        <v>0</v>
      </c>
      <c r="H17" s="60">
        <v>175290</v>
      </c>
      <c r="I17" s="61">
        <v>1739947</v>
      </c>
      <c r="J17" s="62">
        <v>11486964</v>
      </c>
      <c r="K17" s="59">
        <v>11752124</v>
      </c>
      <c r="L17" s="62">
        <v>1983000</v>
      </c>
      <c r="M17" s="60">
        <v>26962035</v>
      </c>
    </row>
    <row r="18" spans="1:13" s="8" customFormat="1" ht="12.75">
      <c r="A18" s="24" t="s">
        <v>89</v>
      </c>
      <c r="B18" s="77" t="s">
        <v>102</v>
      </c>
      <c r="C18" s="57" t="s">
        <v>103</v>
      </c>
      <c r="D18" s="58">
        <v>0</v>
      </c>
      <c r="E18" s="59">
        <v>2059755</v>
      </c>
      <c r="F18" s="59">
        <v>2126826</v>
      </c>
      <c r="G18" s="59">
        <v>0</v>
      </c>
      <c r="H18" s="60">
        <v>4186581</v>
      </c>
      <c r="I18" s="61">
        <v>0</v>
      </c>
      <c r="J18" s="62">
        <v>2865828</v>
      </c>
      <c r="K18" s="59">
        <v>364834</v>
      </c>
      <c r="L18" s="62">
        <v>0</v>
      </c>
      <c r="M18" s="60">
        <v>3230662</v>
      </c>
    </row>
    <row r="19" spans="1:13" s="8" customFormat="1" ht="12.75">
      <c r="A19" s="24" t="s">
        <v>89</v>
      </c>
      <c r="B19" s="77" t="s">
        <v>104</v>
      </c>
      <c r="C19" s="57" t="s">
        <v>105</v>
      </c>
      <c r="D19" s="58">
        <v>-2602</v>
      </c>
      <c r="E19" s="59">
        <v>59080494</v>
      </c>
      <c r="F19" s="59">
        <v>10249420</v>
      </c>
      <c r="G19" s="59">
        <v>0</v>
      </c>
      <c r="H19" s="60">
        <v>69327312</v>
      </c>
      <c r="I19" s="61">
        <v>-1034</v>
      </c>
      <c r="J19" s="62">
        <v>38854801</v>
      </c>
      <c r="K19" s="59">
        <v>9247079</v>
      </c>
      <c r="L19" s="62">
        <v>0</v>
      </c>
      <c r="M19" s="60">
        <v>48100846</v>
      </c>
    </row>
    <row r="20" spans="1:13" s="8" customFormat="1" ht="12.75">
      <c r="A20" s="24" t="s">
        <v>89</v>
      </c>
      <c r="B20" s="77" t="s">
        <v>106</v>
      </c>
      <c r="C20" s="57" t="s">
        <v>107</v>
      </c>
      <c r="D20" s="58">
        <v>174</v>
      </c>
      <c r="E20" s="59">
        <v>2777598</v>
      </c>
      <c r="F20" s="59">
        <v>8851017</v>
      </c>
      <c r="G20" s="59">
        <v>0</v>
      </c>
      <c r="H20" s="60">
        <v>11628789</v>
      </c>
      <c r="I20" s="61">
        <v>0</v>
      </c>
      <c r="J20" s="62">
        <v>0</v>
      </c>
      <c r="K20" s="59">
        <v>0</v>
      </c>
      <c r="L20" s="62">
        <v>0</v>
      </c>
      <c r="M20" s="60">
        <v>0</v>
      </c>
    </row>
    <row r="21" spans="1:13" s="8" customFormat="1" ht="12.75">
      <c r="A21" s="24" t="s">
        <v>108</v>
      </c>
      <c r="B21" s="77" t="s">
        <v>109</v>
      </c>
      <c r="C21" s="57" t="s">
        <v>110</v>
      </c>
      <c r="D21" s="58">
        <v>0</v>
      </c>
      <c r="E21" s="59">
        <v>0</v>
      </c>
      <c r="F21" s="59">
        <v>44340140</v>
      </c>
      <c r="G21" s="59">
        <v>0</v>
      </c>
      <c r="H21" s="60">
        <v>44340140</v>
      </c>
      <c r="I21" s="61">
        <v>0</v>
      </c>
      <c r="J21" s="62">
        <v>45581</v>
      </c>
      <c r="K21" s="59">
        <v>38954603</v>
      </c>
      <c r="L21" s="62">
        <v>3284000</v>
      </c>
      <c r="M21" s="60">
        <v>42284184</v>
      </c>
    </row>
    <row r="22" spans="1:13" s="37" customFormat="1" ht="12.75">
      <c r="A22" s="46"/>
      <c r="B22" s="78" t="s">
        <v>111</v>
      </c>
      <c r="C22" s="79"/>
      <c r="D22" s="66">
        <f aca="true" t="shared" si="1" ref="D22:M22">SUM(D12:D21)</f>
        <v>20407894</v>
      </c>
      <c r="E22" s="67">
        <f t="shared" si="1"/>
        <v>149201009</v>
      </c>
      <c r="F22" s="67">
        <f t="shared" si="1"/>
        <v>126530559</v>
      </c>
      <c r="G22" s="67">
        <f t="shared" si="1"/>
        <v>790000</v>
      </c>
      <c r="H22" s="80">
        <f t="shared" si="1"/>
        <v>296929462</v>
      </c>
      <c r="I22" s="81">
        <f t="shared" si="1"/>
        <v>18007755</v>
      </c>
      <c r="J22" s="82">
        <f t="shared" si="1"/>
        <v>91049314</v>
      </c>
      <c r="K22" s="67">
        <f t="shared" si="1"/>
        <v>144617067</v>
      </c>
      <c r="L22" s="82">
        <f t="shared" si="1"/>
        <v>13328000</v>
      </c>
      <c r="M22" s="80">
        <f t="shared" si="1"/>
        <v>267002136</v>
      </c>
    </row>
    <row r="23" spans="1:13" s="8" customFormat="1" ht="12.75">
      <c r="A23" s="24" t="s">
        <v>89</v>
      </c>
      <c r="B23" s="77" t="s">
        <v>112</v>
      </c>
      <c r="C23" s="57" t="s">
        <v>113</v>
      </c>
      <c r="D23" s="58">
        <v>81724</v>
      </c>
      <c r="E23" s="59">
        <v>0</v>
      </c>
      <c r="F23" s="59">
        <v>-5564391</v>
      </c>
      <c r="G23" s="59">
        <v>5790000</v>
      </c>
      <c r="H23" s="60">
        <v>307333</v>
      </c>
      <c r="I23" s="61">
        <v>1321911</v>
      </c>
      <c r="J23" s="62">
        <v>1470</v>
      </c>
      <c r="K23" s="59">
        <v>18485015</v>
      </c>
      <c r="L23" s="62">
        <v>10000000</v>
      </c>
      <c r="M23" s="60">
        <v>29808396</v>
      </c>
    </row>
    <row r="24" spans="1:13" s="8" customFormat="1" ht="12.75">
      <c r="A24" s="24" t="s">
        <v>89</v>
      </c>
      <c r="B24" s="77" t="s">
        <v>114</v>
      </c>
      <c r="C24" s="57" t="s">
        <v>115</v>
      </c>
      <c r="D24" s="58">
        <v>90874</v>
      </c>
      <c r="E24" s="59">
        <v>1138317</v>
      </c>
      <c r="F24" s="59">
        <v>42585549</v>
      </c>
      <c r="G24" s="59">
        <v>4000000</v>
      </c>
      <c r="H24" s="60">
        <v>47814740</v>
      </c>
      <c r="I24" s="61">
        <v>3416</v>
      </c>
      <c r="J24" s="62">
        <v>1515258</v>
      </c>
      <c r="K24" s="59">
        <v>3749311</v>
      </c>
      <c r="L24" s="62">
        <v>0</v>
      </c>
      <c r="M24" s="60">
        <v>5267985</v>
      </c>
    </row>
    <row r="25" spans="1:13" s="8" customFormat="1" ht="12.75">
      <c r="A25" s="24" t="s">
        <v>89</v>
      </c>
      <c r="B25" s="77" t="s">
        <v>116</v>
      </c>
      <c r="C25" s="57" t="s">
        <v>117</v>
      </c>
      <c r="D25" s="58">
        <v>3093102</v>
      </c>
      <c r="E25" s="59">
        <v>3919456</v>
      </c>
      <c r="F25" s="59">
        <v>-783512</v>
      </c>
      <c r="G25" s="59">
        <v>790000</v>
      </c>
      <c r="H25" s="60">
        <v>7019046</v>
      </c>
      <c r="I25" s="61">
        <v>2114926</v>
      </c>
      <c r="J25" s="62">
        <v>1758732</v>
      </c>
      <c r="K25" s="59">
        <v>8777396</v>
      </c>
      <c r="L25" s="62">
        <v>0</v>
      </c>
      <c r="M25" s="60">
        <v>12651054</v>
      </c>
    </row>
    <row r="26" spans="1:13" s="8" customFormat="1" ht="12.75">
      <c r="A26" s="24" t="s">
        <v>89</v>
      </c>
      <c r="B26" s="77" t="s">
        <v>118</v>
      </c>
      <c r="C26" s="57" t="s">
        <v>119</v>
      </c>
      <c r="D26" s="58">
        <v>-17805</v>
      </c>
      <c r="E26" s="59">
        <v>6839437</v>
      </c>
      <c r="F26" s="59">
        <v>2511356</v>
      </c>
      <c r="G26" s="59">
        <v>790000</v>
      </c>
      <c r="H26" s="60">
        <v>10122988</v>
      </c>
      <c r="I26" s="61">
        <v>3354</v>
      </c>
      <c r="J26" s="62">
        <v>6597848</v>
      </c>
      <c r="K26" s="59">
        <v>26081394</v>
      </c>
      <c r="L26" s="62">
        <v>0</v>
      </c>
      <c r="M26" s="60">
        <v>32682596</v>
      </c>
    </row>
    <row r="27" spans="1:13" s="8" customFormat="1" ht="12.75">
      <c r="A27" s="24" t="s">
        <v>89</v>
      </c>
      <c r="B27" s="77" t="s">
        <v>120</v>
      </c>
      <c r="C27" s="57" t="s">
        <v>121</v>
      </c>
      <c r="D27" s="58">
        <v>275228</v>
      </c>
      <c r="E27" s="59">
        <v>37776</v>
      </c>
      <c r="F27" s="59">
        <v>18827502</v>
      </c>
      <c r="G27" s="59">
        <v>790000</v>
      </c>
      <c r="H27" s="60">
        <v>19930506</v>
      </c>
      <c r="I27" s="61">
        <v>682610</v>
      </c>
      <c r="J27" s="62">
        <v>70852</v>
      </c>
      <c r="K27" s="59">
        <v>416402</v>
      </c>
      <c r="L27" s="62">
        <v>0</v>
      </c>
      <c r="M27" s="60">
        <v>1169864</v>
      </c>
    </row>
    <row r="28" spans="1:13" s="8" customFormat="1" ht="12.75">
      <c r="A28" s="24" t="s">
        <v>89</v>
      </c>
      <c r="B28" s="77" t="s">
        <v>122</v>
      </c>
      <c r="C28" s="57" t="s">
        <v>123</v>
      </c>
      <c r="D28" s="58">
        <v>1764493</v>
      </c>
      <c r="E28" s="59">
        <v>5881391</v>
      </c>
      <c r="F28" s="59">
        <v>649476</v>
      </c>
      <c r="G28" s="59">
        <v>0</v>
      </c>
      <c r="H28" s="60">
        <v>8295360</v>
      </c>
      <c r="I28" s="61">
        <v>1164662</v>
      </c>
      <c r="J28" s="62">
        <v>5603173</v>
      </c>
      <c r="K28" s="59">
        <v>4774649</v>
      </c>
      <c r="L28" s="62">
        <v>0</v>
      </c>
      <c r="M28" s="60">
        <v>11542484</v>
      </c>
    </row>
    <row r="29" spans="1:13" s="8" customFormat="1" ht="12.75">
      <c r="A29" s="24" t="s">
        <v>89</v>
      </c>
      <c r="B29" s="77" t="s">
        <v>124</v>
      </c>
      <c r="C29" s="57" t="s">
        <v>125</v>
      </c>
      <c r="D29" s="58">
        <v>404667</v>
      </c>
      <c r="E29" s="59">
        <v>4575688</v>
      </c>
      <c r="F29" s="59">
        <v>7487032</v>
      </c>
      <c r="G29" s="59">
        <v>0</v>
      </c>
      <c r="H29" s="60">
        <v>12467387</v>
      </c>
      <c r="I29" s="61">
        <v>726365</v>
      </c>
      <c r="J29" s="62">
        <v>3103429</v>
      </c>
      <c r="K29" s="59">
        <v>6888587</v>
      </c>
      <c r="L29" s="62">
        <v>0</v>
      </c>
      <c r="M29" s="60">
        <v>10718381</v>
      </c>
    </row>
    <row r="30" spans="1:13" s="8" customFormat="1" ht="12.75">
      <c r="A30" s="24" t="s">
        <v>108</v>
      </c>
      <c r="B30" s="77" t="s">
        <v>126</v>
      </c>
      <c r="C30" s="57" t="s">
        <v>127</v>
      </c>
      <c r="D30" s="58">
        <v>0</v>
      </c>
      <c r="E30" s="59">
        <v>37597461</v>
      </c>
      <c r="F30" s="59">
        <v>136206706</v>
      </c>
      <c r="G30" s="59">
        <v>10688000</v>
      </c>
      <c r="H30" s="60">
        <v>184492167</v>
      </c>
      <c r="I30" s="61">
        <v>0</v>
      </c>
      <c r="J30" s="62">
        <v>25696522</v>
      </c>
      <c r="K30" s="59">
        <v>159297069</v>
      </c>
      <c r="L30" s="62">
        <v>20097000</v>
      </c>
      <c r="M30" s="60">
        <v>205090591</v>
      </c>
    </row>
    <row r="31" spans="1:13" s="37" customFormat="1" ht="12.75">
      <c r="A31" s="46"/>
      <c r="B31" s="78" t="s">
        <v>128</v>
      </c>
      <c r="C31" s="79"/>
      <c r="D31" s="66">
        <f aca="true" t="shared" si="2" ref="D31:M31">SUM(D23:D30)</f>
        <v>5692283</v>
      </c>
      <c r="E31" s="67">
        <f t="shared" si="2"/>
        <v>59989526</v>
      </c>
      <c r="F31" s="67">
        <f t="shared" si="2"/>
        <v>201919718</v>
      </c>
      <c r="G31" s="67">
        <f t="shared" si="2"/>
        <v>22848000</v>
      </c>
      <c r="H31" s="80">
        <f t="shared" si="2"/>
        <v>290449527</v>
      </c>
      <c r="I31" s="81">
        <f t="shared" si="2"/>
        <v>6017244</v>
      </c>
      <c r="J31" s="82">
        <f t="shared" si="2"/>
        <v>44347284</v>
      </c>
      <c r="K31" s="67">
        <f t="shared" si="2"/>
        <v>228469823</v>
      </c>
      <c r="L31" s="82">
        <f t="shared" si="2"/>
        <v>30097000</v>
      </c>
      <c r="M31" s="80">
        <f t="shared" si="2"/>
        <v>308931351</v>
      </c>
    </row>
    <row r="32" spans="1:13" s="8" customFormat="1" ht="12.75">
      <c r="A32" s="24" t="s">
        <v>89</v>
      </c>
      <c r="B32" s="77" t="s">
        <v>129</v>
      </c>
      <c r="C32" s="57" t="s">
        <v>130</v>
      </c>
      <c r="D32" s="58">
        <v>-202109</v>
      </c>
      <c r="E32" s="59">
        <v>3231161</v>
      </c>
      <c r="F32" s="59">
        <v>-2485403</v>
      </c>
      <c r="G32" s="59">
        <v>1790000</v>
      </c>
      <c r="H32" s="60">
        <v>2333649</v>
      </c>
      <c r="I32" s="61">
        <v>-33084</v>
      </c>
      <c r="J32" s="62">
        <v>15435726</v>
      </c>
      <c r="K32" s="59">
        <v>2203563</v>
      </c>
      <c r="L32" s="62">
        <v>0</v>
      </c>
      <c r="M32" s="60">
        <v>17606205</v>
      </c>
    </row>
    <row r="33" spans="1:13" s="8" customFormat="1" ht="12.75">
      <c r="A33" s="24" t="s">
        <v>89</v>
      </c>
      <c r="B33" s="77" t="s">
        <v>131</v>
      </c>
      <c r="C33" s="57" t="s">
        <v>132</v>
      </c>
      <c r="D33" s="58">
        <v>9582</v>
      </c>
      <c r="E33" s="59">
        <v>1300285</v>
      </c>
      <c r="F33" s="59">
        <v>5384497</v>
      </c>
      <c r="G33" s="59">
        <v>790000</v>
      </c>
      <c r="H33" s="60">
        <v>7484364</v>
      </c>
      <c r="I33" s="61">
        <v>66153</v>
      </c>
      <c r="J33" s="62">
        <v>1800272</v>
      </c>
      <c r="K33" s="59">
        <v>8551919</v>
      </c>
      <c r="L33" s="62">
        <v>0</v>
      </c>
      <c r="M33" s="60">
        <v>10418344</v>
      </c>
    </row>
    <row r="34" spans="1:13" s="8" customFormat="1" ht="12.75">
      <c r="A34" s="24" t="s">
        <v>89</v>
      </c>
      <c r="B34" s="77" t="s">
        <v>133</v>
      </c>
      <c r="C34" s="57" t="s">
        <v>134</v>
      </c>
      <c r="D34" s="58">
        <v>1313684</v>
      </c>
      <c r="E34" s="59">
        <v>1096985</v>
      </c>
      <c r="F34" s="59">
        <v>6340823</v>
      </c>
      <c r="G34" s="59">
        <v>790000</v>
      </c>
      <c r="H34" s="60">
        <v>9541492</v>
      </c>
      <c r="I34" s="61">
        <v>534885</v>
      </c>
      <c r="J34" s="62">
        <v>286721</v>
      </c>
      <c r="K34" s="59">
        <v>10917063</v>
      </c>
      <c r="L34" s="62">
        <v>0</v>
      </c>
      <c r="M34" s="60">
        <v>11738669</v>
      </c>
    </row>
    <row r="35" spans="1:13" s="8" customFormat="1" ht="12.75">
      <c r="A35" s="24" t="s">
        <v>89</v>
      </c>
      <c r="B35" s="77" t="s">
        <v>135</v>
      </c>
      <c r="C35" s="57" t="s">
        <v>136</v>
      </c>
      <c r="D35" s="58">
        <v>51302</v>
      </c>
      <c r="E35" s="59">
        <v>54820467</v>
      </c>
      <c r="F35" s="59">
        <v>50745701</v>
      </c>
      <c r="G35" s="59">
        <v>0</v>
      </c>
      <c r="H35" s="60">
        <v>105617470</v>
      </c>
      <c r="I35" s="61">
        <v>-66600</v>
      </c>
      <c r="J35" s="62">
        <v>41275487</v>
      </c>
      <c r="K35" s="59">
        <v>10179791</v>
      </c>
      <c r="L35" s="62">
        <v>0</v>
      </c>
      <c r="M35" s="60">
        <v>51388678</v>
      </c>
    </row>
    <row r="36" spans="1:13" s="8" customFormat="1" ht="12.75">
      <c r="A36" s="24" t="s">
        <v>89</v>
      </c>
      <c r="B36" s="77" t="s">
        <v>137</v>
      </c>
      <c r="C36" s="57" t="s">
        <v>138</v>
      </c>
      <c r="D36" s="58">
        <v>5445</v>
      </c>
      <c r="E36" s="59">
        <v>0</v>
      </c>
      <c r="F36" s="59">
        <v>18472</v>
      </c>
      <c r="G36" s="59">
        <v>790000</v>
      </c>
      <c r="H36" s="60">
        <v>813917</v>
      </c>
      <c r="I36" s="61">
        <v>3418096</v>
      </c>
      <c r="J36" s="62">
        <v>567463</v>
      </c>
      <c r="K36" s="59">
        <v>45434227</v>
      </c>
      <c r="L36" s="62">
        <v>0</v>
      </c>
      <c r="M36" s="60">
        <v>49419786</v>
      </c>
    </row>
    <row r="37" spans="1:13" s="8" customFormat="1" ht="12.75">
      <c r="A37" s="24" t="s">
        <v>89</v>
      </c>
      <c r="B37" s="77" t="s">
        <v>139</v>
      </c>
      <c r="C37" s="57" t="s">
        <v>140</v>
      </c>
      <c r="D37" s="58">
        <v>255379</v>
      </c>
      <c r="E37" s="59">
        <v>2833495</v>
      </c>
      <c r="F37" s="59">
        <v>25897385</v>
      </c>
      <c r="G37" s="59">
        <v>0</v>
      </c>
      <c r="H37" s="60">
        <v>28986259</v>
      </c>
      <c r="I37" s="61">
        <v>88222</v>
      </c>
      <c r="J37" s="62">
        <v>1049367</v>
      </c>
      <c r="K37" s="59">
        <v>24290927</v>
      </c>
      <c r="L37" s="62">
        <v>4000000</v>
      </c>
      <c r="M37" s="60">
        <v>29428516</v>
      </c>
    </row>
    <row r="38" spans="1:13" s="8" customFormat="1" ht="12.75">
      <c r="A38" s="24" t="s">
        <v>89</v>
      </c>
      <c r="B38" s="77" t="s">
        <v>141</v>
      </c>
      <c r="C38" s="57" t="s">
        <v>142</v>
      </c>
      <c r="D38" s="58">
        <v>0</v>
      </c>
      <c r="E38" s="59">
        <v>-883284</v>
      </c>
      <c r="F38" s="59">
        <v>206420</v>
      </c>
      <c r="G38" s="59">
        <v>790000</v>
      </c>
      <c r="H38" s="60">
        <v>113136</v>
      </c>
      <c r="I38" s="61">
        <v>0</v>
      </c>
      <c r="J38" s="62">
        <v>74046</v>
      </c>
      <c r="K38" s="59">
        <v>-33931607</v>
      </c>
      <c r="L38" s="62">
        <v>35000000</v>
      </c>
      <c r="M38" s="60">
        <v>1142439</v>
      </c>
    </row>
    <row r="39" spans="1:13" s="8" customFormat="1" ht="12.75">
      <c r="A39" s="24" t="s">
        <v>89</v>
      </c>
      <c r="B39" s="77" t="s">
        <v>143</v>
      </c>
      <c r="C39" s="57" t="s">
        <v>144</v>
      </c>
      <c r="D39" s="58">
        <v>814268</v>
      </c>
      <c r="E39" s="59">
        <v>3143615</v>
      </c>
      <c r="F39" s="59">
        <v>12811605</v>
      </c>
      <c r="G39" s="59">
        <v>4790000</v>
      </c>
      <c r="H39" s="60">
        <v>21559488</v>
      </c>
      <c r="I39" s="61">
        <v>470526</v>
      </c>
      <c r="J39" s="62">
        <v>2765345</v>
      </c>
      <c r="K39" s="59">
        <v>9381520</v>
      </c>
      <c r="L39" s="62">
        <v>2430000</v>
      </c>
      <c r="M39" s="60">
        <v>15047391</v>
      </c>
    </row>
    <row r="40" spans="1:13" s="8" customFormat="1" ht="12.75">
      <c r="A40" s="24" t="s">
        <v>108</v>
      </c>
      <c r="B40" s="77" t="s">
        <v>145</v>
      </c>
      <c r="C40" s="57" t="s">
        <v>146</v>
      </c>
      <c r="D40" s="58">
        <v>0</v>
      </c>
      <c r="E40" s="59">
        <v>0</v>
      </c>
      <c r="F40" s="59">
        <v>330392926</v>
      </c>
      <c r="G40" s="59">
        <v>1688000</v>
      </c>
      <c r="H40" s="60">
        <v>332080926</v>
      </c>
      <c r="I40" s="61">
        <v>0</v>
      </c>
      <c r="J40" s="62">
        <v>0</v>
      </c>
      <c r="K40" s="59">
        <v>3152779</v>
      </c>
      <c r="L40" s="62">
        <v>16601000</v>
      </c>
      <c r="M40" s="60">
        <v>19753779</v>
      </c>
    </row>
    <row r="41" spans="1:13" s="37" customFormat="1" ht="12.75">
      <c r="A41" s="46"/>
      <c r="B41" s="78" t="s">
        <v>147</v>
      </c>
      <c r="C41" s="79"/>
      <c r="D41" s="66">
        <f aca="true" t="shared" si="3" ref="D41:M41">SUM(D32:D40)</f>
        <v>2247551</v>
      </c>
      <c r="E41" s="67">
        <f t="shared" si="3"/>
        <v>65542724</v>
      </c>
      <c r="F41" s="67">
        <f t="shared" si="3"/>
        <v>429312426</v>
      </c>
      <c r="G41" s="67">
        <f t="shared" si="3"/>
        <v>11428000</v>
      </c>
      <c r="H41" s="80">
        <f t="shared" si="3"/>
        <v>508530701</v>
      </c>
      <c r="I41" s="81">
        <f t="shared" si="3"/>
        <v>4478198</v>
      </c>
      <c r="J41" s="82">
        <f t="shared" si="3"/>
        <v>63254427</v>
      </c>
      <c r="K41" s="67">
        <f t="shared" si="3"/>
        <v>80180182</v>
      </c>
      <c r="L41" s="82">
        <f t="shared" si="3"/>
        <v>58031000</v>
      </c>
      <c r="M41" s="80">
        <f t="shared" si="3"/>
        <v>205943807</v>
      </c>
    </row>
    <row r="42" spans="1:13" s="8" customFormat="1" ht="12.75">
      <c r="A42" s="24" t="s">
        <v>89</v>
      </c>
      <c r="B42" s="77" t="s">
        <v>148</v>
      </c>
      <c r="C42" s="57" t="s">
        <v>149</v>
      </c>
      <c r="D42" s="58">
        <v>1585</v>
      </c>
      <c r="E42" s="59">
        <v>5433901</v>
      </c>
      <c r="F42" s="59">
        <v>25829000</v>
      </c>
      <c r="G42" s="59">
        <v>0</v>
      </c>
      <c r="H42" s="60">
        <v>31264486</v>
      </c>
      <c r="I42" s="61">
        <v>14421</v>
      </c>
      <c r="J42" s="62">
        <v>6477335</v>
      </c>
      <c r="K42" s="59">
        <v>21832068</v>
      </c>
      <c r="L42" s="62">
        <v>0</v>
      </c>
      <c r="M42" s="60">
        <v>28323824</v>
      </c>
    </row>
    <row r="43" spans="1:13" s="8" customFormat="1" ht="12.75">
      <c r="A43" s="24" t="s">
        <v>89</v>
      </c>
      <c r="B43" s="77" t="s">
        <v>150</v>
      </c>
      <c r="C43" s="57" t="s">
        <v>151</v>
      </c>
      <c r="D43" s="58">
        <v>777539</v>
      </c>
      <c r="E43" s="59">
        <v>5091044</v>
      </c>
      <c r="F43" s="59">
        <v>65834784</v>
      </c>
      <c r="G43" s="59">
        <v>790000</v>
      </c>
      <c r="H43" s="60">
        <v>72493367</v>
      </c>
      <c r="I43" s="61">
        <v>726808</v>
      </c>
      <c r="J43" s="62">
        <v>6307825</v>
      </c>
      <c r="K43" s="59">
        <v>28330660</v>
      </c>
      <c r="L43" s="62">
        <v>5409000</v>
      </c>
      <c r="M43" s="60">
        <v>40774293</v>
      </c>
    </row>
    <row r="44" spans="1:13" s="8" customFormat="1" ht="12.75">
      <c r="A44" s="24" t="s">
        <v>89</v>
      </c>
      <c r="B44" s="77" t="s">
        <v>152</v>
      </c>
      <c r="C44" s="57" t="s">
        <v>153</v>
      </c>
      <c r="D44" s="58">
        <v>-159295</v>
      </c>
      <c r="E44" s="59">
        <v>19757970</v>
      </c>
      <c r="F44" s="59">
        <v>14893514</v>
      </c>
      <c r="G44" s="59">
        <v>790000</v>
      </c>
      <c r="H44" s="60">
        <v>35282189</v>
      </c>
      <c r="I44" s="61">
        <v>-176779</v>
      </c>
      <c r="J44" s="62">
        <v>15247231</v>
      </c>
      <c r="K44" s="59">
        <v>6358138</v>
      </c>
      <c r="L44" s="62">
        <v>5000000</v>
      </c>
      <c r="M44" s="60">
        <v>26428590</v>
      </c>
    </row>
    <row r="45" spans="1:13" s="8" customFormat="1" ht="12.75">
      <c r="A45" s="24" t="s">
        <v>89</v>
      </c>
      <c r="B45" s="77" t="s">
        <v>154</v>
      </c>
      <c r="C45" s="57" t="s">
        <v>155</v>
      </c>
      <c r="D45" s="58">
        <v>10381588</v>
      </c>
      <c r="E45" s="59">
        <v>19798062</v>
      </c>
      <c r="F45" s="59">
        <v>1282257</v>
      </c>
      <c r="G45" s="59">
        <v>790000</v>
      </c>
      <c r="H45" s="60">
        <v>32251907</v>
      </c>
      <c r="I45" s="61">
        <v>0</v>
      </c>
      <c r="J45" s="62">
        <v>14788876</v>
      </c>
      <c r="K45" s="59">
        <v>6871308</v>
      </c>
      <c r="L45" s="62">
        <v>6000000</v>
      </c>
      <c r="M45" s="60">
        <v>27660184</v>
      </c>
    </row>
    <row r="46" spans="1:13" s="8" customFormat="1" ht="12.75">
      <c r="A46" s="24" t="s">
        <v>108</v>
      </c>
      <c r="B46" s="77" t="s">
        <v>156</v>
      </c>
      <c r="C46" s="57" t="s">
        <v>157</v>
      </c>
      <c r="D46" s="58">
        <v>0</v>
      </c>
      <c r="E46" s="59">
        <v>263</v>
      </c>
      <c r="F46" s="59">
        <v>61745823</v>
      </c>
      <c r="G46" s="59">
        <v>1688000</v>
      </c>
      <c r="H46" s="60">
        <v>63434086</v>
      </c>
      <c r="I46" s="61">
        <v>0</v>
      </c>
      <c r="J46" s="62">
        <v>0</v>
      </c>
      <c r="K46" s="59">
        <v>35466659</v>
      </c>
      <c r="L46" s="62">
        <v>2756000</v>
      </c>
      <c r="M46" s="60">
        <v>38222659</v>
      </c>
    </row>
    <row r="47" spans="1:13" s="37" customFormat="1" ht="12.75">
      <c r="A47" s="46"/>
      <c r="B47" s="78" t="s">
        <v>158</v>
      </c>
      <c r="C47" s="79"/>
      <c r="D47" s="66">
        <f aca="true" t="shared" si="4" ref="D47:M47">SUM(D42:D46)</f>
        <v>11001417</v>
      </c>
      <c r="E47" s="67">
        <f t="shared" si="4"/>
        <v>50081240</v>
      </c>
      <c r="F47" s="67">
        <f t="shared" si="4"/>
        <v>169585378</v>
      </c>
      <c r="G47" s="67">
        <f t="shared" si="4"/>
        <v>4058000</v>
      </c>
      <c r="H47" s="80">
        <f t="shared" si="4"/>
        <v>234726035</v>
      </c>
      <c r="I47" s="81">
        <f t="shared" si="4"/>
        <v>564450</v>
      </c>
      <c r="J47" s="82">
        <f t="shared" si="4"/>
        <v>42821267</v>
      </c>
      <c r="K47" s="67">
        <f t="shared" si="4"/>
        <v>98858833</v>
      </c>
      <c r="L47" s="82">
        <f t="shared" si="4"/>
        <v>19165000</v>
      </c>
      <c r="M47" s="80">
        <f t="shared" si="4"/>
        <v>161409550</v>
      </c>
    </row>
    <row r="48" spans="1:13" s="8" customFormat="1" ht="12.75">
      <c r="A48" s="24" t="s">
        <v>89</v>
      </c>
      <c r="B48" s="77" t="s">
        <v>159</v>
      </c>
      <c r="C48" s="57" t="s">
        <v>160</v>
      </c>
      <c r="D48" s="58">
        <v>0</v>
      </c>
      <c r="E48" s="59">
        <v>0</v>
      </c>
      <c r="F48" s="59">
        <v>0</v>
      </c>
      <c r="G48" s="59">
        <v>0</v>
      </c>
      <c r="H48" s="60">
        <v>0</v>
      </c>
      <c r="I48" s="61">
        <v>1088712</v>
      </c>
      <c r="J48" s="62">
        <v>7490</v>
      </c>
      <c r="K48" s="59">
        <v>21657764</v>
      </c>
      <c r="L48" s="62">
        <v>11000000</v>
      </c>
      <c r="M48" s="60">
        <v>33753966</v>
      </c>
    </row>
    <row r="49" spans="1:13" s="8" customFormat="1" ht="12.75">
      <c r="A49" s="24" t="s">
        <v>89</v>
      </c>
      <c r="B49" s="77" t="s">
        <v>161</v>
      </c>
      <c r="C49" s="57" t="s">
        <v>162</v>
      </c>
      <c r="D49" s="58">
        <v>311120</v>
      </c>
      <c r="E49" s="59">
        <v>18402</v>
      </c>
      <c r="F49" s="59">
        <v>29771245</v>
      </c>
      <c r="G49" s="59">
        <v>0</v>
      </c>
      <c r="H49" s="60">
        <v>30100767</v>
      </c>
      <c r="I49" s="61">
        <v>1773806</v>
      </c>
      <c r="J49" s="62">
        <v>43519</v>
      </c>
      <c r="K49" s="59">
        <v>15028003</v>
      </c>
      <c r="L49" s="62">
        <v>0</v>
      </c>
      <c r="M49" s="60">
        <v>16845328</v>
      </c>
    </row>
    <row r="50" spans="1:13" s="8" customFormat="1" ht="12.75">
      <c r="A50" s="24" t="s">
        <v>89</v>
      </c>
      <c r="B50" s="77" t="s">
        <v>163</v>
      </c>
      <c r="C50" s="57" t="s">
        <v>164</v>
      </c>
      <c r="D50" s="58">
        <v>94711</v>
      </c>
      <c r="E50" s="59">
        <v>8690</v>
      </c>
      <c r="F50" s="59">
        <v>33492670</v>
      </c>
      <c r="G50" s="59">
        <v>7290000</v>
      </c>
      <c r="H50" s="60">
        <v>40886071</v>
      </c>
      <c r="I50" s="61">
        <v>278242</v>
      </c>
      <c r="J50" s="62">
        <v>9170</v>
      </c>
      <c r="K50" s="59">
        <v>30249141</v>
      </c>
      <c r="L50" s="62">
        <v>0</v>
      </c>
      <c r="M50" s="60">
        <v>30536553</v>
      </c>
    </row>
    <row r="51" spans="1:13" s="8" customFormat="1" ht="12.75">
      <c r="A51" s="24" t="s">
        <v>89</v>
      </c>
      <c r="B51" s="77" t="s">
        <v>165</v>
      </c>
      <c r="C51" s="57" t="s">
        <v>166</v>
      </c>
      <c r="D51" s="58">
        <v>0</v>
      </c>
      <c r="E51" s="59">
        <v>138336</v>
      </c>
      <c r="F51" s="59">
        <v>29093869</v>
      </c>
      <c r="G51" s="59">
        <v>1290000</v>
      </c>
      <c r="H51" s="60">
        <v>30522205</v>
      </c>
      <c r="I51" s="61">
        <v>792437</v>
      </c>
      <c r="J51" s="62">
        <v>43354</v>
      </c>
      <c r="K51" s="59">
        <v>28421096</v>
      </c>
      <c r="L51" s="62">
        <v>33500000</v>
      </c>
      <c r="M51" s="60">
        <v>62756887</v>
      </c>
    </row>
    <row r="52" spans="1:13" s="8" customFormat="1" ht="12.75">
      <c r="A52" s="24" t="s">
        <v>89</v>
      </c>
      <c r="B52" s="77" t="s">
        <v>167</v>
      </c>
      <c r="C52" s="57" t="s">
        <v>168</v>
      </c>
      <c r="D52" s="58">
        <v>559664</v>
      </c>
      <c r="E52" s="59">
        <v>37475449</v>
      </c>
      <c r="F52" s="59">
        <v>14650294</v>
      </c>
      <c r="G52" s="59">
        <v>10000000</v>
      </c>
      <c r="H52" s="60">
        <v>62685407</v>
      </c>
      <c r="I52" s="61">
        <v>29641386</v>
      </c>
      <c r="J52" s="62">
        <v>293599328</v>
      </c>
      <c r="K52" s="59">
        <v>322573979</v>
      </c>
      <c r="L52" s="62">
        <v>11000000</v>
      </c>
      <c r="M52" s="60">
        <v>656814693</v>
      </c>
    </row>
    <row r="53" spans="1:13" s="8" customFormat="1" ht="12.75">
      <c r="A53" s="24" t="s">
        <v>108</v>
      </c>
      <c r="B53" s="77" t="s">
        <v>169</v>
      </c>
      <c r="C53" s="57" t="s">
        <v>170</v>
      </c>
      <c r="D53" s="58">
        <v>0</v>
      </c>
      <c r="E53" s="59">
        <v>26356757</v>
      </c>
      <c r="F53" s="59">
        <v>156795407</v>
      </c>
      <c r="G53" s="59">
        <v>2478000</v>
      </c>
      <c r="H53" s="60">
        <v>185630164</v>
      </c>
      <c r="I53" s="61">
        <v>0</v>
      </c>
      <c r="J53" s="62">
        <v>26190500</v>
      </c>
      <c r="K53" s="59">
        <v>12603421</v>
      </c>
      <c r="L53" s="62">
        <v>11246000</v>
      </c>
      <c r="M53" s="60">
        <v>50039921</v>
      </c>
    </row>
    <row r="54" spans="1:13" s="37" customFormat="1" ht="12.75">
      <c r="A54" s="46"/>
      <c r="B54" s="78" t="s">
        <v>171</v>
      </c>
      <c r="C54" s="79"/>
      <c r="D54" s="66">
        <f aca="true" t="shared" si="5" ref="D54:M54">SUM(D48:D53)</f>
        <v>965495</v>
      </c>
      <c r="E54" s="67">
        <f t="shared" si="5"/>
        <v>63997634</v>
      </c>
      <c r="F54" s="67">
        <f t="shared" si="5"/>
        <v>263803485</v>
      </c>
      <c r="G54" s="67">
        <f t="shared" si="5"/>
        <v>21058000</v>
      </c>
      <c r="H54" s="80">
        <f t="shared" si="5"/>
        <v>349824614</v>
      </c>
      <c r="I54" s="81">
        <f t="shared" si="5"/>
        <v>33574583</v>
      </c>
      <c r="J54" s="82">
        <f t="shared" si="5"/>
        <v>319893361</v>
      </c>
      <c r="K54" s="67">
        <f t="shared" si="5"/>
        <v>430533404</v>
      </c>
      <c r="L54" s="82">
        <f t="shared" si="5"/>
        <v>66746000</v>
      </c>
      <c r="M54" s="80">
        <f t="shared" si="5"/>
        <v>850747348</v>
      </c>
    </row>
    <row r="55" spans="1:13" s="8" customFormat="1" ht="12.75">
      <c r="A55" s="24" t="s">
        <v>89</v>
      </c>
      <c r="B55" s="77" t="s">
        <v>172</v>
      </c>
      <c r="C55" s="57" t="s">
        <v>173</v>
      </c>
      <c r="D55" s="58">
        <v>4175403</v>
      </c>
      <c r="E55" s="59">
        <v>6919470</v>
      </c>
      <c r="F55" s="59">
        <v>35614139</v>
      </c>
      <c r="G55" s="59">
        <v>0</v>
      </c>
      <c r="H55" s="60">
        <v>46709012</v>
      </c>
      <c r="I55" s="61">
        <v>5955818</v>
      </c>
      <c r="J55" s="62">
        <v>8924700</v>
      </c>
      <c r="K55" s="59">
        <v>-3945392</v>
      </c>
      <c r="L55" s="62">
        <v>31000000</v>
      </c>
      <c r="M55" s="60">
        <v>41935126</v>
      </c>
    </row>
    <row r="56" spans="1:13" s="8" customFormat="1" ht="12.75">
      <c r="A56" s="24" t="s">
        <v>89</v>
      </c>
      <c r="B56" s="77" t="s">
        <v>174</v>
      </c>
      <c r="C56" s="57" t="s">
        <v>175</v>
      </c>
      <c r="D56" s="58">
        <v>973666</v>
      </c>
      <c r="E56" s="59">
        <v>8213</v>
      </c>
      <c r="F56" s="59">
        <v>19374354</v>
      </c>
      <c r="G56" s="59">
        <v>0</v>
      </c>
      <c r="H56" s="60">
        <v>20356233</v>
      </c>
      <c r="I56" s="61">
        <v>1477897</v>
      </c>
      <c r="J56" s="62">
        <v>8691</v>
      </c>
      <c r="K56" s="59">
        <v>4994753</v>
      </c>
      <c r="L56" s="62">
        <v>20000000</v>
      </c>
      <c r="M56" s="60">
        <v>26481341</v>
      </c>
    </row>
    <row r="57" spans="1:13" s="8" customFormat="1" ht="12.75">
      <c r="A57" s="24" t="s">
        <v>89</v>
      </c>
      <c r="B57" s="77" t="s">
        <v>176</v>
      </c>
      <c r="C57" s="57" t="s">
        <v>177</v>
      </c>
      <c r="D57" s="58">
        <v>1194802</v>
      </c>
      <c r="E57" s="59">
        <v>3526293</v>
      </c>
      <c r="F57" s="59">
        <v>7297225</v>
      </c>
      <c r="G57" s="59">
        <v>11790000</v>
      </c>
      <c r="H57" s="60">
        <v>23808320</v>
      </c>
      <c r="I57" s="61">
        <v>203088</v>
      </c>
      <c r="J57" s="62">
        <v>585004</v>
      </c>
      <c r="K57" s="59">
        <v>11379344</v>
      </c>
      <c r="L57" s="62">
        <v>0</v>
      </c>
      <c r="M57" s="60">
        <v>12167436</v>
      </c>
    </row>
    <row r="58" spans="1:13" s="8" customFormat="1" ht="12.75">
      <c r="A58" s="24" t="s">
        <v>89</v>
      </c>
      <c r="B58" s="77" t="s">
        <v>178</v>
      </c>
      <c r="C58" s="57" t="s">
        <v>179</v>
      </c>
      <c r="D58" s="58">
        <v>576536</v>
      </c>
      <c r="E58" s="59">
        <v>57528</v>
      </c>
      <c r="F58" s="59">
        <v>21543078</v>
      </c>
      <c r="G58" s="59">
        <v>2500000</v>
      </c>
      <c r="H58" s="60">
        <v>24677142</v>
      </c>
      <c r="I58" s="61">
        <v>401525</v>
      </c>
      <c r="J58" s="62">
        <v>29084</v>
      </c>
      <c r="K58" s="59">
        <v>4899142</v>
      </c>
      <c r="L58" s="62">
        <v>10000000</v>
      </c>
      <c r="M58" s="60">
        <v>15329751</v>
      </c>
    </row>
    <row r="59" spans="1:13" s="8" customFormat="1" ht="12.75">
      <c r="A59" s="24" t="s">
        <v>108</v>
      </c>
      <c r="B59" s="77" t="s">
        <v>180</v>
      </c>
      <c r="C59" s="57" t="s">
        <v>181</v>
      </c>
      <c r="D59" s="58">
        <v>0</v>
      </c>
      <c r="E59" s="59">
        <v>1970370</v>
      </c>
      <c r="F59" s="59">
        <v>96959730</v>
      </c>
      <c r="G59" s="59">
        <v>2478000</v>
      </c>
      <c r="H59" s="60">
        <v>101408100</v>
      </c>
      <c r="I59" s="61">
        <v>0</v>
      </c>
      <c r="J59" s="62">
        <v>1345238</v>
      </c>
      <c r="K59" s="59">
        <v>872104</v>
      </c>
      <c r="L59" s="62">
        <v>5069000</v>
      </c>
      <c r="M59" s="60">
        <v>7286342</v>
      </c>
    </row>
    <row r="60" spans="1:13" s="37" customFormat="1" ht="12.75">
      <c r="A60" s="46"/>
      <c r="B60" s="78" t="s">
        <v>182</v>
      </c>
      <c r="C60" s="79"/>
      <c r="D60" s="66">
        <f aca="true" t="shared" si="6" ref="D60:M60">SUM(D55:D59)</f>
        <v>6920407</v>
      </c>
      <c r="E60" s="67">
        <f t="shared" si="6"/>
        <v>12481874</v>
      </c>
      <c r="F60" s="67">
        <f t="shared" si="6"/>
        <v>180788526</v>
      </c>
      <c r="G60" s="67">
        <f t="shared" si="6"/>
        <v>16768000</v>
      </c>
      <c r="H60" s="80">
        <f t="shared" si="6"/>
        <v>216958807</v>
      </c>
      <c r="I60" s="81">
        <f t="shared" si="6"/>
        <v>8038328</v>
      </c>
      <c r="J60" s="82">
        <f t="shared" si="6"/>
        <v>10892717</v>
      </c>
      <c r="K60" s="67">
        <f t="shared" si="6"/>
        <v>18199951</v>
      </c>
      <c r="L60" s="82">
        <f t="shared" si="6"/>
        <v>66069000</v>
      </c>
      <c r="M60" s="80">
        <f t="shared" si="6"/>
        <v>103199996</v>
      </c>
    </row>
    <row r="61" spans="1:13" s="37" customFormat="1" ht="12.75">
      <c r="A61" s="46"/>
      <c r="B61" s="78" t="s">
        <v>183</v>
      </c>
      <c r="C61" s="79"/>
      <c r="D61" s="66">
        <f aca="true" t="shared" si="7" ref="D61:M61">SUM(D9:D10,D12:D21,D23:D30,D32:D40,D42:D46,D48:D53,D55:D59)</f>
        <v>288166807</v>
      </c>
      <c r="E61" s="67">
        <f t="shared" si="7"/>
        <v>1666844207</v>
      </c>
      <c r="F61" s="67">
        <f t="shared" si="7"/>
        <v>1880388064</v>
      </c>
      <c r="G61" s="67">
        <f t="shared" si="7"/>
        <v>443950000</v>
      </c>
      <c r="H61" s="80">
        <f t="shared" si="7"/>
        <v>4279349078</v>
      </c>
      <c r="I61" s="81">
        <f t="shared" si="7"/>
        <v>273005614</v>
      </c>
      <c r="J61" s="82">
        <f t="shared" si="7"/>
        <v>1677751163</v>
      </c>
      <c r="K61" s="67">
        <f t="shared" si="7"/>
        <v>1444396130</v>
      </c>
      <c r="L61" s="82">
        <f t="shared" si="7"/>
        <v>494438000</v>
      </c>
      <c r="M61" s="80">
        <f t="shared" si="7"/>
        <v>3889590907</v>
      </c>
    </row>
    <row r="62" spans="1:13" s="8" customFormat="1" ht="12.75">
      <c r="A62" s="47"/>
      <c r="B62" s="83"/>
      <c r="C62" s="84"/>
      <c r="D62" s="85"/>
      <c r="E62" s="86"/>
      <c r="F62" s="86"/>
      <c r="G62" s="86"/>
      <c r="H62" s="87"/>
      <c r="I62" s="85"/>
      <c r="J62" s="86"/>
      <c r="K62" s="86"/>
      <c r="L62" s="86"/>
      <c r="M62" s="87"/>
    </row>
    <row r="63" spans="1:13" s="8" customFormat="1" ht="12.75" customHeight="1">
      <c r="A63" s="27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1:13" ht="12.75" customHeight="1">
      <c r="A64" s="2"/>
      <c r="B64" s="91"/>
      <c r="C64" s="91"/>
      <c r="D64" s="91"/>
      <c r="E64" s="91"/>
      <c r="F64" s="91"/>
      <c r="G64" s="91"/>
      <c r="H64" s="76"/>
      <c r="I64" s="76"/>
      <c r="J64" s="76"/>
      <c r="K64" s="76"/>
      <c r="L64" s="76"/>
      <c r="M64" s="76"/>
    </row>
    <row r="65" spans="1:13" ht="12.75">
      <c r="A65" s="2"/>
      <c r="B65" s="92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63:M6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184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87</v>
      </c>
      <c r="B9" s="77" t="s">
        <v>41</v>
      </c>
      <c r="C9" s="57" t="s">
        <v>42</v>
      </c>
      <c r="D9" s="58">
        <v>124110171</v>
      </c>
      <c r="E9" s="59">
        <v>450897202</v>
      </c>
      <c r="F9" s="59">
        <v>304563086</v>
      </c>
      <c r="G9" s="59">
        <v>59146000</v>
      </c>
      <c r="H9" s="60">
        <v>938716459</v>
      </c>
      <c r="I9" s="61">
        <v>99008721</v>
      </c>
      <c r="J9" s="62">
        <v>448252709</v>
      </c>
      <c r="K9" s="59">
        <v>186317476</v>
      </c>
      <c r="L9" s="62">
        <v>65148000</v>
      </c>
      <c r="M9" s="60">
        <v>798726906</v>
      </c>
    </row>
    <row r="10" spans="1:13" s="37" customFormat="1" ht="12.75">
      <c r="A10" s="46"/>
      <c r="B10" s="78" t="s">
        <v>88</v>
      </c>
      <c r="C10" s="79"/>
      <c r="D10" s="66">
        <f aca="true" t="shared" si="0" ref="D10:M10">D9</f>
        <v>124110171</v>
      </c>
      <c r="E10" s="67">
        <f t="shared" si="0"/>
        <v>450897202</v>
      </c>
      <c r="F10" s="67">
        <f t="shared" si="0"/>
        <v>304563086</v>
      </c>
      <c r="G10" s="67">
        <f t="shared" si="0"/>
        <v>59146000</v>
      </c>
      <c r="H10" s="80">
        <f t="shared" si="0"/>
        <v>938716459</v>
      </c>
      <c r="I10" s="81">
        <f t="shared" si="0"/>
        <v>99008721</v>
      </c>
      <c r="J10" s="82">
        <f t="shared" si="0"/>
        <v>448252709</v>
      </c>
      <c r="K10" s="67">
        <f t="shared" si="0"/>
        <v>186317476</v>
      </c>
      <c r="L10" s="82">
        <f t="shared" si="0"/>
        <v>65148000</v>
      </c>
      <c r="M10" s="80">
        <f t="shared" si="0"/>
        <v>798726906</v>
      </c>
    </row>
    <row r="11" spans="1:13" s="8" customFormat="1" ht="12.75">
      <c r="A11" s="24" t="s">
        <v>89</v>
      </c>
      <c r="B11" s="77" t="s">
        <v>185</v>
      </c>
      <c r="C11" s="57" t="s">
        <v>186</v>
      </c>
      <c r="D11" s="58">
        <v>507307</v>
      </c>
      <c r="E11" s="59">
        <v>7453706</v>
      </c>
      <c r="F11" s="59">
        <v>16375150</v>
      </c>
      <c r="G11" s="59">
        <v>0</v>
      </c>
      <c r="H11" s="60">
        <v>24336163</v>
      </c>
      <c r="I11" s="61">
        <v>1258215</v>
      </c>
      <c r="J11" s="62">
        <v>7139229</v>
      </c>
      <c r="K11" s="59">
        <v>14558575</v>
      </c>
      <c r="L11" s="62">
        <v>0</v>
      </c>
      <c r="M11" s="60">
        <v>22956019</v>
      </c>
    </row>
    <row r="12" spans="1:13" s="8" customFormat="1" ht="12.75">
      <c r="A12" s="24" t="s">
        <v>89</v>
      </c>
      <c r="B12" s="77" t="s">
        <v>187</v>
      </c>
      <c r="C12" s="57" t="s">
        <v>188</v>
      </c>
      <c r="D12" s="58">
        <v>1935361</v>
      </c>
      <c r="E12" s="59">
        <v>11340156</v>
      </c>
      <c r="F12" s="59">
        <v>32769950</v>
      </c>
      <c r="G12" s="59">
        <v>0</v>
      </c>
      <c r="H12" s="60">
        <v>46045467</v>
      </c>
      <c r="I12" s="61">
        <v>1986011</v>
      </c>
      <c r="J12" s="62">
        <v>11072353</v>
      </c>
      <c r="K12" s="59">
        <v>21191155</v>
      </c>
      <c r="L12" s="62">
        <v>7669000</v>
      </c>
      <c r="M12" s="60">
        <v>41918519</v>
      </c>
    </row>
    <row r="13" spans="1:13" s="8" customFormat="1" ht="12.75">
      <c r="A13" s="24" t="s">
        <v>89</v>
      </c>
      <c r="B13" s="77" t="s">
        <v>189</v>
      </c>
      <c r="C13" s="57" t="s">
        <v>190</v>
      </c>
      <c r="D13" s="58">
        <v>250713</v>
      </c>
      <c r="E13" s="59">
        <v>4871920</v>
      </c>
      <c r="F13" s="59">
        <v>12415853</v>
      </c>
      <c r="G13" s="59">
        <v>0</v>
      </c>
      <c r="H13" s="60">
        <v>17538486</v>
      </c>
      <c r="I13" s="61">
        <v>1110084</v>
      </c>
      <c r="J13" s="62">
        <v>837597</v>
      </c>
      <c r="K13" s="59">
        <v>14171378</v>
      </c>
      <c r="L13" s="62">
        <v>0</v>
      </c>
      <c r="M13" s="60">
        <v>16119059</v>
      </c>
    </row>
    <row r="14" spans="1:13" s="8" customFormat="1" ht="12.75">
      <c r="A14" s="24" t="s">
        <v>89</v>
      </c>
      <c r="B14" s="77" t="s">
        <v>191</v>
      </c>
      <c r="C14" s="57" t="s">
        <v>192</v>
      </c>
      <c r="D14" s="58">
        <v>909833</v>
      </c>
      <c r="E14" s="59">
        <v>2634908</v>
      </c>
      <c r="F14" s="59">
        <v>8608287</v>
      </c>
      <c r="G14" s="59">
        <v>0</v>
      </c>
      <c r="H14" s="60">
        <v>12153028</v>
      </c>
      <c r="I14" s="61">
        <v>612272</v>
      </c>
      <c r="J14" s="62">
        <v>304836</v>
      </c>
      <c r="K14" s="59">
        <v>13091687</v>
      </c>
      <c r="L14" s="62">
        <v>0</v>
      </c>
      <c r="M14" s="60">
        <v>14008795</v>
      </c>
    </row>
    <row r="15" spans="1:13" s="8" customFormat="1" ht="12.75">
      <c r="A15" s="24" t="s">
        <v>108</v>
      </c>
      <c r="B15" s="77" t="s">
        <v>193</v>
      </c>
      <c r="C15" s="57" t="s">
        <v>194</v>
      </c>
      <c r="D15" s="58">
        <v>0</v>
      </c>
      <c r="E15" s="59">
        <v>0</v>
      </c>
      <c r="F15" s="59">
        <v>46518567</v>
      </c>
      <c r="G15" s="59">
        <v>0</v>
      </c>
      <c r="H15" s="60">
        <v>46518567</v>
      </c>
      <c r="I15" s="61">
        <v>0</v>
      </c>
      <c r="J15" s="62">
        <v>0</v>
      </c>
      <c r="K15" s="59">
        <v>14552650</v>
      </c>
      <c r="L15" s="62">
        <v>0</v>
      </c>
      <c r="M15" s="60">
        <v>14552650</v>
      </c>
    </row>
    <row r="16" spans="1:13" s="37" customFormat="1" ht="12.75">
      <c r="A16" s="46"/>
      <c r="B16" s="78" t="s">
        <v>195</v>
      </c>
      <c r="C16" s="79"/>
      <c r="D16" s="66">
        <f aca="true" t="shared" si="1" ref="D16:M16">SUM(D11:D15)</f>
        <v>3603214</v>
      </c>
      <c r="E16" s="67">
        <f t="shared" si="1"/>
        <v>26300690</v>
      </c>
      <c r="F16" s="67">
        <f t="shared" si="1"/>
        <v>116687807</v>
      </c>
      <c r="G16" s="67">
        <f t="shared" si="1"/>
        <v>0</v>
      </c>
      <c r="H16" s="80">
        <f t="shared" si="1"/>
        <v>146591711</v>
      </c>
      <c r="I16" s="81">
        <f t="shared" si="1"/>
        <v>4966582</v>
      </c>
      <c r="J16" s="82">
        <f t="shared" si="1"/>
        <v>19354015</v>
      </c>
      <c r="K16" s="67">
        <f t="shared" si="1"/>
        <v>77565445</v>
      </c>
      <c r="L16" s="82">
        <f t="shared" si="1"/>
        <v>7669000</v>
      </c>
      <c r="M16" s="80">
        <f t="shared" si="1"/>
        <v>109555042</v>
      </c>
    </row>
    <row r="17" spans="1:13" s="8" customFormat="1" ht="12.75">
      <c r="A17" s="24" t="s">
        <v>89</v>
      </c>
      <c r="B17" s="77" t="s">
        <v>196</v>
      </c>
      <c r="C17" s="57" t="s">
        <v>197</v>
      </c>
      <c r="D17" s="58">
        <v>1561845</v>
      </c>
      <c r="E17" s="59">
        <v>2763573</v>
      </c>
      <c r="F17" s="59">
        <v>1995876</v>
      </c>
      <c r="G17" s="59">
        <v>0</v>
      </c>
      <c r="H17" s="60">
        <v>6321294</v>
      </c>
      <c r="I17" s="61">
        <v>71191</v>
      </c>
      <c r="J17" s="62">
        <v>14458552</v>
      </c>
      <c r="K17" s="59">
        <v>3686968</v>
      </c>
      <c r="L17" s="62">
        <v>0</v>
      </c>
      <c r="M17" s="60">
        <v>18216711</v>
      </c>
    </row>
    <row r="18" spans="1:13" s="8" customFormat="1" ht="12.75">
      <c r="A18" s="24" t="s">
        <v>89</v>
      </c>
      <c r="B18" s="77" t="s">
        <v>198</v>
      </c>
      <c r="C18" s="57" t="s">
        <v>199</v>
      </c>
      <c r="D18" s="58">
        <v>85245</v>
      </c>
      <c r="E18" s="59">
        <v>889290</v>
      </c>
      <c r="F18" s="59">
        <v>0</v>
      </c>
      <c r="G18" s="59">
        <v>0</v>
      </c>
      <c r="H18" s="60">
        <v>974535</v>
      </c>
      <c r="I18" s="61">
        <v>260830</v>
      </c>
      <c r="J18" s="62">
        <v>2453910</v>
      </c>
      <c r="K18" s="59">
        <v>8768911</v>
      </c>
      <c r="L18" s="62">
        <v>360000</v>
      </c>
      <c r="M18" s="60">
        <v>11843651</v>
      </c>
    </row>
    <row r="19" spans="1:13" s="8" customFormat="1" ht="12.75">
      <c r="A19" s="24" t="s">
        <v>89</v>
      </c>
      <c r="B19" s="77" t="s">
        <v>200</v>
      </c>
      <c r="C19" s="57" t="s">
        <v>201</v>
      </c>
      <c r="D19" s="58">
        <v>40817</v>
      </c>
      <c r="E19" s="59">
        <v>7062411</v>
      </c>
      <c r="F19" s="59">
        <v>14673271</v>
      </c>
      <c r="G19" s="59">
        <v>0</v>
      </c>
      <c r="H19" s="60">
        <v>21776499</v>
      </c>
      <c r="I19" s="61">
        <v>2021737</v>
      </c>
      <c r="J19" s="62">
        <v>1861520</v>
      </c>
      <c r="K19" s="59">
        <v>195113</v>
      </c>
      <c r="L19" s="62">
        <v>0</v>
      </c>
      <c r="M19" s="60">
        <v>4078370</v>
      </c>
    </row>
    <row r="20" spans="1:13" s="8" customFormat="1" ht="12.75">
      <c r="A20" s="24" t="s">
        <v>89</v>
      </c>
      <c r="B20" s="77" t="s">
        <v>48</v>
      </c>
      <c r="C20" s="57" t="s">
        <v>49</v>
      </c>
      <c r="D20" s="58">
        <v>24628203</v>
      </c>
      <c r="E20" s="59">
        <v>108000984</v>
      </c>
      <c r="F20" s="59">
        <v>146063194</v>
      </c>
      <c r="G20" s="59">
        <v>300000</v>
      </c>
      <c r="H20" s="60">
        <v>278992381</v>
      </c>
      <c r="I20" s="61">
        <v>35829774</v>
      </c>
      <c r="J20" s="62">
        <v>107478510</v>
      </c>
      <c r="K20" s="59">
        <v>30916741</v>
      </c>
      <c r="L20" s="62">
        <v>500000</v>
      </c>
      <c r="M20" s="60">
        <v>174725025</v>
      </c>
    </row>
    <row r="21" spans="1:13" s="8" customFormat="1" ht="12.75">
      <c r="A21" s="24" t="s">
        <v>89</v>
      </c>
      <c r="B21" s="77" t="s">
        <v>202</v>
      </c>
      <c r="C21" s="57" t="s">
        <v>203</v>
      </c>
      <c r="D21" s="58">
        <v>0</v>
      </c>
      <c r="E21" s="59">
        <v>11327000</v>
      </c>
      <c r="F21" s="59">
        <v>54923707</v>
      </c>
      <c r="G21" s="59">
        <v>0</v>
      </c>
      <c r="H21" s="60">
        <v>66250707</v>
      </c>
      <c r="I21" s="61">
        <v>0</v>
      </c>
      <c r="J21" s="62">
        <v>3575894</v>
      </c>
      <c r="K21" s="59">
        <v>41732377</v>
      </c>
      <c r="L21" s="62">
        <v>0</v>
      </c>
      <c r="M21" s="60">
        <v>45308271</v>
      </c>
    </row>
    <row r="22" spans="1:13" s="8" customFormat="1" ht="12.75">
      <c r="A22" s="24" t="s">
        <v>108</v>
      </c>
      <c r="B22" s="77" t="s">
        <v>204</v>
      </c>
      <c r="C22" s="57" t="s">
        <v>205</v>
      </c>
      <c r="D22" s="58">
        <v>0</v>
      </c>
      <c r="E22" s="59">
        <v>0</v>
      </c>
      <c r="F22" s="59">
        <v>32210284</v>
      </c>
      <c r="G22" s="59">
        <v>0</v>
      </c>
      <c r="H22" s="60">
        <v>32210284</v>
      </c>
      <c r="I22" s="61">
        <v>0</v>
      </c>
      <c r="J22" s="62">
        <v>0</v>
      </c>
      <c r="K22" s="59">
        <v>36410114</v>
      </c>
      <c r="L22" s="62">
        <v>0</v>
      </c>
      <c r="M22" s="60">
        <v>36410114</v>
      </c>
    </row>
    <row r="23" spans="1:13" s="37" customFormat="1" ht="12.75">
      <c r="A23" s="46"/>
      <c r="B23" s="78" t="s">
        <v>206</v>
      </c>
      <c r="C23" s="79"/>
      <c r="D23" s="66">
        <f aca="true" t="shared" si="2" ref="D23:M23">SUM(D17:D22)</f>
        <v>26316110</v>
      </c>
      <c r="E23" s="67">
        <f t="shared" si="2"/>
        <v>130043258</v>
      </c>
      <c r="F23" s="67">
        <f t="shared" si="2"/>
        <v>249866332</v>
      </c>
      <c r="G23" s="67">
        <f t="shared" si="2"/>
        <v>300000</v>
      </c>
      <c r="H23" s="80">
        <f t="shared" si="2"/>
        <v>406525700</v>
      </c>
      <c r="I23" s="81">
        <f t="shared" si="2"/>
        <v>38183532</v>
      </c>
      <c r="J23" s="82">
        <f t="shared" si="2"/>
        <v>129828386</v>
      </c>
      <c r="K23" s="67">
        <f t="shared" si="2"/>
        <v>121710224</v>
      </c>
      <c r="L23" s="82">
        <f t="shared" si="2"/>
        <v>860000</v>
      </c>
      <c r="M23" s="80">
        <f t="shared" si="2"/>
        <v>290582142</v>
      </c>
    </row>
    <row r="24" spans="1:13" s="8" customFormat="1" ht="12.75">
      <c r="A24" s="24" t="s">
        <v>89</v>
      </c>
      <c r="B24" s="77" t="s">
        <v>207</v>
      </c>
      <c r="C24" s="57" t="s">
        <v>208</v>
      </c>
      <c r="D24" s="58">
        <v>7990041</v>
      </c>
      <c r="E24" s="59">
        <v>46742768</v>
      </c>
      <c r="F24" s="59">
        <v>116700171</v>
      </c>
      <c r="G24" s="59">
        <v>0</v>
      </c>
      <c r="H24" s="60">
        <v>171432980</v>
      </c>
      <c r="I24" s="61">
        <v>4025443</v>
      </c>
      <c r="J24" s="62">
        <v>22294427</v>
      </c>
      <c r="K24" s="59">
        <v>3464029</v>
      </c>
      <c r="L24" s="62">
        <v>0</v>
      </c>
      <c r="M24" s="60">
        <v>29783899</v>
      </c>
    </row>
    <row r="25" spans="1:13" s="8" customFormat="1" ht="12.75">
      <c r="A25" s="24" t="s">
        <v>89</v>
      </c>
      <c r="B25" s="77" t="s">
        <v>209</v>
      </c>
      <c r="C25" s="57" t="s">
        <v>210</v>
      </c>
      <c r="D25" s="58">
        <v>14374385</v>
      </c>
      <c r="E25" s="59">
        <v>65495685</v>
      </c>
      <c r="F25" s="59">
        <v>7266035</v>
      </c>
      <c r="G25" s="59">
        <v>0</v>
      </c>
      <c r="H25" s="60">
        <v>87136105</v>
      </c>
      <c r="I25" s="61">
        <v>14034013</v>
      </c>
      <c r="J25" s="62">
        <v>54187002</v>
      </c>
      <c r="K25" s="59">
        <v>38610466</v>
      </c>
      <c r="L25" s="62">
        <v>136000</v>
      </c>
      <c r="M25" s="60">
        <v>106967481</v>
      </c>
    </row>
    <row r="26" spans="1:13" s="8" customFormat="1" ht="12.75">
      <c r="A26" s="24" t="s">
        <v>89</v>
      </c>
      <c r="B26" s="77" t="s">
        <v>211</v>
      </c>
      <c r="C26" s="57" t="s">
        <v>212</v>
      </c>
      <c r="D26" s="58">
        <v>327450</v>
      </c>
      <c r="E26" s="59">
        <v>1838794</v>
      </c>
      <c r="F26" s="59">
        <v>2928418</v>
      </c>
      <c r="G26" s="59">
        <v>0</v>
      </c>
      <c r="H26" s="60">
        <v>5094662</v>
      </c>
      <c r="I26" s="61">
        <v>2628821</v>
      </c>
      <c r="J26" s="62">
        <v>16170522</v>
      </c>
      <c r="K26" s="59">
        <v>26549041</v>
      </c>
      <c r="L26" s="62">
        <v>0</v>
      </c>
      <c r="M26" s="60">
        <v>45348384</v>
      </c>
    </row>
    <row r="27" spans="1:13" s="8" customFormat="1" ht="12.75">
      <c r="A27" s="24" t="s">
        <v>89</v>
      </c>
      <c r="B27" s="77" t="s">
        <v>213</v>
      </c>
      <c r="C27" s="57" t="s">
        <v>214</v>
      </c>
      <c r="D27" s="58">
        <v>189460981</v>
      </c>
      <c r="E27" s="59">
        <v>10248420</v>
      </c>
      <c r="F27" s="59">
        <v>123656427</v>
      </c>
      <c r="G27" s="59">
        <v>4240000</v>
      </c>
      <c r="H27" s="60">
        <v>327605828</v>
      </c>
      <c r="I27" s="61">
        <v>163233703</v>
      </c>
      <c r="J27" s="62">
        <v>-66169274</v>
      </c>
      <c r="K27" s="59">
        <v>171896843</v>
      </c>
      <c r="L27" s="62">
        <v>18802000</v>
      </c>
      <c r="M27" s="60">
        <v>287763272</v>
      </c>
    </row>
    <row r="28" spans="1:13" s="8" customFormat="1" ht="12.75">
      <c r="A28" s="24" t="s">
        <v>89</v>
      </c>
      <c r="B28" s="77" t="s">
        <v>215</v>
      </c>
      <c r="C28" s="57" t="s">
        <v>216</v>
      </c>
      <c r="D28" s="58">
        <v>610052</v>
      </c>
      <c r="E28" s="59">
        <v>9793944</v>
      </c>
      <c r="F28" s="59">
        <v>18259987</v>
      </c>
      <c r="G28" s="59">
        <v>1760000</v>
      </c>
      <c r="H28" s="60">
        <v>30423983</v>
      </c>
      <c r="I28" s="61">
        <v>996914</v>
      </c>
      <c r="J28" s="62">
        <v>5863962</v>
      </c>
      <c r="K28" s="59">
        <v>15846798</v>
      </c>
      <c r="L28" s="62">
        <v>0</v>
      </c>
      <c r="M28" s="60">
        <v>22707674</v>
      </c>
    </row>
    <row r="29" spans="1:13" s="8" customFormat="1" ht="12.75">
      <c r="A29" s="24" t="s">
        <v>89</v>
      </c>
      <c r="B29" s="77" t="s">
        <v>217</v>
      </c>
      <c r="C29" s="57" t="s">
        <v>218</v>
      </c>
      <c r="D29" s="58">
        <v>2683078</v>
      </c>
      <c r="E29" s="59">
        <v>15384702</v>
      </c>
      <c r="F29" s="59">
        <v>16953192</v>
      </c>
      <c r="G29" s="59">
        <v>0</v>
      </c>
      <c r="H29" s="60">
        <v>35020972</v>
      </c>
      <c r="I29" s="61">
        <v>2738564</v>
      </c>
      <c r="J29" s="62">
        <v>13616082</v>
      </c>
      <c r="K29" s="59">
        <v>9413464</v>
      </c>
      <c r="L29" s="62">
        <v>0</v>
      </c>
      <c r="M29" s="60">
        <v>25768110</v>
      </c>
    </row>
    <row r="30" spans="1:13" s="8" customFormat="1" ht="12.75">
      <c r="A30" s="24" t="s">
        <v>108</v>
      </c>
      <c r="B30" s="77" t="s">
        <v>219</v>
      </c>
      <c r="C30" s="57" t="s">
        <v>220</v>
      </c>
      <c r="D30" s="58">
        <v>0</v>
      </c>
      <c r="E30" s="59">
        <v>0</v>
      </c>
      <c r="F30" s="59">
        <v>43801569</v>
      </c>
      <c r="G30" s="59">
        <v>0</v>
      </c>
      <c r="H30" s="60">
        <v>43801569</v>
      </c>
      <c r="I30" s="61">
        <v>0</v>
      </c>
      <c r="J30" s="62">
        <v>0</v>
      </c>
      <c r="K30" s="59">
        <v>31058574</v>
      </c>
      <c r="L30" s="62">
        <v>0</v>
      </c>
      <c r="M30" s="60">
        <v>31058574</v>
      </c>
    </row>
    <row r="31" spans="1:13" s="37" customFormat="1" ht="12.75">
      <c r="A31" s="46"/>
      <c r="B31" s="78" t="s">
        <v>221</v>
      </c>
      <c r="C31" s="79"/>
      <c r="D31" s="66">
        <f aca="true" t="shared" si="3" ref="D31:M31">SUM(D24:D30)</f>
        <v>215445987</v>
      </c>
      <c r="E31" s="67">
        <f t="shared" si="3"/>
        <v>149504313</v>
      </c>
      <c r="F31" s="67">
        <f t="shared" si="3"/>
        <v>329565799</v>
      </c>
      <c r="G31" s="67">
        <f t="shared" si="3"/>
        <v>6000000</v>
      </c>
      <c r="H31" s="80">
        <f t="shared" si="3"/>
        <v>700516099</v>
      </c>
      <c r="I31" s="81">
        <f t="shared" si="3"/>
        <v>187657458</v>
      </c>
      <c r="J31" s="82">
        <f t="shared" si="3"/>
        <v>45962721</v>
      </c>
      <c r="K31" s="67">
        <f t="shared" si="3"/>
        <v>296839215</v>
      </c>
      <c r="L31" s="82">
        <f t="shared" si="3"/>
        <v>18938000</v>
      </c>
      <c r="M31" s="80">
        <f t="shared" si="3"/>
        <v>549397394</v>
      </c>
    </row>
    <row r="32" spans="1:13" s="8" customFormat="1" ht="12.75">
      <c r="A32" s="24" t="s">
        <v>89</v>
      </c>
      <c r="B32" s="77" t="s">
        <v>222</v>
      </c>
      <c r="C32" s="57" t="s">
        <v>223</v>
      </c>
      <c r="D32" s="58">
        <v>9127338</v>
      </c>
      <c r="E32" s="59">
        <v>63378822</v>
      </c>
      <c r="F32" s="59">
        <v>51760167</v>
      </c>
      <c r="G32" s="59">
        <v>1120000</v>
      </c>
      <c r="H32" s="60">
        <v>125386327</v>
      </c>
      <c r="I32" s="61">
        <v>8444040</v>
      </c>
      <c r="J32" s="62">
        <v>73262356</v>
      </c>
      <c r="K32" s="59">
        <v>5956132</v>
      </c>
      <c r="L32" s="62">
        <v>0</v>
      </c>
      <c r="M32" s="60">
        <v>87662528</v>
      </c>
    </row>
    <row r="33" spans="1:13" s="8" customFormat="1" ht="12.75">
      <c r="A33" s="24" t="s">
        <v>89</v>
      </c>
      <c r="B33" s="77" t="s">
        <v>224</v>
      </c>
      <c r="C33" s="57" t="s">
        <v>225</v>
      </c>
      <c r="D33" s="58">
        <v>0</v>
      </c>
      <c r="E33" s="59">
        <v>0</v>
      </c>
      <c r="F33" s="59">
        <v>-3378000</v>
      </c>
      <c r="G33" s="59">
        <v>3378000</v>
      </c>
      <c r="H33" s="60">
        <v>0</v>
      </c>
      <c r="I33" s="61">
        <v>18559768</v>
      </c>
      <c r="J33" s="62">
        <v>30192489</v>
      </c>
      <c r="K33" s="59">
        <v>92772392</v>
      </c>
      <c r="L33" s="62">
        <v>7000000</v>
      </c>
      <c r="M33" s="60">
        <v>148524649</v>
      </c>
    </row>
    <row r="34" spans="1:13" s="8" customFormat="1" ht="12.75">
      <c r="A34" s="24" t="s">
        <v>89</v>
      </c>
      <c r="B34" s="77" t="s">
        <v>226</v>
      </c>
      <c r="C34" s="57" t="s">
        <v>227</v>
      </c>
      <c r="D34" s="58">
        <v>22030415</v>
      </c>
      <c r="E34" s="59">
        <v>72327760</v>
      </c>
      <c r="F34" s="59">
        <v>46137565</v>
      </c>
      <c r="G34" s="59">
        <v>995000</v>
      </c>
      <c r="H34" s="60">
        <v>141490740</v>
      </c>
      <c r="I34" s="61">
        <v>20575225</v>
      </c>
      <c r="J34" s="62">
        <v>48846951</v>
      </c>
      <c r="K34" s="59">
        <v>5858576</v>
      </c>
      <c r="L34" s="62">
        <v>2780000</v>
      </c>
      <c r="M34" s="60">
        <v>78060752</v>
      </c>
    </row>
    <row r="35" spans="1:13" s="8" customFormat="1" ht="12.75">
      <c r="A35" s="24" t="s">
        <v>89</v>
      </c>
      <c r="B35" s="77" t="s">
        <v>228</v>
      </c>
      <c r="C35" s="57" t="s">
        <v>229</v>
      </c>
      <c r="D35" s="58">
        <v>929776</v>
      </c>
      <c r="E35" s="59">
        <v>15117969</v>
      </c>
      <c r="F35" s="59">
        <v>19412184</v>
      </c>
      <c r="G35" s="59">
        <v>6046000</v>
      </c>
      <c r="H35" s="60">
        <v>41505929</v>
      </c>
      <c r="I35" s="61">
        <v>2089687</v>
      </c>
      <c r="J35" s="62">
        <v>10604049</v>
      </c>
      <c r="K35" s="59">
        <v>21245022</v>
      </c>
      <c r="L35" s="62">
        <v>3243000</v>
      </c>
      <c r="M35" s="60">
        <v>37181758</v>
      </c>
    </row>
    <row r="36" spans="1:13" s="8" customFormat="1" ht="12.75">
      <c r="A36" s="24" t="s">
        <v>108</v>
      </c>
      <c r="B36" s="77" t="s">
        <v>230</v>
      </c>
      <c r="C36" s="57" t="s">
        <v>231</v>
      </c>
      <c r="D36" s="58">
        <v>0</v>
      </c>
      <c r="E36" s="59">
        <v>0</v>
      </c>
      <c r="F36" s="59">
        <v>49333745</v>
      </c>
      <c r="G36" s="59">
        <v>0</v>
      </c>
      <c r="H36" s="60">
        <v>49333745</v>
      </c>
      <c r="I36" s="61">
        <v>0</v>
      </c>
      <c r="J36" s="62">
        <v>0</v>
      </c>
      <c r="K36" s="59">
        <v>43947427</v>
      </c>
      <c r="L36" s="62">
        <v>0</v>
      </c>
      <c r="M36" s="60">
        <v>43947427</v>
      </c>
    </row>
    <row r="37" spans="1:13" s="37" customFormat="1" ht="12.75">
      <c r="A37" s="46"/>
      <c r="B37" s="78" t="s">
        <v>232</v>
      </c>
      <c r="C37" s="79"/>
      <c r="D37" s="66">
        <f aca="true" t="shared" si="4" ref="D37:M37">SUM(D32:D36)</f>
        <v>32087529</v>
      </c>
      <c r="E37" s="67">
        <f t="shared" si="4"/>
        <v>150824551</v>
      </c>
      <c r="F37" s="67">
        <f t="shared" si="4"/>
        <v>163265661</v>
      </c>
      <c r="G37" s="67">
        <f t="shared" si="4"/>
        <v>11539000</v>
      </c>
      <c r="H37" s="80">
        <f t="shared" si="4"/>
        <v>357716741</v>
      </c>
      <c r="I37" s="81">
        <f t="shared" si="4"/>
        <v>49668720</v>
      </c>
      <c r="J37" s="82">
        <f t="shared" si="4"/>
        <v>162905845</v>
      </c>
      <c r="K37" s="67">
        <f t="shared" si="4"/>
        <v>169779549</v>
      </c>
      <c r="L37" s="82">
        <f t="shared" si="4"/>
        <v>13023000</v>
      </c>
      <c r="M37" s="80">
        <f t="shared" si="4"/>
        <v>395377114</v>
      </c>
    </row>
    <row r="38" spans="1:13" s="37" customFormat="1" ht="12.75">
      <c r="A38" s="46"/>
      <c r="B38" s="78" t="s">
        <v>233</v>
      </c>
      <c r="C38" s="79"/>
      <c r="D38" s="66">
        <f aca="true" t="shared" si="5" ref="D38:M38">SUM(D9,D11:D15,D17:D22,D24:D30,D32:D36)</f>
        <v>401563011</v>
      </c>
      <c r="E38" s="67">
        <f t="shared" si="5"/>
        <v>907570014</v>
      </c>
      <c r="F38" s="67">
        <f t="shared" si="5"/>
        <v>1163948685</v>
      </c>
      <c r="G38" s="67">
        <f t="shared" si="5"/>
        <v>76985000</v>
      </c>
      <c r="H38" s="80">
        <f t="shared" si="5"/>
        <v>2550066710</v>
      </c>
      <c r="I38" s="81">
        <f t="shared" si="5"/>
        <v>379485013</v>
      </c>
      <c r="J38" s="82">
        <f t="shared" si="5"/>
        <v>806303676</v>
      </c>
      <c r="K38" s="67">
        <f t="shared" si="5"/>
        <v>852211909</v>
      </c>
      <c r="L38" s="82">
        <f t="shared" si="5"/>
        <v>105638000</v>
      </c>
      <c r="M38" s="80">
        <f t="shared" si="5"/>
        <v>2143638598</v>
      </c>
    </row>
    <row r="39" spans="1:13" s="8" customFormat="1" ht="12.75">
      <c r="A39" s="47"/>
      <c r="B39" s="83"/>
      <c r="C39" s="84"/>
      <c r="D39" s="85"/>
      <c r="E39" s="86"/>
      <c r="F39" s="86"/>
      <c r="G39" s="86"/>
      <c r="H39" s="87"/>
      <c r="I39" s="85"/>
      <c r="J39" s="86"/>
      <c r="K39" s="86"/>
      <c r="L39" s="86"/>
      <c r="M39" s="87"/>
    </row>
    <row r="40" spans="1:13" s="8" customFormat="1" ht="12.75">
      <c r="A40" s="27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0:M4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234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87</v>
      </c>
      <c r="B9" s="77" t="s">
        <v>35</v>
      </c>
      <c r="C9" s="57" t="s">
        <v>36</v>
      </c>
      <c r="D9" s="58">
        <v>781636863</v>
      </c>
      <c r="E9" s="59">
        <v>3020383973</v>
      </c>
      <c r="F9" s="59">
        <v>1235368268</v>
      </c>
      <c r="G9" s="59">
        <v>12883000</v>
      </c>
      <c r="H9" s="60">
        <v>5050272104</v>
      </c>
      <c r="I9" s="61">
        <v>784400928</v>
      </c>
      <c r="J9" s="62">
        <v>2408692555</v>
      </c>
      <c r="K9" s="59">
        <v>1021851909</v>
      </c>
      <c r="L9" s="62">
        <v>52471000</v>
      </c>
      <c r="M9" s="60">
        <v>4267416392</v>
      </c>
    </row>
    <row r="10" spans="1:13" s="8" customFormat="1" ht="12.75">
      <c r="A10" s="24" t="s">
        <v>87</v>
      </c>
      <c r="B10" s="77" t="s">
        <v>39</v>
      </c>
      <c r="C10" s="57" t="s">
        <v>40</v>
      </c>
      <c r="D10" s="58">
        <v>1441561777</v>
      </c>
      <c r="E10" s="59">
        <v>3979399770</v>
      </c>
      <c r="F10" s="59">
        <v>1633872975</v>
      </c>
      <c r="G10" s="59">
        <v>343639000</v>
      </c>
      <c r="H10" s="60">
        <v>7398473522</v>
      </c>
      <c r="I10" s="61">
        <v>1448319139</v>
      </c>
      <c r="J10" s="62">
        <v>3480332211</v>
      </c>
      <c r="K10" s="59">
        <v>1534754351</v>
      </c>
      <c r="L10" s="62">
        <v>52034000</v>
      </c>
      <c r="M10" s="60">
        <v>6515439701</v>
      </c>
    </row>
    <row r="11" spans="1:13" s="8" customFormat="1" ht="12.75">
      <c r="A11" s="24" t="s">
        <v>87</v>
      </c>
      <c r="B11" s="77" t="s">
        <v>45</v>
      </c>
      <c r="C11" s="57" t="s">
        <v>46</v>
      </c>
      <c r="D11" s="58">
        <v>806377350</v>
      </c>
      <c r="E11" s="59">
        <v>2685406279</v>
      </c>
      <c r="F11" s="59">
        <v>763585627</v>
      </c>
      <c r="G11" s="59">
        <v>40600000</v>
      </c>
      <c r="H11" s="60">
        <v>4295969256</v>
      </c>
      <c r="I11" s="61">
        <v>729311602</v>
      </c>
      <c r="J11" s="62">
        <v>2099777485</v>
      </c>
      <c r="K11" s="59">
        <v>872289318</v>
      </c>
      <c r="L11" s="62">
        <v>42268000</v>
      </c>
      <c r="M11" s="60">
        <v>3743646405</v>
      </c>
    </row>
    <row r="12" spans="1:13" s="37" customFormat="1" ht="12.75">
      <c r="A12" s="46"/>
      <c r="B12" s="78" t="s">
        <v>88</v>
      </c>
      <c r="C12" s="79"/>
      <c r="D12" s="66">
        <f aca="true" t="shared" si="0" ref="D12:M12">SUM(D9:D11)</f>
        <v>3029575990</v>
      </c>
      <c r="E12" s="67">
        <f t="shared" si="0"/>
        <v>9685190022</v>
      </c>
      <c r="F12" s="67">
        <f t="shared" si="0"/>
        <v>3632826870</v>
      </c>
      <c r="G12" s="67">
        <f t="shared" si="0"/>
        <v>397122000</v>
      </c>
      <c r="H12" s="80">
        <f t="shared" si="0"/>
        <v>16744714882</v>
      </c>
      <c r="I12" s="81">
        <f t="shared" si="0"/>
        <v>2962031669</v>
      </c>
      <c r="J12" s="82">
        <f t="shared" si="0"/>
        <v>7988802251</v>
      </c>
      <c r="K12" s="67">
        <f t="shared" si="0"/>
        <v>3428895578</v>
      </c>
      <c r="L12" s="82">
        <f t="shared" si="0"/>
        <v>146773000</v>
      </c>
      <c r="M12" s="80">
        <f t="shared" si="0"/>
        <v>14526502498</v>
      </c>
    </row>
    <row r="13" spans="1:13" s="8" customFormat="1" ht="12.75">
      <c r="A13" s="24" t="s">
        <v>89</v>
      </c>
      <c r="B13" s="77" t="s">
        <v>50</v>
      </c>
      <c r="C13" s="57" t="s">
        <v>51</v>
      </c>
      <c r="D13" s="58">
        <v>135494859</v>
      </c>
      <c r="E13" s="59">
        <v>460498419</v>
      </c>
      <c r="F13" s="59">
        <v>203899305</v>
      </c>
      <c r="G13" s="59">
        <v>4064000</v>
      </c>
      <c r="H13" s="60">
        <v>803956583</v>
      </c>
      <c r="I13" s="61">
        <v>117286732</v>
      </c>
      <c r="J13" s="62">
        <v>396456351</v>
      </c>
      <c r="K13" s="59">
        <v>193199846</v>
      </c>
      <c r="L13" s="62">
        <v>0</v>
      </c>
      <c r="M13" s="60">
        <v>706942929</v>
      </c>
    </row>
    <row r="14" spans="1:13" s="8" customFormat="1" ht="12.75">
      <c r="A14" s="24" t="s">
        <v>89</v>
      </c>
      <c r="B14" s="77" t="s">
        <v>235</v>
      </c>
      <c r="C14" s="57" t="s">
        <v>236</v>
      </c>
      <c r="D14" s="58">
        <v>33841382</v>
      </c>
      <c r="E14" s="59">
        <v>71155793</v>
      </c>
      <c r="F14" s="59">
        <v>19638340</v>
      </c>
      <c r="G14" s="59">
        <v>1210000</v>
      </c>
      <c r="H14" s="60">
        <v>125845515</v>
      </c>
      <c r="I14" s="61">
        <v>28562403</v>
      </c>
      <c r="J14" s="62">
        <v>71664238</v>
      </c>
      <c r="K14" s="59">
        <v>22810062</v>
      </c>
      <c r="L14" s="62">
        <v>0</v>
      </c>
      <c r="M14" s="60">
        <v>123036703</v>
      </c>
    </row>
    <row r="15" spans="1:13" s="8" customFormat="1" ht="12.75">
      <c r="A15" s="24" t="s">
        <v>89</v>
      </c>
      <c r="B15" s="77" t="s">
        <v>237</v>
      </c>
      <c r="C15" s="57" t="s">
        <v>238</v>
      </c>
      <c r="D15" s="58">
        <v>18334297</v>
      </c>
      <c r="E15" s="59">
        <v>62979261</v>
      </c>
      <c r="F15" s="59">
        <v>15518089</v>
      </c>
      <c r="G15" s="59">
        <v>0</v>
      </c>
      <c r="H15" s="60">
        <v>96831647</v>
      </c>
      <c r="I15" s="61">
        <v>16593238</v>
      </c>
      <c r="J15" s="62">
        <v>47926637</v>
      </c>
      <c r="K15" s="59">
        <v>27641509</v>
      </c>
      <c r="L15" s="62">
        <v>0</v>
      </c>
      <c r="M15" s="60">
        <v>92161384</v>
      </c>
    </row>
    <row r="16" spans="1:13" s="8" customFormat="1" ht="12.75">
      <c r="A16" s="24" t="s">
        <v>108</v>
      </c>
      <c r="B16" s="77" t="s">
        <v>239</v>
      </c>
      <c r="C16" s="57" t="s">
        <v>240</v>
      </c>
      <c r="D16" s="58">
        <v>0</v>
      </c>
      <c r="E16" s="59">
        <v>0</v>
      </c>
      <c r="F16" s="59">
        <v>9411635</v>
      </c>
      <c r="G16" s="59">
        <v>3000000</v>
      </c>
      <c r="H16" s="60">
        <v>12411635</v>
      </c>
      <c r="I16" s="61">
        <v>0</v>
      </c>
      <c r="J16" s="62">
        <v>0</v>
      </c>
      <c r="K16" s="59">
        <v>79610809</v>
      </c>
      <c r="L16" s="62">
        <v>212000</v>
      </c>
      <c r="M16" s="60">
        <v>79822809</v>
      </c>
    </row>
    <row r="17" spans="1:13" s="37" customFormat="1" ht="12.75">
      <c r="A17" s="46"/>
      <c r="B17" s="78" t="s">
        <v>241</v>
      </c>
      <c r="C17" s="79"/>
      <c r="D17" s="66">
        <f aca="true" t="shared" si="1" ref="D17:M17">SUM(D13:D16)</f>
        <v>187670538</v>
      </c>
      <c r="E17" s="67">
        <f t="shared" si="1"/>
        <v>594633473</v>
      </c>
      <c r="F17" s="67">
        <f t="shared" si="1"/>
        <v>248467369</v>
      </c>
      <c r="G17" s="67">
        <f t="shared" si="1"/>
        <v>8274000</v>
      </c>
      <c r="H17" s="80">
        <f t="shared" si="1"/>
        <v>1039045380</v>
      </c>
      <c r="I17" s="81">
        <f t="shared" si="1"/>
        <v>162442373</v>
      </c>
      <c r="J17" s="82">
        <f t="shared" si="1"/>
        <v>516047226</v>
      </c>
      <c r="K17" s="67">
        <f t="shared" si="1"/>
        <v>323262226</v>
      </c>
      <c r="L17" s="82">
        <f t="shared" si="1"/>
        <v>212000</v>
      </c>
      <c r="M17" s="80">
        <f t="shared" si="1"/>
        <v>1001963825</v>
      </c>
    </row>
    <row r="18" spans="1:13" s="8" customFormat="1" ht="12.75">
      <c r="A18" s="24" t="s">
        <v>89</v>
      </c>
      <c r="B18" s="77" t="s">
        <v>52</v>
      </c>
      <c r="C18" s="57" t="s">
        <v>53</v>
      </c>
      <c r="D18" s="58">
        <v>59006519</v>
      </c>
      <c r="E18" s="59">
        <v>243110507</v>
      </c>
      <c r="F18" s="59">
        <v>81223980</v>
      </c>
      <c r="G18" s="59">
        <v>0</v>
      </c>
      <c r="H18" s="60">
        <v>383341006</v>
      </c>
      <c r="I18" s="61">
        <v>50663602</v>
      </c>
      <c r="J18" s="62">
        <v>214266875</v>
      </c>
      <c r="K18" s="59">
        <v>74168662</v>
      </c>
      <c r="L18" s="62">
        <v>90000</v>
      </c>
      <c r="M18" s="60">
        <v>339189139</v>
      </c>
    </row>
    <row r="19" spans="1:13" s="8" customFormat="1" ht="12.75">
      <c r="A19" s="24" t="s">
        <v>89</v>
      </c>
      <c r="B19" s="77" t="s">
        <v>242</v>
      </c>
      <c r="C19" s="57" t="s">
        <v>243</v>
      </c>
      <c r="D19" s="58">
        <v>25531502</v>
      </c>
      <c r="E19" s="59">
        <v>96705054</v>
      </c>
      <c r="F19" s="59">
        <v>40432494</v>
      </c>
      <c r="G19" s="59">
        <v>0</v>
      </c>
      <c r="H19" s="60">
        <v>162669050</v>
      </c>
      <c r="I19" s="61">
        <v>23169029</v>
      </c>
      <c r="J19" s="62">
        <v>85729162</v>
      </c>
      <c r="K19" s="59">
        <v>19787196</v>
      </c>
      <c r="L19" s="62">
        <v>0</v>
      </c>
      <c r="M19" s="60">
        <v>128685387</v>
      </c>
    </row>
    <row r="20" spans="1:13" s="8" customFormat="1" ht="12.75">
      <c r="A20" s="24" t="s">
        <v>89</v>
      </c>
      <c r="B20" s="77" t="s">
        <v>244</v>
      </c>
      <c r="C20" s="57" t="s">
        <v>245</v>
      </c>
      <c r="D20" s="58">
        <v>6615605</v>
      </c>
      <c r="E20" s="59">
        <v>42835331</v>
      </c>
      <c r="F20" s="59">
        <v>40085170</v>
      </c>
      <c r="G20" s="59">
        <v>0</v>
      </c>
      <c r="H20" s="60">
        <v>89536106</v>
      </c>
      <c r="I20" s="61">
        <v>8319752</v>
      </c>
      <c r="J20" s="62">
        <v>40401625</v>
      </c>
      <c r="K20" s="59">
        <v>34833403</v>
      </c>
      <c r="L20" s="62">
        <v>11403000</v>
      </c>
      <c r="M20" s="60">
        <v>94957780</v>
      </c>
    </row>
    <row r="21" spans="1:13" s="8" customFormat="1" ht="12.75">
      <c r="A21" s="24" t="s">
        <v>89</v>
      </c>
      <c r="B21" s="77" t="s">
        <v>246</v>
      </c>
      <c r="C21" s="57" t="s">
        <v>247</v>
      </c>
      <c r="D21" s="58">
        <v>14573849</v>
      </c>
      <c r="E21" s="59">
        <v>77159134</v>
      </c>
      <c r="F21" s="59">
        <v>9950423</v>
      </c>
      <c r="G21" s="59">
        <v>2100000</v>
      </c>
      <c r="H21" s="60">
        <v>103783406</v>
      </c>
      <c r="I21" s="61">
        <v>20469269</v>
      </c>
      <c r="J21" s="62">
        <v>69259737</v>
      </c>
      <c r="K21" s="59">
        <v>5879987</v>
      </c>
      <c r="L21" s="62">
        <v>4989000</v>
      </c>
      <c r="M21" s="60">
        <v>100597993</v>
      </c>
    </row>
    <row r="22" spans="1:13" s="8" customFormat="1" ht="12.75">
      <c r="A22" s="24" t="s">
        <v>108</v>
      </c>
      <c r="B22" s="77" t="s">
        <v>248</v>
      </c>
      <c r="C22" s="57" t="s">
        <v>249</v>
      </c>
      <c r="D22" s="58">
        <v>0</v>
      </c>
      <c r="E22" s="59">
        <v>440069</v>
      </c>
      <c r="F22" s="59">
        <v>58671513</v>
      </c>
      <c r="G22" s="59">
        <v>0</v>
      </c>
      <c r="H22" s="60">
        <v>59111582</v>
      </c>
      <c r="I22" s="61">
        <v>723867</v>
      </c>
      <c r="J22" s="62">
        <v>1200663</v>
      </c>
      <c r="K22" s="59">
        <v>62284181</v>
      </c>
      <c r="L22" s="62">
        <v>0</v>
      </c>
      <c r="M22" s="60">
        <v>64208711</v>
      </c>
    </row>
    <row r="23" spans="1:13" s="37" customFormat="1" ht="12.75">
      <c r="A23" s="46"/>
      <c r="B23" s="78" t="s">
        <v>250</v>
      </c>
      <c r="C23" s="79"/>
      <c r="D23" s="66">
        <f aca="true" t="shared" si="2" ref="D23:M23">SUM(D18:D22)</f>
        <v>105727475</v>
      </c>
      <c r="E23" s="67">
        <f t="shared" si="2"/>
        <v>460250095</v>
      </c>
      <c r="F23" s="67">
        <f t="shared" si="2"/>
        <v>230363580</v>
      </c>
      <c r="G23" s="67">
        <f t="shared" si="2"/>
        <v>2100000</v>
      </c>
      <c r="H23" s="80">
        <f t="shared" si="2"/>
        <v>798441150</v>
      </c>
      <c r="I23" s="81">
        <f t="shared" si="2"/>
        <v>103345519</v>
      </c>
      <c r="J23" s="82">
        <f t="shared" si="2"/>
        <v>410858062</v>
      </c>
      <c r="K23" s="67">
        <f t="shared" si="2"/>
        <v>196953429</v>
      </c>
      <c r="L23" s="82">
        <f t="shared" si="2"/>
        <v>16482000</v>
      </c>
      <c r="M23" s="80">
        <f t="shared" si="2"/>
        <v>727639010</v>
      </c>
    </row>
    <row r="24" spans="1:13" s="37" customFormat="1" ht="12.75">
      <c r="A24" s="46"/>
      <c r="B24" s="78" t="s">
        <v>251</v>
      </c>
      <c r="C24" s="79"/>
      <c r="D24" s="66">
        <f aca="true" t="shared" si="3" ref="D24:M24">SUM(D9:D11,D13:D16,D18:D22)</f>
        <v>3322974003</v>
      </c>
      <c r="E24" s="67">
        <f t="shared" si="3"/>
        <v>10740073590</v>
      </c>
      <c r="F24" s="67">
        <f t="shared" si="3"/>
        <v>4111657819</v>
      </c>
      <c r="G24" s="67">
        <f t="shared" si="3"/>
        <v>407496000</v>
      </c>
      <c r="H24" s="80">
        <f t="shared" si="3"/>
        <v>18582201412</v>
      </c>
      <c r="I24" s="81">
        <f t="shared" si="3"/>
        <v>3227819561</v>
      </c>
      <c r="J24" s="82">
        <f t="shared" si="3"/>
        <v>8915707539</v>
      </c>
      <c r="K24" s="67">
        <f t="shared" si="3"/>
        <v>3949111233</v>
      </c>
      <c r="L24" s="82">
        <f t="shared" si="3"/>
        <v>163467000</v>
      </c>
      <c r="M24" s="80">
        <f t="shared" si="3"/>
        <v>16256105333</v>
      </c>
    </row>
    <row r="25" spans="1:13" s="8" customFormat="1" ht="12.75">
      <c r="A25" s="47"/>
      <c r="B25" s="83"/>
      <c r="C25" s="84"/>
      <c r="D25" s="85"/>
      <c r="E25" s="86"/>
      <c r="F25" s="86"/>
      <c r="G25" s="86"/>
      <c r="H25" s="87"/>
      <c r="I25" s="85"/>
      <c r="J25" s="86"/>
      <c r="K25" s="86"/>
      <c r="L25" s="86"/>
      <c r="M25" s="87"/>
    </row>
    <row r="26" spans="1:13" s="8" customFormat="1" ht="12.75">
      <c r="A26" s="27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26:M2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252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 t="s">
        <v>87</v>
      </c>
      <c r="B9" s="77" t="s">
        <v>37</v>
      </c>
      <c r="C9" s="57" t="s">
        <v>38</v>
      </c>
      <c r="D9" s="58">
        <v>1555881917</v>
      </c>
      <c r="E9" s="59">
        <v>2911067264</v>
      </c>
      <c r="F9" s="59">
        <v>798950479</v>
      </c>
      <c r="G9" s="59">
        <v>184000000</v>
      </c>
      <c r="H9" s="60">
        <v>5449899660</v>
      </c>
      <c r="I9" s="61">
        <v>1027534252</v>
      </c>
      <c r="J9" s="62">
        <v>2487254087</v>
      </c>
      <c r="K9" s="59">
        <v>643488201</v>
      </c>
      <c r="L9" s="62">
        <v>38918000</v>
      </c>
      <c r="M9" s="60">
        <v>4197194540</v>
      </c>
    </row>
    <row r="10" spans="1:13" s="37" customFormat="1" ht="12.75" customHeight="1">
      <c r="A10" s="46"/>
      <c r="B10" s="78" t="s">
        <v>88</v>
      </c>
      <c r="C10" s="79"/>
      <c r="D10" s="66">
        <f aca="true" t="shared" si="0" ref="D10:M10">D9</f>
        <v>1555881917</v>
      </c>
      <c r="E10" s="67">
        <f t="shared" si="0"/>
        <v>2911067264</v>
      </c>
      <c r="F10" s="67">
        <f t="shared" si="0"/>
        <v>798950479</v>
      </c>
      <c r="G10" s="67">
        <f t="shared" si="0"/>
        <v>184000000</v>
      </c>
      <c r="H10" s="80">
        <f t="shared" si="0"/>
        <v>5449899660</v>
      </c>
      <c r="I10" s="81">
        <f t="shared" si="0"/>
        <v>1027534252</v>
      </c>
      <c r="J10" s="82">
        <f t="shared" si="0"/>
        <v>2487254087</v>
      </c>
      <c r="K10" s="67">
        <f t="shared" si="0"/>
        <v>643488201</v>
      </c>
      <c r="L10" s="82">
        <f t="shared" si="0"/>
        <v>38918000</v>
      </c>
      <c r="M10" s="80">
        <f t="shared" si="0"/>
        <v>4197194540</v>
      </c>
    </row>
    <row r="11" spans="1:13" s="8" customFormat="1" ht="12.75" customHeight="1">
      <c r="A11" s="24" t="s">
        <v>89</v>
      </c>
      <c r="B11" s="77" t="s">
        <v>253</v>
      </c>
      <c r="C11" s="57" t="s">
        <v>254</v>
      </c>
      <c r="D11" s="58">
        <v>0</v>
      </c>
      <c r="E11" s="59">
        <v>0</v>
      </c>
      <c r="F11" s="59">
        <v>7342900</v>
      </c>
      <c r="G11" s="59">
        <v>1790000</v>
      </c>
      <c r="H11" s="60">
        <v>9132900</v>
      </c>
      <c r="I11" s="61">
        <v>413472</v>
      </c>
      <c r="J11" s="62">
        <v>0</v>
      </c>
      <c r="K11" s="59">
        <v>16919623</v>
      </c>
      <c r="L11" s="62">
        <v>0</v>
      </c>
      <c r="M11" s="60">
        <v>17333095</v>
      </c>
    </row>
    <row r="12" spans="1:13" s="8" customFormat="1" ht="12.75" customHeight="1">
      <c r="A12" s="24" t="s">
        <v>89</v>
      </c>
      <c r="B12" s="77" t="s">
        <v>255</v>
      </c>
      <c r="C12" s="57" t="s">
        <v>256</v>
      </c>
      <c r="D12" s="58">
        <v>697850</v>
      </c>
      <c r="E12" s="59">
        <v>-236790</v>
      </c>
      <c r="F12" s="59">
        <v>3444346</v>
      </c>
      <c r="G12" s="59">
        <v>0</v>
      </c>
      <c r="H12" s="60">
        <v>3905406</v>
      </c>
      <c r="I12" s="61">
        <v>306681</v>
      </c>
      <c r="J12" s="62">
        <v>-560179</v>
      </c>
      <c r="K12" s="59">
        <v>3032138</v>
      </c>
      <c r="L12" s="62">
        <v>0</v>
      </c>
      <c r="M12" s="60">
        <v>2778640</v>
      </c>
    </row>
    <row r="13" spans="1:13" s="8" customFormat="1" ht="12.75" customHeight="1">
      <c r="A13" s="24" t="s">
        <v>89</v>
      </c>
      <c r="B13" s="77" t="s">
        <v>257</v>
      </c>
      <c r="C13" s="57" t="s">
        <v>258</v>
      </c>
      <c r="D13" s="58">
        <v>1443487</v>
      </c>
      <c r="E13" s="59">
        <v>0</v>
      </c>
      <c r="F13" s="59">
        <v>10635203</v>
      </c>
      <c r="G13" s="59">
        <v>0</v>
      </c>
      <c r="H13" s="60">
        <v>12078690</v>
      </c>
      <c r="I13" s="61">
        <v>0</v>
      </c>
      <c r="J13" s="62">
        <v>0</v>
      </c>
      <c r="K13" s="59">
        <v>7578600</v>
      </c>
      <c r="L13" s="62">
        <v>0</v>
      </c>
      <c r="M13" s="60">
        <v>7578600</v>
      </c>
    </row>
    <row r="14" spans="1:13" s="8" customFormat="1" ht="12.75" customHeight="1">
      <c r="A14" s="24" t="s">
        <v>89</v>
      </c>
      <c r="B14" s="77" t="s">
        <v>259</v>
      </c>
      <c r="C14" s="57" t="s">
        <v>260</v>
      </c>
      <c r="D14" s="58">
        <v>1526985</v>
      </c>
      <c r="E14" s="59">
        <v>3443897</v>
      </c>
      <c r="F14" s="59">
        <v>19133953</v>
      </c>
      <c r="G14" s="59">
        <v>790000</v>
      </c>
      <c r="H14" s="60">
        <v>24894835</v>
      </c>
      <c r="I14" s="61">
        <v>1959792</v>
      </c>
      <c r="J14" s="62">
        <v>3402175</v>
      </c>
      <c r="K14" s="59">
        <v>24625121</v>
      </c>
      <c r="L14" s="62">
        <v>0</v>
      </c>
      <c r="M14" s="60">
        <v>29987088</v>
      </c>
    </row>
    <row r="15" spans="1:13" s="8" customFormat="1" ht="12.75" customHeight="1">
      <c r="A15" s="24" t="s">
        <v>89</v>
      </c>
      <c r="B15" s="77" t="s">
        <v>261</v>
      </c>
      <c r="C15" s="57" t="s">
        <v>262</v>
      </c>
      <c r="D15" s="58">
        <v>154956</v>
      </c>
      <c r="E15" s="59">
        <v>0</v>
      </c>
      <c r="F15" s="59">
        <v>5395155</v>
      </c>
      <c r="G15" s="59">
        <v>0</v>
      </c>
      <c r="H15" s="60">
        <v>5550111</v>
      </c>
      <c r="I15" s="61">
        <v>0</v>
      </c>
      <c r="J15" s="62">
        <v>0</v>
      </c>
      <c r="K15" s="59">
        <v>6590205</v>
      </c>
      <c r="L15" s="62">
        <v>3414000</v>
      </c>
      <c r="M15" s="60">
        <v>10004205</v>
      </c>
    </row>
    <row r="16" spans="1:13" s="8" customFormat="1" ht="12.75" customHeight="1">
      <c r="A16" s="24" t="s">
        <v>89</v>
      </c>
      <c r="B16" s="77" t="s">
        <v>263</v>
      </c>
      <c r="C16" s="57" t="s">
        <v>264</v>
      </c>
      <c r="D16" s="58">
        <v>75450870</v>
      </c>
      <c r="E16" s="59">
        <v>21771788</v>
      </c>
      <c r="F16" s="59">
        <v>43981385</v>
      </c>
      <c r="G16" s="59">
        <v>790000</v>
      </c>
      <c r="H16" s="60">
        <v>141994043</v>
      </c>
      <c r="I16" s="61">
        <v>71641513</v>
      </c>
      <c r="J16" s="62">
        <v>16323273</v>
      </c>
      <c r="K16" s="59">
        <v>17345286</v>
      </c>
      <c r="L16" s="62">
        <v>16000000</v>
      </c>
      <c r="M16" s="60">
        <v>121310072</v>
      </c>
    </row>
    <row r="17" spans="1:13" s="8" customFormat="1" ht="12.75" customHeight="1">
      <c r="A17" s="24" t="s">
        <v>108</v>
      </c>
      <c r="B17" s="77" t="s">
        <v>265</v>
      </c>
      <c r="C17" s="57" t="s">
        <v>266</v>
      </c>
      <c r="D17" s="58">
        <v>0</v>
      </c>
      <c r="E17" s="59">
        <v>76286249</v>
      </c>
      <c r="F17" s="59">
        <v>64014727</v>
      </c>
      <c r="G17" s="59">
        <v>1687000</v>
      </c>
      <c r="H17" s="60">
        <v>141987976</v>
      </c>
      <c r="I17" s="61">
        <v>0</v>
      </c>
      <c r="J17" s="62">
        <v>35799394</v>
      </c>
      <c r="K17" s="59">
        <v>30891795</v>
      </c>
      <c r="L17" s="62">
        <v>0</v>
      </c>
      <c r="M17" s="60">
        <v>66691189</v>
      </c>
    </row>
    <row r="18" spans="1:13" s="37" customFormat="1" ht="12.75" customHeight="1">
      <c r="A18" s="46"/>
      <c r="B18" s="78" t="s">
        <v>267</v>
      </c>
      <c r="C18" s="79"/>
      <c r="D18" s="66">
        <f aca="true" t="shared" si="1" ref="D18:M18">SUM(D11:D17)</f>
        <v>79274148</v>
      </c>
      <c r="E18" s="67">
        <f t="shared" si="1"/>
        <v>101265144</v>
      </c>
      <c r="F18" s="67">
        <f t="shared" si="1"/>
        <v>153947669</v>
      </c>
      <c r="G18" s="67">
        <f t="shared" si="1"/>
        <v>5057000</v>
      </c>
      <c r="H18" s="80">
        <f t="shared" si="1"/>
        <v>339543961</v>
      </c>
      <c r="I18" s="81">
        <f t="shared" si="1"/>
        <v>74321458</v>
      </c>
      <c r="J18" s="82">
        <f t="shared" si="1"/>
        <v>54964663</v>
      </c>
      <c r="K18" s="67">
        <f t="shared" si="1"/>
        <v>106982768</v>
      </c>
      <c r="L18" s="82">
        <f t="shared" si="1"/>
        <v>19414000</v>
      </c>
      <c r="M18" s="80">
        <f t="shared" si="1"/>
        <v>255682889</v>
      </c>
    </row>
    <row r="19" spans="1:13" s="8" customFormat="1" ht="12.75" customHeight="1">
      <c r="A19" s="24" t="s">
        <v>89</v>
      </c>
      <c r="B19" s="77" t="s">
        <v>268</v>
      </c>
      <c r="C19" s="57" t="s">
        <v>269</v>
      </c>
      <c r="D19" s="58">
        <v>8025530</v>
      </c>
      <c r="E19" s="59">
        <v>362799</v>
      </c>
      <c r="F19" s="59">
        <v>15614225</v>
      </c>
      <c r="G19" s="59">
        <v>0</v>
      </c>
      <c r="H19" s="60">
        <v>24002554</v>
      </c>
      <c r="I19" s="61">
        <v>7574373</v>
      </c>
      <c r="J19" s="62">
        <v>377229</v>
      </c>
      <c r="K19" s="59">
        <v>12934184</v>
      </c>
      <c r="L19" s="62">
        <v>1868000</v>
      </c>
      <c r="M19" s="60">
        <v>22753786</v>
      </c>
    </row>
    <row r="20" spans="1:13" s="8" customFormat="1" ht="12.75" customHeight="1">
      <c r="A20" s="24" t="s">
        <v>89</v>
      </c>
      <c r="B20" s="77" t="s">
        <v>270</v>
      </c>
      <c r="C20" s="57" t="s">
        <v>271</v>
      </c>
      <c r="D20" s="58">
        <v>17006463</v>
      </c>
      <c r="E20" s="59">
        <v>16601911</v>
      </c>
      <c r="F20" s="59">
        <v>15187114</v>
      </c>
      <c r="G20" s="59">
        <v>0</v>
      </c>
      <c r="H20" s="60">
        <v>48795488</v>
      </c>
      <c r="I20" s="61">
        <v>3387166</v>
      </c>
      <c r="J20" s="62">
        <v>11095001</v>
      </c>
      <c r="K20" s="59">
        <v>12932128</v>
      </c>
      <c r="L20" s="62">
        <v>0</v>
      </c>
      <c r="M20" s="60">
        <v>27414295</v>
      </c>
    </row>
    <row r="21" spans="1:13" s="8" customFormat="1" ht="12.75" customHeight="1">
      <c r="A21" s="24" t="s">
        <v>89</v>
      </c>
      <c r="B21" s="77" t="s">
        <v>272</v>
      </c>
      <c r="C21" s="57" t="s">
        <v>273</v>
      </c>
      <c r="D21" s="58">
        <v>3291307</v>
      </c>
      <c r="E21" s="59">
        <v>6996764</v>
      </c>
      <c r="F21" s="59">
        <v>12627669</v>
      </c>
      <c r="G21" s="59">
        <v>790000</v>
      </c>
      <c r="H21" s="60">
        <v>23705740</v>
      </c>
      <c r="I21" s="61">
        <v>2627067</v>
      </c>
      <c r="J21" s="62">
        <v>9628148</v>
      </c>
      <c r="K21" s="59">
        <v>1825547</v>
      </c>
      <c r="L21" s="62">
        <v>0</v>
      </c>
      <c r="M21" s="60">
        <v>14080762</v>
      </c>
    </row>
    <row r="22" spans="1:13" s="8" customFormat="1" ht="12.75" customHeight="1">
      <c r="A22" s="24" t="s">
        <v>89</v>
      </c>
      <c r="B22" s="77" t="s">
        <v>274</v>
      </c>
      <c r="C22" s="57" t="s">
        <v>275</v>
      </c>
      <c r="D22" s="58">
        <v>127824</v>
      </c>
      <c r="E22" s="59">
        <v>10874</v>
      </c>
      <c r="F22" s="59">
        <v>-1208111</v>
      </c>
      <c r="G22" s="59">
        <v>5226000</v>
      </c>
      <c r="H22" s="60">
        <v>4156587</v>
      </c>
      <c r="I22" s="61">
        <v>237581</v>
      </c>
      <c r="J22" s="62">
        <v>1154402</v>
      </c>
      <c r="K22" s="59">
        <v>8459364</v>
      </c>
      <c r="L22" s="62">
        <v>682000</v>
      </c>
      <c r="M22" s="60">
        <v>10533347</v>
      </c>
    </row>
    <row r="23" spans="1:13" s="8" customFormat="1" ht="12.75" customHeight="1">
      <c r="A23" s="24" t="s">
        <v>89</v>
      </c>
      <c r="B23" s="77" t="s">
        <v>54</v>
      </c>
      <c r="C23" s="57" t="s">
        <v>55</v>
      </c>
      <c r="D23" s="58">
        <v>136922807</v>
      </c>
      <c r="E23" s="59">
        <v>426445087</v>
      </c>
      <c r="F23" s="59">
        <v>114411160</v>
      </c>
      <c r="G23" s="59">
        <v>24000000</v>
      </c>
      <c r="H23" s="60">
        <v>701779054</v>
      </c>
      <c r="I23" s="61">
        <v>118791129</v>
      </c>
      <c r="J23" s="62">
        <v>301254468</v>
      </c>
      <c r="K23" s="59">
        <v>103404224</v>
      </c>
      <c r="L23" s="62">
        <v>15000000</v>
      </c>
      <c r="M23" s="60">
        <v>538449821</v>
      </c>
    </row>
    <row r="24" spans="1:13" s="8" customFormat="1" ht="12.75" customHeight="1">
      <c r="A24" s="24" t="s">
        <v>89</v>
      </c>
      <c r="B24" s="77" t="s">
        <v>276</v>
      </c>
      <c r="C24" s="57" t="s">
        <v>277</v>
      </c>
      <c r="D24" s="58">
        <v>1444579</v>
      </c>
      <c r="E24" s="59">
        <v>0</v>
      </c>
      <c r="F24" s="59">
        <v>7107416</v>
      </c>
      <c r="G24" s="59">
        <v>3790000</v>
      </c>
      <c r="H24" s="60">
        <v>12341995</v>
      </c>
      <c r="I24" s="61">
        <v>770314</v>
      </c>
      <c r="J24" s="62">
        <v>0</v>
      </c>
      <c r="K24" s="59">
        <v>695950</v>
      </c>
      <c r="L24" s="62">
        <v>0</v>
      </c>
      <c r="M24" s="60">
        <v>1466264</v>
      </c>
    </row>
    <row r="25" spans="1:13" s="8" customFormat="1" ht="12.75" customHeight="1">
      <c r="A25" s="24" t="s">
        <v>89</v>
      </c>
      <c r="B25" s="77" t="s">
        <v>278</v>
      </c>
      <c r="C25" s="57" t="s">
        <v>279</v>
      </c>
      <c r="D25" s="58">
        <v>1105443</v>
      </c>
      <c r="E25" s="59">
        <v>71965</v>
      </c>
      <c r="F25" s="59">
        <v>10118787</v>
      </c>
      <c r="G25" s="59">
        <v>1000000</v>
      </c>
      <c r="H25" s="60">
        <v>12296195</v>
      </c>
      <c r="I25" s="61">
        <v>939090</v>
      </c>
      <c r="J25" s="62">
        <v>255528</v>
      </c>
      <c r="K25" s="59">
        <v>9515306</v>
      </c>
      <c r="L25" s="62">
        <v>0</v>
      </c>
      <c r="M25" s="60">
        <v>10709924</v>
      </c>
    </row>
    <row r="26" spans="1:13" s="8" customFormat="1" ht="12.75" customHeight="1">
      <c r="A26" s="24" t="s">
        <v>108</v>
      </c>
      <c r="B26" s="77" t="s">
        <v>280</v>
      </c>
      <c r="C26" s="57" t="s">
        <v>281</v>
      </c>
      <c r="D26" s="58">
        <v>0</v>
      </c>
      <c r="E26" s="59">
        <v>12663665</v>
      </c>
      <c r="F26" s="59">
        <v>96064477</v>
      </c>
      <c r="G26" s="59">
        <v>1687000</v>
      </c>
      <c r="H26" s="60">
        <v>110415142</v>
      </c>
      <c r="I26" s="61">
        <v>806968</v>
      </c>
      <c r="J26" s="62">
        <v>13088863</v>
      </c>
      <c r="K26" s="59">
        <v>125144420</v>
      </c>
      <c r="L26" s="62">
        <v>0</v>
      </c>
      <c r="M26" s="60">
        <v>139040251</v>
      </c>
    </row>
    <row r="27" spans="1:13" s="37" customFormat="1" ht="12.75" customHeight="1">
      <c r="A27" s="46"/>
      <c r="B27" s="78" t="s">
        <v>282</v>
      </c>
      <c r="C27" s="79"/>
      <c r="D27" s="66">
        <f aca="true" t="shared" si="2" ref="D27:M27">SUM(D19:D26)</f>
        <v>167923953</v>
      </c>
      <c r="E27" s="67">
        <f t="shared" si="2"/>
        <v>463153065</v>
      </c>
      <c r="F27" s="67">
        <f t="shared" si="2"/>
        <v>269922737</v>
      </c>
      <c r="G27" s="67">
        <f t="shared" si="2"/>
        <v>36493000</v>
      </c>
      <c r="H27" s="80">
        <f t="shared" si="2"/>
        <v>937492755</v>
      </c>
      <c r="I27" s="81">
        <f t="shared" si="2"/>
        <v>135133688</v>
      </c>
      <c r="J27" s="82">
        <f t="shared" si="2"/>
        <v>336853639</v>
      </c>
      <c r="K27" s="67">
        <f t="shared" si="2"/>
        <v>274911123</v>
      </c>
      <c r="L27" s="82">
        <f t="shared" si="2"/>
        <v>17550000</v>
      </c>
      <c r="M27" s="80">
        <f t="shared" si="2"/>
        <v>764448450</v>
      </c>
    </row>
    <row r="28" spans="1:13" s="8" customFormat="1" ht="12.75" customHeight="1">
      <c r="A28" s="24" t="s">
        <v>89</v>
      </c>
      <c r="B28" s="77" t="s">
        <v>283</v>
      </c>
      <c r="C28" s="57" t="s">
        <v>284</v>
      </c>
      <c r="D28" s="58">
        <v>2360246</v>
      </c>
      <c r="E28" s="59">
        <v>45720523</v>
      </c>
      <c r="F28" s="59">
        <v>30656214</v>
      </c>
      <c r="G28" s="59">
        <v>4000000</v>
      </c>
      <c r="H28" s="60">
        <v>82736983</v>
      </c>
      <c r="I28" s="61">
        <v>2327876</v>
      </c>
      <c r="J28" s="62">
        <v>39299370</v>
      </c>
      <c r="K28" s="59">
        <v>29878760</v>
      </c>
      <c r="L28" s="62">
        <v>7496000</v>
      </c>
      <c r="M28" s="60">
        <v>79002006</v>
      </c>
    </row>
    <row r="29" spans="1:13" s="8" customFormat="1" ht="12.75" customHeight="1">
      <c r="A29" s="24" t="s">
        <v>89</v>
      </c>
      <c r="B29" s="77" t="s">
        <v>285</v>
      </c>
      <c r="C29" s="57" t="s">
        <v>286</v>
      </c>
      <c r="D29" s="58">
        <v>0</v>
      </c>
      <c r="E29" s="59">
        <v>34083</v>
      </c>
      <c r="F29" s="59">
        <v>21418170</v>
      </c>
      <c r="G29" s="59">
        <v>3790000</v>
      </c>
      <c r="H29" s="60">
        <v>25242253</v>
      </c>
      <c r="I29" s="61">
        <v>0</v>
      </c>
      <c r="J29" s="62">
        <v>16753</v>
      </c>
      <c r="K29" s="59">
        <v>29354357</v>
      </c>
      <c r="L29" s="62">
        <v>0</v>
      </c>
      <c r="M29" s="60">
        <v>29371110</v>
      </c>
    </row>
    <row r="30" spans="1:13" s="8" customFormat="1" ht="12.75" customHeight="1">
      <c r="A30" s="24" t="s">
        <v>89</v>
      </c>
      <c r="B30" s="77" t="s">
        <v>287</v>
      </c>
      <c r="C30" s="57" t="s">
        <v>288</v>
      </c>
      <c r="D30" s="58">
        <v>19009832</v>
      </c>
      <c r="E30" s="59">
        <v>22354374</v>
      </c>
      <c r="F30" s="59">
        <v>8860942</v>
      </c>
      <c r="G30" s="59">
        <v>3000000</v>
      </c>
      <c r="H30" s="60">
        <v>53225148</v>
      </c>
      <c r="I30" s="61">
        <v>9595418</v>
      </c>
      <c r="J30" s="62">
        <v>28457629</v>
      </c>
      <c r="K30" s="59">
        <v>5814211</v>
      </c>
      <c r="L30" s="62">
        <v>5030000</v>
      </c>
      <c r="M30" s="60">
        <v>48897258</v>
      </c>
    </row>
    <row r="31" spans="1:13" s="8" customFormat="1" ht="12.75" customHeight="1">
      <c r="A31" s="24" t="s">
        <v>89</v>
      </c>
      <c r="B31" s="77" t="s">
        <v>289</v>
      </c>
      <c r="C31" s="57" t="s">
        <v>290</v>
      </c>
      <c r="D31" s="58">
        <v>3288600</v>
      </c>
      <c r="E31" s="59">
        <v>135761</v>
      </c>
      <c r="F31" s="59">
        <v>13649412</v>
      </c>
      <c r="G31" s="59">
        <v>1790000</v>
      </c>
      <c r="H31" s="60">
        <v>18863773</v>
      </c>
      <c r="I31" s="61">
        <v>2910688</v>
      </c>
      <c r="J31" s="62">
        <v>175165</v>
      </c>
      <c r="K31" s="59">
        <v>15057237</v>
      </c>
      <c r="L31" s="62">
        <v>0</v>
      </c>
      <c r="M31" s="60">
        <v>18143090</v>
      </c>
    </row>
    <row r="32" spans="1:13" s="8" customFormat="1" ht="12.75" customHeight="1">
      <c r="A32" s="24" t="s">
        <v>89</v>
      </c>
      <c r="B32" s="77" t="s">
        <v>291</v>
      </c>
      <c r="C32" s="57" t="s">
        <v>292</v>
      </c>
      <c r="D32" s="58">
        <v>474843</v>
      </c>
      <c r="E32" s="59">
        <v>0</v>
      </c>
      <c r="F32" s="59">
        <v>10478095</v>
      </c>
      <c r="G32" s="59">
        <v>2290000</v>
      </c>
      <c r="H32" s="60">
        <v>13242938</v>
      </c>
      <c r="I32" s="61">
        <v>2036872</v>
      </c>
      <c r="J32" s="62">
        <v>0</v>
      </c>
      <c r="K32" s="59">
        <v>16096561</v>
      </c>
      <c r="L32" s="62">
        <v>0</v>
      </c>
      <c r="M32" s="60">
        <v>18133433</v>
      </c>
    </row>
    <row r="33" spans="1:13" s="8" customFormat="1" ht="12.75" customHeight="1">
      <c r="A33" s="24" t="s">
        <v>108</v>
      </c>
      <c r="B33" s="77" t="s">
        <v>293</v>
      </c>
      <c r="C33" s="57" t="s">
        <v>294</v>
      </c>
      <c r="D33" s="58">
        <v>0</v>
      </c>
      <c r="E33" s="59">
        <v>20057634</v>
      </c>
      <c r="F33" s="59">
        <v>78815117</v>
      </c>
      <c r="G33" s="59">
        <v>1687000</v>
      </c>
      <c r="H33" s="60">
        <v>100559751</v>
      </c>
      <c r="I33" s="61">
        <v>0</v>
      </c>
      <c r="J33" s="62">
        <v>27798911</v>
      </c>
      <c r="K33" s="59">
        <v>71385100</v>
      </c>
      <c r="L33" s="62">
        <v>0</v>
      </c>
      <c r="M33" s="60">
        <v>99184011</v>
      </c>
    </row>
    <row r="34" spans="1:13" s="37" customFormat="1" ht="12.75" customHeight="1">
      <c r="A34" s="46"/>
      <c r="B34" s="78" t="s">
        <v>295</v>
      </c>
      <c r="C34" s="79"/>
      <c r="D34" s="66">
        <f aca="true" t="shared" si="3" ref="D34:M34">SUM(D28:D33)</f>
        <v>25133521</v>
      </c>
      <c r="E34" s="67">
        <f t="shared" si="3"/>
        <v>88302375</v>
      </c>
      <c r="F34" s="67">
        <f t="shared" si="3"/>
        <v>163877950</v>
      </c>
      <c r="G34" s="67">
        <f t="shared" si="3"/>
        <v>16557000</v>
      </c>
      <c r="H34" s="80">
        <f t="shared" si="3"/>
        <v>293870846</v>
      </c>
      <c r="I34" s="81">
        <f t="shared" si="3"/>
        <v>16870854</v>
      </c>
      <c r="J34" s="82">
        <f t="shared" si="3"/>
        <v>95747828</v>
      </c>
      <c r="K34" s="67">
        <f t="shared" si="3"/>
        <v>167586226</v>
      </c>
      <c r="L34" s="82">
        <f t="shared" si="3"/>
        <v>12526000</v>
      </c>
      <c r="M34" s="80">
        <f t="shared" si="3"/>
        <v>292730908</v>
      </c>
    </row>
    <row r="35" spans="1:13" s="8" customFormat="1" ht="12.75" customHeight="1">
      <c r="A35" s="24" t="s">
        <v>89</v>
      </c>
      <c r="B35" s="77" t="s">
        <v>296</v>
      </c>
      <c r="C35" s="57" t="s">
        <v>297</v>
      </c>
      <c r="D35" s="58">
        <v>11081205</v>
      </c>
      <c r="E35" s="59">
        <v>20700661</v>
      </c>
      <c r="F35" s="59">
        <v>12100496</v>
      </c>
      <c r="G35" s="59">
        <v>1000000</v>
      </c>
      <c r="H35" s="60">
        <v>44882362</v>
      </c>
      <c r="I35" s="61">
        <v>12096273</v>
      </c>
      <c r="J35" s="62">
        <v>18946391</v>
      </c>
      <c r="K35" s="59">
        <v>10854569</v>
      </c>
      <c r="L35" s="62">
        <v>0</v>
      </c>
      <c r="M35" s="60">
        <v>41897233</v>
      </c>
    </row>
    <row r="36" spans="1:13" s="8" customFormat="1" ht="12.75" customHeight="1">
      <c r="A36" s="24" t="s">
        <v>89</v>
      </c>
      <c r="B36" s="77" t="s">
        <v>298</v>
      </c>
      <c r="C36" s="57" t="s">
        <v>299</v>
      </c>
      <c r="D36" s="58">
        <v>113346</v>
      </c>
      <c r="E36" s="59">
        <v>1546076</v>
      </c>
      <c r="F36" s="59">
        <v>1211038</v>
      </c>
      <c r="G36" s="59">
        <v>0</v>
      </c>
      <c r="H36" s="60">
        <v>2870460</v>
      </c>
      <c r="I36" s="61">
        <v>19787</v>
      </c>
      <c r="J36" s="62">
        <v>-6226511</v>
      </c>
      <c r="K36" s="59">
        <v>16921410</v>
      </c>
      <c r="L36" s="62">
        <v>0</v>
      </c>
      <c r="M36" s="60">
        <v>10714686</v>
      </c>
    </row>
    <row r="37" spans="1:13" s="8" customFormat="1" ht="12.75" customHeight="1">
      <c r="A37" s="24" t="s">
        <v>89</v>
      </c>
      <c r="B37" s="77" t="s">
        <v>300</v>
      </c>
      <c r="C37" s="57" t="s">
        <v>301</v>
      </c>
      <c r="D37" s="58">
        <v>110262</v>
      </c>
      <c r="E37" s="59">
        <v>0</v>
      </c>
      <c r="F37" s="59">
        <v>-787308</v>
      </c>
      <c r="G37" s="59">
        <v>790000</v>
      </c>
      <c r="H37" s="60">
        <v>112954</v>
      </c>
      <c r="I37" s="61">
        <v>110259</v>
      </c>
      <c r="J37" s="62">
        <v>5235</v>
      </c>
      <c r="K37" s="59">
        <v>3667312</v>
      </c>
      <c r="L37" s="62">
        <v>3200000</v>
      </c>
      <c r="M37" s="60">
        <v>6982806</v>
      </c>
    </row>
    <row r="38" spans="1:13" s="8" customFormat="1" ht="12.75" customHeight="1">
      <c r="A38" s="24" t="s">
        <v>89</v>
      </c>
      <c r="B38" s="77" t="s">
        <v>302</v>
      </c>
      <c r="C38" s="57" t="s">
        <v>303</v>
      </c>
      <c r="D38" s="58">
        <v>1277193</v>
      </c>
      <c r="E38" s="59">
        <v>4051919</v>
      </c>
      <c r="F38" s="59">
        <v>-1249748</v>
      </c>
      <c r="G38" s="59">
        <v>4390000</v>
      </c>
      <c r="H38" s="60">
        <v>8469364</v>
      </c>
      <c r="I38" s="61">
        <v>5060093</v>
      </c>
      <c r="J38" s="62">
        <v>10700549</v>
      </c>
      <c r="K38" s="59">
        <v>20167483</v>
      </c>
      <c r="L38" s="62">
        <v>0</v>
      </c>
      <c r="M38" s="60">
        <v>35928125</v>
      </c>
    </row>
    <row r="39" spans="1:13" s="8" customFormat="1" ht="12.75" customHeight="1">
      <c r="A39" s="24" t="s">
        <v>108</v>
      </c>
      <c r="B39" s="77" t="s">
        <v>304</v>
      </c>
      <c r="C39" s="57" t="s">
        <v>305</v>
      </c>
      <c r="D39" s="58">
        <v>0</v>
      </c>
      <c r="E39" s="59">
        <v>0</v>
      </c>
      <c r="F39" s="59">
        <v>47251034</v>
      </c>
      <c r="G39" s="59">
        <v>2478000</v>
      </c>
      <c r="H39" s="60">
        <v>49729034</v>
      </c>
      <c r="I39" s="61">
        <v>0</v>
      </c>
      <c r="J39" s="62">
        <v>0</v>
      </c>
      <c r="K39" s="59">
        <v>45566365</v>
      </c>
      <c r="L39" s="62">
        <v>0</v>
      </c>
      <c r="M39" s="60">
        <v>45566365</v>
      </c>
    </row>
    <row r="40" spans="1:13" s="37" customFormat="1" ht="12.75" customHeight="1">
      <c r="A40" s="46"/>
      <c r="B40" s="78" t="s">
        <v>306</v>
      </c>
      <c r="C40" s="79"/>
      <c r="D40" s="66">
        <f aca="true" t="shared" si="4" ref="D40:M40">SUM(D35:D39)</f>
        <v>12582006</v>
      </c>
      <c r="E40" s="67">
        <f t="shared" si="4"/>
        <v>26298656</v>
      </c>
      <c r="F40" s="67">
        <f t="shared" si="4"/>
        <v>58525512</v>
      </c>
      <c r="G40" s="67">
        <f t="shared" si="4"/>
        <v>8658000</v>
      </c>
      <c r="H40" s="80">
        <f t="shared" si="4"/>
        <v>106064174</v>
      </c>
      <c r="I40" s="81">
        <f t="shared" si="4"/>
        <v>17286412</v>
      </c>
      <c r="J40" s="82">
        <f t="shared" si="4"/>
        <v>23425664</v>
      </c>
      <c r="K40" s="67">
        <f t="shared" si="4"/>
        <v>97177139</v>
      </c>
      <c r="L40" s="82">
        <f t="shared" si="4"/>
        <v>3200000</v>
      </c>
      <c r="M40" s="80">
        <f t="shared" si="4"/>
        <v>141089215</v>
      </c>
    </row>
    <row r="41" spans="1:13" s="8" customFormat="1" ht="12.75" customHeight="1">
      <c r="A41" s="24" t="s">
        <v>89</v>
      </c>
      <c r="B41" s="77" t="s">
        <v>56</v>
      </c>
      <c r="C41" s="57" t="s">
        <v>57</v>
      </c>
      <c r="D41" s="58">
        <v>39495549</v>
      </c>
      <c r="E41" s="59">
        <v>169416597</v>
      </c>
      <c r="F41" s="59">
        <v>96412316</v>
      </c>
      <c r="G41" s="59">
        <v>7590000</v>
      </c>
      <c r="H41" s="60">
        <v>312914462</v>
      </c>
      <c r="I41" s="61">
        <v>39600006</v>
      </c>
      <c r="J41" s="62">
        <v>149843635</v>
      </c>
      <c r="K41" s="59">
        <v>43953254</v>
      </c>
      <c r="L41" s="62">
        <v>8037000</v>
      </c>
      <c r="M41" s="60">
        <v>241433895</v>
      </c>
    </row>
    <row r="42" spans="1:13" s="8" customFormat="1" ht="12.75" customHeight="1">
      <c r="A42" s="24" t="s">
        <v>89</v>
      </c>
      <c r="B42" s="77" t="s">
        <v>307</v>
      </c>
      <c r="C42" s="57" t="s">
        <v>308</v>
      </c>
      <c r="D42" s="58">
        <v>1496034</v>
      </c>
      <c r="E42" s="59">
        <v>2888661</v>
      </c>
      <c r="F42" s="59">
        <v>4530308</v>
      </c>
      <c r="G42" s="59">
        <v>790000</v>
      </c>
      <c r="H42" s="60">
        <v>9705003</v>
      </c>
      <c r="I42" s="61">
        <v>2191140</v>
      </c>
      <c r="J42" s="62">
        <v>1684705</v>
      </c>
      <c r="K42" s="59">
        <v>514075</v>
      </c>
      <c r="L42" s="62">
        <v>0</v>
      </c>
      <c r="M42" s="60">
        <v>4389920</v>
      </c>
    </row>
    <row r="43" spans="1:13" s="8" customFormat="1" ht="12.75" customHeight="1">
      <c r="A43" s="24" t="s">
        <v>89</v>
      </c>
      <c r="B43" s="77" t="s">
        <v>309</v>
      </c>
      <c r="C43" s="57" t="s">
        <v>310</v>
      </c>
      <c r="D43" s="58">
        <v>1267599</v>
      </c>
      <c r="E43" s="59">
        <v>19848</v>
      </c>
      <c r="F43" s="59">
        <v>12358001</v>
      </c>
      <c r="G43" s="59">
        <v>2790000</v>
      </c>
      <c r="H43" s="60">
        <v>16435448</v>
      </c>
      <c r="I43" s="61">
        <v>655120</v>
      </c>
      <c r="J43" s="62">
        <v>22446</v>
      </c>
      <c r="K43" s="59">
        <v>2505345</v>
      </c>
      <c r="L43" s="62">
        <v>0</v>
      </c>
      <c r="M43" s="60">
        <v>3182911</v>
      </c>
    </row>
    <row r="44" spans="1:13" s="8" customFormat="1" ht="12.75" customHeight="1">
      <c r="A44" s="24" t="s">
        <v>108</v>
      </c>
      <c r="B44" s="77" t="s">
        <v>311</v>
      </c>
      <c r="C44" s="57" t="s">
        <v>312</v>
      </c>
      <c r="D44" s="58">
        <v>0</v>
      </c>
      <c r="E44" s="59">
        <v>0</v>
      </c>
      <c r="F44" s="59">
        <v>29332397</v>
      </c>
      <c r="G44" s="59">
        <v>1687000</v>
      </c>
      <c r="H44" s="60">
        <v>31019397</v>
      </c>
      <c r="I44" s="61">
        <v>0</v>
      </c>
      <c r="J44" s="62">
        <v>0</v>
      </c>
      <c r="K44" s="59">
        <v>54050829</v>
      </c>
      <c r="L44" s="62">
        <v>2835000</v>
      </c>
      <c r="M44" s="60">
        <v>56885829</v>
      </c>
    </row>
    <row r="45" spans="1:13" s="37" customFormat="1" ht="12.75" customHeight="1">
      <c r="A45" s="46"/>
      <c r="B45" s="78" t="s">
        <v>313</v>
      </c>
      <c r="C45" s="79"/>
      <c r="D45" s="66">
        <f aca="true" t="shared" si="5" ref="D45:M45">SUM(D41:D44)</f>
        <v>42259182</v>
      </c>
      <c r="E45" s="67">
        <f t="shared" si="5"/>
        <v>172325106</v>
      </c>
      <c r="F45" s="67">
        <f t="shared" si="5"/>
        <v>142633022</v>
      </c>
      <c r="G45" s="67">
        <f t="shared" si="5"/>
        <v>12857000</v>
      </c>
      <c r="H45" s="80">
        <f t="shared" si="5"/>
        <v>370074310</v>
      </c>
      <c r="I45" s="81">
        <f t="shared" si="5"/>
        <v>42446266</v>
      </c>
      <c r="J45" s="82">
        <f t="shared" si="5"/>
        <v>151550786</v>
      </c>
      <c r="K45" s="67">
        <f t="shared" si="5"/>
        <v>101023503</v>
      </c>
      <c r="L45" s="82">
        <f t="shared" si="5"/>
        <v>10872000</v>
      </c>
      <c r="M45" s="80">
        <f t="shared" si="5"/>
        <v>305892555</v>
      </c>
    </row>
    <row r="46" spans="1:13" s="8" customFormat="1" ht="12.75" customHeight="1">
      <c r="A46" s="24" t="s">
        <v>89</v>
      </c>
      <c r="B46" s="77" t="s">
        <v>314</v>
      </c>
      <c r="C46" s="57" t="s">
        <v>315</v>
      </c>
      <c r="D46" s="58">
        <v>1396988</v>
      </c>
      <c r="E46" s="59">
        <v>8741005</v>
      </c>
      <c r="F46" s="59">
        <v>11249143</v>
      </c>
      <c r="G46" s="59">
        <v>0</v>
      </c>
      <c r="H46" s="60">
        <v>21387136</v>
      </c>
      <c r="I46" s="61">
        <v>1469769</v>
      </c>
      <c r="J46" s="62">
        <v>3553209</v>
      </c>
      <c r="K46" s="59">
        <v>9931964</v>
      </c>
      <c r="L46" s="62">
        <v>608000</v>
      </c>
      <c r="M46" s="60">
        <v>15562942</v>
      </c>
    </row>
    <row r="47" spans="1:13" s="8" customFormat="1" ht="12.75" customHeight="1">
      <c r="A47" s="24" t="s">
        <v>89</v>
      </c>
      <c r="B47" s="77" t="s">
        <v>316</v>
      </c>
      <c r="C47" s="57" t="s">
        <v>317</v>
      </c>
      <c r="D47" s="58">
        <v>4447636</v>
      </c>
      <c r="E47" s="59">
        <v>7717814</v>
      </c>
      <c r="F47" s="59">
        <v>15834605</v>
      </c>
      <c r="G47" s="59">
        <v>3000000</v>
      </c>
      <c r="H47" s="60">
        <v>31000055</v>
      </c>
      <c r="I47" s="61">
        <v>1266612</v>
      </c>
      <c r="J47" s="62">
        <v>5553891</v>
      </c>
      <c r="K47" s="59">
        <v>11969787</v>
      </c>
      <c r="L47" s="62">
        <v>4632000</v>
      </c>
      <c r="M47" s="60">
        <v>23422290</v>
      </c>
    </row>
    <row r="48" spans="1:13" s="8" customFormat="1" ht="12.75" customHeight="1">
      <c r="A48" s="24" t="s">
        <v>89</v>
      </c>
      <c r="B48" s="77" t="s">
        <v>318</v>
      </c>
      <c r="C48" s="57" t="s">
        <v>319</v>
      </c>
      <c r="D48" s="58">
        <v>9034224</v>
      </c>
      <c r="E48" s="59">
        <v>40753120</v>
      </c>
      <c r="F48" s="59">
        <v>18975379</v>
      </c>
      <c r="G48" s="59">
        <v>0</v>
      </c>
      <c r="H48" s="60">
        <v>68762723</v>
      </c>
      <c r="I48" s="61">
        <v>7971656</v>
      </c>
      <c r="J48" s="62">
        <v>35216638</v>
      </c>
      <c r="K48" s="59">
        <v>23787703</v>
      </c>
      <c r="L48" s="62">
        <v>0</v>
      </c>
      <c r="M48" s="60">
        <v>66975997</v>
      </c>
    </row>
    <row r="49" spans="1:13" s="8" customFormat="1" ht="12.75" customHeight="1">
      <c r="A49" s="24" t="s">
        <v>89</v>
      </c>
      <c r="B49" s="77" t="s">
        <v>320</v>
      </c>
      <c r="C49" s="57" t="s">
        <v>321</v>
      </c>
      <c r="D49" s="58">
        <v>613356</v>
      </c>
      <c r="E49" s="59">
        <v>245835</v>
      </c>
      <c r="F49" s="59">
        <v>-4419560</v>
      </c>
      <c r="G49" s="59">
        <v>5000000</v>
      </c>
      <c r="H49" s="60">
        <v>1439631</v>
      </c>
      <c r="I49" s="61">
        <v>1185402</v>
      </c>
      <c r="J49" s="62">
        <v>251058</v>
      </c>
      <c r="K49" s="59">
        <v>-408501</v>
      </c>
      <c r="L49" s="62">
        <v>694000</v>
      </c>
      <c r="M49" s="60">
        <v>1721959</v>
      </c>
    </row>
    <row r="50" spans="1:13" s="8" customFormat="1" ht="12.75" customHeight="1">
      <c r="A50" s="24" t="s">
        <v>89</v>
      </c>
      <c r="B50" s="77" t="s">
        <v>322</v>
      </c>
      <c r="C50" s="57" t="s">
        <v>323</v>
      </c>
      <c r="D50" s="58">
        <v>7229541</v>
      </c>
      <c r="E50" s="59">
        <v>7043099</v>
      </c>
      <c r="F50" s="59">
        <v>24112789</v>
      </c>
      <c r="G50" s="59">
        <v>0</v>
      </c>
      <c r="H50" s="60">
        <v>38385429</v>
      </c>
      <c r="I50" s="61">
        <v>6570388</v>
      </c>
      <c r="J50" s="62">
        <v>9029926</v>
      </c>
      <c r="K50" s="59">
        <v>19340010</v>
      </c>
      <c r="L50" s="62">
        <v>327000</v>
      </c>
      <c r="M50" s="60">
        <v>35267324</v>
      </c>
    </row>
    <row r="51" spans="1:13" s="8" customFormat="1" ht="12.75" customHeight="1">
      <c r="A51" s="24" t="s">
        <v>108</v>
      </c>
      <c r="B51" s="77" t="s">
        <v>324</v>
      </c>
      <c r="C51" s="57" t="s">
        <v>325</v>
      </c>
      <c r="D51" s="58">
        <v>0</v>
      </c>
      <c r="E51" s="59">
        <v>5609496</v>
      </c>
      <c r="F51" s="59">
        <v>95679843</v>
      </c>
      <c r="G51" s="59">
        <v>1688000</v>
      </c>
      <c r="H51" s="60">
        <v>102977339</v>
      </c>
      <c r="I51" s="61">
        <v>0</v>
      </c>
      <c r="J51" s="62">
        <v>26893186</v>
      </c>
      <c r="K51" s="59">
        <v>69253500</v>
      </c>
      <c r="L51" s="62">
        <v>8150000</v>
      </c>
      <c r="M51" s="60">
        <v>104296686</v>
      </c>
    </row>
    <row r="52" spans="1:13" s="37" customFormat="1" ht="12.75" customHeight="1">
      <c r="A52" s="46"/>
      <c r="B52" s="78" t="s">
        <v>326</v>
      </c>
      <c r="C52" s="79"/>
      <c r="D52" s="66">
        <f aca="true" t="shared" si="6" ref="D52:M52">SUM(D46:D51)</f>
        <v>22721745</v>
      </c>
      <c r="E52" s="67">
        <f t="shared" si="6"/>
        <v>70110369</v>
      </c>
      <c r="F52" s="67">
        <f t="shared" si="6"/>
        <v>161432199</v>
      </c>
      <c r="G52" s="67">
        <f t="shared" si="6"/>
        <v>9688000</v>
      </c>
      <c r="H52" s="80">
        <f t="shared" si="6"/>
        <v>263952313</v>
      </c>
      <c r="I52" s="81">
        <f t="shared" si="6"/>
        <v>18463827</v>
      </c>
      <c r="J52" s="82">
        <f t="shared" si="6"/>
        <v>80497908</v>
      </c>
      <c r="K52" s="67">
        <f t="shared" si="6"/>
        <v>133874463</v>
      </c>
      <c r="L52" s="82">
        <f t="shared" si="6"/>
        <v>14411000</v>
      </c>
      <c r="M52" s="80">
        <f t="shared" si="6"/>
        <v>247247198</v>
      </c>
    </row>
    <row r="53" spans="1:13" s="8" customFormat="1" ht="12.75" customHeight="1">
      <c r="A53" s="24" t="s">
        <v>89</v>
      </c>
      <c r="B53" s="77" t="s">
        <v>327</v>
      </c>
      <c r="C53" s="57" t="s">
        <v>328</v>
      </c>
      <c r="D53" s="58">
        <v>805849</v>
      </c>
      <c r="E53" s="59">
        <v>0</v>
      </c>
      <c r="F53" s="59">
        <v>-1117766</v>
      </c>
      <c r="G53" s="59">
        <v>3000000</v>
      </c>
      <c r="H53" s="60">
        <v>2688083</v>
      </c>
      <c r="I53" s="61">
        <v>501290</v>
      </c>
      <c r="J53" s="62">
        <v>0</v>
      </c>
      <c r="K53" s="59">
        <v>9561154</v>
      </c>
      <c r="L53" s="62">
        <v>4500000</v>
      </c>
      <c r="M53" s="60">
        <v>14562444</v>
      </c>
    </row>
    <row r="54" spans="1:13" s="8" customFormat="1" ht="12.75" customHeight="1">
      <c r="A54" s="24" t="s">
        <v>89</v>
      </c>
      <c r="B54" s="77" t="s">
        <v>329</v>
      </c>
      <c r="C54" s="57" t="s">
        <v>330</v>
      </c>
      <c r="D54" s="58">
        <v>2229537</v>
      </c>
      <c r="E54" s="59">
        <v>-207483</v>
      </c>
      <c r="F54" s="59">
        <v>12654229</v>
      </c>
      <c r="G54" s="59">
        <v>2790000</v>
      </c>
      <c r="H54" s="60">
        <v>17466283</v>
      </c>
      <c r="I54" s="61">
        <v>2066106</v>
      </c>
      <c r="J54" s="62">
        <v>504534</v>
      </c>
      <c r="K54" s="59">
        <v>14838806</v>
      </c>
      <c r="L54" s="62">
        <v>3000000</v>
      </c>
      <c r="M54" s="60">
        <v>20409446</v>
      </c>
    </row>
    <row r="55" spans="1:13" s="8" customFormat="1" ht="12.75" customHeight="1">
      <c r="A55" s="24" t="s">
        <v>89</v>
      </c>
      <c r="B55" s="77" t="s">
        <v>331</v>
      </c>
      <c r="C55" s="57" t="s">
        <v>332</v>
      </c>
      <c r="D55" s="58">
        <v>1657496</v>
      </c>
      <c r="E55" s="59">
        <v>0</v>
      </c>
      <c r="F55" s="59">
        <v>2432348</v>
      </c>
      <c r="G55" s="59">
        <v>0</v>
      </c>
      <c r="H55" s="60">
        <v>4089844</v>
      </c>
      <c r="I55" s="61">
        <v>1273451</v>
      </c>
      <c r="J55" s="62">
        <v>315888</v>
      </c>
      <c r="K55" s="59">
        <v>3400826</v>
      </c>
      <c r="L55" s="62">
        <v>0</v>
      </c>
      <c r="M55" s="60">
        <v>4990165</v>
      </c>
    </row>
    <row r="56" spans="1:13" s="8" customFormat="1" ht="12.75" customHeight="1">
      <c r="A56" s="24" t="s">
        <v>89</v>
      </c>
      <c r="B56" s="77" t="s">
        <v>333</v>
      </c>
      <c r="C56" s="57" t="s">
        <v>334</v>
      </c>
      <c r="D56" s="58">
        <v>137759</v>
      </c>
      <c r="E56" s="59">
        <v>40082</v>
      </c>
      <c r="F56" s="59">
        <v>7103064</v>
      </c>
      <c r="G56" s="59">
        <v>5000000</v>
      </c>
      <c r="H56" s="60">
        <v>12280905</v>
      </c>
      <c r="I56" s="61">
        <v>118443</v>
      </c>
      <c r="J56" s="62">
        <v>166058</v>
      </c>
      <c r="K56" s="59">
        <v>-6034959</v>
      </c>
      <c r="L56" s="62">
        <v>8000000</v>
      </c>
      <c r="M56" s="60">
        <v>2249542</v>
      </c>
    </row>
    <row r="57" spans="1:13" s="8" customFormat="1" ht="12.75" customHeight="1">
      <c r="A57" s="24" t="s">
        <v>89</v>
      </c>
      <c r="B57" s="77" t="s">
        <v>335</v>
      </c>
      <c r="C57" s="57" t="s">
        <v>336</v>
      </c>
      <c r="D57" s="58">
        <v>3670858</v>
      </c>
      <c r="E57" s="59">
        <v>1210246</v>
      </c>
      <c r="F57" s="59">
        <v>18061755</v>
      </c>
      <c r="G57" s="59">
        <v>0</v>
      </c>
      <c r="H57" s="60">
        <v>22942859</v>
      </c>
      <c r="I57" s="61">
        <v>3355461</v>
      </c>
      <c r="J57" s="62">
        <v>1148642</v>
      </c>
      <c r="K57" s="59">
        <v>8836631</v>
      </c>
      <c r="L57" s="62">
        <v>0</v>
      </c>
      <c r="M57" s="60">
        <v>13340734</v>
      </c>
    </row>
    <row r="58" spans="1:13" s="8" customFormat="1" ht="12.75" customHeight="1">
      <c r="A58" s="24" t="s">
        <v>108</v>
      </c>
      <c r="B58" s="77" t="s">
        <v>337</v>
      </c>
      <c r="C58" s="57" t="s">
        <v>338</v>
      </c>
      <c r="D58" s="58">
        <v>322810</v>
      </c>
      <c r="E58" s="59">
        <v>9684424</v>
      </c>
      <c r="F58" s="59">
        <v>58716596</v>
      </c>
      <c r="G58" s="59">
        <v>2477000</v>
      </c>
      <c r="H58" s="60">
        <v>71200830</v>
      </c>
      <c r="I58" s="61">
        <v>276743</v>
      </c>
      <c r="J58" s="62">
        <v>6684478</v>
      </c>
      <c r="K58" s="59">
        <v>43126437</v>
      </c>
      <c r="L58" s="62">
        <v>2620000</v>
      </c>
      <c r="M58" s="60">
        <v>52707658</v>
      </c>
    </row>
    <row r="59" spans="1:13" s="37" customFormat="1" ht="12.75" customHeight="1">
      <c r="A59" s="46"/>
      <c r="B59" s="78" t="s">
        <v>339</v>
      </c>
      <c r="C59" s="79"/>
      <c r="D59" s="66">
        <f aca="true" t="shared" si="7" ref="D59:M59">SUM(D53:D58)</f>
        <v>8824309</v>
      </c>
      <c r="E59" s="67">
        <f t="shared" si="7"/>
        <v>10727269</v>
      </c>
      <c r="F59" s="67">
        <f t="shared" si="7"/>
        <v>97850226</v>
      </c>
      <c r="G59" s="67">
        <f t="shared" si="7"/>
        <v>13267000</v>
      </c>
      <c r="H59" s="80">
        <f t="shared" si="7"/>
        <v>130668804</v>
      </c>
      <c r="I59" s="81">
        <f t="shared" si="7"/>
        <v>7591494</v>
      </c>
      <c r="J59" s="82">
        <f t="shared" si="7"/>
        <v>8819600</v>
      </c>
      <c r="K59" s="67">
        <f t="shared" si="7"/>
        <v>73728895</v>
      </c>
      <c r="L59" s="82">
        <f t="shared" si="7"/>
        <v>18120000</v>
      </c>
      <c r="M59" s="80">
        <f t="shared" si="7"/>
        <v>108259989</v>
      </c>
    </row>
    <row r="60" spans="1:13" s="8" customFormat="1" ht="12.75" customHeight="1">
      <c r="A60" s="24" t="s">
        <v>89</v>
      </c>
      <c r="B60" s="77" t="s">
        <v>340</v>
      </c>
      <c r="C60" s="57" t="s">
        <v>341</v>
      </c>
      <c r="D60" s="58">
        <v>1516953</v>
      </c>
      <c r="E60" s="59">
        <v>62385</v>
      </c>
      <c r="F60" s="59">
        <v>13456997</v>
      </c>
      <c r="G60" s="59">
        <v>0</v>
      </c>
      <c r="H60" s="60">
        <v>15036335</v>
      </c>
      <c r="I60" s="61">
        <v>932112</v>
      </c>
      <c r="J60" s="62">
        <v>52857</v>
      </c>
      <c r="K60" s="59">
        <v>11675119</v>
      </c>
      <c r="L60" s="62">
        <v>0</v>
      </c>
      <c r="M60" s="60">
        <v>12660088</v>
      </c>
    </row>
    <row r="61" spans="1:13" s="8" customFormat="1" ht="12.75" customHeight="1">
      <c r="A61" s="24" t="s">
        <v>89</v>
      </c>
      <c r="B61" s="77" t="s">
        <v>58</v>
      </c>
      <c r="C61" s="57" t="s">
        <v>59</v>
      </c>
      <c r="D61" s="58">
        <v>47958291</v>
      </c>
      <c r="E61" s="59">
        <v>316315683</v>
      </c>
      <c r="F61" s="59">
        <v>80952677</v>
      </c>
      <c r="G61" s="59">
        <v>0</v>
      </c>
      <c r="H61" s="60">
        <v>445226651</v>
      </c>
      <c r="I61" s="61">
        <v>41544333</v>
      </c>
      <c r="J61" s="62">
        <v>265865991</v>
      </c>
      <c r="K61" s="59">
        <v>68434949</v>
      </c>
      <c r="L61" s="62">
        <v>0</v>
      </c>
      <c r="M61" s="60">
        <v>375845273</v>
      </c>
    </row>
    <row r="62" spans="1:13" s="8" customFormat="1" ht="12.75" customHeight="1">
      <c r="A62" s="24" t="s">
        <v>89</v>
      </c>
      <c r="B62" s="77" t="s">
        <v>342</v>
      </c>
      <c r="C62" s="57" t="s">
        <v>343</v>
      </c>
      <c r="D62" s="58">
        <v>576863</v>
      </c>
      <c r="E62" s="59">
        <v>0</v>
      </c>
      <c r="F62" s="59">
        <v>-13777786</v>
      </c>
      <c r="G62" s="59">
        <v>13790000</v>
      </c>
      <c r="H62" s="60">
        <v>589077</v>
      </c>
      <c r="I62" s="61">
        <v>237871</v>
      </c>
      <c r="J62" s="62">
        <v>0</v>
      </c>
      <c r="K62" s="59">
        <v>-4392685</v>
      </c>
      <c r="L62" s="62">
        <v>4400000</v>
      </c>
      <c r="M62" s="60">
        <v>245186</v>
      </c>
    </row>
    <row r="63" spans="1:13" s="8" customFormat="1" ht="12.75" customHeight="1">
      <c r="A63" s="24" t="s">
        <v>89</v>
      </c>
      <c r="B63" s="77" t="s">
        <v>344</v>
      </c>
      <c r="C63" s="57" t="s">
        <v>345</v>
      </c>
      <c r="D63" s="58">
        <v>8766915</v>
      </c>
      <c r="E63" s="59">
        <v>13135973</v>
      </c>
      <c r="F63" s="59">
        <v>20187727</v>
      </c>
      <c r="G63" s="59">
        <v>0</v>
      </c>
      <c r="H63" s="60">
        <v>42090615</v>
      </c>
      <c r="I63" s="61">
        <v>7007489</v>
      </c>
      <c r="J63" s="62">
        <v>10913164</v>
      </c>
      <c r="K63" s="59">
        <v>23178428</v>
      </c>
      <c r="L63" s="62">
        <v>0</v>
      </c>
      <c r="M63" s="60">
        <v>41099081</v>
      </c>
    </row>
    <row r="64" spans="1:13" s="8" customFormat="1" ht="12.75" customHeight="1">
      <c r="A64" s="24" t="s">
        <v>89</v>
      </c>
      <c r="B64" s="77" t="s">
        <v>346</v>
      </c>
      <c r="C64" s="57" t="s">
        <v>347</v>
      </c>
      <c r="D64" s="58">
        <v>1748933</v>
      </c>
      <c r="E64" s="59">
        <v>3310327</v>
      </c>
      <c r="F64" s="59">
        <v>4966041</v>
      </c>
      <c r="G64" s="59">
        <v>1000000</v>
      </c>
      <c r="H64" s="60">
        <v>11025301</v>
      </c>
      <c r="I64" s="61">
        <v>1463706</v>
      </c>
      <c r="J64" s="62">
        <v>4126599</v>
      </c>
      <c r="K64" s="59">
        <v>-2912427</v>
      </c>
      <c r="L64" s="62">
        <v>0</v>
      </c>
      <c r="M64" s="60">
        <v>2677878</v>
      </c>
    </row>
    <row r="65" spans="1:13" s="8" customFormat="1" ht="12.75" customHeight="1">
      <c r="A65" s="24" t="s">
        <v>89</v>
      </c>
      <c r="B65" s="77" t="s">
        <v>348</v>
      </c>
      <c r="C65" s="57" t="s">
        <v>349</v>
      </c>
      <c r="D65" s="58">
        <v>1253091</v>
      </c>
      <c r="E65" s="59">
        <v>191094</v>
      </c>
      <c r="F65" s="59">
        <v>5792244</v>
      </c>
      <c r="G65" s="59">
        <v>0</v>
      </c>
      <c r="H65" s="60">
        <v>7236429</v>
      </c>
      <c r="I65" s="61">
        <v>975249</v>
      </c>
      <c r="J65" s="62">
        <v>2943</v>
      </c>
      <c r="K65" s="59">
        <v>12723211</v>
      </c>
      <c r="L65" s="62">
        <v>10000000</v>
      </c>
      <c r="M65" s="60">
        <v>23701403</v>
      </c>
    </row>
    <row r="66" spans="1:13" s="8" customFormat="1" ht="12.75" customHeight="1">
      <c r="A66" s="24" t="s">
        <v>108</v>
      </c>
      <c r="B66" s="77" t="s">
        <v>350</v>
      </c>
      <c r="C66" s="57" t="s">
        <v>351</v>
      </c>
      <c r="D66" s="58">
        <v>0</v>
      </c>
      <c r="E66" s="59">
        <v>11206797</v>
      </c>
      <c r="F66" s="59">
        <v>113642190</v>
      </c>
      <c r="G66" s="59">
        <v>1688000</v>
      </c>
      <c r="H66" s="60">
        <v>126536987</v>
      </c>
      <c r="I66" s="61">
        <v>0</v>
      </c>
      <c r="J66" s="62">
        <v>11011343</v>
      </c>
      <c r="K66" s="59">
        <v>102928768</v>
      </c>
      <c r="L66" s="62">
        <v>181000</v>
      </c>
      <c r="M66" s="60">
        <v>114121111</v>
      </c>
    </row>
    <row r="67" spans="1:13" s="37" customFormat="1" ht="12.75" customHeight="1">
      <c r="A67" s="46"/>
      <c r="B67" s="78" t="s">
        <v>352</v>
      </c>
      <c r="C67" s="79"/>
      <c r="D67" s="66">
        <f aca="true" t="shared" si="8" ref="D67:M67">SUM(D60:D66)</f>
        <v>61821046</v>
      </c>
      <c r="E67" s="67">
        <f t="shared" si="8"/>
        <v>344222259</v>
      </c>
      <c r="F67" s="67">
        <f t="shared" si="8"/>
        <v>225220090</v>
      </c>
      <c r="G67" s="67">
        <f t="shared" si="8"/>
        <v>16478000</v>
      </c>
      <c r="H67" s="80">
        <f t="shared" si="8"/>
        <v>647741395</v>
      </c>
      <c r="I67" s="81">
        <f t="shared" si="8"/>
        <v>52160760</v>
      </c>
      <c r="J67" s="82">
        <f t="shared" si="8"/>
        <v>291972897</v>
      </c>
      <c r="K67" s="67">
        <f t="shared" si="8"/>
        <v>211635363</v>
      </c>
      <c r="L67" s="82">
        <f t="shared" si="8"/>
        <v>14581000</v>
      </c>
      <c r="M67" s="80">
        <f t="shared" si="8"/>
        <v>570350020</v>
      </c>
    </row>
    <row r="68" spans="1:13" s="8" customFormat="1" ht="12.75" customHeight="1">
      <c r="A68" s="24" t="s">
        <v>89</v>
      </c>
      <c r="B68" s="77" t="s">
        <v>353</v>
      </c>
      <c r="C68" s="57" t="s">
        <v>354</v>
      </c>
      <c r="D68" s="58">
        <v>2295502</v>
      </c>
      <c r="E68" s="59">
        <v>3989103</v>
      </c>
      <c r="F68" s="59">
        <v>6442405</v>
      </c>
      <c r="G68" s="59">
        <v>0</v>
      </c>
      <c r="H68" s="60">
        <v>12727010</v>
      </c>
      <c r="I68" s="61">
        <v>7671289</v>
      </c>
      <c r="J68" s="62">
        <v>3606729</v>
      </c>
      <c r="K68" s="59">
        <v>38403630</v>
      </c>
      <c r="L68" s="62">
        <v>0</v>
      </c>
      <c r="M68" s="60">
        <v>49681648</v>
      </c>
    </row>
    <row r="69" spans="1:13" s="8" customFormat="1" ht="12.75" customHeight="1">
      <c r="A69" s="24" t="s">
        <v>89</v>
      </c>
      <c r="B69" s="77" t="s">
        <v>355</v>
      </c>
      <c r="C69" s="57" t="s">
        <v>356</v>
      </c>
      <c r="D69" s="58">
        <v>61491127</v>
      </c>
      <c r="E69" s="59">
        <v>109786502</v>
      </c>
      <c r="F69" s="59">
        <v>45135285</v>
      </c>
      <c r="G69" s="59">
        <v>0</v>
      </c>
      <c r="H69" s="60">
        <v>216412914</v>
      </c>
      <c r="I69" s="61">
        <v>45561364</v>
      </c>
      <c r="J69" s="62">
        <v>93918600</v>
      </c>
      <c r="K69" s="59">
        <v>44308833</v>
      </c>
      <c r="L69" s="62">
        <v>786000</v>
      </c>
      <c r="M69" s="60">
        <v>184574797</v>
      </c>
    </row>
    <row r="70" spans="1:13" s="8" customFormat="1" ht="12.75" customHeight="1">
      <c r="A70" s="24" t="s">
        <v>89</v>
      </c>
      <c r="B70" s="77" t="s">
        <v>357</v>
      </c>
      <c r="C70" s="57" t="s">
        <v>358</v>
      </c>
      <c r="D70" s="58">
        <v>965740</v>
      </c>
      <c r="E70" s="59">
        <v>0</v>
      </c>
      <c r="F70" s="59">
        <v>-1521210</v>
      </c>
      <c r="G70" s="59">
        <v>4000000</v>
      </c>
      <c r="H70" s="60">
        <v>3444530</v>
      </c>
      <c r="I70" s="61">
        <v>6051176</v>
      </c>
      <c r="J70" s="62">
        <v>0</v>
      </c>
      <c r="K70" s="59">
        <v>16879329</v>
      </c>
      <c r="L70" s="62">
        <v>1959000</v>
      </c>
      <c r="M70" s="60">
        <v>24889505</v>
      </c>
    </row>
    <row r="71" spans="1:13" s="8" customFormat="1" ht="12.75" customHeight="1">
      <c r="A71" s="24" t="s">
        <v>89</v>
      </c>
      <c r="B71" s="77" t="s">
        <v>359</v>
      </c>
      <c r="C71" s="57" t="s">
        <v>360</v>
      </c>
      <c r="D71" s="58">
        <v>2293065</v>
      </c>
      <c r="E71" s="59">
        <v>0</v>
      </c>
      <c r="F71" s="59">
        <v>13886405</v>
      </c>
      <c r="G71" s="59">
        <v>1790000</v>
      </c>
      <c r="H71" s="60">
        <v>17969470</v>
      </c>
      <c r="I71" s="61">
        <v>124668</v>
      </c>
      <c r="J71" s="62">
        <v>0</v>
      </c>
      <c r="K71" s="59">
        <v>11345286</v>
      </c>
      <c r="L71" s="62">
        <v>0</v>
      </c>
      <c r="M71" s="60">
        <v>11469954</v>
      </c>
    </row>
    <row r="72" spans="1:13" s="8" customFormat="1" ht="12.75" customHeight="1">
      <c r="A72" s="24" t="s">
        <v>108</v>
      </c>
      <c r="B72" s="77" t="s">
        <v>361</v>
      </c>
      <c r="C72" s="57" t="s">
        <v>362</v>
      </c>
      <c r="D72" s="58">
        <v>0</v>
      </c>
      <c r="E72" s="59">
        <v>23920748</v>
      </c>
      <c r="F72" s="59">
        <v>59055253</v>
      </c>
      <c r="G72" s="59">
        <v>1688000</v>
      </c>
      <c r="H72" s="60">
        <v>84664001</v>
      </c>
      <c r="I72" s="61">
        <v>0</v>
      </c>
      <c r="J72" s="62">
        <v>23078901</v>
      </c>
      <c r="K72" s="59">
        <v>42924315</v>
      </c>
      <c r="L72" s="62">
        <v>0</v>
      </c>
      <c r="M72" s="60">
        <v>66003216</v>
      </c>
    </row>
    <row r="73" spans="1:13" s="37" customFormat="1" ht="12.75" customHeight="1">
      <c r="A73" s="46"/>
      <c r="B73" s="78" t="s">
        <v>363</v>
      </c>
      <c r="C73" s="79"/>
      <c r="D73" s="66">
        <f aca="true" t="shared" si="9" ref="D73:M73">SUM(D68:D72)</f>
        <v>67045434</v>
      </c>
      <c r="E73" s="67">
        <f t="shared" si="9"/>
        <v>137696353</v>
      </c>
      <c r="F73" s="67">
        <f t="shared" si="9"/>
        <v>122998138</v>
      </c>
      <c r="G73" s="67">
        <f t="shared" si="9"/>
        <v>7478000</v>
      </c>
      <c r="H73" s="80">
        <f t="shared" si="9"/>
        <v>335217925</v>
      </c>
      <c r="I73" s="81">
        <f t="shared" si="9"/>
        <v>59408497</v>
      </c>
      <c r="J73" s="82">
        <f t="shared" si="9"/>
        <v>120604230</v>
      </c>
      <c r="K73" s="67">
        <f t="shared" si="9"/>
        <v>153861393</v>
      </c>
      <c r="L73" s="82">
        <f t="shared" si="9"/>
        <v>2745000</v>
      </c>
      <c r="M73" s="80">
        <f t="shared" si="9"/>
        <v>336619120</v>
      </c>
    </row>
    <row r="74" spans="1:13" s="8" customFormat="1" ht="12.75" customHeight="1">
      <c r="A74" s="24" t="s">
        <v>89</v>
      </c>
      <c r="B74" s="77" t="s">
        <v>364</v>
      </c>
      <c r="C74" s="57" t="s">
        <v>365</v>
      </c>
      <c r="D74" s="58">
        <v>996603</v>
      </c>
      <c r="E74" s="59">
        <v>25877</v>
      </c>
      <c r="F74" s="59">
        <v>24593721</v>
      </c>
      <c r="G74" s="59">
        <v>3000000</v>
      </c>
      <c r="H74" s="60">
        <v>28616201</v>
      </c>
      <c r="I74" s="61">
        <v>498696</v>
      </c>
      <c r="J74" s="62">
        <v>37386</v>
      </c>
      <c r="K74" s="59">
        <v>9870743</v>
      </c>
      <c r="L74" s="62">
        <v>2529000</v>
      </c>
      <c r="M74" s="60">
        <v>12935825</v>
      </c>
    </row>
    <row r="75" spans="1:13" s="8" customFormat="1" ht="12.75" customHeight="1">
      <c r="A75" s="24" t="s">
        <v>89</v>
      </c>
      <c r="B75" s="77" t="s">
        <v>366</v>
      </c>
      <c r="C75" s="57" t="s">
        <v>367</v>
      </c>
      <c r="D75" s="58">
        <v>150773</v>
      </c>
      <c r="E75" s="59">
        <v>14672</v>
      </c>
      <c r="F75" s="59">
        <v>201196</v>
      </c>
      <c r="G75" s="59">
        <v>0</v>
      </c>
      <c r="H75" s="60">
        <v>366641</v>
      </c>
      <c r="I75" s="61">
        <v>2728660</v>
      </c>
      <c r="J75" s="62">
        <v>426126</v>
      </c>
      <c r="K75" s="59">
        <v>-250867</v>
      </c>
      <c r="L75" s="62">
        <v>3328000</v>
      </c>
      <c r="M75" s="60">
        <v>6231919</v>
      </c>
    </row>
    <row r="76" spans="1:13" s="8" customFormat="1" ht="12.75" customHeight="1">
      <c r="A76" s="24" t="s">
        <v>89</v>
      </c>
      <c r="B76" s="77" t="s">
        <v>368</v>
      </c>
      <c r="C76" s="57" t="s">
        <v>369</v>
      </c>
      <c r="D76" s="58">
        <v>5520921</v>
      </c>
      <c r="E76" s="59">
        <v>14460299</v>
      </c>
      <c r="F76" s="59">
        <v>14931610</v>
      </c>
      <c r="G76" s="59">
        <v>790000</v>
      </c>
      <c r="H76" s="60">
        <v>35702830</v>
      </c>
      <c r="I76" s="61">
        <v>9729388</v>
      </c>
      <c r="J76" s="62">
        <v>19071692</v>
      </c>
      <c r="K76" s="59">
        <v>14717672</v>
      </c>
      <c r="L76" s="62">
        <v>0</v>
      </c>
      <c r="M76" s="60">
        <v>43518752</v>
      </c>
    </row>
    <row r="77" spans="1:13" s="8" customFormat="1" ht="12.75" customHeight="1">
      <c r="A77" s="24" t="s">
        <v>89</v>
      </c>
      <c r="B77" s="77" t="s">
        <v>370</v>
      </c>
      <c r="C77" s="57" t="s">
        <v>371</v>
      </c>
      <c r="D77" s="58">
        <v>1764124</v>
      </c>
      <c r="E77" s="59">
        <v>119505</v>
      </c>
      <c r="F77" s="59">
        <v>10772339</v>
      </c>
      <c r="G77" s="59">
        <v>0</v>
      </c>
      <c r="H77" s="60">
        <v>12655968</v>
      </c>
      <c r="I77" s="61">
        <v>-1067</v>
      </c>
      <c r="J77" s="62">
        <v>258599</v>
      </c>
      <c r="K77" s="59">
        <v>15433012</v>
      </c>
      <c r="L77" s="62">
        <v>0</v>
      </c>
      <c r="M77" s="60">
        <v>15690544</v>
      </c>
    </row>
    <row r="78" spans="1:13" s="8" customFormat="1" ht="12.75" customHeight="1">
      <c r="A78" s="24" t="s">
        <v>89</v>
      </c>
      <c r="B78" s="77" t="s">
        <v>372</v>
      </c>
      <c r="C78" s="57" t="s">
        <v>373</v>
      </c>
      <c r="D78" s="58">
        <v>314714</v>
      </c>
      <c r="E78" s="59">
        <v>61174</v>
      </c>
      <c r="F78" s="59">
        <v>28416381</v>
      </c>
      <c r="G78" s="59">
        <v>1000000</v>
      </c>
      <c r="H78" s="60">
        <v>29792269</v>
      </c>
      <c r="I78" s="61">
        <v>498426</v>
      </c>
      <c r="J78" s="62">
        <v>102238</v>
      </c>
      <c r="K78" s="59">
        <v>14181763</v>
      </c>
      <c r="L78" s="62">
        <v>10907000</v>
      </c>
      <c r="M78" s="60">
        <v>25689427</v>
      </c>
    </row>
    <row r="79" spans="1:13" s="8" customFormat="1" ht="12.75" customHeight="1">
      <c r="A79" s="24" t="s">
        <v>108</v>
      </c>
      <c r="B79" s="77" t="s">
        <v>374</v>
      </c>
      <c r="C79" s="57" t="s">
        <v>375</v>
      </c>
      <c r="D79" s="58">
        <v>0</v>
      </c>
      <c r="E79" s="59">
        <v>8549029</v>
      </c>
      <c r="F79" s="59">
        <v>49635256</v>
      </c>
      <c r="G79" s="59">
        <v>2478000</v>
      </c>
      <c r="H79" s="60">
        <v>60662285</v>
      </c>
      <c r="I79" s="61">
        <v>101388</v>
      </c>
      <c r="J79" s="62">
        <v>7514399</v>
      </c>
      <c r="K79" s="59">
        <v>53651412</v>
      </c>
      <c r="L79" s="62">
        <v>112000</v>
      </c>
      <c r="M79" s="60">
        <v>61379199</v>
      </c>
    </row>
    <row r="80" spans="1:13" s="37" customFormat="1" ht="12.75" customHeight="1">
      <c r="A80" s="46"/>
      <c r="B80" s="78" t="s">
        <v>376</v>
      </c>
      <c r="C80" s="79"/>
      <c r="D80" s="66">
        <f aca="true" t="shared" si="10" ref="D80:M80">SUM(D74:D79)</f>
        <v>8747135</v>
      </c>
      <c r="E80" s="67">
        <f t="shared" si="10"/>
        <v>23230556</v>
      </c>
      <c r="F80" s="67">
        <f t="shared" si="10"/>
        <v>128550503</v>
      </c>
      <c r="G80" s="67">
        <f t="shared" si="10"/>
        <v>7268000</v>
      </c>
      <c r="H80" s="80">
        <f t="shared" si="10"/>
        <v>167796194</v>
      </c>
      <c r="I80" s="81">
        <f t="shared" si="10"/>
        <v>13555491</v>
      </c>
      <c r="J80" s="82">
        <f t="shared" si="10"/>
        <v>27410440</v>
      </c>
      <c r="K80" s="67">
        <f t="shared" si="10"/>
        <v>107603735</v>
      </c>
      <c r="L80" s="82">
        <f t="shared" si="10"/>
        <v>16876000</v>
      </c>
      <c r="M80" s="80">
        <f t="shared" si="10"/>
        <v>165445666</v>
      </c>
    </row>
    <row r="81" spans="1:13" s="37" customFormat="1" ht="12.75" customHeight="1">
      <c r="A81" s="46"/>
      <c r="B81" s="78" t="s">
        <v>377</v>
      </c>
      <c r="C81" s="79"/>
      <c r="D81" s="66">
        <f aca="true" t="shared" si="11" ref="D81:M81">SUM(D9,D11:D17,D19:D26,D28:D33,D35:D39,D41:D44,D46:D51,D53:D58,D60:D66,D68:D72,D74:D79)</f>
        <v>2052214396</v>
      </c>
      <c r="E81" s="67">
        <f t="shared" si="11"/>
        <v>4348398416</v>
      </c>
      <c r="F81" s="67">
        <f t="shared" si="11"/>
        <v>2323908525</v>
      </c>
      <c r="G81" s="67">
        <f t="shared" si="11"/>
        <v>317801000</v>
      </c>
      <c r="H81" s="80">
        <f t="shared" si="11"/>
        <v>9042322337</v>
      </c>
      <c r="I81" s="81">
        <f t="shared" si="11"/>
        <v>1464772999</v>
      </c>
      <c r="J81" s="82">
        <f t="shared" si="11"/>
        <v>3679101742</v>
      </c>
      <c r="K81" s="67">
        <f t="shared" si="11"/>
        <v>2071872809</v>
      </c>
      <c r="L81" s="82">
        <f t="shared" si="11"/>
        <v>169213000</v>
      </c>
      <c r="M81" s="80">
        <f t="shared" si="11"/>
        <v>7384960550</v>
      </c>
    </row>
    <row r="82" spans="1:13" s="8" customFormat="1" ht="12.75" customHeight="1">
      <c r="A82" s="47"/>
      <c r="B82" s="48"/>
      <c r="C82" s="49"/>
      <c r="D82" s="50"/>
      <c r="E82" s="51"/>
      <c r="F82" s="51"/>
      <c r="G82" s="51"/>
      <c r="H82" s="52"/>
      <c r="I82" s="50"/>
      <c r="J82" s="51"/>
      <c r="K82" s="51"/>
      <c r="L82" s="51"/>
      <c r="M82" s="52"/>
    </row>
    <row r="83" spans="1:13" s="8" customFormat="1" ht="12.75" customHeight="1">
      <c r="A83" s="27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="8" customFormat="1" ht="12.75" customHeight="1"/>
  </sheetData>
  <sheetProtection password="F954" sheet="1" objects="1" scenarios="1"/>
  <mergeCells count="7">
    <mergeCell ref="B83:M8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378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379</v>
      </c>
      <c r="C9" s="57" t="s">
        <v>380</v>
      </c>
      <c r="D9" s="58">
        <v>6400693</v>
      </c>
      <c r="E9" s="59">
        <v>4225316</v>
      </c>
      <c r="F9" s="59">
        <v>38206873</v>
      </c>
      <c r="G9" s="59">
        <v>1999000</v>
      </c>
      <c r="H9" s="60">
        <v>50831882</v>
      </c>
      <c r="I9" s="61">
        <v>3314519</v>
      </c>
      <c r="J9" s="62">
        <v>3689319</v>
      </c>
      <c r="K9" s="59">
        <v>27420300</v>
      </c>
      <c r="L9" s="62">
        <v>8055000</v>
      </c>
      <c r="M9" s="60">
        <v>42479138</v>
      </c>
    </row>
    <row r="10" spans="1:13" s="8" customFormat="1" ht="12.75">
      <c r="A10" s="24" t="s">
        <v>89</v>
      </c>
      <c r="B10" s="77" t="s">
        <v>381</v>
      </c>
      <c r="C10" s="57" t="s">
        <v>382</v>
      </c>
      <c r="D10" s="58">
        <v>232675</v>
      </c>
      <c r="E10" s="59">
        <v>1973929</v>
      </c>
      <c r="F10" s="59">
        <v>40991900</v>
      </c>
      <c r="G10" s="59">
        <v>790000</v>
      </c>
      <c r="H10" s="60">
        <v>43988504</v>
      </c>
      <c r="I10" s="61">
        <v>838422</v>
      </c>
      <c r="J10" s="62">
        <v>4611164</v>
      </c>
      <c r="K10" s="59">
        <v>36634328</v>
      </c>
      <c r="L10" s="62">
        <v>6674000</v>
      </c>
      <c r="M10" s="60">
        <v>48757914</v>
      </c>
    </row>
    <row r="11" spans="1:13" s="8" customFormat="1" ht="12.75">
      <c r="A11" s="24" t="s">
        <v>89</v>
      </c>
      <c r="B11" s="77" t="s">
        <v>383</v>
      </c>
      <c r="C11" s="57" t="s">
        <v>384</v>
      </c>
      <c r="D11" s="58">
        <v>14323826</v>
      </c>
      <c r="E11" s="59">
        <v>75521054</v>
      </c>
      <c r="F11" s="59">
        <v>100063809</v>
      </c>
      <c r="G11" s="59">
        <v>7289000</v>
      </c>
      <c r="H11" s="60">
        <v>197197689</v>
      </c>
      <c r="I11" s="61">
        <v>15018770</v>
      </c>
      <c r="J11" s="62">
        <v>56682936</v>
      </c>
      <c r="K11" s="59">
        <v>62780512</v>
      </c>
      <c r="L11" s="62">
        <v>9189000</v>
      </c>
      <c r="M11" s="60">
        <v>143671218</v>
      </c>
    </row>
    <row r="12" spans="1:13" s="8" customFormat="1" ht="12.75">
      <c r="A12" s="24" t="s">
        <v>89</v>
      </c>
      <c r="B12" s="77" t="s">
        <v>385</v>
      </c>
      <c r="C12" s="57" t="s">
        <v>386</v>
      </c>
      <c r="D12" s="58">
        <v>12594251</v>
      </c>
      <c r="E12" s="59">
        <v>52437099</v>
      </c>
      <c r="F12" s="59">
        <v>32065543</v>
      </c>
      <c r="G12" s="59">
        <v>790000</v>
      </c>
      <c r="H12" s="60">
        <v>97886893</v>
      </c>
      <c r="I12" s="61">
        <v>5796665</v>
      </c>
      <c r="J12" s="62">
        <v>36205424</v>
      </c>
      <c r="K12" s="59">
        <v>24497200</v>
      </c>
      <c r="L12" s="62">
        <v>1318000</v>
      </c>
      <c r="M12" s="60">
        <v>67817289</v>
      </c>
    </row>
    <row r="13" spans="1:13" s="8" customFormat="1" ht="12.75">
      <c r="A13" s="24" t="s">
        <v>89</v>
      </c>
      <c r="B13" s="77" t="s">
        <v>387</v>
      </c>
      <c r="C13" s="57" t="s">
        <v>388</v>
      </c>
      <c r="D13" s="58">
        <v>2570575</v>
      </c>
      <c r="E13" s="59">
        <v>504952</v>
      </c>
      <c r="F13" s="59">
        <v>12336506</v>
      </c>
      <c r="G13" s="59">
        <v>790000</v>
      </c>
      <c r="H13" s="60">
        <v>16202033</v>
      </c>
      <c r="I13" s="61">
        <v>1720317</v>
      </c>
      <c r="J13" s="62">
        <v>1442342</v>
      </c>
      <c r="K13" s="59">
        <v>16606222</v>
      </c>
      <c r="L13" s="62">
        <v>0</v>
      </c>
      <c r="M13" s="60">
        <v>19768881</v>
      </c>
    </row>
    <row r="14" spans="1:13" s="8" customFormat="1" ht="12.75">
      <c r="A14" s="24" t="s">
        <v>108</v>
      </c>
      <c r="B14" s="77" t="s">
        <v>389</v>
      </c>
      <c r="C14" s="57" t="s">
        <v>390</v>
      </c>
      <c r="D14" s="58">
        <v>0</v>
      </c>
      <c r="E14" s="59">
        <v>395</v>
      </c>
      <c r="F14" s="59">
        <v>164329170</v>
      </c>
      <c r="G14" s="59">
        <v>1688000</v>
      </c>
      <c r="H14" s="60">
        <v>166017565</v>
      </c>
      <c r="I14" s="61">
        <v>0</v>
      </c>
      <c r="J14" s="62">
        <v>0</v>
      </c>
      <c r="K14" s="59">
        <v>123419557</v>
      </c>
      <c r="L14" s="62">
        <v>24144000</v>
      </c>
      <c r="M14" s="60">
        <v>147563557</v>
      </c>
    </row>
    <row r="15" spans="1:13" s="37" customFormat="1" ht="12.75">
      <c r="A15" s="46"/>
      <c r="B15" s="78" t="s">
        <v>391</v>
      </c>
      <c r="C15" s="79"/>
      <c r="D15" s="66">
        <f aca="true" t="shared" si="0" ref="D15:M15">SUM(D9:D14)</f>
        <v>36122020</v>
      </c>
      <c r="E15" s="67">
        <f t="shared" si="0"/>
        <v>134662745</v>
      </c>
      <c r="F15" s="67">
        <f t="shared" si="0"/>
        <v>387993801</v>
      </c>
      <c r="G15" s="67">
        <f t="shared" si="0"/>
        <v>13346000</v>
      </c>
      <c r="H15" s="80">
        <f t="shared" si="0"/>
        <v>572124566</v>
      </c>
      <c r="I15" s="81">
        <f t="shared" si="0"/>
        <v>26688693</v>
      </c>
      <c r="J15" s="82">
        <f t="shared" si="0"/>
        <v>102631185</v>
      </c>
      <c r="K15" s="67">
        <f t="shared" si="0"/>
        <v>291358119</v>
      </c>
      <c r="L15" s="82">
        <f t="shared" si="0"/>
        <v>49380000</v>
      </c>
      <c r="M15" s="80">
        <f t="shared" si="0"/>
        <v>470057997</v>
      </c>
    </row>
    <row r="16" spans="1:13" s="8" customFormat="1" ht="12.75">
      <c r="A16" s="24" t="s">
        <v>89</v>
      </c>
      <c r="B16" s="77" t="s">
        <v>392</v>
      </c>
      <c r="C16" s="57" t="s">
        <v>393</v>
      </c>
      <c r="D16" s="58">
        <v>2151473</v>
      </c>
      <c r="E16" s="59">
        <v>21587619</v>
      </c>
      <c r="F16" s="59">
        <v>2560713</v>
      </c>
      <c r="G16" s="59">
        <v>0</v>
      </c>
      <c r="H16" s="60">
        <v>26299805</v>
      </c>
      <c r="I16" s="61">
        <v>2759039</v>
      </c>
      <c r="J16" s="62">
        <v>9946706</v>
      </c>
      <c r="K16" s="59">
        <v>8381794</v>
      </c>
      <c r="L16" s="62">
        <v>0</v>
      </c>
      <c r="M16" s="60">
        <v>21087539</v>
      </c>
    </row>
    <row r="17" spans="1:13" s="8" customFormat="1" ht="12.75">
      <c r="A17" s="24" t="s">
        <v>89</v>
      </c>
      <c r="B17" s="77" t="s">
        <v>394</v>
      </c>
      <c r="C17" s="57" t="s">
        <v>395</v>
      </c>
      <c r="D17" s="58">
        <v>581932</v>
      </c>
      <c r="E17" s="59">
        <v>522282</v>
      </c>
      <c r="F17" s="59">
        <v>7577066</v>
      </c>
      <c r="G17" s="59">
        <v>790000</v>
      </c>
      <c r="H17" s="60">
        <v>9471280</v>
      </c>
      <c r="I17" s="61">
        <v>1873290</v>
      </c>
      <c r="J17" s="62">
        <v>871578</v>
      </c>
      <c r="K17" s="59">
        <v>11557931</v>
      </c>
      <c r="L17" s="62">
        <v>0</v>
      </c>
      <c r="M17" s="60">
        <v>14302799</v>
      </c>
    </row>
    <row r="18" spans="1:13" s="8" customFormat="1" ht="12.75">
      <c r="A18" s="24" t="s">
        <v>89</v>
      </c>
      <c r="B18" s="77" t="s">
        <v>396</v>
      </c>
      <c r="C18" s="57" t="s">
        <v>397</v>
      </c>
      <c r="D18" s="58">
        <v>6603002</v>
      </c>
      <c r="E18" s="59">
        <v>8729494</v>
      </c>
      <c r="F18" s="59">
        <v>93353700</v>
      </c>
      <c r="G18" s="59">
        <v>16073000</v>
      </c>
      <c r="H18" s="60">
        <v>124759196</v>
      </c>
      <c r="I18" s="61">
        <v>3257002</v>
      </c>
      <c r="J18" s="62">
        <v>8103163</v>
      </c>
      <c r="K18" s="59">
        <v>81522239</v>
      </c>
      <c r="L18" s="62">
        <v>8788000</v>
      </c>
      <c r="M18" s="60">
        <v>101670404</v>
      </c>
    </row>
    <row r="19" spans="1:13" s="8" customFormat="1" ht="12.75">
      <c r="A19" s="24" t="s">
        <v>89</v>
      </c>
      <c r="B19" s="77" t="s">
        <v>398</v>
      </c>
      <c r="C19" s="57" t="s">
        <v>399</v>
      </c>
      <c r="D19" s="58">
        <v>7504505</v>
      </c>
      <c r="E19" s="59">
        <v>63041780</v>
      </c>
      <c r="F19" s="59">
        <v>66797785</v>
      </c>
      <c r="G19" s="59">
        <v>2539000</v>
      </c>
      <c r="H19" s="60">
        <v>139883070</v>
      </c>
      <c r="I19" s="61">
        <v>6596221</v>
      </c>
      <c r="J19" s="62">
        <v>49504401</v>
      </c>
      <c r="K19" s="59">
        <v>70677532</v>
      </c>
      <c r="L19" s="62">
        <v>3911000</v>
      </c>
      <c r="M19" s="60">
        <v>130689154</v>
      </c>
    </row>
    <row r="20" spans="1:13" s="8" customFormat="1" ht="12.75">
      <c r="A20" s="24" t="s">
        <v>108</v>
      </c>
      <c r="B20" s="77" t="s">
        <v>400</v>
      </c>
      <c r="C20" s="57" t="s">
        <v>401</v>
      </c>
      <c r="D20" s="58">
        <v>0</v>
      </c>
      <c r="E20" s="59">
        <v>0</v>
      </c>
      <c r="F20" s="59">
        <v>169596281</v>
      </c>
      <c r="G20" s="59">
        <v>1687000</v>
      </c>
      <c r="H20" s="60">
        <v>171283281</v>
      </c>
      <c r="I20" s="61">
        <v>0</v>
      </c>
      <c r="J20" s="62">
        <v>0</v>
      </c>
      <c r="K20" s="59">
        <v>719995280</v>
      </c>
      <c r="L20" s="62">
        <v>45481000</v>
      </c>
      <c r="M20" s="60">
        <v>765476280</v>
      </c>
    </row>
    <row r="21" spans="1:13" s="37" customFormat="1" ht="12.75">
      <c r="A21" s="46"/>
      <c r="B21" s="78" t="s">
        <v>402</v>
      </c>
      <c r="C21" s="79"/>
      <c r="D21" s="66">
        <f aca="true" t="shared" si="1" ref="D21:M21">SUM(D16:D20)</f>
        <v>16840912</v>
      </c>
      <c r="E21" s="67">
        <f t="shared" si="1"/>
        <v>93881175</v>
      </c>
      <c r="F21" s="67">
        <f t="shared" si="1"/>
        <v>339885545</v>
      </c>
      <c r="G21" s="67">
        <f t="shared" si="1"/>
        <v>21089000</v>
      </c>
      <c r="H21" s="80">
        <f t="shared" si="1"/>
        <v>471696632</v>
      </c>
      <c r="I21" s="81">
        <f t="shared" si="1"/>
        <v>14485552</v>
      </c>
      <c r="J21" s="82">
        <f t="shared" si="1"/>
        <v>68425848</v>
      </c>
      <c r="K21" s="67">
        <f t="shared" si="1"/>
        <v>892134776</v>
      </c>
      <c r="L21" s="82">
        <f t="shared" si="1"/>
        <v>58180000</v>
      </c>
      <c r="M21" s="80">
        <f t="shared" si="1"/>
        <v>1033226176</v>
      </c>
    </row>
    <row r="22" spans="1:13" s="8" customFormat="1" ht="12.75">
      <c r="A22" s="24" t="s">
        <v>89</v>
      </c>
      <c r="B22" s="77" t="s">
        <v>403</v>
      </c>
      <c r="C22" s="57" t="s">
        <v>404</v>
      </c>
      <c r="D22" s="58">
        <v>269911</v>
      </c>
      <c r="E22" s="59">
        <v>2439842</v>
      </c>
      <c r="F22" s="59">
        <v>23483033</v>
      </c>
      <c r="G22" s="59">
        <v>1500000</v>
      </c>
      <c r="H22" s="60">
        <v>27692786</v>
      </c>
      <c r="I22" s="61">
        <v>107064</v>
      </c>
      <c r="J22" s="62">
        <v>975221</v>
      </c>
      <c r="K22" s="59">
        <v>17757146</v>
      </c>
      <c r="L22" s="62">
        <v>2867000</v>
      </c>
      <c r="M22" s="60">
        <v>21706431</v>
      </c>
    </row>
    <row r="23" spans="1:13" s="8" customFormat="1" ht="12.75">
      <c r="A23" s="24" t="s">
        <v>89</v>
      </c>
      <c r="B23" s="77" t="s">
        <v>405</v>
      </c>
      <c r="C23" s="57" t="s">
        <v>406</v>
      </c>
      <c r="D23" s="58">
        <v>42865</v>
      </c>
      <c r="E23" s="59">
        <v>0</v>
      </c>
      <c r="F23" s="59">
        <v>16361941</v>
      </c>
      <c r="G23" s="59">
        <v>0</v>
      </c>
      <c r="H23" s="60">
        <v>16404806</v>
      </c>
      <c r="I23" s="61">
        <v>37353</v>
      </c>
      <c r="J23" s="62">
        <v>0</v>
      </c>
      <c r="K23" s="59">
        <v>17834779</v>
      </c>
      <c r="L23" s="62">
        <v>500000</v>
      </c>
      <c r="M23" s="60">
        <v>18372132</v>
      </c>
    </row>
    <row r="24" spans="1:13" s="8" customFormat="1" ht="12.75">
      <c r="A24" s="24" t="s">
        <v>89</v>
      </c>
      <c r="B24" s="77" t="s">
        <v>407</v>
      </c>
      <c r="C24" s="57" t="s">
        <v>408</v>
      </c>
      <c r="D24" s="58">
        <v>1374328</v>
      </c>
      <c r="E24" s="59">
        <v>1851120</v>
      </c>
      <c r="F24" s="59">
        <v>23847927</v>
      </c>
      <c r="G24" s="59">
        <v>0</v>
      </c>
      <c r="H24" s="60">
        <v>27073375</v>
      </c>
      <c r="I24" s="61">
        <v>462480</v>
      </c>
      <c r="J24" s="62">
        <v>2259568</v>
      </c>
      <c r="K24" s="59">
        <v>20671990</v>
      </c>
      <c r="L24" s="62">
        <v>0</v>
      </c>
      <c r="M24" s="60">
        <v>23394038</v>
      </c>
    </row>
    <row r="25" spans="1:13" s="8" customFormat="1" ht="12.75">
      <c r="A25" s="24" t="s">
        <v>89</v>
      </c>
      <c r="B25" s="77" t="s">
        <v>60</v>
      </c>
      <c r="C25" s="57" t="s">
        <v>61</v>
      </c>
      <c r="D25" s="58">
        <v>56972078</v>
      </c>
      <c r="E25" s="59">
        <v>184112097</v>
      </c>
      <c r="F25" s="59">
        <v>59872792</v>
      </c>
      <c r="G25" s="59">
        <v>46934000</v>
      </c>
      <c r="H25" s="60">
        <v>347890967</v>
      </c>
      <c r="I25" s="61">
        <v>52323709</v>
      </c>
      <c r="J25" s="62">
        <v>149119267</v>
      </c>
      <c r="K25" s="59">
        <v>108105171</v>
      </c>
      <c r="L25" s="62">
        <v>18476000</v>
      </c>
      <c r="M25" s="60">
        <v>328024147</v>
      </c>
    </row>
    <row r="26" spans="1:13" s="8" customFormat="1" ht="12.75">
      <c r="A26" s="24" t="s">
        <v>89</v>
      </c>
      <c r="B26" s="77" t="s">
        <v>409</v>
      </c>
      <c r="C26" s="57" t="s">
        <v>410</v>
      </c>
      <c r="D26" s="58">
        <v>4408813</v>
      </c>
      <c r="E26" s="59">
        <v>6160626</v>
      </c>
      <c r="F26" s="59">
        <v>36093337</v>
      </c>
      <c r="G26" s="59">
        <v>1804000</v>
      </c>
      <c r="H26" s="60">
        <v>48466776</v>
      </c>
      <c r="I26" s="61">
        <v>9946843</v>
      </c>
      <c r="J26" s="62">
        <v>8464020</v>
      </c>
      <c r="K26" s="59">
        <v>6181056</v>
      </c>
      <c r="L26" s="62">
        <v>0</v>
      </c>
      <c r="M26" s="60">
        <v>24591919</v>
      </c>
    </row>
    <row r="27" spans="1:13" s="8" customFormat="1" ht="12.75">
      <c r="A27" s="24" t="s">
        <v>108</v>
      </c>
      <c r="B27" s="77" t="s">
        <v>411</v>
      </c>
      <c r="C27" s="57" t="s">
        <v>412</v>
      </c>
      <c r="D27" s="58">
        <v>0</v>
      </c>
      <c r="E27" s="59">
        <v>0</v>
      </c>
      <c r="F27" s="59">
        <v>132967791</v>
      </c>
      <c r="G27" s="59">
        <v>2477000</v>
      </c>
      <c r="H27" s="60">
        <v>135444791</v>
      </c>
      <c r="I27" s="61">
        <v>0</v>
      </c>
      <c r="J27" s="62">
        <v>0</v>
      </c>
      <c r="K27" s="59">
        <v>122382793</v>
      </c>
      <c r="L27" s="62">
        <v>12351000</v>
      </c>
      <c r="M27" s="60">
        <v>134733793</v>
      </c>
    </row>
    <row r="28" spans="1:13" s="37" customFormat="1" ht="12.75">
      <c r="A28" s="46"/>
      <c r="B28" s="78" t="s">
        <v>413</v>
      </c>
      <c r="C28" s="79"/>
      <c r="D28" s="66">
        <f aca="true" t="shared" si="2" ref="D28:M28">SUM(D22:D27)</f>
        <v>63067995</v>
      </c>
      <c r="E28" s="67">
        <f t="shared" si="2"/>
        <v>194563685</v>
      </c>
      <c r="F28" s="67">
        <f t="shared" si="2"/>
        <v>292626821</v>
      </c>
      <c r="G28" s="67">
        <f t="shared" si="2"/>
        <v>52715000</v>
      </c>
      <c r="H28" s="80">
        <f t="shared" si="2"/>
        <v>602973501</v>
      </c>
      <c r="I28" s="81">
        <f t="shared" si="2"/>
        <v>62877449</v>
      </c>
      <c r="J28" s="82">
        <f t="shared" si="2"/>
        <v>160818076</v>
      </c>
      <c r="K28" s="67">
        <f t="shared" si="2"/>
        <v>292932935</v>
      </c>
      <c r="L28" s="82">
        <f t="shared" si="2"/>
        <v>34194000</v>
      </c>
      <c r="M28" s="80">
        <f t="shared" si="2"/>
        <v>550822460</v>
      </c>
    </row>
    <row r="29" spans="1:13" s="8" customFormat="1" ht="12.75">
      <c r="A29" s="24" t="s">
        <v>89</v>
      </c>
      <c r="B29" s="77" t="s">
        <v>414</v>
      </c>
      <c r="C29" s="57" t="s">
        <v>415</v>
      </c>
      <c r="D29" s="58">
        <v>4012304</v>
      </c>
      <c r="E29" s="59">
        <v>22023887</v>
      </c>
      <c r="F29" s="59">
        <v>20182578</v>
      </c>
      <c r="G29" s="59">
        <v>799000</v>
      </c>
      <c r="H29" s="60">
        <v>47017769</v>
      </c>
      <c r="I29" s="61">
        <v>8417443</v>
      </c>
      <c r="J29" s="62">
        <v>36003907</v>
      </c>
      <c r="K29" s="59">
        <v>15329681</v>
      </c>
      <c r="L29" s="62">
        <v>4000000</v>
      </c>
      <c r="M29" s="60">
        <v>63751031</v>
      </c>
    </row>
    <row r="30" spans="1:13" s="8" customFormat="1" ht="12.75">
      <c r="A30" s="24" t="s">
        <v>89</v>
      </c>
      <c r="B30" s="77" t="s">
        <v>416</v>
      </c>
      <c r="C30" s="57" t="s">
        <v>417</v>
      </c>
      <c r="D30" s="58">
        <v>8090672</v>
      </c>
      <c r="E30" s="59">
        <v>31945390</v>
      </c>
      <c r="F30" s="59">
        <v>27258910</v>
      </c>
      <c r="G30" s="59">
        <v>0</v>
      </c>
      <c r="H30" s="60">
        <v>67294972</v>
      </c>
      <c r="I30" s="61">
        <v>13420444</v>
      </c>
      <c r="J30" s="62">
        <v>22890086</v>
      </c>
      <c r="K30" s="59">
        <v>23174997</v>
      </c>
      <c r="L30" s="62">
        <v>2000000</v>
      </c>
      <c r="M30" s="60">
        <v>61485527</v>
      </c>
    </row>
    <row r="31" spans="1:13" s="8" customFormat="1" ht="12.75">
      <c r="A31" s="24" t="s">
        <v>89</v>
      </c>
      <c r="B31" s="77" t="s">
        <v>418</v>
      </c>
      <c r="C31" s="57" t="s">
        <v>419</v>
      </c>
      <c r="D31" s="58">
        <v>2272576</v>
      </c>
      <c r="E31" s="59">
        <v>10681292</v>
      </c>
      <c r="F31" s="59">
        <v>-232221</v>
      </c>
      <c r="G31" s="59">
        <v>790000</v>
      </c>
      <c r="H31" s="60">
        <v>13511647</v>
      </c>
      <c r="I31" s="61">
        <v>2896863</v>
      </c>
      <c r="J31" s="62">
        <v>10243095</v>
      </c>
      <c r="K31" s="59">
        <v>9122513</v>
      </c>
      <c r="L31" s="62">
        <v>0</v>
      </c>
      <c r="M31" s="60">
        <v>22262471</v>
      </c>
    </row>
    <row r="32" spans="1:13" s="8" customFormat="1" ht="12.75">
      <c r="A32" s="24" t="s">
        <v>89</v>
      </c>
      <c r="B32" s="77" t="s">
        <v>420</v>
      </c>
      <c r="C32" s="57" t="s">
        <v>421</v>
      </c>
      <c r="D32" s="58">
        <v>4446819</v>
      </c>
      <c r="E32" s="59">
        <v>24017257</v>
      </c>
      <c r="F32" s="59">
        <v>22005581</v>
      </c>
      <c r="G32" s="59">
        <v>0</v>
      </c>
      <c r="H32" s="60">
        <v>50469657</v>
      </c>
      <c r="I32" s="61">
        <v>4026436</v>
      </c>
      <c r="J32" s="62">
        <v>22330695</v>
      </c>
      <c r="K32" s="59">
        <v>4492561</v>
      </c>
      <c r="L32" s="62">
        <v>0</v>
      </c>
      <c r="M32" s="60">
        <v>30849692</v>
      </c>
    </row>
    <row r="33" spans="1:13" s="8" customFormat="1" ht="12.75">
      <c r="A33" s="24" t="s">
        <v>89</v>
      </c>
      <c r="B33" s="77" t="s">
        <v>422</v>
      </c>
      <c r="C33" s="57" t="s">
        <v>423</v>
      </c>
      <c r="D33" s="58">
        <v>7122014</v>
      </c>
      <c r="E33" s="59">
        <v>23683527</v>
      </c>
      <c r="F33" s="59">
        <v>16402254</v>
      </c>
      <c r="G33" s="59">
        <v>0</v>
      </c>
      <c r="H33" s="60">
        <v>47207795</v>
      </c>
      <c r="I33" s="61">
        <v>9366506</v>
      </c>
      <c r="J33" s="62">
        <v>20959878</v>
      </c>
      <c r="K33" s="59">
        <v>12867384</v>
      </c>
      <c r="L33" s="62">
        <v>2058000</v>
      </c>
      <c r="M33" s="60">
        <v>45251768</v>
      </c>
    </row>
    <row r="34" spans="1:13" s="8" customFormat="1" ht="12.75">
      <c r="A34" s="24" t="s">
        <v>89</v>
      </c>
      <c r="B34" s="77" t="s">
        <v>424</v>
      </c>
      <c r="C34" s="57" t="s">
        <v>425</v>
      </c>
      <c r="D34" s="58">
        <v>9705276</v>
      </c>
      <c r="E34" s="59">
        <v>60211503</v>
      </c>
      <c r="F34" s="59">
        <v>82987956</v>
      </c>
      <c r="G34" s="59">
        <v>2571000</v>
      </c>
      <c r="H34" s="60">
        <v>155475735</v>
      </c>
      <c r="I34" s="61">
        <v>6062335</v>
      </c>
      <c r="J34" s="62">
        <v>33960799</v>
      </c>
      <c r="K34" s="59">
        <v>63299495</v>
      </c>
      <c r="L34" s="62">
        <v>15203000</v>
      </c>
      <c r="M34" s="60">
        <v>118525629</v>
      </c>
    </row>
    <row r="35" spans="1:13" s="8" customFormat="1" ht="12.75">
      <c r="A35" s="24" t="s">
        <v>108</v>
      </c>
      <c r="B35" s="77" t="s">
        <v>426</v>
      </c>
      <c r="C35" s="57" t="s">
        <v>427</v>
      </c>
      <c r="D35" s="58">
        <v>0</v>
      </c>
      <c r="E35" s="59">
        <v>176909</v>
      </c>
      <c r="F35" s="59">
        <v>32726011</v>
      </c>
      <c r="G35" s="59">
        <v>0</v>
      </c>
      <c r="H35" s="60">
        <v>32902920</v>
      </c>
      <c r="I35" s="61">
        <v>0</v>
      </c>
      <c r="J35" s="62">
        <v>174185</v>
      </c>
      <c r="K35" s="59">
        <v>33286539</v>
      </c>
      <c r="L35" s="62">
        <v>0</v>
      </c>
      <c r="M35" s="60">
        <v>33460724</v>
      </c>
    </row>
    <row r="36" spans="1:13" s="37" customFormat="1" ht="12.75">
      <c r="A36" s="46"/>
      <c r="B36" s="78" t="s">
        <v>428</v>
      </c>
      <c r="C36" s="79"/>
      <c r="D36" s="66">
        <f aca="true" t="shared" si="3" ref="D36:M36">SUM(D29:D35)</f>
        <v>35649661</v>
      </c>
      <c r="E36" s="67">
        <f t="shared" si="3"/>
        <v>172739765</v>
      </c>
      <c r="F36" s="67">
        <f t="shared" si="3"/>
        <v>201331069</v>
      </c>
      <c r="G36" s="67">
        <f t="shared" si="3"/>
        <v>4160000</v>
      </c>
      <c r="H36" s="80">
        <f t="shared" si="3"/>
        <v>413880495</v>
      </c>
      <c r="I36" s="81">
        <f t="shared" si="3"/>
        <v>44190027</v>
      </c>
      <c r="J36" s="82">
        <f t="shared" si="3"/>
        <v>146562645</v>
      </c>
      <c r="K36" s="67">
        <f t="shared" si="3"/>
        <v>161573170</v>
      </c>
      <c r="L36" s="82">
        <f t="shared" si="3"/>
        <v>23261000</v>
      </c>
      <c r="M36" s="80">
        <f t="shared" si="3"/>
        <v>375586842</v>
      </c>
    </row>
    <row r="37" spans="1:13" s="8" customFormat="1" ht="12.75">
      <c r="A37" s="24" t="s">
        <v>89</v>
      </c>
      <c r="B37" s="77" t="s">
        <v>429</v>
      </c>
      <c r="C37" s="57" t="s">
        <v>430</v>
      </c>
      <c r="D37" s="58">
        <v>2952227</v>
      </c>
      <c r="E37" s="59">
        <v>10896470</v>
      </c>
      <c r="F37" s="59">
        <v>21054863</v>
      </c>
      <c r="G37" s="59">
        <v>0</v>
      </c>
      <c r="H37" s="60">
        <v>34903560</v>
      </c>
      <c r="I37" s="61">
        <v>3525759</v>
      </c>
      <c r="J37" s="62">
        <v>8619099</v>
      </c>
      <c r="K37" s="59">
        <v>20931952</v>
      </c>
      <c r="L37" s="62">
        <v>0</v>
      </c>
      <c r="M37" s="60">
        <v>33076810</v>
      </c>
    </row>
    <row r="38" spans="1:13" s="8" customFormat="1" ht="12.75">
      <c r="A38" s="24" t="s">
        <v>89</v>
      </c>
      <c r="B38" s="77" t="s">
        <v>431</v>
      </c>
      <c r="C38" s="57" t="s">
        <v>432</v>
      </c>
      <c r="D38" s="58">
        <v>4168624</v>
      </c>
      <c r="E38" s="59">
        <v>16075352</v>
      </c>
      <c r="F38" s="59">
        <v>84089931</v>
      </c>
      <c r="G38" s="59">
        <v>0</v>
      </c>
      <c r="H38" s="60">
        <v>104333907</v>
      </c>
      <c r="I38" s="61">
        <v>4059995</v>
      </c>
      <c r="J38" s="62">
        <v>14822594</v>
      </c>
      <c r="K38" s="59">
        <v>39656976</v>
      </c>
      <c r="L38" s="62">
        <v>1555000</v>
      </c>
      <c r="M38" s="60">
        <v>60094565</v>
      </c>
    </row>
    <row r="39" spans="1:13" s="8" customFormat="1" ht="12.75">
      <c r="A39" s="24" t="s">
        <v>89</v>
      </c>
      <c r="B39" s="77" t="s">
        <v>433</v>
      </c>
      <c r="C39" s="57" t="s">
        <v>434</v>
      </c>
      <c r="D39" s="58">
        <v>4181460</v>
      </c>
      <c r="E39" s="59">
        <v>0</v>
      </c>
      <c r="F39" s="59">
        <v>40807090</v>
      </c>
      <c r="G39" s="59">
        <v>3033000</v>
      </c>
      <c r="H39" s="60">
        <v>48021550</v>
      </c>
      <c r="I39" s="61">
        <v>5914974</v>
      </c>
      <c r="J39" s="62">
        <v>0</v>
      </c>
      <c r="K39" s="59">
        <v>37588014</v>
      </c>
      <c r="L39" s="62">
        <v>0</v>
      </c>
      <c r="M39" s="60">
        <v>43502988</v>
      </c>
    </row>
    <row r="40" spans="1:13" s="8" customFormat="1" ht="12.75">
      <c r="A40" s="24" t="s">
        <v>89</v>
      </c>
      <c r="B40" s="77" t="s">
        <v>435</v>
      </c>
      <c r="C40" s="57" t="s">
        <v>436</v>
      </c>
      <c r="D40" s="58">
        <v>536116</v>
      </c>
      <c r="E40" s="59">
        <v>0</v>
      </c>
      <c r="F40" s="59">
        <v>2044120</v>
      </c>
      <c r="G40" s="59">
        <v>0</v>
      </c>
      <c r="H40" s="60">
        <v>2580236</v>
      </c>
      <c r="I40" s="61">
        <v>0</v>
      </c>
      <c r="J40" s="62">
        <v>0</v>
      </c>
      <c r="K40" s="59">
        <v>11688089</v>
      </c>
      <c r="L40" s="62">
        <v>0</v>
      </c>
      <c r="M40" s="60">
        <v>11688089</v>
      </c>
    </row>
    <row r="41" spans="1:13" s="8" customFormat="1" ht="12.75">
      <c r="A41" s="24" t="s">
        <v>89</v>
      </c>
      <c r="B41" s="77" t="s">
        <v>437</v>
      </c>
      <c r="C41" s="57" t="s">
        <v>438</v>
      </c>
      <c r="D41" s="58">
        <v>11711245</v>
      </c>
      <c r="E41" s="59">
        <v>910516</v>
      </c>
      <c r="F41" s="59">
        <v>55859607</v>
      </c>
      <c r="G41" s="59">
        <v>790000</v>
      </c>
      <c r="H41" s="60">
        <v>69271368</v>
      </c>
      <c r="I41" s="61">
        <v>8615452</v>
      </c>
      <c r="J41" s="62">
        <v>4443892</v>
      </c>
      <c r="K41" s="59">
        <v>34874813</v>
      </c>
      <c r="L41" s="62">
        <v>4529000</v>
      </c>
      <c r="M41" s="60">
        <v>52463157</v>
      </c>
    </row>
    <row r="42" spans="1:13" s="8" customFormat="1" ht="12.75">
      <c r="A42" s="24" t="s">
        <v>108</v>
      </c>
      <c r="B42" s="77" t="s">
        <v>439</v>
      </c>
      <c r="C42" s="57" t="s">
        <v>440</v>
      </c>
      <c r="D42" s="58">
        <v>0</v>
      </c>
      <c r="E42" s="59">
        <v>9835842</v>
      </c>
      <c r="F42" s="59">
        <v>48974395</v>
      </c>
      <c r="G42" s="59">
        <v>2477000</v>
      </c>
      <c r="H42" s="60">
        <v>61287237</v>
      </c>
      <c r="I42" s="61">
        <v>0</v>
      </c>
      <c r="J42" s="62">
        <v>-13597454</v>
      </c>
      <c r="K42" s="59">
        <v>92789734</v>
      </c>
      <c r="L42" s="62">
        <v>37699000</v>
      </c>
      <c r="M42" s="60">
        <v>116891280</v>
      </c>
    </row>
    <row r="43" spans="1:13" s="37" customFormat="1" ht="12.75">
      <c r="A43" s="46"/>
      <c r="B43" s="78" t="s">
        <v>441</v>
      </c>
      <c r="C43" s="79"/>
      <c r="D43" s="66">
        <f aca="true" t="shared" si="4" ref="D43:M43">SUM(D37:D42)</f>
        <v>23549672</v>
      </c>
      <c r="E43" s="67">
        <f t="shared" si="4"/>
        <v>37718180</v>
      </c>
      <c r="F43" s="67">
        <f t="shared" si="4"/>
        <v>252830006</v>
      </c>
      <c r="G43" s="67">
        <f t="shared" si="4"/>
        <v>6300000</v>
      </c>
      <c r="H43" s="80">
        <f t="shared" si="4"/>
        <v>320397858</v>
      </c>
      <c r="I43" s="81">
        <f t="shared" si="4"/>
        <v>22116180</v>
      </c>
      <c r="J43" s="82">
        <f t="shared" si="4"/>
        <v>14288131</v>
      </c>
      <c r="K43" s="67">
        <f t="shared" si="4"/>
        <v>237529578</v>
      </c>
      <c r="L43" s="82">
        <f t="shared" si="4"/>
        <v>43783000</v>
      </c>
      <c r="M43" s="80">
        <f t="shared" si="4"/>
        <v>317716889</v>
      </c>
    </row>
    <row r="44" spans="1:13" s="37" customFormat="1" ht="12.75">
      <c r="A44" s="46"/>
      <c r="B44" s="78" t="s">
        <v>442</v>
      </c>
      <c r="C44" s="79"/>
      <c r="D44" s="66">
        <f aca="true" t="shared" si="5" ref="D44:M44">SUM(D9:D14,D16:D20,D22:D27,D29:D35,D37:D42)</f>
        <v>175230260</v>
      </c>
      <c r="E44" s="67">
        <f t="shared" si="5"/>
        <v>633565550</v>
      </c>
      <c r="F44" s="67">
        <f t="shared" si="5"/>
        <v>1474667242</v>
      </c>
      <c r="G44" s="67">
        <f t="shared" si="5"/>
        <v>97610000</v>
      </c>
      <c r="H44" s="80">
        <f t="shared" si="5"/>
        <v>2381073052</v>
      </c>
      <c r="I44" s="81">
        <f t="shared" si="5"/>
        <v>170357901</v>
      </c>
      <c r="J44" s="82">
        <f t="shared" si="5"/>
        <v>492725885</v>
      </c>
      <c r="K44" s="67">
        <f t="shared" si="5"/>
        <v>1875528578</v>
      </c>
      <c r="L44" s="82">
        <f t="shared" si="5"/>
        <v>208798000</v>
      </c>
      <c r="M44" s="80">
        <f t="shared" si="5"/>
        <v>2747410364</v>
      </c>
    </row>
    <row r="45" spans="1:13" s="8" customFormat="1" ht="12.75">
      <c r="A45" s="47"/>
      <c r="B45" s="83"/>
      <c r="C45" s="84"/>
      <c r="D45" s="85"/>
      <c r="E45" s="86"/>
      <c r="F45" s="86"/>
      <c r="G45" s="86"/>
      <c r="H45" s="87"/>
      <c r="I45" s="85"/>
      <c r="J45" s="86"/>
      <c r="K45" s="86"/>
      <c r="L45" s="86"/>
      <c r="M45" s="87"/>
    </row>
    <row r="46" spans="1:13" s="53" customFormat="1" ht="12.75">
      <c r="A46" s="55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s="54" customFormat="1" ht="12.75">
      <c r="A47" s="28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3" s="54" customFormat="1" ht="12.75">
      <c r="A48" s="28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s="54" customFormat="1" ht="12.75">
      <c r="A49" s="28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s="54" customFormat="1" ht="12.75">
      <c r="A50" s="2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</sheetData>
  <sheetProtection password="F954" sheet="1" objects="1" scenarios="1"/>
  <mergeCells count="7">
    <mergeCell ref="B46:M4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443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444</v>
      </c>
      <c r="C9" s="57" t="s">
        <v>445</v>
      </c>
      <c r="D9" s="58">
        <v>804896</v>
      </c>
      <c r="E9" s="59">
        <v>37058914</v>
      </c>
      <c r="F9" s="59">
        <v>1347183</v>
      </c>
      <c r="G9" s="59">
        <v>0</v>
      </c>
      <c r="H9" s="60">
        <v>39210993</v>
      </c>
      <c r="I9" s="61">
        <v>2377988</v>
      </c>
      <c r="J9" s="62">
        <v>4592067</v>
      </c>
      <c r="K9" s="59">
        <v>37997877</v>
      </c>
      <c r="L9" s="62">
        <v>7590000</v>
      </c>
      <c r="M9" s="60">
        <v>52557932</v>
      </c>
    </row>
    <row r="10" spans="1:13" s="8" customFormat="1" ht="12.75">
      <c r="A10" s="24" t="s">
        <v>89</v>
      </c>
      <c r="B10" s="77" t="s">
        <v>446</v>
      </c>
      <c r="C10" s="57" t="s">
        <v>447</v>
      </c>
      <c r="D10" s="58">
        <v>13658930</v>
      </c>
      <c r="E10" s="59">
        <v>31995826</v>
      </c>
      <c r="F10" s="59">
        <v>30579831</v>
      </c>
      <c r="G10" s="59">
        <v>1966000</v>
      </c>
      <c r="H10" s="60">
        <v>78200587</v>
      </c>
      <c r="I10" s="61">
        <v>11519247</v>
      </c>
      <c r="J10" s="62">
        <v>35108919</v>
      </c>
      <c r="K10" s="59">
        <v>9147809</v>
      </c>
      <c r="L10" s="62">
        <v>0</v>
      </c>
      <c r="M10" s="60">
        <v>55775975</v>
      </c>
    </row>
    <row r="11" spans="1:13" s="8" customFormat="1" ht="12.75">
      <c r="A11" s="24" t="s">
        <v>89</v>
      </c>
      <c r="B11" s="77" t="s">
        <v>448</v>
      </c>
      <c r="C11" s="57" t="s">
        <v>449</v>
      </c>
      <c r="D11" s="58">
        <v>3577619</v>
      </c>
      <c r="E11" s="59">
        <v>20555622</v>
      </c>
      <c r="F11" s="59">
        <v>34032324</v>
      </c>
      <c r="G11" s="59">
        <v>0</v>
      </c>
      <c r="H11" s="60">
        <v>58165565</v>
      </c>
      <c r="I11" s="61">
        <v>0</v>
      </c>
      <c r="J11" s="62">
        <v>0</v>
      </c>
      <c r="K11" s="59">
        <v>48479013</v>
      </c>
      <c r="L11" s="62">
        <v>0</v>
      </c>
      <c r="M11" s="60">
        <v>48479013</v>
      </c>
    </row>
    <row r="12" spans="1:13" s="8" customFormat="1" ht="12.75">
      <c r="A12" s="24" t="s">
        <v>89</v>
      </c>
      <c r="B12" s="77" t="s">
        <v>450</v>
      </c>
      <c r="C12" s="57" t="s">
        <v>451</v>
      </c>
      <c r="D12" s="58">
        <v>2483634</v>
      </c>
      <c r="E12" s="59">
        <v>13281891</v>
      </c>
      <c r="F12" s="59">
        <v>1392105</v>
      </c>
      <c r="G12" s="59">
        <v>790000</v>
      </c>
      <c r="H12" s="60">
        <v>17947630</v>
      </c>
      <c r="I12" s="61">
        <v>2153314</v>
      </c>
      <c r="J12" s="62">
        <v>27425823</v>
      </c>
      <c r="K12" s="59">
        <v>32635061</v>
      </c>
      <c r="L12" s="62">
        <v>0</v>
      </c>
      <c r="M12" s="60">
        <v>62214198</v>
      </c>
    </row>
    <row r="13" spans="1:13" s="8" customFormat="1" ht="12.75">
      <c r="A13" s="24" t="s">
        <v>89</v>
      </c>
      <c r="B13" s="77" t="s">
        <v>452</v>
      </c>
      <c r="C13" s="57" t="s">
        <v>453</v>
      </c>
      <c r="D13" s="58">
        <v>10031186</v>
      </c>
      <c r="E13" s="59">
        <v>42348482</v>
      </c>
      <c r="F13" s="59">
        <v>16554360</v>
      </c>
      <c r="G13" s="59">
        <v>0</v>
      </c>
      <c r="H13" s="60">
        <v>68934028</v>
      </c>
      <c r="I13" s="61">
        <v>9543487</v>
      </c>
      <c r="J13" s="62">
        <v>40269002</v>
      </c>
      <c r="K13" s="59">
        <v>26324265</v>
      </c>
      <c r="L13" s="62">
        <v>6163000</v>
      </c>
      <c r="M13" s="60">
        <v>82299754</v>
      </c>
    </row>
    <row r="14" spans="1:13" s="8" customFormat="1" ht="12.75">
      <c r="A14" s="24" t="s">
        <v>89</v>
      </c>
      <c r="B14" s="77" t="s">
        <v>454</v>
      </c>
      <c r="C14" s="57" t="s">
        <v>455</v>
      </c>
      <c r="D14" s="58">
        <v>0</v>
      </c>
      <c r="E14" s="59">
        <v>0</v>
      </c>
      <c r="F14" s="59">
        <v>-765000</v>
      </c>
      <c r="G14" s="59">
        <v>765000</v>
      </c>
      <c r="H14" s="60">
        <v>0</v>
      </c>
      <c r="I14" s="61">
        <v>2039140</v>
      </c>
      <c r="J14" s="62">
        <v>14197025</v>
      </c>
      <c r="K14" s="59">
        <v>20035165</v>
      </c>
      <c r="L14" s="62">
        <v>0</v>
      </c>
      <c r="M14" s="60">
        <v>36271330</v>
      </c>
    </row>
    <row r="15" spans="1:13" s="8" customFormat="1" ht="12.75">
      <c r="A15" s="24" t="s">
        <v>89</v>
      </c>
      <c r="B15" s="77" t="s">
        <v>62</v>
      </c>
      <c r="C15" s="57" t="s">
        <v>63</v>
      </c>
      <c r="D15" s="58">
        <v>41943122</v>
      </c>
      <c r="E15" s="59">
        <v>150375133</v>
      </c>
      <c r="F15" s="59">
        <v>91485353</v>
      </c>
      <c r="G15" s="59">
        <v>1818000</v>
      </c>
      <c r="H15" s="60">
        <v>285621608</v>
      </c>
      <c r="I15" s="61">
        <v>42161167</v>
      </c>
      <c r="J15" s="62">
        <v>131612819</v>
      </c>
      <c r="K15" s="59">
        <v>13174487</v>
      </c>
      <c r="L15" s="62">
        <v>7694000</v>
      </c>
      <c r="M15" s="60">
        <v>194642473</v>
      </c>
    </row>
    <row r="16" spans="1:13" s="8" customFormat="1" ht="12.75">
      <c r="A16" s="24" t="s">
        <v>108</v>
      </c>
      <c r="B16" s="77" t="s">
        <v>456</v>
      </c>
      <c r="C16" s="57" t="s">
        <v>457</v>
      </c>
      <c r="D16" s="58">
        <v>0</v>
      </c>
      <c r="E16" s="59">
        <v>0</v>
      </c>
      <c r="F16" s="59">
        <v>91751965</v>
      </c>
      <c r="G16" s="59">
        <v>1000000</v>
      </c>
      <c r="H16" s="60">
        <v>92751965</v>
      </c>
      <c r="I16" s="61">
        <v>0</v>
      </c>
      <c r="J16" s="62">
        <v>0</v>
      </c>
      <c r="K16" s="59">
        <v>116531955</v>
      </c>
      <c r="L16" s="62">
        <v>0</v>
      </c>
      <c r="M16" s="60">
        <v>116531955</v>
      </c>
    </row>
    <row r="17" spans="1:13" s="37" customFormat="1" ht="12.75">
      <c r="A17" s="46"/>
      <c r="B17" s="78" t="s">
        <v>458</v>
      </c>
      <c r="C17" s="79"/>
      <c r="D17" s="66">
        <f aca="true" t="shared" si="0" ref="D17:M17">SUM(D9:D16)</f>
        <v>72499387</v>
      </c>
      <c r="E17" s="67">
        <f t="shared" si="0"/>
        <v>295615868</v>
      </c>
      <c r="F17" s="67">
        <f t="shared" si="0"/>
        <v>266378121</v>
      </c>
      <c r="G17" s="67">
        <f t="shared" si="0"/>
        <v>6339000</v>
      </c>
      <c r="H17" s="80">
        <f t="shared" si="0"/>
        <v>640832376</v>
      </c>
      <c r="I17" s="81">
        <f t="shared" si="0"/>
        <v>69794343</v>
      </c>
      <c r="J17" s="82">
        <f t="shared" si="0"/>
        <v>253205655</v>
      </c>
      <c r="K17" s="67">
        <f t="shared" si="0"/>
        <v>304325632</v>
      </c>
      <c r="L17" s="82">
        <f t="shared" si="0"/>
        <v>21447000</v>
      </c>
      <c r="M17" s="80">
        <f t="shared" si="0"/>
        <v>648772630</v>
      </c>
    </row>
    <row r="18" spans="1:13" s="8" customFormat="1" ht="12.75">
      <c r="A18" s="24" t="s">
        <v>89</v>
      </c>
      <c r="B18" s="77" t="s">
        <v>459</v>
      </c>
      <c r="C18" s="57" t="s">
        <v>460</v>
      </c>
      <c r="D18" s="58">
        <v>4869117</v>
      </c>
      <c r="E18" s="59">
        <v>15931089</v>
      </c>
      <c r="F18" s="59">
        <v>11799495</v>
      </c>
      <c r="G18" s="59">
        <v>0</v>
      </c>
      <c r="H18" s="60">
        <v>32599701</v>
      </c>
      <c r="I18" s="61">
        <v>8474834</v>
      </c>
      <c r="J18" s="62">
        <v>21212069</v>
      </c>
      <c r="K18" s="59">
        <v>19391729</v>
      </c>
      <c r="L18" s="62">
        <v>0</v>
      </c>
      <c r="M18" s="60">
        <v>49078632</v>
      </c>
    </row>
    <row r="19" spans="1:13" s="8" customFormat="1" ht="12.75">
      <c r="A19" s="24" t="s">
        <v>89</v>
      </c>
      <c r="B19" s="77" t="s">
        <v>64</v>
      </c>
      <c r="C19" s="57" t="s">
        <v>65</v>
      </c>
      <c r="D19" s="58">
        <v>6761519</v>
      </c>
      <c r="E19" s="59">
        <v>240938579</v>
      </c>
      <c r="F19" s="59">
        <v>35154303</v>
      </c>
      <c r="G19" s="59">
        <v>9314000</v>
      </c>
      <c r="H19" s="60">
        <v>292168401</v>
      </c>
      <c r="I19" s="61">
        <v>5103891</v>
      </c>
      <c r="J19" s="62">
        <v>205205715</v>
      </c>
      <c r="K19" s="59">
        <v>53875174</v>
      </c>
      <c r="L19" s="62">
        <v>1485000</v>
      </c>
      <c r="M19" s="60">
        <v>265669780</v>
      </c>
    </row>
    <row r="20" spans="1:13" s="8" customFormat="1" ht="12.75">
      <c r="A20" s="24" t="s">
        <v>89</v>
      </c>
      <c r="B20" s="77" t="s">
        <v>66</v>
      </c>
      <c r="C20" s="57" t="s">
        <v>67</v>
      </c>
      <c r="D20" s="58">
        <v>49237897</v>
      </c>
      <c r="E20" s="59">
        <v>121263487</v>
      </c>
      <c r="F20" s="59">
        <v>31774426</v>
      </c>
      <c r="G20" s="59">
        <v>720000</v>
      </c>
      <c r="H20" s="60">
        <v>202995810</v>
      </c>
      <c r="I20" s="61">
        <v>42934086</v>
      </c>
      <c r="J20" s="62">
        <v>99125109</v>
      </c>
      <c r="K20" s="59">
        <v>33631959</v>
      </c>
      <c r="L20" s="62">
        <v>8466000</v>
      </c>
      <c r="M20" s="60">
        <v>184157154</v>
      </c>
    </row>
    <row r="21" spans="1:13" s="8" customFormat="1" ht="12.75">
      <c r="A21" s="24" t="s">
        <v>89</v>
      </c>
      <c r="B21" s="77" t="s">
        <v>461</v>
      </c>
      <c r="C21" s="57" t="s">
        <v>462</v>
      </c>
      <c r="D21" s="58">
        <v>4335798</v>
      </c>
      <c r="E21" s="59">
        <v>11931601</v>
      </c>
      <c r="F21" s="59">
        <v>2993146</v>
      </c>
      <c r="G21" s="59">
        <v>25000</v>
      </c>
      <c r="H21" s="60">
        <v>19285545</v>
      </c>
      <c r="I21" s="61">
        <v>2208117</v>
      </c>
      <c r="J21" s="62">
        <v>11834474</v>
      </c>
      <c r="K21" s="59">
        <v>23186398</v>
      </c>
      <c r="L21" s="62">
        <v>0</v>
      </c>
      <c r="M21" s="60">
        <v>37228989</v>
      </c>
    </row>
    <row r="22" spans="1:13" s="8" customFormat="1" ht="12.75">
      <c r="A22" s="24" t="s">
        <v>89</v>
      </c>
      <c r="B22" s="77" t="s">
        <v>463</v>
      </c>
      <c r="C22" s="57" t="s">
        <v>464</v>
      </c>
      <c r="D22" s="58">
        <v>1628964</v>
      </c>
      <c r="E22" s="59">
        <v>8412727</v>
      </c>
      <c r="F22" s="59">
        <v>1766056</v>
      </c>
      <c r="G22" s="59">
        <v>1696000</v>
      </c>
      <c r="H22" s="60">
        <v>13503747</v>
      </c>
      <c r="I22" s="61">
        <v>17688</v>
      </c>
      <c r="J22" s="62">
        <v>12973384</v>
      </c>
      <c r="K22" s="59">
        <v>39285620</v>
      </c>
      <c r="L22" s="62">
        <v>2549000</v>
      </c>
      <c r="M22" s="60">
        <v>54825692</v>
      </c>
    </row>
    <row r="23" spans="1:13" s="8" customFormat="1" ht="12.75">
      <c r="A23" s="24" t="s">
        <v>89</v>
      </c>
      <c r="B23" s="77" t="s">
        <v>465</v>
      </c>
      <c r="C23" s="57" t="s">
        <v>466</v>
      </c>
      <c r="D23" s="58">
        <v>187</v>
      </c>
      <c r="E23" s="59">
        <v>13309367</v>
      </c>
      <c r="F23" s="59">
        <v>76151451</v>
      </c>
      <c r="G23" s="59">
        <v>0</v>
      </c>
      <c r="H23" s="60">
        <v>89461005</v>
      </c>
      <c r="I23" s="61">
        <v>337739</v>
      </c>
      <c r="J23" s="62">
        <v>31222718</v>
      </c>
      <c r="K23" s="59">
        <v>64343394</v>
      </c>
      <c r="L23" s="62">
        <v>18245000</v>
      </c>
      <c r="M23" s="60">
        <v>114148851</v>
      </c>
    </row>
    <row r="24" spans="1:13" s="8" customFormat="1" ht="12.75">
      <c r="A24" s="24" t="s">
        <v>108</v>
      </c>
      <c r="B24" s="77" t="s">
        <v>467</v>
      </c>
      <c r="C24" s="57" t="s">
        <v>468</v>
      </c>
      <c r="D24" s="58">
        <v>0</v>
      </c>
      <c r="E24" s="59">
        <v>0</v>
      </c>
      <c r="F24" s="59">
        <v>103939121</v>
      </c>
      <c r="G24" s="59">
        <v>0</v>
      </c>
      <c r="H24" s="60">
        <v>103939121</v>
      </c>
      <c r="I24" s="61">
        <v>0</v>
      </c>
      <c r="J24" s="62">
        <v>0</v>
      </c>
      <c r="K24" s="59">
        <v>100496425</v>
      </c>
      <c r="L24" s="62">
        <v>0</v>
      </c>
      <c r="M24" s="60">
        <v>100496425</v>
      </c>
    </row>
    <row r="25" spans="1:13" s="37" customFormat="1" ht="12.75">
      <c r="A25" s="46"/>
      <c r="B25" s="78" t="s">
        <v>469</v>
      </c>
      <c r="C25" s="79"/>
      <c r="D25" s="66">
        <f aca="true" t="shared" si="1" ref="D25:M25">SUM(D18:D24)</f>
        <v>66833482</v>
      </c>
      <c r="E25" s="67">
        <f t="shared" si="1"/>
        <v>411786850</v>
      </c>
      <c r="F25" s="67">
        <f t="shared" si="1"/>
        <v>263577998</v>
      </c>
      <c r="G25" s="67">
        <f t="shared" si="1"/>
        <v>11755000</v>
      </c>
      <c r="H25" s="80">
        <f t="shared" si="1"/>
        <v>753953330</v>
      </c>
      <c r="I25" s="81">
        <f t="shared" si="1"/>
        <v>59076355</v>
      </c>
      <c r="J25" s="82">
        <f t="shared" si="1"/>
        <v>381573469</v>
      </c>
      <c r="K25" s="67">
        <f t="shared" si="1"/>
        <v>334210699</v>
      </c>
      <c r="L25" s="82">
        <f t="shared" si="1"/>
        <v>30745000</v>
      </c>
      <c r="M25" s="80">
        <f t="shared" si="1"/>
        <v>805605523</v>
      </c>
    </row>
    <row r="26" spans="1:13" s="8" customFormat="1" ht="12.75">
      <c r="A26" s="24" t="s">
        <v>89</v>
      </c>
      <c r="B26" s="77" t="s">
        <v>470</v>
      </c>
      <c r="C26" s="57" t="s">
        <v>471</v>
      </c>
      <c r="D26" s="58">
        <v>0</v>
      </c>
      <c r="E26" s="59">
        <v>0</v>
      </c>
      <c r="F26" s="59">
        <v>0</v>
      </c>
      <c r="G26" s="59">
        <v>0</v>
      </c>
      <c r="H26" s="60">
        <v>0</v>
      </c>
      <c r="I26" s="61">
        <v>5669845</v>
      </c>
      <c r="J26" s="62">
        <v>52370236</v>
      </c>
      <c r="K26" s="59">
        <v>9165524</v>
      </c>
      <c r="L26" s="62">
        <v>115000</v>
      </c>
      <c r="M26" s="60">
        <v>67320605</v>
      </c>
    </row>
    <row r="27" spans="1:13" s="8" customFormat="1" ht="12.75">
      <c r="A27" s="24" t="s">
        <v>89</v>
      </c>
      <c r="B27" s="77" t="s">
        <v>68</v>
      </c>
      <c r="C27" s="57" t="s">
        <v>69</v>
      </c>
      <c r="D27" s="58">
        <v>84440277</v>
      </c>
      <c r="E27" s="59">
        <v>123042231</v>
      </c>
      <c r="F27" s="59">
        <v>114931886</v>
      </c>
      <c r="G27" s="59">
        <v>20790000</v>
      </c>
      <c r="H27" s="60">
        <v>343204394</v>
      </c>
      <c r="I27" s="61">
        <v>73691137</v>
      </c>
      <c r="J27" s="62">
        <v>100889160</v>
      </c>
      <c r="K27" s="59">
        <v>112964454</v>
      </c>
      <c r="L27" s="62">
        <v>24728000</v>
      </c>
      <c r="M27" s="60">
        <v>312272751</v>
      </c>
    </row>
    <row r="28" spans="1:13" s="8" customFormat="1" ht="12.75">
      <c r="A28" s="24" t="s">
        <v>89</v>
      </c>
      <c r="B28" s="77" t="s">
        <v>472</v>
      </c>
      <c r="C28" s="57" t="s">
        <v>473</v>
      </c>
      <c r="D28" s="58">
        <v>-38520</v>
      </c>
      <c r="E28" s="59">
        <v>22834012</v>
      </c>
      <c r="F28" s="59">
        <v>1211217</v>
      </c>
      <c r="G28" s="59">
        <v>5506000</v>
      </c>
      <c r="H28" s="60">
        <v>29512709</v>
      </c>
      <c r="I28" s="61">
        <v>1798521</v>
      </c>
      <c r="J28" s="62">
        <v>12650645</v>
      </c>
      <c r="K28" s="59">
        <v>19436457</v>
      </c>
      <c r="L28" s="62">
        <v>4831000</v>
      </c>
      <c r="M28" s="60">
        <v>38716623</v>
      </c>
    </row>
    <row r="29" spans="1:13" s="8" customFormat="1" ht="12.75">
      <c r="A29" s="24" t="s">
        <v>89</v>
      </c>
      <c r="B29" s="77" t="s">
        <v>474</v>
      </c>
      <c r="C29" s="57" t="s">
        <v>475</v>
      </c>
      <c r="D29" s="58">
        <v>9953365</v>
      </c>
      <c r="E29" s="59">
        <v>11975293</v>
      </c>
      <c r="F29" s="59">
        <v>117716481</v>
      </c>
      <c r="G29" s="59">
        <v>8751000</v>
      </c>
      <c r="H29" s="60">
        <v>148396139</v>
      </c>
      <c r="I29" s="61">
        <v>7651742</v>
      </c>
      <c r="J29" s="62">
        <v>4305824</v>
      </c>
      <c r="K29" s="59">
        <v>74468266</v>
      </c>
      <c r="L29" s="62">
        <v>7095000</v>
      </c>
      <c r="M29" s="60">
        <v>93520832</v>
      </c>
    </row>
    <row r="30" spans="1:13" s="8" customFormat="1" ht="12.75">
      <c r="A30" s="24" t="s">
        <v>89</v>
      </c>
      <c r="B30" s="77" t="s">
        <v>476</v>
      </c>
      <c r="C30" s="57" t="s">
        <v>477</v>
      </c>
      <c r="D30" s="58">
        <v>25326312</v>
      </c>
      <c r="E30" s="59">
        <v>7252414</v>
      </c>
      <c r="F30" s="59">
        <v>-53897806</v>
      </c>
      <c r="G30" s="59">
        <v>2779000</v>
      </c>
      <c r="H30" s="60">
        <v>-18540080</v>
      </c>
      <c r="I30" s="61">
        <v>15117285</v>
      </c>
      <c r="J30" s="62">
        <v>5034668</v>
      </c>
      <c r="K30" s="59">
        <v>124727585</v>
      </c>
      <c r="L30" s="62">
        <v>8806000</v>
      </c>
      <c r="M30" s="60">
        <v>153685538</v>
      </c>
    </row>
    <row r="31" spans="1:13" s="8" customFormat="1" ht="12.75">
      <c r="A31" s="24" t="s">
        <v>108</v>
      </c>
      <c r="B31" s="77" t="s">
        <v>478</v>
      </c>
      <c r="C31" s="57" t="s">
        <v>479</v>
      </c>
      <c r="D31" s="58">
        <v>0</v>
      </c>
      <c r="E31" s="59">
        <v>0</v>
      </c>
      <c r="F31" s="59">
        <v>54882741</v>
      </c>
      <c r="G31" s="59">
        <v>0</v>
      </c>
      <c r="H31" s="60">
        <v>54882741</v>
      </c>
      <c r="I31" s="61">
        <v>0</v>
      </c>
      <c r="J31" s="62">
        <v>0</v>
      </c>
      <c r="K31" s="59">
        <v>18924448</v>
      </c>
      <c r="L31" s="62">
        <v>0</v>
      </c>
      <c r="M31" s="60">
        <v>18924448</v>
      </c>
    </row>
    <row r="32" spans="1:13" s="37" customFormat="1" ht="12.75">
      <c r="A32" s="46"/>
      <c r="B32" s="78" t="s">
        <v>480</v>
      </c>
      <c r="C32" s="79"/>
      <c r="D32" s="66">
        <f aca="true" t="shared" si="2" ref="D32:M32">SUM(D26:D31)</f>
        <v>119681434</v>
      </c>
      <c r="E32" s="67">
        <f t="shared" si="2"/>
        <v>165103950</v>
      </c>
      <c r="F32" s="67">
        <f t="shared" si="2"/>
        <v>234844519</v>
      </c>
      <c r="G32" s="67">
        <f t="shared" si="2"/>
        <v>37826000</v>
      </c>
      <c r="H32" s="80">
        <f t="shared" si="2"/>
        <v>557455903</v>
      </c>
      <c r="I32" s="81">
        <f t="shared" si="2"/>
        <v>103928530</v>
      </c>
      <c r="J32" s="82">
        <f t="shared" si="2"/>
        <v>175250533</v>
      </c>
      <c r="K32" s="67">
        <f t="shared" si="2"/>
        <v>359686734</v>
      </c>
      <c r="L32" s="82">
        <f t="shared" si="2"/>
        <v>45575000</v>
      </c>
      <c r="M32" s="80">
        <f t="shared" si="2"/>
        <v>684440797</v>
      </c>
    </row>
    <row r="33" spans="1:13" s="37" customFormat="1" ht="12.75">
      <c r="A33" s="46"/>
      <c r="B33" s="78" t="s">
        <v>481</v>
      </c>
      <c r="C33" s="79"/>
      <c r="D33" s="66">
        <f aca="true" t="shared" si="3" ref="D33:M33">SUM(D9:D16,D18:D24,D26:D31)</f>
        <v>259014303</v>
      </c>
      <c r="E33" s="67">
        <f t="shared" si="3"/>
        <v>872506668</v>
      </c>
      <c r="F33" s="67">
        <f t="shared" si="3"/>
        <v>764800638</v>
      </c>
      <c r="G33" s="67">
        <f t="shared" si="3"/>
        <v>55920000</v>
      </c>
      <c r="H33" s="80">
        <f t="shared" si="3"/>
        <v>1952241609</v>
      </c>
      <c r="I33" s="81">
        <f t="shared" si="3"/>
        <v>232799228</v>
      </c>
      <c r="J33" s="82">
        <f t="shared" si="3"/>
        <v>810029657</v>
      </c>
      <c r="K33" s="67">
        <f t="shared" si="3"/>
        <v>998223065</v>
      </c>
      <c r="L33" s="82">
        <f t="shared" si="3"/>
        <v>97767000</v>
      </c>
      <c r="M33" s="80">
        <f t="shared" si="3"/>
        <v>2138818950</v>
      </c>
    </row>
    <row r="34" spans="1:13" s="8" customFormat="1" ht="12.75">
      <c r="A34" s="47"/>
      <c r="B34" s="83"/>
      <c r="C34" s="84"/>
      <c r="D34" s="85"/>
      <c r="E34" s="86"/>
      <c r="F34" s="86"/>
      <c r="G34" s="86"/>
      <c r="H34" s="87"/>
      <c r="I34" s="85"/>
      <c r="J34" s="86"/>
      <c r="K34" s="86"/>
      <c r="L34" s="86"/>
      <c r="M34" s="87"/>
    </row>
    <row r="35" spans="1:13" s="8" customFormat="1" ht="12.75">
      <c r="A35" s="27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5:M35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2012-01-31T11:26:57Z</dcterms:created>
  <dcterms:modified xsi:type="dcterms:W3CDTF">2012-01-31T11:28:35Z</dcterms:modified>
  <cp:category/>
  <cp:version/>
  <cp:contentType/>
  <cp:contentStatus/>
</cp:coreProperties>
</file>